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225"/>
  <workbookPr/>
  <mc:AlternateContent xmlns:mc="http://schemas.openxmlformats.org/markup-compatibility/2006">
    <mc:Choice Requires="x15">
      <x15ac:absPath xmlns:x15ac="http://schemas.microsoft.com/office/spreadsheetml/2010/11/ac" url="C:\Users\mmahajan\Documents\eps-us\"/>
    </mc:Choice>
  </mc:AlternateContent>
  <xr:revisionPtr revIDLastSave="0" documentId="13_ncr:1_{579E43B4-BB95-4476-A571-EE35131F3180}" xr6:coauthVersionLast="47" xr6:coauthVersionMax="47" xr10:uidLastSave="{00000000-0000-0000-0000-000000000000}"/>
  <bookViews>
    <workbookView xWindow="-110" yWindow="-110" windowWidth="19420" windowHeight="10420" tabRatio="859" xr2:uid="{00000000-000D-0000-FFFF-FFFF00000000}"/>
  </bookViews>
  <sheets>
    <sheet name="About" sheetId="10" r:id="rId1"/>
    <sheet name="Policy Characteristics" sheetId="19" r:id="rId2"/>
    <sheet name="PolicyLevers" sheetId="1" r:id="rId3"/>
    <sheet name="UnitControlCenter" sheetId="18" r:id="rId4"/>
    <sheet name="OutputGraphs" sheetId="8" r:id="rId5"/>
    <sheet name="Output Graph Color Key" sheetId="17" r:id="rId6"/>
    <sheet name="ReferenceScenarios" sheetId="9" r:id="rId7"/>
    <sheet name="Target Calculations" sheetId="15" r:id="rId8"/>
    <sheet name="MaxBoundCalculations" sheetId="13" r:id="rId9"/>
  </sheets>
  <definedNames>
    <definedName name="_xlnm._FilterDatabase" localSheetId="2" hidden="1">PolicyLevers!$A$1:$R$1278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117" i="8" l="1"/>
  <c r="F111" i="8"/>
  <c r="F169" i="8"/>
  <c r="F170" i="8"/>
  <c r="F171" i="8"/>
  <c r="F172" i="8"/>
  <c r="F173" i="8"/>
  <c r="F174" i="8"/>
  <c r="F175" i="8"/>
  <c r="F168" i="8"/>
  <c r="J1024" i="1"/>
  <c r="K1024" i="1"/>
  <c r="L1024" i="1"/>
  <c r="M1024" i="1"/>
  <c r="N1024" i="1"/>
  <c r="O1024" i="1"/>
  <c r="P1024" i="1"/>
  <c r="Q1024" i="1"/>
  <c r="R1024" i="1"/>
  <c r="A1024" i="1"/>
  <c r="B1024" i="1"/>
  <c r="A746" i="1" l="1"/>
  <c r="B746" i="1"/>
  <c r="J746" i="1"/>
  <c r="K746" i="1"/>
  <c r="L746" i="1"/>
  <c r="M746" i="1"/>
  <c r="N746" i="1"/>
  <c r="O746" i="1"/>
  <c r="P746" i="1"/>
  <c r="Q746" i="1"/>
  <c r="R746" i="1"/>
  <c r="C1062" i="1"/>
  <c r="Q1062" i="1" s="1"/>
  <c r="C1063" i="1"/>
  <c r="P1063" i="1" s="1"/>
  <c r="C1064" i="1"/>
  <c r="O1064" i="1" s="1"/>
  <c r="C1065" i="1"/>
  <c r="N1065" i="1" s="1"/>
  <c r="C1066" i="1"/>
  <c r="M1066" i="1" s="1"/>
  <c r="C1067" i="1"/>
  <c r="L1067" i="1" s="1"/>
  <c r="C1068" i="1"/>
  <c r="R1068" i="1" s="1"/>
  <c r="C1069" i="1"/>
  <c r="P1069" i="1" s="1"/>
  <c r="C1070" i="1"/>
  <c r="Q1070" i="1" s="1"/>
  <c r="C1071" i="1"/>
  <c r="P1071" i="1" s="1"/>
  <c r="C1072" i="1"/>
  <c r="O1072" i="1" s="1"/>
  <c r="C1073" i="1"/>
  <c r="N1073" i="1" s="1"/>
  <c r="C1074" i="1"/>
  <c r="M1074" i="1" s="1"/>
  <c r="C1075" i="1"/>
  <c r="L1075" i="1" s="1"/>
  <c r="C1076" i="1"/>
  <c r="J1076" i="1" s="1"/>
  <c r="C1077" i="1"/>
  <c r="P1077" i="1" s="1"/>
  <c r="C1078" i="1"/>
  <c r="Q1078" i="1" s="1"/>
  <c r="C1079" i="1"/>
  <c r="P1079" i="1" s="1"/>
  <c r="C1080" i="1"/>
  <c r="O1080" i="1" s="1"/>
  <c r="C1081" i="1"/>
  <c r="N1081" i="1" s="1"/>
  <c r="C1082" i="1"/>
  <c r="M1082" i="1" s="1"/>
  <c r="C1083" i="1"/>
  <c r="L1083" i="1" s="1"/>
  <c r="C1084" i="1"/>
  <c r="J1084" i="1" s="1"/>
  <c r="C1061" i="1"/>
  <c r="F136" i="8"/>
  <c r="F137" i="8"/>
  <c r="F138" i="8"/>
  <c r="F99" i="8"/>
  <c r="B18" i="18"/>
  <c r="F100" i="8" s="1"/>
  <c r="B17" i="18"/>
  <c r="F98" i="8"/>
  <c r="B16" i="18"/>
  <c r="J1085" i="1"/>
  <c r="K1085" i="1"/>
  <c r="L1085" i="1"/>
  <c r="M1085" i="1"/>
  <c r="N1085" i="1"/>
  <c r="O1085" i="1"/>
  <c r="P1085" i="1"/>
  <c r="Q1085" i="1"/>
  <c r="R1085" i="1"/>
  <c r="A1085" i="1"/>
  <c r="B1085" i="1"/>
  <c r="B1060" i="1"/>
  <c r="J717" i="1"/>
  <c r="K717" i="1"/>
  <c r="L717" i="1"/>
  <c r="M717" i="1"/>
  <c r="N717" i="1"/>
  <c r="O717" i="1"/>
  <c r="P717" i="1"/>
  <c r="Q717" i="1"/>
  <c r="R717" i="1"/>
  <c r="C718" i="1"/>
  <c r="J718" i="1" s="1"/>
  <c r="C719" i="1"/>
  <c r="Q719" i="1" s="1"/>
  <c r="C720" i="1"/>
  <c r="N720" i="1" s="1"/>
  <c r="C721" i="1"/>
  <c r="C722" i="1"/>
  <c r="J722" i="1" s="1"/>
  <c r="C723" i="1"/>
  <c r="P723" i="1" s="1"/>
  <c r="C724" i="1"/>
  <c r="N724" i="1" s="1"/>
  <c r="C725" i="1"/>
  <c r="Q725" i="1" s="1"/>
  <c r="C726" i="1"/>
  <c r="J726" i="1" s="1"/>
  <c r="C727" i="1"/>
  <c r="P727" i="1" s="1"/>
  <c r="C728" i="1"/>
  <c r="B728" i="1" s="1"/>
  <c r="C729" i="1"/>
  <c r="Q729" i="1" s="1"/>
  <c r="C730" i="1"/>
  <c r="J730" i="1" s="1"/>
  <c r="C731" i="1"/>
  <c r="P731" i="1" s="1"/>
  <c r="C732" i="1"/>
  <c r="N732" i="1" s="1"/>
  <c r="C733" i="1"/>
  <c r="Q733" i="1" s="1"/>
  <c r="C734" i="1"/>
  <c r="J734" i="1" s="1"/>
  <c r="C735" i="1"/>
  <c r="P735" i="1" s="1"/>
  <c r="C736" i="1"/>
  <c r="N736" i="1" s="1"/>
  <c r="C737" i="1"/>
  <c r="Q737" i="1" s="1"/>
  <c r="C738" i="1"/>
  <c r="C739" i="1"/>
  <c r="P739" i="1" s="1"/>
  <c r="C740" i="1"/>
  <c r="N740" i="1" s="1"/>
  <c r="C741" i="1"/>
  <c r="Q741" i="1" s="1"/>
  <c r="A717" i="1"/>
  <c r="B717" i="1"/>
  <c r="B718" i="1"/>
  <c r="B724" i="1"/>
  <c r="B727" i="1"/>
  <c r="A742" i="1"/>
  <c r="B742" i="1"/>
  <c r="A743" i="1"/>
  <c r="B743" i="1"/>
  <c r="A744" i="1"/>
  <c r="B744" i="1"/>
  <c r="A745" i="1"/>
  <c r="B745" i="1"/>
  <c r="A747" i="1"/>
  <c r="B747" i="1"/>
  <c r="A748" i="1"/>
  <c r="B748" i="1"/>
  <c r="C749" i="1"/>
  <c r="C750" i="1"/>
  <c r="B750" i="1" s="1"/>
  <c r="C751" i="1"/>
  <c r="A751" i="1" s="1"/>
  <c r="C752" i="1"/>
  <c r="A752" i="1" s="1"/>
  <c r="C753" i="1"/>
  <c r="C754" i="1"/>
  <c r="B754" i="1" s="1"/>
  <c r="C755" i="1"/>
  <c r="A755" i="1" s="1"/>
  <c r="C756" i="1"/>
  <c r="C757" i="1"/>
  <c r="C758" i="1"/>
  <c r="B758" i="1" s="1"/>
  <c r="C759" i="1"/>
  <c r="A759" i="1" s="1"/>
  <c r="C760" i="1"/>
  <c r="A760" i="1" s="1"/>
  <c r="C761" i="1"/>
  <c r="C762" i="1"/>
  <c r="B762" i="1" s="1"/>
  <c r="C763" i="1"/>
  <c r="A763" i="1" s="1"/>
  <c r="C764" i="1"/>
  <c r="A764" i="1" s="1"/>
  <c r="C765" i="1"/>
  <c r="C766" i="1"/>
  <c r="B766" i="1" s="1"/>
  <c r="C767" i="1"/>
  <c r="A767" i="1" s="1"/>
  <c r="C768" i="1"/>
  <c r="A768" i="1" s="1"/>
  <c r="C769" i="1"/>
  <c r="C770" i="1"/>
  <c r="B770" i="1" s="1"/>
  <c r="C771" i="1"/>
  <c r="A771" i="1" s="1"/>
  <c r="C772" i="1"/>
  <c r="A772" i="1" s="1"/>
  <c r="C773" i="1"/>
  <c r="C774" i="1"/>
  <c r="B774" i="1" s="1"/>
  <c r="C775" i="1"/>
  <c r="A775" i="1" s="1"/>
  <c r="C776" i="1"/>
  <c r="A776" i="1" s="1"/>
  <c r="C777" i="1"/>
  <c r="C778" i="1"/>
  <c r="B778" i="1" s="1"/>
  <c r="C779" i="1"/>
  <c r="A779" i="1" s="1"/>
  <c r="C780" i="1"/>
  <c r="A780" i="1" s="1"/>
  <c r="C781" i="1"/>
  <c r="C782" i="1"/>
  <c r="B782" i="1" s="1"/>
  <c r="C783" i="1"/>
  <c r="A783" i="1" s="1"/>
  <c r="C784" i="1"/>
  <c r="A784" i="1" s="1"/>
  <c r="C785" i="1"/>
  <c r="C786" i="1"/>
  <c r="B786" i="1" s="1"/>
  <c r="C787" i="1"/>
  <c r="A787" i="1" s="1"/>
  <c r="C788" i="1"/>
  <c r="A788" i="1" s="1"/>
  <c r="C789" i="1"/>
  <c r="C790" i="1"/>
  <c r="B790" i="1" s="1"/>
  <c r="C791" i="1"/>
  <c r="A791" i="1" s="1"/>
  <c r="C792" i="1"/>
  <c r="A792" i="1" s="1"/>
  <c r="C793" i="1"/>
  <c r="C794" i="1"/>
  <c r="B794" i="1" s="1"/>
  <c r="C795" i="1"/>
  <c r="A795" i="1" s="1"/>
  <c r="C796" i="1"/>
  <c r="A796" i="1" s="1"/>
  <c r="C797" i="1"/>
  <c r="C798" i="1"/>
  <c r="B798" i="1" s="1"/>
  <c r="C799" i="1"/>
  <c r="A799" i="1" s="1"/>
  <c r="C800" i="1"/>
  <c r="A800" i="1" s="1"/>
  <c r="C801" i="1"/>
  <c r="C802" i="1"/>
  <c r="B802" i="1" s="1"/>
  <c r="C803" i="1"/>
  <c r="A803" i="1" s="1"/>
  <c r="C804" i="1"/>
  <c r="A804" i="1" s="1"/>
  <c r="C805" i="1"/>
  <c r="C806" i="1"/>
  <c r="B806" i="1" s="1"/>
  <c r="A806" i="1"/>
  <c r="C807" i="1"/>
  <c r="A807" i="1" s="1"/>
  <c r="C808" i="1"/>
  <c r="A808" i="1" s="1"/>
  <c r="C809" i="1"/>
  <c r="Q809" i="1" s="1"/>
  <c r="C810" i="1"/>
  <c r="B810" i="1" s="1"/>
  <c r="C811" i="1"/>
  <c r="A811" i="1" s="1"/>
  <c r="C812" i="1"/>
  <c r="A812" i="1" s="1"/>
  <c r="C813" i="1"/>
  <c r="C814" i="1"/>
  <c r="A814" i="1" s="1"/>
  <c r="C815" i="1"/>
  <c r="A815" i="1" s="1"/>
  <c r="C816" i="1"/>
  <c r="A816" i="1" s="1"/>
  <c r="B816" i="1"/>
  <c r="C817" i="1"/>
  <c r="B817" i="1" s="1"/>
  <c r="C818" i="1"/>
  <c r="B818" i="1" s="1"/>
  <c r="C819" i="1"/>
  <c r="A819" i="1" s="1"/>
  <c r="C820" i="1"/>
  <c r="A820" i="1" s="1"/>
  <c r="C821" i="1"/>
  <c r="C822" i="1"/>
  <c r="A822" i="1" s="1"/>
  <c r="C823" i="1"/>
  <c r="A823" i="1" s="1"/>
  <c r="C824" i="1"/>
  <c r="A824" i="1" s="1"/>
  <c r="C825" i="1"/>
  <c r="B825" i="1" s="1"/>
  <c r="C826" i="1"/>
  <c r="B826" i="1" s="1"/>
  <c r="C827" i="1"/>
  <c r="A827" i="1" s="1"/>
  <c r="C828" i="1"/>
  <c r="A828" i="1" s="1"/>
  <c r="C829" i="1"/>
  <c r="C830" i="1"/>
  <c r="A830" i="1" s="1"/>
  <c r="C831" i="1"/>
  <c r="A831" i="1" s="1"/>
  <c r="C832" i="1"/>
  <c r="A832" i="1" s="1"/>
  <c r="C833" i="1"/>
  <c r="B833" i="1" s="1"/>
  <c r="C834" i="1"/>
  <c r="B834" i="1" s="1"/>
  <c r="C835" i="1"/>
  <c r="B835" i="1" s="1"/>
  <c r="C836" i="1"/>
  <c r="A836" i="1" s="1"/>
  <c r="C837" i="1"/>
  <c r="C838" i="1"/>
  <c r="A838" i="1" s="1"/>
  <c r="C839" i="1"/>
  <c r="A839" i="1" s="1"/>
  <c r="C840" i="1"/>
  <c r="A840" i="1" s="1"/>
  <c r="C841" i="1"/>
  <c r="B841" i="1" s="1"/>
  <c r="C842" i="1"/>
  <c r="B842" i="1" s="1"/>
  <c r="C843" i="1"/>
  <c r="A843" i="1" s="1"/>
  <c r="C844" i="1"/>
  <c r="A844" i="1" s="1"/>
  <c r="C845" i="1"/>
  <c r="C846" i="1"/>
  <c r="A846" i="1" s="1"/>
  <c r="C847" i="1"/>
  <c r="A847" i="1" s="1"/>
  <c r="C848" i="1"/>
  <c r="A848" i="1" s="1"/>
  <c r="C849" i="1"/>
  <c r="B849" i="1" s="1"/>
  <c r="C850" i="1"/>
  <c r="B850" i="1" s="1"/>
  <c r="C851" i="1"/>
  <c r="B851" i="1" s="1"/>
  <c r="C852" i="1"/>
  <c r="A852" i="1" s="1"/>
  <c r="C853" i="1"/>
  <c r="C854" i="1"/>
  <c r="A854" i="1" s="1"/>
  <c r="C855" i="1"/>
  <c r="A855" i="1" s="1"/>
  <c r="C856" i="1"/>
  <c r="A856" i="1" s="1"/>
  <c r="C857" i="1"/>
  <c r="B857" i="1" s="1"/>
  <c r="C858" i="1"/>
  <c r="B858" i="1" s="1"/>
  <c r="C859" i="1"/>
  <c r="B859" i="1" s="1"/>
  <c r="C860" i="1"/>
  <c r="A860" i="1" s="1"/>
  <c r="I1235" i="1"/>
  <c r="I1236" i="1"/>
  <c r="I1237" i="1"/>
  <c r="I1238" i="1"/>
  <c r="I1240" i="1"/>
  <c r="I1241" i="1"/>
  <c r="I1242" i="1"/>
  <c r="I1243" i="1"/>
  <c r="I1245" i="1"/>
  <c r="I1246" i="1"/>
  <c r="I1247" i="1"/>
  <c r="I1248" i="1"/>
  <c r="I1250" i="1"/>
  <c r="I1251" i="1"/>
  <c r="I1252" i="1"/>
  <c r="I1253" i="1"/>
  <c r="I1255" i="1"/>
  <c r="I1256" i="1"/>
  <c r="I1257" i="1"/>
  <c r="I1258" i="1"/>
  <c r="I1260" i="1"/>
  <c r="I1261" i="1"/>
  <c r="I1262" i="1"/>
  <c r="I1263" i="1"/>
  <c r="I1265" i="1"/>
  <c r="I1266" i="1"/>
  <c r="I1267" i="1"/>
  <c r="I1268" i="1"/>
  <c r="I1270" i="1"/>
  <c r="I1271" i="1"/>
  <c r="I1272" i="1"/>
  <c r="I1273" i="1"/>
  <c r="I1275" i="1"/>
  <c r="I1276" i="1"/>
  <c r="I1277" i="1"/>
  <c r="I1278" i="1"/>
  <c r="B18" i="10" a="1"/>
  <c r="B18" i="10" s="1"/>
  <c r="A1280" i="1"/>
  <c r="B1280" i="1"/>
  <c r="J1280" i="1"/>
  <c r="K1280" i="1"/>
  <c r="L1280" i="1"/>
  <c r="M1280" i="1"/>
  <c r="N1280" i="1"/>
  <c r="O1280" i="1"/>
  <c r="P1280" i="1"/>
  <c r="Q1280" i="1"/>
  <c r="R1280" i="1"/>
  <c r="C333" i="1"/>
  <c r="O333" i="1" s="1"/>
  <c r="C334" i="1"/>
  <c r="J334" i="1" s="1"/>
  <c r="C335" i="1"/>
  <c r="Q335" i="1" s="1"/>
  <c r="C365" i="1"/>
  <c r="C366" i="1"/>
  <c r="J366" i="1" s="1"/>
  <c r="C367" i="1"/>
  <c r="R367" i="1" s="1"/>
  <c r="C368" i="1"/>
  <c r="J368" i="1" s="1"/>
  <c r="C369" i="1"/>
  <c r="C370" i="1"/>
  <c r="C371" i="1"/>
  <c r="C372" i="1"/>
  <c r="M372" i="1" s="1"/>
  <c r="C373" i="1"/>
  <c r="J373" i="1" s="1"/>
  <c r="C374" i="1"/>
  <c r="C375" i="1"/>
  <c r="Q375" i="1" s="1"/>
  <c r="C376" i="1"/>
  <c r="C363" i="1"/>
  <c r="M363" i="1" s="1"/>
  <c r="C364" i="1"/>
  <c r="P364" i="1" s="1"/>
  <c r="C377" i="1"/>
  <c r="K377" i="1" s="1"/>
  <c r="C378" i="1"/>
  <c r="R378" i="1" s="1"/>
  <c r="C379" i="1"/>
  <c r="L379" i="1" s="1"/>
  <c r="C380" i="1"/>
  <c r="L380" i="1" s="1"/>
  <c r="C381" i="1"/>
  <c r="C382" i="1"/>
  <c r="C383" i="1"/>
  <c r="L383" i="1" s="1"/>
  <c r="C384" i="1"/>
  <c r="A384" i="1" s="1"/>
  <c r="C385" i="1"/>
  <c r="C386" i="1"/>
  <c r="L386" i="1" s="1"/>
  <c r="K386" i="1"/>
  <c r="C387" i="1"/>
  <c r="R387" i="1" s="1"/>
  <c r="C388" i="1"/>
  <c r="C354" i="1"/>
  <c r="Q354" i="1" s="1"/>
  <c r="C355" i="1"/>
  <c r="B355" i="1" s="1"/>
  <c r="C356" i="1"/>
  <c r="C357" i="1"/>
  <c r="R357" i="1" s="1"/>
  <c r="C358" i="1"/>
  <c r="Q358" i="1" s="1"/>
  <c r="C359" i="1"/>
  <c r="M359" i="1" s="1"/>
  <c r="C360" i="1"/>
  <c r="A360" i="1" s="1"/>
  <c r="C361" i="1"/>
  <c r="C362" i="1"/>
  <c r="B362" i="1" s="1"/>
  <c r="J686" i="15"/>
  <c r="J687" i="15"/>
  <c r="J688" i="15"/>
  <c r="J689" i="15"/>
  <c r="J690" i="15"/>
  <c r="J691" i="15"/>
  <c r="J692" i="15"/>
  <c r="J685" i="15"/>
  <c r="C687" i="15"/>
  <c r="D687" i="15"/>
  <c r="E687" i="15"/>
  <c r="F687" i="15"/>
  <c r="G687" i="15"/>
  <c r="H687" i="15"/>
  <c r="I687" i="15"/>
  <c r="B687" i="15"/>
  <c r="C676" i="15"/>
  <c r="D676" i="15"/>
  <c r="E676" i="15"/>
  <c r="F676" i="15"/>
  <c r="G676" i="15"/>
  <c r="H676" i="15"/>
  <c r="B676" i="15"/>
  <c r="E691" i="15"/>
  <c r="D691" i="15"/>
  <c r="C691" i="15"/>
  <c r="B692" i="15"/>
  <c r="B691" i="15"/>
  <c r="B690" i="15"/>
  <c r="B689" i="15"/>
  <c r="B688" i="15"/>
  <c r="B686" i="15"/>
  <c r="B685" i="15"/>
  <c r="B670" i="15"/>
  <c r="B629" i="15"/>
  <c r="B597" i="15"/>
  <c r="B510" i="15"/>
  <c r="B464" i="15"/>
  <c r="B59" i="15"/>
  <c r="L364" i="1"/>
  <c r="K375" i="1"/>
  <c r="M378" i="1"/>
  <c r="Q362" i="1"/>
  <c r="N384" i="1"/>
  <c r="Q357" i="1"/>
  <c r="Q386" i="1"/>
  <c r="B697" i="15"/>
  <c r="B61" i="15"/>
  <c r="B666" i="15"/>
  <c r="J1009" i="1"/>
  <c r="K1009" i="1"/>
  <c r="L1009" i="1"/>
  <c r="M1009" i="1"/>
  <c r="N1009" i="1"/>
  <c r="O1009" i="1"/>
  <c r="P1009" i="1"/>
  <c r="Q1009" i="1"/>
  <c r="R1009" i="1"/>
  <c r="A1009" i="1"/>
  <c r="B1009" i="1"/>
  <c r="A62" i="1"/>
  <c r="B62" i="1"/>
  <c r="A63" i="1"/>
  <c r="B63" i="1"/>
  <c r="A64" i="1"/>
  <c r="B64" i="1"/>
  <c r="A76" i="1"/>
  <c r="B76" i="1"/>
  <c r="A88" i="1"/>
  <c r="B88" i="1"/>
  <c r="A89" i="1"/>
  <c r="B89" i="1"/>
  <c r="A101" i="1"/>
  <c r="B101" i="1"/>
  <c r="A113" i="1"/>
  <c r="B113" i="1"/>
  <c r="A114" i="1"/>
  <c r="B114" i="1"/>
  <c r="A126" i="1"/>
  <c r="B126" i="1"/>
  <c r="A141" i="1"/>
  <c r="B141" i="1"/>
  <c r="A159" i="1"/>
  <c r="B159" i="1"/>
  <c r="A160" i="1"/>
  <c r="B160" i="1"/>
  <c r="A161" i="1"/>
  <c r="B161" i="1"/>
  <c r="A162" i="1"/>
  <c r="B162" i="1"/>
  <c r="A163" i="1"/>
  <c r="B163" i="1"/>
  <c r="A166" i="1"/>
  <c r="B166" i="1"/>
  <c r="A172" i="1"/>
  <c r="B172" i="1"/>
  <c r="A188" i="1"/>
  <c r="B188" i="1"/>
  <c r="A204" i="1"/>
  <c r="B204" i="1"/>
  <c r="A205" i="1"/>
  <c r="B205" i="1"/>
  <c r="A206" i="1"/>
  <c r="B206" i="1"/>
  <c r="A222" i="1"/>
  <c r="B222" i="1"/>
  <c r="A223" i="1"/>
  <c r="B223" i="1"/>
  <c r="A224" i="1"/>
  <c r="B224" i="1"/>
  <c r="A240" i="1"/>
  <c r="B240" i="1"/>
  <c r="A241" i="1"/>
  <c r="B241" i="1"/>
  <c r="A242" i="1"/>
  <c r="B242" i="1"/>
  <c r="A258" i="1"/>
  <c r="B258" i="1"/>
  <c r="A274" i="1"/>
  <c r="B274" i="1"/>
  <c r="A275" i="1"/>
  <c r="B275" i="1"/>
  <c r="A276" i="1"/>
  <c r="B276" i="1"/>
  <c r="A321" i="1"/>
  <c r="B321" i="1"/>
  <c r="A324" i="1"/>
  <c r="B324" i="1"/>
  <c r="A325" i="1"/>
  <c r="B325" i="1"/>
  <c r="A341" i="1"/>
  <c r="B341" i="1"/>
  <c r="A389" i="1"/>
  <c r="B389" i="1"/>
  <c r="A414" i="1"/>
  <c r="B414" i="1"/>
  <c r="A464" i="1"/>
  <c r="B464" i="1"/>
  <c r="A465" i="1"/>
  <c r="B465" i="1"/>
  <c r="A466" i="1"/>
  <c r="B466" i="1"/>
  <c r="A467" i="1"/>
  <c r="B467" i="1"/>
  <c r="A998" i="1"/>
  <c r="B998" i="1"/>
  <c r="A1001" i="1"/>
  <c r="B1001" i="1"/>
  <c r="A1005" i="1"/>
  <c r="B1005" i="1"/>
  <c r="A1010" i="1"/>
  <c r="B1010" i="1"/>
  <c r="A1019" i="1"/>
  <c r="B1019" i="1"/>
  <c r="A1020" i="1"/>
  <c r="B1020" i="1"/>
  <c r="A1021" i="1"/>
  <c r="B1021" i="1"/>
  <c r="A1022" i="1"/>
  <c r="B1022" i="1"/>
  <c r="A1023" i="1"/>
  <c r="B1023" i="1"/>
  <c r="A1025" i="1"/>
  <c r="B1025" i="1"/>
  <c r="A1026" i="1"/>
  <c r="B1026" i="1"/>
  <c r="A1027" i="1"/>
  <c r="B1027" i="1"/>
  <c r="A1028" i="1"/>
  <c r="B1028" i="1"/>
  <c r="A1029" i="1"/>
  <c r="B1029" i="1"/>
  <c r="A1030" i="1"/>
  <c r="B1030" i="1"/>
  <c r="A1031" i="1"/>
  <c r="B1031" i="1"/>
  <c r="A1032" i="1"/>
  <c r="B1032" i="1"/>
  <c r="A1038" i="1"/>
  <c r="B1038" i="1"/>
  <c r="A1059" i="1"/>
  <c r="B1059" i="1"/>
  <c r="A1060" i="1"/>
  <c r="A1086" i="1"/>
  <c r="B1086" i="1"/>
  <c r="A1089" i="1"/>
  <c r="B1089" i="1"/>
  <c r="A1101" i="1"/>
  <c r="B1101" i="1"/>
  <c r="A1116" i="1"/>
  <c r="B1116" i="1"/>
  <c r="A1133" i="1"/>
  <c r="B1133" i="1"/>
  <c r="A1183" i="1"/>
  <c r="B1183" i="1"/>
  <c r="A1184" i="1"/>
  <c r="B1184" i="1"/>
  <c r="A1279" i="1"/>
  <c r="B1279" i="1"/>
  <c r="A1234" i="1"/>
  <c r="B1234" i="1"/>
  <c r="A1239" i="1"/>
  <c r="B1239" i="1"/>
  <c r="A1244" i="1"/>
  <c r="B1244" i="1"/>
  <c r="A1249" i="1"/>
  <c r="B1249" i="1"/>
  <c r="A1254" i="1"/>
  <c r="B1254" i="1"/>
  <c r="A1259" i="1"/>
  <c r="B1259" i="1"/>
  <c r="A1264" i="1"/>
  <c r="B1264" i="1"/>
  <c r="A1269" i="1"/>
  <c r="B1269" i="1"/>
  <c r="A1274" i="1"/>
  <c r="B1274" i="1"/>
  <c r="J62" i="1"/>
  <c r="K62" i="1"/>
  <c r="L62" i="1"/>
  <c r="M62" i="1"/>
  <c r="N62" i="1"/>
  <c r="O62" i="1"/>
  <c r="P62" i="1"/>
  <c r="Q62" i="1"/>
  <c r="R62" i="1"/>
  <c r="J63" i="1"/>
  <c r="K63" i="1"/>
  <c r="L63" i="1"/>
  <c r="M63" i="1"/>
  <c r="N63" i="1"/>
  <c r="O63" i="1"/>
  <c r="P63" i="1"/>
  <c r="Q63" i="1"/>
  <c r="R63" i="1"/>
  <c r="J64" i="1"/>
  <c r="K64" i="1"/>
  <c r="L64" i="1"/>
  <c r="M64" i="1"/>
  <c r="N64" i="1"/>
  <c r="O64" i="1"/>
  <c r="P64" i="1"/>
  <c r="Q64" i="1"/>
  <c r="R64" i="1"/>
  <c r="J76" i="1"/>
  <c r="K76" i="1"/>
  <c r="L76" i="1"/>
  <c r="M76" i="1"/>
  <c r="N76" i="1"/>
  <c r="O76" i="1"/>
  <c r="P76" i="1"/>
  <c r="Q76" i="1"/>
  <c r="R76" i="1"/>
  <c r="J88" i="1"/>
  <c r="K88" i="1"/>
  <c r="L88" i="1"/>
  <c r="M88" i="1"/>
  <c r="N88" i="1"/>
  <c r="O88" i="1"/>
  <c r="P88" i="1"/>
  <c r="Q88" i="1"/>
  <c r="R88" i="1"/>
  <c r="J89" i="1"/>
  <c r="K89" i="1"/>
  <c r="L89" i="1"/>
  <c r="N89" i="1"/>
  <c r="O89" i="1"/>
  <c r="P89" i="1"/>
  <c r="Q89" i="1"/>
  <c r="R89" i="1"/>
  <c r="J101" i="1"/>
  <c r="K101" i="1"/>
  <c r="L101" i="1"/>
  <c r="M101" i="1"/>
  <c r="N101" i="1"/>
  <c r="O101" i="1"/>
  <c r="P101" i="1"/>
  <c r="Q101" i="1"/>
  <c r="R101" i="1"/>
  <c r="J113" i="1"/>
  <c r="K113" i="1"/>
  <c r="L113" i="1"/>
  <c r="M113" i="1"/>
  <c r="N113" i="1"/>
  <c r="O113" i="1"/>
  <c r="P113" i="1"/>
  <c r="Q113" i="1"/>
  <c r="R113" i="1"/>
  <c r="J114" i="1"/>
  <c r="K114" i="1"/>
  <c r="L114" i="1"/>
  <c r="N114" i="1"/>
  <c r="O114" i="1"/>
  <c r="P114" i="1"/>
  <c r="Q114" i="1"/>
  <c r="R114" i="1"/>
  <c r="J126" i="1"/>
  <c r="K126" i="1"/>
  <c r="L126" i="1"/>
  <c r="M126" i="1"/>
  <c r="N126" i="1"/>
  <c r="O126" i="1"/>
  <c r="P126" i="1"/>
  <c r="Q126" i="1"/>
  <c r="R126" i="1"/>
  <c r="J141" i="1"/>
  <c r="K141" i="1"/>
  <c r="L141" i="1"/>
  <c r="M141" i="1"/>
  <c r="N141" i="1"/>
  <c r="O141" i="1"/>
  <c r="P141" i="1"/>
  <c r="Q141" i="1"/>
  <c r="R141" i="1"/>
  <c r="J159" i="1"/>
  <c r="K159" i="1"/>
  <c r="L159" i="1"/>
  <c r="M159" i="1"/>
  <c r="N159" i="1"/>
  <c r="O159" i="1"/>
  <c r="P159" i="1"/>
  <c r="Q159" i="1"/>
  <c r="R159" i="1"/>
  <c r="J160" i="1"/>
  <c r="K160" i="1"/>
  <c r="L160" i="1"/>
  <c r="N160" i="1"/>
  <c r="O160" i="1"/>
  <c r="P160" i="1"/>
  <c r="Q160" i="1"/>
  <c r="R160" i="1"/>
  <c r="J161" i="1"/>
  <c r="K161" i="1"/>
  <c r="L161" i="1"/>
  <c r="M161" i="1"/>
  <c r="N161" i="1"/>
  <c r="O161" i="1"/>
  <c r="P161" i="1"/>
  <c r="Q161" i="1"/>
  <c r="R161" i="1"/>
  <c r="J162" i="1"/>
  <c r="K162" i="1"/>
  <c r="L162" i="1"/>
  <c r="M162" i="1"/>
  <c r="N162" i="1"/>
  <c r="O162" i="1"/>
  <c r="P162" i="1"/>
  <c r="Q162" i="1"/>
  <c r="R162" i="1"/>
  <c r="J163" i="1"/>
  <c r="K163" i="1"/>
  <c r="L163" i="1"/>
  <c r="M163" i="1"/>
  <c r="N163" i="1"/>
  <c r="O163" i="1"/>
  <c r="P163" i="1"/>
  <c r="Q163" i="1"/>
  <c r="R163" i="1"/>
  <c r="J166" i="1"/>
  <c r="K166" i="1"/>
  <c r="L166" i="1"/>
  <c r="M166" i="1"/>
  <c r="N166" i="1"/>
  <c r="O166" i="1"/>
  <c r="P166" i="1"/>
  <c r="Q166" i="1"/>
  <c r="R166" i="1"/>
  <c r="J172" i="1"/>
  <c r="K172" i="1"/>
  <c r="L172" i="1"/>
  <c r="M172" i="1"/>
  <c r="N172" i="1"/>
  <c r="O172" i="1"/>
  <c r="P172" i="1"/>
  <c r="Q172" i="1"/>
  <c r="R172" i="1"/>
  <c r="J188" i="1"/>
  <c r="K188" i="1"/>
  <c r="L188" i="1"/>
  <c r="M188" i="1"/>
  <c r="N188" i="1"/>
  <c r="O188" i="1"/>
  <c r="P188" i="1"/>
  <c r="Q188" i="1"/>
  <c r="R188" i="1"/>
  <c r="J204" i="1"/>
  <c r="K204" i="1"/>
  <c r="L204" i="1"/>
  <c r="M204" i="1"/>
  <c r="N204" i="1"/>
  <c r="O204" i="1"/>
  <c r="P204" i="1"/>
  <c r="Q204" i="1"/>
  <c r="R204" i="1"/>
  <c r="J205" i="1"/>
  <c r="K205" i="1"/>
  <c r="L205" i="1"/>
  <c r="M205" i="1"/>
  <c r="N205" i="1"/>
  <c r="O205" i="1"/>
  <c r="P205" i="1"/>
  <c r="Q205" i="1"/>
  <c r="R205" i="1"/>
  <c r="J206" i="1"/>
  <c r="K206" i="1"/>
  <c r="L206" i="1"/>
  <c r="M206" i="1"/>
  <c r="N206" i="1"/>
  <c r="O206" i="1"/>
  <c r="P206" i="1"/>
  <c r="Q206" i="1"/>
  <c r="R206" i="1"/>
  <c r="J222" i="1"/>
  <c r="K222" i="1"/>
  <c r="L222" i="1"/>
  <c r="M222" i="1"/>
  <c r="N222" i="1"/>
  <c r="O222" i="1"/>
  <c r="P222" i="1"/>
  <c r="Q222" i="1"/>
  <c r="R222" i="1"/>
  <c r="J223" i="1"/>
  <c r="K223" i="1"/>
  <c r="L223" i="1"/>
  <c r="M223" i="1"/>
  <c r="N223" i="1"/>
  <c r="O223" i="1"/>
  <c r="P223" i="1"/>
  <c r="Q223" i="1"/>
  <c r="R223" i="1"/>
  <c r="J224" i="1"/>
  <c r="K224" i="1"/>
  <c r="L224" i="1"/>
  <c r="M224" i="1"/>
  <c r="N224" i="1"/>
  <c r="O224" i="1"/>
  <c r="P224" i="1"/>
  <c r="Q224" i="1"/>
  <c r="R224" i="1"/>
  <c r="J240" i="1"/>
  <c r="K240" i="1"/>
  <c r="L240" i="1"/>
  <c r="M240" i="1"/>
  <c r="N240" i="1"/>
  <c r="O240" i="1"/>
  <c r="P240" i="1"/>
  <c r="Q240" i="1"/>
  <c r="R240" i="1"/>
  <c r="J241" i="1"/>
  <c r="K241" i="1"/>
  <c r="L241" i="1"/>
  <c r="N241" i="1"/>
  <c r="O241" i="1"/>
  <c r="P241" i="1"/>
  <c r="Q241" i="1"/>
  <c r="R241" i="1"/>
  <c r="J242" i="1"/>
  <c r="K242" i="1"/>
  <c r="L242" i="1"/>
  <c r="M242" i="1"/>
  <c r="N242" i="1"/>
  <c r="O242" i="1"/>
  <c r="P242" i="1"/>
  <c r="Q242" i="1"/>
  <c r="R242" i="1"/>
  <c r="J258" i="1"/>
  <c r="K258" i="1"/>
  <c r="L258" i="1"/>
  <c r="M258" i="1"/>
  <c r="N258" i="1"/>
  <c r="O258" i="1"/>
  <c r="P258" i="1"/>
  <c r="Q258" i="1"/>
  <c r="R258" i="1"/>
  <c r="J274" i="1"/>
  <c r="K274" i="1"/>
  <c r="L274" i="1"/>
  <c r="M274" i="1"/>
  <c r="N274" i="1"/>
  <c r="O274" i="1"/>
  <c r="P274" i="1"/>
  <c r="Q274" i="1"/>
  <c r="R274" i="1"/>
  <c r="J275" i="1"/>
  <c r="K275" i="1"/>
  <c r="L275" i="1"/>
  <c r="M275" i="1"/>
  <c r="N275" i="1"/>
  <c r="O275" i="1"/>
  <c r="P275" i="1"/>
  <c r="Q275" i="1"/>
  <c r="R275" i="1"/>
  <c r="J276" i="1"/>
  <c r="K276" i="1"/>
  <c r="L276" i="1"/>
  <c r="M276" i="1"/>
  <c r="N276" i="1"/>
  <c r="O276" i="1"/>
  <c r="P276" i="1"/>
  <c r="Q276" i="1"/>
  <c r="R276" i="1"/>
  <c r="J321" i="1"/>
  <c r="K321" i="1"/>
  <c r="L321" i="1"/>
  <c r="M321" i="1"/>
  <c r="N321" i="1"/>
  <c r="O321" i="1"/>
  <c r="P321" i="1"/>
  <c r="Q321" i="1"/>
  <c r="R321" i="1"/>
  <c r="J324" i="1"/>
  <c r="K324" i="1"/>
  <c r="L324" i="1"/>
  <c r="M324" i="1"/>
  <c r="N324" i="1"/>
  <c r="O324" i="1"/>
  <c r="P324" i="1"/>
  <c r="Q324" i="1"/>
  <c r="R324" i="1"/>
  <c r="J325" i="1"/>
  <c r="K325" i="1"/>
  <c r="L325" i="1"/>
  <c r="M325" i="1"/>
  <c r="N325" i="1"/>
  <c r="O325" i="1"/>
  <c r="P325" i="1"/>
  <c r="Q325" i="1"/>
  <c r="R325" i="1"/>
  <c r="J341" i="1"/>
  <c r="K341" i="1"/>
  <c r="L341" i="1"/>
  <c r="M341" i="1"/>
  <c r="N341" i="1"/>
  <c r="P341" i="1"/>
  <c r="Q341" i="1"/>
  <c r="R341" i="1"/>
  <c r="J389" i="1"/>
  <c r="K389" i="1"/>
  <c r="L389" i="1"/>
  <c r="M389" i="1"/>
  <c r="N389" i="1"/>
  <c r="O389" i="1"/>
  <c r="P389" i="1"/>
  <c r="Q389" i="1"/>
  <c r="R389" i="1"/>
  <c r="J414" i="1"/>
  <c r="K414" i="1"/>
  <c r="L414" i="1"/>
  <c r="M414" i="1"/>
  <c r="N414" i="1"/>
  <c r="O414" i="1"/>
  <c r="P414" i="1"/>
  <c r="Q414" i="1"/>
  <c r="R414" i="1"/>
  <c r="J464" i="1"/>
  <c r="K464" i="1"/>
  <c r="L464" i="1"/>
  <c r="M464" i="1"/>
  <c r="N464" i="1"/>
  <c r="O464" i="1"/>
  <c r="P464" i="1"/>
  <c r="Q464" i="1"/>
  <c r="R464" i="1"/>
  <c r="J465" i="1"/>
  <c r="K465" i="1"/>
  <c r="L465" i="1"/>
  <c r="M465" i="1"/>
  <c r="N465" i="1"/>
  <c r="O465" i="1"/>
  <c r="P465" i="1"/>
  <c r="Q465" i="1"/>
  <c r="R465" i="1"/>
  <c r="J466" i="1"/>
  <c r="K466" i="1"/>
  <c r="L466" i="1"/>
  <c r="M466" i="1"/>
  <c r="N466" i="1"/>
  <c r="O466" i="1"/>
  <c r="P466" i="1"/>
  <c r="Q466" i="1"/>
  <c r="R466" i="1"/>
  <c r="J748" i="1"/>
  <c r="K748" i="1"/>
  <c r="L748" i="1"/>
  <c r="M748" i="1"/>
  <c r="N748" i="1"/>
  <c r="O748" i="1"/>
  <c r="P748" i="1"/>
  <c r="Q748" i="1"/>
  <c r="R748" i="1"/>
  <c r="J747" i="1"/>
  <c r="K747" i="1"/>
  <c r="L747" i="1"/>
  <c r="M747" i="1"/>
  <c r="N747" i="1"/>
  <c r="O747" i="1"/>
  <c r="P747" i="1"/>
  <c r="Q747" i="1"/>
  <c r="R747" i="1"/>
  <c r="J467" i="1"/>
  <c r="K467" i="1"/>
  <c r="L467" i="1"/>
  <c r="M467" i="1"/>
  <c r="N467" i="1"/>
  <c r="O467" i="1"/>
  <c r="P467" i="1"/>
  <c r="Q467" i="1"/>
  <c r="R467" i="1"/>
  <c r="J742" i="1"/>
  <c r="K742" i="1"/>
  <c r="L742" i="1"/>
  <c r="M742" i="1"/>
  <c r="N742" i="1"/>
  <c r="O742" i="1"/>
  <c r="P742" i="1"/>
  <c r="Q742" i="1"/>
  <c r="R742" i="1"/>
  <c r="J743" i="1"/>
  <c r="K743" i="1"/>
  <c r="L743" i="1"/>
  <c r="M743" i="1"/>
  <c r="N743" i="1"/>
  <c r="O743" i="1"/>
  <c r="P743" i="1"/>
  <c r="Q743" i="1"/>
  <c r="R743" i="1"/>
  <c r="J744" i="1"/>
  <c r="K744" i="1"/>
  <c r="L744" i="1"/>
  <c r="M744" i="1"/>
  <c r="N744" i="1"/>
  <c r="O744" i="1"/>
  <c r="P744" i="1"/>
  <c r="Q744" i="1"/>
  <c r="R744" i="1"/>
  <c r="J745" i="1"/>
  <c r="K745" i="1"/>
  <c r="L745" i="1"/>
  <c r="M745" i="1"/>
  <c r="N745" i="1"/>
  <c r="O745" i="1"/>
  <c r="P745" i="1"/>
  <c r="Q745" i="1"/>
  <c r="R745" i="1"/>
  <c r="J998" i="1"/>
  <c r="K998" i="1"/>
  <c r="L998" i="1"/>
  <c r="M998" i="1"/>
  <c r="N998" i="1"/>
  <c r="O998" i="1"/>
  <c r="P998" i="1"/>
  <c r="Q998" i="1"/>
  <c r="R998" i="1"/>
  <c r="J1001" i="1"/>
  <c r="K1001" i="1"/>
  <c r="L1001" i="1"/>
  <c r="M1001" i="1"/>
  <c r="N1001" i="1"/>
  <c r="O1001" i="1"/>
  <c r="P1001" i="1"/>
  <c r="Q1001" i="1"/>
  <c r="R1001" i="1"/>
  <c r="J1005" i="1"/>
  <c r="K1005" i="1"/>
  <c r="L1005" i="1"/>
  <c r="M1005" i="1"/>
  <c r="N1005" i="1"/>
  <c r="O1005" i="1"/>
  <c r="P1005" i="1"/>
  <c r="Q1005" i="1"/>
  <c r="R1005" i="1"/>
  <c r="J1010" i="1"/>
  <c r="K1010" i="1"/>
  <c r="L1010" i="1"/>
  <c r="M1010" i="1"/>
  <c r="N1010" i="1"/>
  <c r="O1010" i="1"/>
  <c r="P1010" i="1"/>
  <c r="Q1010" i="1"/>
  <c r="R1010" i="1"/>
  <c r="J1019" i="1"/>
  <c r="K1019" i="1"/>
  <c r="L1019" i="1"/>
  <c r="M1019" i="1"/>
  <c r="N1019" i="1"/>
  <c r="O1019" i="1"/>
  <c r="P1019" i="1"/>
  <c r="Q1019" i="1"/>
  <c r="R1019" i="1"/>
  <c r="J1020" i="1"/>
  <c r="K1020" i="1"/>
  <c r="L1020" i="1"/>
  <c r="M1020" i="1"/>
  <c r="N1020" i="1"/>
  <c r="O1020" i="1"/>
  <c r="P1020" i="1"/>
  <c r="Q1020" i="1"/>
  <c r="R1020" i="1"/>
  <c r="J1021" i="1"/>
  <c r="K1021" i="1"/>
  <c r="L1021" i="1"/>
  <c r="M1021" i="1"/>
  <c r="N1021" i="1"/>
  <c r="O1021" i="1"/>
  <c r="P1021" i="1"/>
  <c r="Q1021" i="1"/>
  <c r="R1021" i="1"/>
  <c r="J1022" i="1"/>
  <c r="K1022" i="1"/>
  <c r="L1022" i="1"/>
  <c r="M1022" i="1"/>
  <c r="N1022" i="1"/>
  <c r="O1022" i="1"/>
  <c r="P1022" i="1"/>
  <c r="Q1022" i="1"/>
  <c r="R1022" i="1"/>
  <c r="J1023" i="1"/>
  <c r="K1023" i="1"/>
  <c r="L1023" i="1"/>
  <c r="M1023" i="1"/>
  <c r="N1023" i="1"/>
  <c r="O1023" i="1"/>
  <c r="P1023" i="1"/>
  <c r="Q1023" i="1"/>
  <c r="R1023" i="1"/>
  <c r="J1025" i="1"/>
  <c r="K1025" i="1"/>
  <c r="L1025" i="1"/>
  <c r="M1025" i="1"/>
  <c r="N1025" i="1"/>
  <c r="O1025" i="1"/>
  <c r="P1025" i="1"/>
  <c r="Q1025" i="1"/>
  <c r="R1025" i="1"/>
  <c r="J1026" i="1"/>
  <c r="K1026" i="1"/>
  <c r="L1026" i="1"/>
  <c r="M1026" i="1"/>
  <c r="N1026" i="1"/>
  <c r="O1026" i="1"/>
  <c r="P1026" i="1"/>
  <c r="Q1026" i="1"/>
  <c r="R1026" i="1"/>
  <c r="J1027" i="1"/>
  <c r="K1027" i="1"/>
  <c r="L1027" i="1"/>
  <c r="M1027" i="1"/>
  <c r="N1027" i="1"/>
  <c r="O1027" i="1"/>
  <c r="P1027" i="1"/>
  <c r="Q1027" i="1"/>
  <c r="R1027" i="1"/>
  <c r="J1028" i="1"/>
  <c r="K1028" i="1"/>
  <c r="L1028" i="1"/>
  <c r="M1028" i="1"/>
  <c r="N1028" i="1"/>
  <c r="O1028" i="1"/>
  <c r="P1028" i="1"/>
  <c r="Q1028" i="1"/>
  <c r="R1028" i="1"/>
  <c r="J1029" i="1"/>
  <c r="K1029" i="1"/>
  <c r="L1029" i="1"/>
  <c r="M1029" i="1"/>
  <c r="N1029" i="1"/>
  <c r="O1029" i="1"/>
  <c r="P1029" i="1"/>
  <c r="Q1029" i="1"/>
  <c r="R1029" i="1"/>
  <c r="J1030" i="1"/>
  <c r="K1030" i="1"/>
  <c r="L1030" i="1"/>
  <c r="M1030" i="1"/>
  <c r="N1030" i="1"/>
  <c r="O1030" i="1"/>
  <c r="P1030" i="1"/>
  <c r="Q1030" i="1"/>
  <c r="R1030" i="1"/>
  <c r="J1031" i="1"/>
  <c r="K1031" i="1"/>
  <c r="L1031" i="1"/>
  <c r="M1031" i="1"/>
  <c r="N1031" i="1"/>
  <c r="O1031" i="1"/>
  <c r="P1031" i="1"/>
  <c r="Q1031" i="1"/>
  <c r="R1031" i="1"/>
  <c r="J1032" i="1"/>
  <c r="K1032" i="1"/>
  <c r="L1032" i="1"/>
  <c r="M1032" i="1"/>
  <c r="N1032" i="1"/>
  <c r="P1032" i="1"/>
  <c r="Q1032" i="1"/>
  <c r="R1032" i="1"/>
  <c r="J1038" i="1"/>
  <c r="K1038" i="1"/>
  <c r="L1038" i="1"/>
  <c r="M1038" i="1"/>
  <c r="N1038" i="1"/>
  <c r="O1038" i="1"/>
  <c r="P1038" i="1"/>
  <c r="Q1038" i="1"/>
  <c r="R1038" i="1"/>
  <c r="J1059" i="1"/>
  <c r="K1059" i="1"/>
  <c r="L1059" i="1"/>
  <c r="M1059" i="1"/>
  <c r="N1059" i="1"/>
  <c r="O1059" i="1"/>
  <c r="P1059" i="1"/>
  <c r="Q1059" i="1"/>
  <c r="R1059" i="1"/>
  <c r="J1060" i="1"/>
  <c r="K1060" i="1"/>
  <c r="L1060" i="1"/>
  <c r="M1060" i="1"/>
  <c r="N1060" i="1"/>
  <c r="O1060" i="1"/>
  <c r="P1060" i="1"/>
  <c r="Q1060" i="1"/>
  <c r="R1060" i="1"/>
  <c r="J1086" i="1"/>
  <c r="K1086" i="1"/>
  <c r="L1086" i="1"/>
  <c r="M1086" i="1"/>
  <c r="N1086" i="1"/>
  <c r="O1086" i="1"/>
  <c r="P1086" i="1"/>
  <c r="Q1086" i="1"/>
  <c r="R1086" i="1"/>
  <c r="J1089" i="1"/>
  <c r="K1089" i="1"/>
  <c r="L1089" i="1"/>
  <c r="M1089" i="1"/>
  <c r="N1089" i="1"/>
  <c r="O1089" i="1"/>
  <c r="P1089" i="1"/>
  <c r="Q1089" i="1"/>
  <c r="R1089" i="1"/>
  <c r="J1101" i="1"/>
  <c r="K1101" i="1"/>
  <c r="L1101" i="1"/>
  <c r="M1101" i="1"/>
  <c r="N1101" i="1"/>
  <c r="O1101" i="1"/>
  <c r="P1101" i="1"/>
  <c r="Q1101" i="1"/>
  <c r="R1101" i="1"/>
  <c r="J1116" i="1"/>
  <c r="K1116" i="1"/>
  <c r="L1116" i="1"/>
  <c r="M1116" i="1"/>
  <c r="N1116" i="1"/>
  <c r="O1116" i="1"/>
  <c r="P1116" i="1"/>
  <c r="Q1116" i="1"/>
  <c r="R1116" i="1"/>
  <c r="J1133" i="1"/>
  <c r="K1133" i="1"/>
  <c r="L1133" i="1"/>
  <c r="M1133" i="1"/>
  <c r="N1133" i="1"/>
  <c r="O1133" i="1"/>
  <c r="P1133" i="1"/>
  <c r="Q1133" i="1"/>
  <c r="R1133" i="1"/>
  <c r="K1139" i="1"/>
  <c r="K1140" i="1"/>
  <c r="K1151" i="1"/>
  <c r="K1176" i="1"/>
  <c r="J1183" i="1"/>
  <c r="K1183" i="1"/>
  <c r="L1183" i="1"/>
  <c r="M1183" i="1"/>
  <c r="N1183" i="1"/>
  <c r="O1183" i="1"/>
  <c r="P1183" i="1"/>
  <c r="Q1183" i="1"/>
  <c r="R1183" i="1"/>
  <c r="J1184" i="1"/>
  <c r="K1184" i="1"/>
  <c r="L1184" i="1"/>
  <c r="M1184" i="1"/>
  <c r="N1184" i="1"/>
  <c r="O1184" i="1"/>
  <c r="P1184" i="1"/>
  <c r="Q1184" i="1"/>
  <c r="R1184" i="1"/>
  <c r="K1190" i="1"/>
  <c r="K1191" i="1"/>
  <c r="K1202" i="1"/>
  <c r="K1227" i="1"/>
  <c r="J1279" i="1"/>
  <c r="K1279" i="1"/>
  <c r="L1279" i="1"/>
  <c r="M1279" i="1"/>
  <c r="N1279" i="1"/>
  <c r="O1279" i="1"/>
  <c r="P1279" i="1"/>
  <c r="Q1279" i="1"/>
  <c r="R1279" i="1"/>
  <c r="J1234" i="1"/>
  <c r="K1234" i="1"/>
  <c r="L1234" i="1"/>
  <c r="M1234" i="1"/>
  <c r="N1234" i="1"/>
  <c r="O1234" i="1"/>
  <c r="P1234" i="1"/>
  <c r="Q1234" i="1"/>
  <c r="R1234" i="1"/>
  <c r="J1239" i="1"/>
  <c r="K1239" i="1"/>
  <c r="L1239" i="1"/>
  <c r="M1239" i="1"/>
  <c r="N1239" i="1"/>
  <c r="O1239" i="1"/>
  <c r="R1239" i="1"/>
  <c r="J1244" i="1"/>
  <c r="K1244" i="1"/>
  <c r="L1244" i="1"/>
  <c r="M1244" i="1"/>
  <c r="N1244" i="1"/>
  <c r="O1244" i="1"/>
  <c r="R1244" i="1"/>
  <c r="J1249" i="1"/>
  <c r="K1249" i="1"/>
  <c r="L1249" i="1"/>
  <c r="M1249" i="1"/>
  <c r="N1249" i="1"/>
  <c r="O1249" i="1"/>
  <c r="R1249" i="1"/>
  <c r="J1254" i="1"/>
  <c r="K1254" i="1"/>
  <c r="L1254" i="1"/>
  <c r="M1254" i="1"/>
  <c r="N1254" i="1"/>
  <c r="O1254" i="1"/>
  <c r="R1254" i="1"/>
  <c r="J1259" i="1"/>
  <c r="K1259" i="1"/>
  <c r="L1259" i="1"/>
  <c r="M1259" i="1"/>
  <c r="N1259" i="1"/>
  <c r="O1259" i="1"/>
  <c r="R1259" i="1"/>
  <c r="J1264" i="1"/>
  <c r="K1264" i="1"/>
  <c r="L1264" i="1"/>
  <c r="M1264" i="1"/>
  <c r="N1264" i="1"/>
  <c r="O1264" i="1"/>
  <c r="R1264" i="1"/>
  <c r="J1269" i="1"/>
  <c r="K1269" i="1"/>
  <c r="L1269" i="1"/>
  <c r="M1269" i="1"/>
  <c r="N1269" i="1"/>
  <c r="O1269" i="1"/>
  <c r="R1269" i="1"/>
  <c r="J1274" i="1"/>
  <c r="K1274" i="1"/>
  <c r="L1274" i="1"/>
  <c r="M1274" i="1"/>
  <c r="N1274" i="1"/>
  <c r="O1274" i="1"/>
  <c r="R1274" i="1"/>
  <c r="K2" i="1"/>
  <c r="L2" i="1"/>
  <c r="M2" i="1"/>
  <c r="N2" i="1"/>
  <c r="O2" i="1"/>
  <c r="P2" i="1"/>
  <c r="Q2" i="1"/>
  <c r="R2" i="1"/>
  <c r="J2" i="1"/>
  <c r="B2" i="1"/>
  <c r="A2" i="1"/>
  <c r="K99" i="19"/>
  <c r="Q1274" i="1" s="1"/>
  <c r="K98" i="19"/>
  <c r="Q1269" i="1" s="1"/>
  <c r="K97" i="19"/>
  <c r="Q1264" i="1" s="1"/>
  <c r="K96" i="19"/>
  <c r="Q1259" i="1" s="1"/>
  <c r="K95" i="19"/>
  <c r="Q1254" i="1"/>
  <c r="K94" i="19"/>
  <c r="Q1249" i="1"/>
  <c r="K93" i="19"/>
  <c r="Q1244" i="1" s="1"/>
  <c r="K92" i="19"/>
  <c r="Q1239" i="1" s="1"/>
  <c r="J99" i="19"/>
  <c r="P1274" i="1" s="1"/>
  <c r="J98" i="19"/>
  <c r="P1269" i="1" s="1"/>
  <c r="J97" i="19"/>
  <c r="P1264" i="1" s="1"/>
  <c r="J96" i="19"/>
  <c r="P1259" i="1"/>
  <c r="J95" i="19"/>
  <c r="P1254" i="1" s="1"/>
  <c r="J94" i="19"/>
  <c r="P1249" i="1"/>
  <c r="J93" i="19"/>
  <c r="P1244" i="1" s="1"/>
  <c r="J92" i="19"/>
  <c r="P1239" i="1" s="1"/>
  <c r="L90" i="19"/>
  <c r="R1227" i="1" s="1"/>
  <c r="K90" i="19"/>
  <c r="Q1227" i="1" s="1"/>
  <c r="J90" i="19"/>
  <c r="P1227" i="1" s="1"/>
  <c r="I90" i="19"/>
  <c r="O1227" i="1"/>
  <c r="H90" i="19"/>
  <c r="N1227" i="1"/>
  <c r="G90" i="19"/>
  <c r="M1227" i="1" s="1"/>
  <c r="F90" i="19"/>
  <c r="L1227" i="1" s="1"/>
  <c r="D90" i="19"/>
  <c r="J1227" i="1" s="1"/>
  <c r="L89" i="19"/>
  <c r="R1202" i="1" s="1"/>
  <c r="K89" i="19"/>
  <c r="Q1202" i="1" s="1"/>
  <c r="J89" i="19"/>
  <c r="P1202" i="1" s="1"/>
  <c r="I89" i="19"/>
  <c r="O1202" i="1"/>
  <c r="H89" i="19"/>
  <c r="N1202" i="1"/>
  <c r="G89" i="19"/>
  <c r="M1202" i="1"/>
  <c r="F89" i="19"/>
  <c r="L1202" i="1" s="1"/>
  <c r="D89" i="19"/>
  <c r="J1202" i="1" s="1"/>
  <c r="L88" i="19"/>
  <c r="R1191" i="1" s="1"/>
  <c r="K88" i="19"/>
  <c r="Q1191" i="1" s="1"/>
  <c r="J88" i="19"/>
  <c r="P1191" i="1" s="1"/>
  <c r="I88" i="19"/>
  <c r="O1191" i="1"/>
  <c r="H88" i="19"/>
  <c r="N1191" i="1"/>
  <c r="G88" i="19"/>
  <c r="M1191" i="1"/>
  <c r="F88" i="19"/>
  <c r="L1191" i="1" s="1"/>
  <c r="D88" i="19"/>
  <c r="J1191" i="1" s="1"/>
  <c r="L87" i="19"/>
  <c r="R1190" i="1" s="1"/>
  <c r="K87" i="19"/>
  <c r="Q1190" i="1" s="1"/>
  <c r="J87" i="19"/>
  <c r="P1190" i="1" s="1"/>
  <c r="I87" i="19"/>
  <c r="O1190" i="1"/>
  <c r="H87" i="19"/>
  <c r="N1190" i="1"/>
  <c r="G87" i="19"/>
  <c r="M1190" i="1"/>
  <c r="F87" i="19"/>
  <c r="L1190" i="1" s="1"/>
  <c r="D87" i="19"/>
  <c r="J1190" i="1" s="1"/>
  <c r="B87" i="19"/>
  <c r="B1190" i="1" s="1"/>
  <c r="B88" i="19"/>
  <c r="B1191" i="1" s="1"/>
  <c r="B89" i="19"/>
  <c r="B1202" i="1" s="1"/>
  <c r="B90" i="19"/>
  <c r="B1227" i="1"/>
  <c r="A88" i="19"/>
  <c r="A1191" i="1"/>
  <c r="A89" i="19"/>
  <c r="A1202" i="1"/>
  <c r="A90" i="19"/>
  <c r="A1227" i="1" s="1"/>
  <c r="A87" i="19"/>
  <c r="A1190" i="1" s="1"/>
  <c r="L84" i="19"/>
  <c r="R1176" i="1" s="1"/>
  <c r="K84" i="19"/>
  <c r="Q1176" i="1" s="1"/>
  <c r="J84" i="19"/>
  <c r="P1176" i="1" s="1"/>
  <c r="I84" i="19"/>
  <c r="O1176" i="1"/>
  <c r="H84" i="19"/>
  <c r="N1176" i="1"/>
  <c r="G84" i="19"/>
  <c r="M1176" i="1"/>
  <c r="F84" i="19"/>
  <c r="L1176" i="1" s="1"/>
  <c r="D84" i="19"/>
  <c r="J1176" i="1" s="1"/>
  <c r="L83" i="19"/>
  <c r="K83" i="19"/>
  <c r="J83" i="19"/>
  <c r="P1151" i="1" s="1"/>
  <c r="I83" i="19"/>
  <c r="O1151" i="1"/>
  <c r="H83" i="19"/>
  <c r="N1151" i="1"/>
  <c r="G83" i="19"/>
  <c r="M1151" i="1"/>
  <c r="F83" i="19"/>
  <c r="L1151" i="1" s="1"/>
  <c r="D83" i="19"/>
  <c r="J1151" i="1" s="1"/>
  <c r="L82" i="19"/>
  <c r="R1140" i="1" s="1"/>
  <c r="K82" i="19"/>
  <c r="Q1140" i="1" s="1"/>
  <c r="J82" i="19"/>
  <c r="P1140" i="1" s="1"/>
  <c r="I82" i="19"/>
  <c r="O1140" i="1"/>
  <c r="H82" i="19"/>
  <c r="N1140" i="1"/>
  <c r="G82" i="19"/>
  <c r="M1140" i="1"/>
  <c r="F82" i="19"/>
  <c r="L1140" i="1" s="1"/>
  <c r="D82" i="19"/>
  <c r="J1140" i="1" s="1"/>
  <c r="L81" i="19"/>
  <c r="R1139" i="1" s="1"/>
  <c r="K81" i="19"/>
  <c r="Q1139" i="1" s="1"/>
  <c r="J81" i="19"/>
  <c r="P1139" i="1" s="1"/>
  <c r="I81" i="19"/>
  <c r="O1139" i="1"/>
  <c r="H81" i="19"/>
  <c r="N1139" i="1"/>
  <c r="G81" i="19"/>
  <c r="M1139" i="1"/>
  <c r="F81" i="19"/>
  <c r="L1139" i="1"/>
  <c r="D81" i="19"/>
  <c r="J1139" i="1"/>
  <c r="B84" i="19"/>
  <c r="B1176" i="1"/>
  <c r="A84" i="19"/>
  <c r="A1176" i="1"/>
  <c r="B83" i="19"/>
  <c r="B1151" i="1"/>
  <c r="A83" i="19"/>
  <c r="A1151" i="1"/>
  <c r="B82" i="19"/>
  <c r="B1140" i="1"/>
  <c r="A82" i="19"/>
  <c r="A1140" i="1"/>
  <c r="B81" i="19"/>
  <c r="B1139" i="1"/>
  <c r="A81" i="19"/>
  <c r="A1139" i="1"/>
  <c r="G31" i="19"/>
  <c r="M241" i="1" s="1"/>
  <c r="G17" i="19"/>
  <c r="M160" i="1" s="1"/>
  <c r="G13" i="19"/>
  <c r="M114" i="1" s="1"/>
  <c r="G10" i="19"/>
  <c r="M89" i="1" s="1"/>
  <c r="C391" i="1"/>
  <c r="B391" i="1" s="1"/>
  <c r="C392" i="1"/>
  <c r="C393" i="1"/>
  <c r="P393" i="1" s="1"/>
  <c r="C394" i="1"/>
  <c r="C395" i="1"/>
  <c r="C396" i="1"/>
  <c r="O396" i="1" s="1"/>
  <c r="C397" i="1"/>
  <c r="C398" i="1"/>
  <c r="C399" i="1"/>
  <c r="A399" i="1" s="1"/>
  <c r="C400" i="1"/>
  <c r="C401" i="1"/>
  <c r="M401" i="1" s="1"/>
  <c r="C402" i="1"/>
  <c r="C403" i="1"/>
  <c r="C404" i="1"/>
  <c r="Q404" i="1" s="1"/>
  <c r="C405" i="1"/>
  <c r="K405" i="1" s="1"/>
  <c r="C406" i="1"/>
  <c r="C407" i="1"/>
  <c r="Q407" i="1" s="1"/>
  <c r="C408" i="1"/>
  <c r="C409" i="1"/>
  <c r="B409" i="1" s="1"/>
  <c r="C410" i="1"/>
  <c r="C411" i="1"/>
  <c r="M411" i="1" s="1"/>
  <c r="C412" i="1"/>
  <c r="B412" i="1" s="1"/>
  <c r="C413" i="1"/>
  <c r="C390" i="1"/>
  <c r="F80" i="8"/>
  <c r="F48" i="8"/>
  <c r="H59" i="15"/>
  <c r="E670" i="15"/>
  <c r="F670" i="15"/>
  <c r="G670" i="15"/>
  <c r="H670" i="15"/>
  <c r="C65" i="15"/>
  <c r="C670" i="15"/>
  <c r="D65" i="15"/>
  <c r="D670" i="15"/>
  <c r="B65" i="15"/>
  <c r="D63" i="15"/>
  <c r="C63" i="15"/>
  <c r="B63" i="15"/>
  <c r="C61" i="15"/>
  <c r="D61" i="15"/>
  <c r="H692" i="15"/>
  <c r="I692" i="15"/>
  <c r="H688" i="15"/>
  <c r="I688" i="15"/>
  <c r="H689" i="15"/>
  <c r="H690" i="15"/>
  <c r="I690" i="15"/>
  <c r="H691" i="15"/>
  <c r="I691" i="15"/>
  <c r="I686" i="15"/>
  <c r="H686" i="15"/>
  <c r="H685" i="15"/>
  <c r="C666" i="15"/>
  <c r="D666" i="15"/>
  <c r="C668" i="15"/>
  <c r="D668" i="15"/>
  <c r="B668" i="15"/>
  <c r="C60" i="15"/>
  <c r="C665" i="15"/>
  <c r="C686" i="15"/>
  <c r="D60" i="15"/>
  <c r="D665" i="15"/>
  <c r="D686" i="15"/>
  <c r="E60" i="15"/>
  <c r="E665" i="15"/>
  <c r="E686" i="15"/>
  <c r="F60" i="15"/>
  <c r="F665" i="15"/>
  <c r="F686" i="15"/>
  <c r="G60" i="15"/>
  <c r="G665" i="15"/>
  <c r="G686" i="15"/>
  <c r="H60" i="15"/>
  <c r="H665" i="15"/>
  <c r="E61" i="15"/>
  <c r="E666" i="15"/>
  <c r="F61" i="15"/>
  <c r="F666" i="15"/>
  <c r="G61" i="15"/>
  <c r="G666" i="15"/>
  <c r="H61" i="15"/>
  <c r="H666" i="15"/>
  <c r="C62" i="15"/>
  <c r="C667" i="15"/>
  <c r="C688" i="15"/>
  <c r="D62" i="15"/>
  <c r="D667" i="15"/>
  <c r="D688" i="15"/>
  <c r="E62" i="15"/>
  <c r="E667" i="15"/>
  <c r="E688" i="15"/>
  <c r="F62" i="15"/>
  <c r="F667" i="15"/>
  <c r="F688" i="15"/>
  <c r="G62" i="15"/>
  <c r="G667" i="15"/>
  <c r="G688" i="15"/>
  <c r="H62" i="15"/>
  <c r="H667" i="15"/>
  <c r="E63" i="15"/>
  <c r="E668" i="15"/>
  <c r="F63" i="15"/>
  <c r="F668" i="15"/>
  <c r="G63" i="15"/>
  <c r="G668" i="15"/>
  <c r="H63" i="15"/>
  <c r="H668" i="15"/>
  <c r="C64" i="15"/>
  <c r="C669" i="15"/>
  <c r="D64" i="15"/>
  <c r="D669" i="15"/>
  <c r="E64" i="15"/>
  <c r="E669" i="15"/>
  <c r="F64" i="15"/>
  <c r="F669" i="15"/>
  <c r="G64" i="15"/>
  <c r="G669" i="15"/>
  <c r="H64" i="15"/>
  <c r="H669" i="15"/>
  <c r="B64" i="15"/>
  <c r="B669" i="15"/>
  <c r="B62" i="15"/>
  <c r="B667" i="15"/>
  <c r="B60" i="15"/>
  <c r="B665" i="15"/>
  <c r="B699" i="15"/>
  <c r="C1210" i="1"/>
  <c r="N1210" i="1" s="1"/>
  <c r="C1211" i="1"/>
  <c r="K1211" i="1" s="1"/>
  <c r="C1212" i="1"/>
  <c r="C1213" i="1"/>
  <c r="B1213" i="1" s="1"/>
  <c r="C1214" i="1"/>
  <c r="R1214" i="1" s="1"/>
  <c r="C1215" i="1"/>
  <c r="Q1215" i="1" s="1"/>
  <c r="C1216" i="1"/>
  <c r="C1217" i="1"/>
  <c r="K1217" i="1" s="1"/>
  <c r="C1218" i="1"/>
  <c r="N1218" i="1" s="1"/>
  <c r="C1219" i="1"/>
  <c r="Q1219" i="1" s="1"/>
  <c r="C1220" i="1"/>
  <c r="C1221" i="1"/>
  <c r="C1222" i="1"/>
  <c r="C1223" i="1"/>
  <c r="C1224" i="1"/>
  <c r="C1225" i="1"/>
  <c r="C1226" i="1"/>
  <c r="A1226" i="1" s="1"/>
  <c r="C1159" i="1"/>
  <c r="N1159" i="1" s="1"/>
  <c r="C1160" i="1"/>
  <c r="C1161" i="1"/>
  <c r="N1161" i="1" s="1"/>
  <c r="C1162" i="1"/>
  <c r="L1162" i="1" s="1"/>
  <c r="C1163" i="1"/>
  <c r="B1163" i="1" s="1"/>
  <c r="C1164" i="1"/>
  <c r="L1164" i="1" s="1"/>
  <c r="C1165" i="1"/>
  <c r="L1165" i="1" s="1"/>
  <c r="C1166" i="1"/>
  <c r="B1166" i="1" s="1"/>
  <c r="C1167" i="1"/>
  <c r="J1167" i="1" s="1"/>
  <c r="C1168" i="1"/>
  <c r="C1169" i="1"/>
  <c r="L1169" i="1" s="1"/>
  <c r="C1170" i="1"/>
  <c r="C1171" i="1"/>
  <c r="C1172" i="1"/>
  <c r="L1172" i="1" s="1"/>
  <c r="C1173" i="1"/>
  <c r="C1174" i="1"/>
  <c r="Q1174" i="1" s="1"/>
  <c r="C1175" i="1"/>
  <c r="N1175" i="1" s="1"/>
  <c r="Q1213" i="1"/>
  <c r="N1167" i="1"/>
  <c r="B1159" i="1"/>
  <c r="K1159" i="1"/>
  <c r="J1219" i="1"/>
  <c r="K1219" i="1"/>
  <c r="N1211" i="1"/>
  <c r="O1211" i="1"/>
  <c r="R1211" i="1"/>
  <c r="C1006" i="1"/>
  <c r="Q1006" i="1" s="1"/>
  <c r="C1002" i="1"/>
  <c r="C547" i="1"/>
  <c r="C548" i="1"/>
  <c r="R548" i="1" s="1"/>
  <c r="C549" i="1"/>
  <c r="C550" i="1"/>
  <c r="O550" i="1" s="1"/>
  <c r="C551" i="1"/>
  <c r="J551" i="1" s="1"/>
  <c r="C552" i="1"/>
  <c r="N552" i="1" s="1"/>
  <c r="C553" i="1"/>
  <c r="C554" i="1"/>
  <c r="P554" i="1" s="1"/>
  <c r="C555" i="1"/>
  <c r="C556" i="1"/>
  <c r="B556" i="1" s="1"/>
  <c r="C557" i="1"/>
  <c r="K557" i="1" s="1"/>
  <c r="C558" i="1"/>
  <c r="K558" i="1" s="1"/>
  <c r="C559" i="1"/>
  <c r="Q559" i="1" s="1"/>
  <c r="C560" i="1"/>
  <c r="B560" i="1" s="1"/>
  <c r="C561" i="1"/>
  <c r="B561" i="1" s="1"/>
  <c r="C562" i="1"/>
  <c r="P562" i="1" s="1"/>
  <c r="C563" i="1"/>
  <c r="C564" i="1"/>
  <c r="C565" i="1"/>
  <c r="C566" i="1"/>
  <c r="L566" i="1" s="1"/>
  <c r="C567" i="1"/>
  <c r="C568" i="1"/>
  <c r="L568" i="1" s="1"/>
  <c r="C569" i="1"/>
  <c r="C570" i="1"/>
  <c r="P570" i="1" s="1"/>
  <c r="C571" i="1"/>
  <c r="C572" i="1"/>
  <c r="M572" i="1" s="1"/>
  <c r="C573" i="1"/>
  <c r="C574" i="1"/>
  <c r="P574" i="1" s="1"/>
  <c r="C575" i="1"/>
  <c r="A575" i="1" s="1"/>
  <c r="C576" i="1"/>
  <c r="Q576" i="1" s="1"/>
  <c r="C577" i="1"/>
  <c r="P577" i="1" s="1"/>
  <c r="C578" i="1"/>
  <c r="J578" i="1" s="1"/>
  <c r="C579" i="1"/>
  <c r="C580" i="1"/>
  <c r="N580" i="1" s="1"/>
  <c r="C581" i="1"/>
  <c r="C582" i="1"/>
  <c r="A582" i="1" s="1"/>
  <c r="C583" i="1"/>
  <c r="M583" i="1" s="1"/>
  <c r="C584" i="1"/>
  <c r="J584" i="1" s="1"/>
  <c r="C585" i="1"/>
  <c r="Q585" i="1" s="1"/>
  <c r="C586" i="1"/>
  <c r="J586" i="1" s="1"/>
  <c r="C587" i="1"/>
  <c r="C588" i="1"/>
  <c r="C589" i="1"/>
  <c r="L589" i="1" s="1"/>
  <c r="C590" i="1"/>
  <c r="N590" i="1" s="1"/>
  <c r="C591" i="1"/>
  <c r="J591" i="1" s="1"/>
  <c r="C592" i="1"/>
  <c r="M592" i="1" s="1"/>
  <c r="C593" i="1"/>
  <c r="L593" i="1" s="1"/>
  <c r="C594" i="1"/>
  <c r="J594" i="1" s="1"/>
  <c r="C595" i="1"/>
  <c r="C596" i="1"/>
  <c r="Q596" i="1" s="1"/>
  <c r="C597" i="1"/>
  <c r="A597" i="1" s="1"/>
  <c r="C598" i="1"/>
  <c r="K598" i="1" s="1"/>
  <c r="C599" i="1"/>
  <c r="Q599" i="1" s="1"/>
  <c r="C600" i="1"/>
  <c r="A600" i="1" s="1"/>
  <c r="C601" i="1"/>
  <c r="C602" i="1"/>
  <c r="R602" i="1" s="1"/>
  <c r="C603" i="1"/>
  <c r="O603" i="1" s="1"/>
  <c r="C604" i="1"/>
  <c r="C605" i="1"/>
  <c r="J605" i="1" s="1"/>
  <c r="C606" i="1"/>
  <c r="B606" i="1" s="1"/>
  <c r="C607" i="1"/>
  <c r="C608" i="1"/>
  <c r="R608" i="1" s="1"/>
  <c r="C609" i="1"/>
  <c r="O609" i="1" s="1"/>
  <c r="C610" i="1"/>
  <c r="R610" i="1" s="1"/>
  <c r="C611" i="1"/>
  <c r="C612" i="1"/>
  <c r="R612" i="1" s="1"/>
  <c r="C613" i="1"/>
  <c r="Q613" i="1" s="1"/>
  <c r="C614" i="1"/>
  <c r="O614" i="1" s="1"/>
  <c r="C615" i="1"/>
  <c r="C616" i="1"/>
  <c r="K616" i="1" s="1"/>
  <c r="C617" i="1"/>
  <c r="O617" i="1" s="1"/>
  <c r="C618" i="1"/>
  <c r="J618" i="1" s="1"/>
  <c r="C619" i="1"/>
  <c r="C620" i="1"/>
  <c r="A620" i="1" s="1"/>
  <c r="C621" i="1"/>
  <c r="C622" i="1"/>
  <c r="M622" i="1" s="1"/>
  <c r="C623" i="1"/>
  <c r="K623" i="1" s="1"/>
  <c r="C624" i="1"/>
  <c r="B624" i="1" s="1"/>
  <c r="C625" i="1"/>
  <c r="A625" i="1" s="1"/>
  <c r="C626" i="1"/>
  <c r="J626" i="1" s="1"/>
  <c r="C627" i="1"/>
  <c r="C628" i="1"/>
  <c r="C629" i="1"/>
  <c r="C630" i="1"/>
  <c r="J630" i="1" s="1"/>
  <c r="C631" i="1"/>
  <c r="K631" i="1" s="1"/>
  <c r="C632" i="1"/>
  <c r="J632" i="1" s="1"/>
  <c r="C633" i="1"/>
  <c r="C634" i="1"/>
  <c r="A634" i="1" s="1"/>
  <c r="C635" i="1"/>
  <c r="C636" i="1"/>
  <c r="A636" i="1" s="1"/>
  <c r="C637" i="1"/>
  <c r="A637" i="1" s="1"/>
  <c r="C638" i="1"/>
  <c r="L638" i="1" s="1"/>
  <c r="C639" i="1"/>
  <c r="N639" i="1" s="1"/>
  <c r="C640" i="1"/>
  <c r="L640" i="1" s="1"/>
  <c r="C641" i="1"/>
  <c r="K641" i="1" s="1"/>
  <c r="C642" i="1"/>
  <c r="C643" i="1"/>
  <c r="C644" i="1"/>
  <c r="C645" i="1"/>
  <c r="L645" i="1" s="1"/>
  <c r="C646" i="1"/>
  <c r="A646" i="1" s="1"/>
  <c r="C647" i="1"/>
  <c r="J647" i="1" s="1"/>
  <c r="C648" i="1"/>
  <c r="B648" i="1" s="1"/>
  <c r="C649" i="1"/>
  <c r="N649" i="1" s="1"/>
  <c r="C650" i="1"/>
  <c r="M650" i="1" s="1"/>
  <c r="C651" i="1"/>
  <c r="C652" i="1"/>
  <c r="A652" i="1" s="1"/>
  <c r="C653" i="1"/>
  <c r="A653" i="1" s="1"/>
  <c r="C654" i="1"/>
  <c r="R654" i="1" s="1"/>
  <c r="C655" i="1"/>
  <c r="L655" i="1" s="1"/>
  <c r="C656" i="1"/>
  <c r="P656" i="1" s="1"/>
  <c r="C657" i="1"/>
  <c r="Q657" i="1" s="1"/>
  <c r="C658" i="1"/>
  <c r="R658" i="1" s="1"/>
  <c r="C659" i="1"/>
  <c r="C660" i="1"/>
  <c r="C661" i="1"/>
  <c r="C662" i="1"/>
  <c r="M662" i="1" s="1"/>
  <c r="C663" i="1"/>
  <c r="A663" i="1" s="1"/>
  <c r="C664" i="1"/>
  <c r="P664" i="1" s="1"/>
  <c r="C665" i="1"/>
  <c r="A665" i="1" s="1"/>
  <c r="C666" i="1"/>
  <c r="Q666" i="1" s="1"/>
  <c r="C667" i="1"/>
  <c r="C668" i="1"/>
  <c r="B668" i="1" s="1"/>
  <c r="C669" i="1"/>
  <c r="R669" i="1" s="1"/>
  <c r="C670" i="1"/>
  <c r="B670" i="1" s="1"/>
  <c r="C671" i="1"/>
  <c r="R671" i="1" s="1"/>
  <c r="C672" i="1"/>
  <c r="Q672" i="1" s="1"/>
  <c r="C673" i="1"/>
  <c r="A673" i="1" s="1"/>
  <c r="C674" i="1"/>
  <c r="P674" i="1" s="1"/>
  <c r="C675" i="1"/>
  <c r="C676" i="1"/>
  <c r="C677" i="1"/>
  <c r="C678" i="1"/>
  <c r="K678" i="1" s="1"/>
  <c r="C679" i="1"/>
  <c r="M679" i="1" s="1"/>
  <c r="C680" i="1"/>
  <c r="Q680" i="1" s="1"/>
  <c r="C681" i="1"/>
  <c r="J681" i="1" s="1"/>
  <c r="C682" i="1"/>
  <c r="N682" i="1" s="1"/>
  <c r="C683" i="1"/>
  <c r="C684" i="1"/>
  <c r="C685" i="1"/>
  <c r="R685" i="1" s="1"/>
  <c r="C686" i="1"/>
  <c r="P686" i="1" s="1"/>
  <c r="C687" i="1"/>
  <c r="C688" i="1"/>
  <c r="Q688" i="1" s="1"/>
  <c r="C689" i="1"/>
  <c r="M689" i="1" s="1"/>
  <c r="C690" i="1"/>
  <c r="A690" i="1" s="1"/>
  <c r="C691" i="1"/>
  <c r="C692" i="1"/>
  <c r="C693" i="1"/>
  <c r="O693" i="1" s="1"/>
  <c r="C694" i="1"/>
  <c r="J694" i="1" s="1"/>
  <c r="C695" i="1"/>
  <c r="K695" i="1" s="1"/>
  <c r="C696" i="1"/>
  <c r="J696" i="1" s="1"/>
  <c r="C697" i="1"/>
  <c r="B697" i="1" s="1"/>
  <c r="C698" i="1"/>
  <c r="C699" i="1"/>
  <c r="O699" i="1" s="1"/>
  <c r="C700" i="1"/>
  <c r="K700" i="1" s="1"/>
  <c r="C701" i="1"/>
  <c r="M701" i="1" s="1"/>
  <c r="C702" i="1"/>
  <c r="J702" i="1" s="1"/>
  <c r="C703" i="1"/>
  <c r="C704" i="1"/>
  <c r="J704" i="1" s="1"/>
  <c r="C705" i="1"/>
  <c r="A705" i="1" s="1"/>
  <c r="C706" i="1"/>
  <c r="M706" i="1" s="1"/>
  <c r="C707" i="1"/>
  <c r="C708" i="1"/>
  <c r="C709" i="1"/>
  <c r="C710" i="1"/>
  <c r="M710" i="1" s="1"/>
  <c r="C711" i="1"/>
  <c r="J711" i="1" s="1"/>
  <c r="C712" i="1"/>
  <c r="J712" i="1" s="1"/>
  <c r="C713" i="1"/>
  <c r="O713" i="1" s="1"/>
  <c r="C714" i="1"/>
  <c r="R714" i="1" s="1"/>
  <c r="C715" i="1"/>
  <c r="C716" i="1"/>
  <c r="P694" i="1"/>
  <c r="B557" i="1"/>
  <c r="A710" i="1"/>
  <c r="P710" i="1"/>
  <c r="R686" i="1"/>
  <c r="P597" i="1"/>
  <c r="A697" i="1"/>
  <c r="Q641" i="1"/>
  <c r="R641" i="1"/>
  <c r="P633" i="1"/>
  <c r="N633" i="1"/>
  <c r="Q609" i="1"/>
  <c r="N601" i="1"/>
  <c r="Q593" i="1"/>
  <c r="J585" i="1"/>
  <c r="O585" i="1"/>
  <c r="B569" i="1"/>
  <c r="K569" i="1"/>
  <c r="A561" i="1"/>
  <c r="M553" i="1"/>
  <c r="A713" i="1"/>
  <c r="K648" i="1"/>
  <c r="B584" i="1"/>
  <c r="Q560" i="1"/>
  <c r="J552" i="1"/>
  <c r="A702" i="1"/>
  <c r="B702" i="1"/>
  <c r="K702" i="1"/>
  <c r="L702" i="1"/>
  <c r="M702" i="1"/>
  <c r="N702" i="1"/>
  <c r="O702" i="1"/>
  <c r="Q702" i="1"/>
  <c r="O701" i="1"/>
  <c r="B669" i="1"/>
  <c r="L669" i="1"/>
  <c r="B637" i="1"/>
  <c r="O637" i="1"/>
  <c r="J637" i="1"/>
  <c r="R637" i="1"/>
  <c r="Q589" i="1"/>
  <c r="Q687" i="1"/>
  <c r="O687" i="1"/>
  <c r="B639" i="1"/>
  <c r="N607" i="1"/>
  <c r="A599" i="1"/>
  <c r="K559" i="1"/>
  <c r="A678" i="1"/>
  <c r="B678" i="1"/>
  <c r="J678" i="1"/>
  <c r="R678" i="1"/>
  <c r="L678" i="1"/>
  <c r="M678" i="1"/>
  <c r="N678" i="1"/>
  <c r="O678" i="1"/>
  <c r="Q678" i="1"/>
  <c r="P678" i="1"/>
  <c r="A670" i="1"/>
  <c r="J670" i="1"/>
  <c r="R670" i="1"/>
  <c r="K670" i="1"/>
  <c r="L670" i="1"/>
  <c r="M670" i="1"/>
  <c r="N670" i="1"/>
  <c r="O670" i="1"/>
  <c r="P670" i="1"/>
  <c r="A662" i="1"/>
  <c r="B662" i="1"/>
  <c r="J662" i="1"/>
  <c r="R662" i="1"/>
  <c r="K662" i="1"/>
  <c r="L662" i="1"/>
  <c r="N662" i="1"/>
  <c r="O662" i="1"/>
  <c r="Q662" i="1"/>
  <c r="P662" i="1"/>
  <c r="A654" i="1"/>
  <c r="B654" i="1"/>
  <c r="J654" i="1"/>
  <c r="K654" i="1"/>
  <c r="L654" i="1"/>
  <c r="M654" i="1"/>
  <c r="N654" i="1"/>
  <c r="O654" i="1"/>
  <c r="Q654" i="1"/>
  <c r="P654" i="1"/>
  <c r="B646" i="1"/>
  <c r="J646" i="1"/>
  <c r="R646" i="1"/>
  <c r="K646" i="1"/>
  <c r="L646" i="1"/>
  <c r="M646" i="1"/>
  <c r="N646" i="1"/>
  <c r="Q646" i="1"/>
  <c r="P646" i="1"/>
  <c r="A638" i="1"/>
  <c r="B638" i="1"/>
  <c r="J638" i="1"/>
  <c r="R638" i="1"/>
  <c r="K638" i="1"/>
  <c r="M638" i="1"/>
  <c r="N638" i="1"/>
  <c r="O638" i="1"/>
  <c r="Q638" i="1"/>
  <c r="P638" i="1"/>
  <c r="A630" i="1"/>
  <c r="B630" i="1"/>
  <c r="R630" i="1"/>
  <c r="K630" i="1"/>
  <c r="L630" i="1"/>
  <c r="M630" i="1"/>
  <c r="N630" i="1"/>
  <c r="O630" i="1"/>
  <c r="Q630" i="1"/>
  <c r="A622" i="1"/>
  <c r="B622" i="1"/>
  <c r="L622" i="1"/>
  <c r="N622" i="1"/>
  <c r="O622" i="1"/>
  <c r="J622" i="1"/>
  <c r="K622" i="1"/>
  <c r="P622" i="1"/>
  <c r="R622" i="1"/>
  <c r="Q622" i="1"/>
  <c r="A614" i="1"/>
  <c r="B614" i="1"/>
  <c r="L614" i="1"/>
  <c r="N614" i="1"/>
  <c r="P614" i="1"/>
  <c r="Q614" i="1"/>
  <c r="R614" i="1"/>
  <c r="J614" i="1"/>
  <c r="M614" i="1"/>
  <c r="K614" i="1"/>
  <c r="A606" i="1"/>
  <c r="L606" i="1"/>
  <c r="N606" i="1"/>
  <c r="O606" i="1"/>
  <c r="J606" i="1"/>
  <c r="K606" i="1"/>
  <c r="M606" i="1"/>
  <c r="P606" i="1"/>
  <c r="R606" i="1"/>
  <c r="A598" i="1"/>
  <c r="B598" i="1"/>
  <c r="L598" i="1"/>
  <c r="N598" i="1"/>
  <c r="O598" i="1"/>
  <c r="P598" i="1"/>
  <c r="R598" i="1"/>
  <c r="J598" i="1"/>
  <c r="Q598" i="1"/>
  <c r="M598" i="1"/>
  <c r="A590" i="1"/>
  <c r="B590" i="1"/>
  <c r="L590" i="1"/>
  <c r="O590" i="1"/>
  <c r="P590" i="1"/>
  <c r="K590" i="1"/>
  <c r="J590" i="1"/>
  <c r="M590" i="1"/>
  <c r="Q590" i="1"/>
  <c r="R590" i="1"/>
  <c r="B582" i="1"/>
  <c r="L582" i="1"/>
  <c r="N582" i="1"/>
  <c r="O582" i="1"/>
  <c r="P582" i="1"/>
  <c r="K582" i="1"/>
  <c r="M582" i="1"/>
  <c r="R582" i="1"/>
  <c r="J582" i="1"/>
  <c r="A574" i="1"/>
  <c r="B574" i="1"/>
  <c r="L574" i="1"/>
  <c r="N574" i="1"/>
  <c r="O574" i="1"/>
  <c r="K574" i="1"/>
  <c r="J574" i="1"/>
  <c r="M574" i="1"/>
  <c r="R574" i="1"/>
  <c r="Q574" i="1"/>
  <c r="A566" i="1"/>
  <c r="B566" i="1"/>
  <c r="N566" i="1"/>
  <c r="O566" i="1"/>
  <c r="P566" i="1"/>
  <c r="K566" i="1"/>
  <c r="J566" i="1"/>
  <c r="M566" i="1"/>
  <c r="Q566" i="1"/>
  <c r="A558" i="1"/>
  <c r="B558" i="1"/>
  <c r="L558" i="1"/>
  <c r="N558" i="1"/>
  <c r="O558" i="1"/>
  <c r="P558" i="1"/>
  <c r="Q558" i="1"/>
  <c r="R558" i="1"/>
  <c r="M558" i="1"/>
  <c r="J558" i="1"/>
  <c r="A550" i="1"/>
  <c r="B550" i="1"/>
  <c r="L550" i="1"/>
  <c r="N550" i="1"/>
  <c r="P550" i="1"/>
  <c r="Q550" i="1"/>
  <c r="K550" i="1"/>
  <c r="J550" i="1"/>
  <c r="M550" i="1"/>
  <c r="R550" i="1"/>
  <c r="C861" i="1"/>
  <c r="R861" i="1" s="1"/>
  <c r="C862" i="1"/>
  <c r="C863" i="1"/>
  <c r="C864" i="1"/>
  <c r="N864" i="1" s="1"/>
  <c r="C865" i="1"/>
  <c r="J865" i="1" s="1"/>
  <c r="C866" i="1"/>
  <c r="A866" i="1" s="1"/>
  <c r="C867" i="1"/>
  <c r="K867" i="1" s="1"/>
  <c r="C868" i="1"/>
  <c r="O868" i="1" s="1"/>
  <c r="C869" i="1"/>
  <c r="K869" i="1" s="1"/>
  <c r="C870" i="1"/>
  <c r="M870" i="1" s="1"/>
  <c r="C871" i="1"/>
  <c r="L871" i="1" s="1"/>
  <c r="C872" i="1"/>
  <c r="J872" i="1" s="1"/>
  <c r="C873" i="1"/>
  <c r="C874" i="1"/>
  <c r="L874" i="1" s="1"/>
  <c r="C875" i="1"/>
  <c r="Q875" i="1" s="1"/>
  <c r="C876" i="1"/>
  <c r="A876" i="1" s="1"/>
  <c r="C877" i="1"/>
  <c r="L877" i="1" s="1"/>
  <c r="C878" i="1"/>
  <c r="N878" i="1" s="1"/>
  <c r="C879" i="1"/>
  <c r="A879" i="1" s="1"/>
  <c r="C880" i="1"/>
  <c r="P880" i="1" s="1"/>
  <c r="C881" i="1"/>
  <c r="Q881" i="1" s="1"/>
  <c r="C882" i="1"/>
  <c r="A882" i="1" s="1"/>
  <c r="C883" i="1"/>
  <c r="C884" i="1"/>
  <c r="R884" i="1" s="1"/>
  <c r="C885" i="1"/>
  <c r="K885" i="1" s="1"/>
  <c r="C886" i="1"/>
  <c r="C887" i="1"/>
  <c r="C888" i="1"/>
  <c r="N888" i="1" s="1"/>
  <c r="C889" i="1"/>
  <c r="N889" i="1" s="1"/>
  <c r="C890" i="1"/>
  <c r="A890" i="1" s="1"/>
  <c r="C891" i="1"/>
  <c r="C892" i="1"/>
  <c r="C893" i="1"/>
  <c r="C894" i="1"/>
  <c r="N894" i="1" s="1"/>
  <c r="C895" i="1"/>
  <c r="C896" i="1"/>
  <c r="M896" i="1" s="1"/>
  <c r="C897" i="1"/>
  <c r="Q897" i="1" s="1"/>
  <c r="C898" i="1"/>
  <c r="L898" i="1" s="1"/>
  <c r="C899" i="1"/>
  <c r="Q899" i="1" s="1"/>
  <c r="C900" i="1"/>
  <c r="M900" i="1" s="1"/>
  <c r="C901" i="1"/>
  <c r="C902" i="1"/>
  <c r="C903" i="1"/>
  <c r="C904" i="1"/>
  <c r="O904" i="1" s="1"/>
  <c r="C905" i="1"/>
  <c r="R905" i="1" s="1"/>
  <c r="C906" i="1"/>
  <c r="B906" i="1" s="1"/>
  <c r="C907" i="1"/>
  <c r="N907" i="1" s="1"/>
  <c r="C908" i="1"/>
  <c r="L908" i="1" s="1"/>
  <c r="C909" i="1"/>
  <c r="M909" i="1" s="1"/>
  <c r="C910" i="1"/>
  <c r="C911" i="1"/>
  <c r="M911" i="1" s="1"/>
  <c r="C912" i="1"/>
  <c r="L912" i="1" s="1"/>
  <c r="C913" i="1"/>
  <c r="C914" i="1"/>
  <c r="P914" i="1" s="1"/>
  <c r="C915" i="1"/>
  <c r="C916" i="1"/>
  <c r="L916" i="1" s="1"/>
  <c r="C917" i="1"/>
  <c r="J917" i="1" s="1"/>
  <c r="C918" i="1"/>
  <c r="C919" i="1"/>
  <c r="C920" i="1"/>
  <c r="O920" i="1" s="1"/>
  <c r="C921" i="1"/>
  <c r="N921" i="1" s="1"/>
  <c r="C922" i="1"/>
  <c r="J922" i="1" s="1"/>
  <c r="C923" i="1"/>
  <c r="C924" i="1"/>
  <c r="O924" i="1" s="1"/>
  <c r="C925" i="1"/>
  <c r="B925" i="1" s="1"/>
  <c r="C926" i="1"/>
  <c r="C927" i="1"/>
  <c r="C928" i="1"/>
  <c r="L928" i="1" s="1"/>
  <c r="C929" i="1"/>
  <c r="O929" i="1" s="1"/>
  <c r="C930" i="1"/>
  <c r="A930" i="1" s="1"/>
  <c r="C931" i="1"/>
  <c r="J931" i="1" s="1"/>
  <c r="C932" i="1"/>
  <c r="B932" i="1" s="1"/>
  <c r="C933" i="1"/>
  <c r="J933" i="1" s="1"/>
  <c r="C934" i="1"/>
  <c r="J934" i="1" s="1"/>
  <c r="C935" i="1"/>
  <c r="M935" i="1" s="1"/>
  <c r="C936" i="1"/>
  <c r="J936" i="1" s="1"/>
  <c r="C937" i="1"/>
  <c r="P937" i="1" s="1"/>
  <c r="C938" i="1"/>
  <c r="J938" i="1" s="1"/>
  <c r="C939" i="1"/>
  <c r="L939" i="1" s="1"/>
  <c r="C940" i="1"/>
  <c r="L940" i="1" s="1"/>
  <c r="C941" i="1"/>
  <c r="J941" i="1" s="1"/>
  <c r="C942" i="1"/>
  <c r="N942" i="1" s="1"/>
  <c r="C943" i="1"/>
  <c r="C944" i="1"/>
  <c r="O944" i="1" s="1"/>
  <c r="C945" i="1"/>
  <c r="C946" i="1"/>
  <c r="R946" i="1" s="1"/>
  <c r="C947" i="1"/>
  <c r="C948" i="1"/>
  <c r="Q948" i="1" s="1"/>
  <c r="C949" i="1"/>
  <c r="O949" i="1" s="1"/>
  <c r="C950" i="1"/>
  <c r="Q950" i="1" s="1"/>
  <c r="C951" i="1"/>
  <c r="M951" i="1" s="1"/>
  <c r="C952" i="1"/>
  <c r="P952" i="1" s="1"/>
  <c r="C953" i="1"/>
  <c r="K953" i="1" s="1"/>
  <c r="C954" i="1"/>
  <c r="B954" i="1" s="1"/>
  <c r="C955" i="1"/>
  <c r="C956" i="1"/>
  <c r="A956" i="1" s="1"/>
  <c r="C957" i="1"/>
  <c r="R957" i="1" s="1"/>
  <c r="C958" i="1"/>
  <c r="C959" i="1"/>
  <c r="P959" i="1" s="1"/>
  <c r="C960" i="1"/>
  <c r="L960" i="1" s="1"/>
  <c r="C961" i="1"/>
  <c r="B961" i="1" s="1"/>
  <c r="C962" i="1"/>
  <c r="B962" i="1" s="1"/>
  <c r="C963" i="1"/>
  <c r="N963" i="1" s="1"/>
  <c r="C964" i="1"/>
  <c r="C965" i="1"/>
  <c r="J965" i="1" s="1"/>
  <c r="C966" i="1"/>
  <c r="C967" i="1"/>
  <c r="R967" i="1" s="1"/>
  <c r="C968" i="1"/>
  <c r="N968" i="1" s="1"/>
  <c r="C969" i="1"/>
  <c r="C970" i="1"/>
  <c r="K970" i="1" s="1"/>
  <c r="C971" i="1"/>
  <c r="C972" i="1"/>
  <c r="J972" i="1" s="1"/>
  <c r="C973" i="1"/>
  <c r="K973" i="1" s="1"/>
  <c r="C974" i="1"/>
  <c r="C975" i="1"/>
  <c r="C976" i="1"/>
  <c r="K976" i="1" s="1"/>
  <c r="C977" i="1"/>
  <c r="J977" i="1" s="1"/>
  <c r="C978" i="1"/>
  <c r="R978" i="1" s="1"/>
  <c r="C979" i="1"/>
  <c r="J979" i="1" s="1"/>
  <c r="C980" i="1"/>
  <c r="A980" i="1" s="1"/>
  <c r="C981" i="1"/>
  <c r="Q981" i="1" s="1"/>
  <c r="C982" i="1"/>
  <c r="B982" i="1" s="1"/>
  <c r="C983" i="1"/>
  <c r="C984" i="1"/>
  <c r="L984" i="1" s="1"/>
  <c r="C985" i="1"/>
  <c r="C986" i="1"/>
  <c r="O986" i="1" s="1"/>
  <c r="C987" i="1"/>
  <c r="M987" i="1" s="1"/>
  <c r="C988" i="1"/>
  <c r="N988" i="1" s="1"/>
  <c r="C989" i="1"/>
  <c r="B989" i="1" s="1"/>
  <c r="C990" i="1"/>
  <c r="C991" i="1"/>
  <c r="C992" i="1"/>
  <c r="O992" i="1" s="1"/>
  <c r="C993" i="1"/>
  <c r="L993" i="1" s="1"/>
  <c r="C994" i="1"/>
  <c r="K994" i="1" s="1"/>
  <c r="C995" i="1"/>
  <c r="P995" i="1" s="1"/>
  <c r="C996" i="1"/>
  <c r="C997" i="1"/>
  <c r="J997" i="1" s="1"/>
  <c r="A950" i="1"/>
  <c r="R893" i="1"/>
  <c r="J853" i="1"/>
  <c r="R853" i="1"/>
  <c r="L853" i="1"/>
  <c r="N853" i="1"/>
  <c r="P853" i="1"/>
  <c r="Q853" i="1"/>
  <c r="K853" i="1"/>
  <c r="M853" i="1"/>
  <c r="O853" i="1"/>
  <c r="J845" i="1"/>
  <c r="R845" i="1"/>
  <c r="L845" i="1"/>
  <c r="K845" i="1"/>
  <c r="N845" i="1"/>
  <c r="O845" i="1"/>
  <c r="Q845" i="1"/>
  <c r="M845" i="1"/>
  <c r="P845" i="1"/>
  <c r="K860" i="1"/>
  <c r="M860" i="1"/>
  <c r="O860" i="1"/>
  <c r="Q860" i="1"/>
  <c r="R860" i="1"/>
  <c r="L860" i="1"/>
  <c r="J860" i="1"/>
  <c r="N860" i="1"/>
  <c r="P860" i="1"/>
  <c r="K852" i="1"/>
  <c r="M852" i="1"/>
  <c r="L852" i="1"/>
  <c r="O852" i="1"/>
  <c r="P852" i="1"/>
  <c r="R852" i="1"/>
  <c r="J852" i="1"/>
  <c r="N852" i="1"/>
  <c r="Q852" i="1"/>
  <c r="K844" i="1"/>
  <c r="M844" i="1"/>
  <c r="L844" i="1"/>
  <c r="N844" i="1"/>
  <c r="Q844" i="1"/>
  <c r="J844" i="1"/>
  <c r="O844" i="1"/>
  <c r="P844" i="1"/>
  <c r="R844" i="1"/>
  <c r="K836" i="1"/>
  <c r="M836" i="1"/>
  <c r="Q836" i="1"/>
  <c r="J836" i="1"/>
  <c r="O836" i="1"/>
  <c r="N836" i="1"/>
  <c r="P836" i="1"/>
  <c r="R836" i="1"/>
  <c r="L836" i="1"/>
  <c r="K828" i="1"/>
  <c r="M828" i="1"/>
  <c r="O828" i="1"/>
  <c r="Q828" i="1"/>
  <c r="R828" i="1"/>
  <c r="L828" i="1"/>
  <c r="J828" i="1"/>
  <c r="N828" i="1"/>
  <c r="P828" i="1"/>
  <c r="J829" i="1"/>
  <c r="R829" i="1"/>
  <c r="L829" i="1"/>
  <c r="P829" i="1"/>
  <c r="N829" i="1"/>
  <c r="M829" i="1"/>
  <c r="O829" i="1"/>
  <c r="Q829" i="1"/>
  <c r="K829" i="1"/>
  <c r="L851" i="1"/>
  <c r="N851" i="1"/>
  <c r="J851" i="1"/>
  <c r="M851" i="1"/>
  <c r="O851" i="1"/>
  <c r="R851" i="1"/>
  <c r="K851" i="1"/>
  <c r="P851" i="1"/>
  <c r="Q851" i="1"/>
  <c r="L835" i="1"/>
  <c r="N835" i="1"/>
  <c r="P835" i="1"/>
  <c r="R835" i="1"/>
  <c r="M835" i="1"/>
  <c r="J835" i="1"/>
  <c r="K835" i="1"/>
  <c r="O835" i="1"/>
  <c r="Q835" i="1"/>
  <c r="L859" i="1"/>
  <c r="N859" i="1"/>
  <c r="M859" i="1"/>
  <c r="P859" i="1"/>
  <c r="Q859" i="1"/>
  <c r="J859" i="1"/>
  <c r="K859" i="1"/>
  <c r="O859" i="1"/>
  <c r="R859" i="1"/>
  <c r="R994" i="1"/>
  <c r="J986" i="1"/>
  <c r="M986" i="1"/>
  <c r="Q978" i="1"/>
  <c r="N978" i="1"/>
  <c r="L970" i="1"/>
  <c r="M970" i="1"/>
  <c r="L962" i="1"/>
  <c r="R954" i="1"/>
  <c r="K954" i="1"/>
  <c r="J946" i="1"/>
  <c r="B938" i="1"/>
  <c r="O938" i="1"/>
  <c r="O930" i="1"/>
  <c r="P930" i="1"/>
  <c r="A922" i="1"/>
  <c r="K922" i="1"/>
  <c r="J914" i="1"/>
  <c r="L914" i="1"/>
  <c r="P906" i="1"/>
  <c r="B898" i="1"/>
  <c r="O898" i="1"/>
  <c r="B890" i="1"/>
  <c r="P890" i="1"/>
  <c r="B882" i="1"/>
  <c r="R882" i="1"/>
  <c r="P874" i="1"/>
  <c r="K874" i="1"/>
  <c r="J866" i="1"/>
  <c r="M858" i="1"/>
  <c r="O858" i="1"/>
  <c r="K858" i="1"/>
  <c r="N858" i="1"/>
  <c r="P858" i="1"/>
  <c r="J858" i="1"/>
  <c r="L858" i="1"/>
  <c r="Q858" i="1"/>
  <c r="R858" i="1"/>
  <c r="M850" i="1"/>
  <c r="O850" i="1"/>
  <c r="K850" i="1"/>
  <c r="L850" i="1"/>
  <c r="Q850" i="1"/>
  <c r="P850" i="1"/>
  <c r="R850" i="1"/>
  <c r="J850" i="1"/>
  <c r="N850" i="1"/>
  <c r="M842" i="1"/>
  <c r="O842" i="1"/>
  <c r="Q842" i="1"/>
  <c r="J842" i="1"/>
  <c r="N842" i="1"/>
  <c r="K842" i="1"/>
  <c r="L842" i="1"/>
  <c r="P842" i="1"/>
  <c r="R842" i="1"/>
  <c r="M834" i="1"/>
  <c r="O834" i="1"/>
  <c r="N834" i="1"/>
  <c r="Q834" i="1"/>
  <c r="R834" i="1"/>
  <c r="K834" i="1"/>
  <c r="J834" i="1"/>
  <c r="L834" i="1"/>
  <c r="P834" i="1"/>
  <c r="O973" i="1"/>
  <c r="Q885" i="1"/>
  <c r="B997" i="1"/>
  <c r="M997" i="1"/>
  <c r="A965" i="1"/>
  <c r="A933" i="1"/>
  <c r="O933" i="1"/>
  <c r="P917" i="1"/>
  <c r="Q917" i="1"/>
  <c r="R877" i="1"/>
  <c r="P877" i="1"/>
  <c r="Q877" i="1"/>
  <c r="J861" i="1"/>
  <c r="M861" i="1"/>
  <c r="J837" i="1"/>
  <c r="R837" i="1"/>
  <c r="L837" i="1"/>
  <c r="K837" i="1"/>
  <c r="M837" i="1"/>
  <c r="P837" i="1"/>
  <c r="N837" i="1"/>
  <c r="O837" i="1"/>
  <c r="Q837" i="1"/>
  <c r="L913" i="1"/>
  <c r="L865" i="1"/>
  <c r="N857" i="1"/>
  <c r="P857" i="1"/>
  <c r="J857" i="1"/>
  <c r="L857" i="1"/>
  <c r="M857" i="1"/>
  <c r="R857" i="1"/>
  <c r="Q857" i="1"/>
  <c r="K857" i="1"/>
  <c r="O857" i="1"/>
  <c r="N849" i="1"/>
  <c r="P849" i="1"/>
  <c r="R849" i="1"/>
  <c r="J849" i="1"/>
  <c r="K849" i="1"/>
  <c r="O849" i="1"/>
  <c r="L849" i="1"/>
  <c r="M849" i="1"/>
  <c r="Q849" i="1"/>
  <c r="N841" i="1"/>
  <c r="P841" i="1"/>
  <c r="O841" i="1"/>
  <c r="R841" i="1"/>
  <c r="L841" i="1"/>
  <c r="K841" i="1"/>
  <c r="M841" i="1"/>
  <c r="Q841" i="1"/>
  <c r="J841" i="1"/>
  <c r="N833" i="1"/>
  <c r="P833" i="1"/>
  <c r="L833" i="1"/>
  <c r="O833" i="1"/>
  <c r="Q833" i="1"/>
  <c r="J833" i="1"/>
  <c r="K833" i="1"/>
  <c r="M833" i="1"/>
  <c r="R833" i="1"/>
  <c r="K992" i="1"/>
  <c r="J992" i="1"/>
  <c r="R992" i="1"/>
  <c r="A960" i="1"/>
  <c r="O960" i="1"/>
  <c r="P960" i="1"/>
  <c r="J960" i="1"/>
  <c r="K936" i="1"/>
  <c r="O936" i="1"/>
  <c r="P936" i="1"/>
  <c r="A920" i="1"/>
  <c r="K920" i="1"/>
  <c r="L920" i="1"/>
  <c r="N920" i="1"/>
  <c r="M920" i="1"/>
  <c r="K904" i="1"/>
  <c r="R904" i="1"/>
  <c r="J904" i="1"/>
  <c r="B896" i="1"/>
  <c r="A896" i="1"/>
  <c r="J896" i="1"/>
  <c r="N896" i="1"/>
  <c r="B880" i="1"/>
  <c r="O880" i="1"/>
  <c r="Q880" i="1"/>
  <c r="J880" i="1"/>
  <c r="L880" i="1"/>
  <c r="B872" i="1"/>
  <c r="Q872" i="1"/>
  <c r="P872" i="1"/>
  <c r="K872" i="1"/>
  <c r="N872" i="1"/>
  <c r="O864" i="1"/>
  <c r="Q864" i="1"/>
  <c r="K864" i="1"/>
  <c r="M864" i="1"/>
  <c r="P864" i="1"/>
  <c r="M856" i="1"/>
  <c r="N856" i="1"/>
  <c r="L848" i="1"/>
  <c r="N848" i="1"/>
  <c r="R840" i="1"/>
  <c r="K840" i="1"/>
  <c r="M832" i="1"/>
  <c r="N832" i="1"/>
  <c r="L883" i="1"/>
  <c r="M867" i="1"/>
  <c r="L843" i="1"/>
  <c r="N843" i="1"/>
  <c r="R843" i="1"/>
  <c r="J843" i="1"/>
  <c r="K843" i="1"/>
  <c r="P843" i="1"/>
  <c r="O843" i="1"/>
  <c r="Q843" i="1"/>
  <c r="M843" i="1"/>
  <c r="P993" i="1"/>
  <c r="N984" i="1"/>
  <c r="O984" i="1"/>
  <c r="P984" i="1"/>
  <c r="J984" i="1"/>
  <c r="B976" i="1"/>
  <c r="M976" i="1"/>
  <c r="N976" i="1"/>
  <c r="P976" i="1"/>
  <c r="R976" i="1"/>
  <c r="B968" i="1"/>
  <c r="L968" i="1"/>
  <c r="M968" i="1"/>
  <c r="O968" i="1"/>
  <c r="P968" i="1"/>
  <c r="B952" i="1"/>
  <c r="L952" i="1"/>
  <c r="M952" i="1"/>
  <c r="N952" i="1"/>
  <c r="O952" i="1"/>
  <c r="J952" i="1"/>
  <c r="B944" i="1"/>
  <c r="L944" i="1"/>
  <c r="K944" i="1"/>
  <c r="N944" i="1"/>
  <c r="R944" i="1"/>
  <c r="J944" i="1"/>
  <c r="A928" i="1"/>
  <c r="Q928" i="1"/>
  <c r="O928" i="1"/>
  <c r="M928" i="1"/>
  <c r="N928" i="1"/>
  <c r="R928" i="1"/>
  <c r="B912" i="1"/>
  <c r="Q912" i="1"/>
  <c r="K912" i="1"/>
  <c r="J912" i="1"/>
  <c r="N912" i="1"/>
  <c r="R912" i="1"/>
  <c r="B888" i="1"/>
  <c r="A888" i="1"/>
  <c r="K888" i="1"/>
  <c r="L888" i="1"/>
  <c r="R888" i="1"/>
  <c r="J888" i="1"/>
  <c r="M888" i="1"/>
  <c r="A991" i="1"/>
  <c r="R991" i="1"/>
  <c r="B967" i="1"/>
  <c r="Q959" i="1"/>
  <c r="N951" i="1"/>
  <c r="P935" i="1"/>
  <c r="K919" i="1"/>
  <c r="L911" i="1"/>
  <c r="P895" i="1"/>
  <c r="B879" i="1"/>
  <c r="L879" i="1"/>
  <c r="P855" i="1"/>
  <c r="J855" i="1"/>
  <c r="R855" i="1"/>
  <c r="Q855" i="1"/>
  <c r="K855" i="1"/>
  <c r="N855" i="1"/>
  <c r="M855" i="1"/>
  <c r="O855" i="1"/>
  <c r="L855" i="1"/>
  <c r="P847" i="1"/>
  <c r="J847" i="1"/>
  <c r="R847" i="1"/>
  <c r="N847" i="1"/>
  <c r="Q847" i="1"/>
  <c r="L847" i="1"/>
  <c r="K847" i="1"/>
  <c r="M847" i="1"/>
  <c r="O847" i="1"/>
  <c r="P839" i="1"/>
  <c r="J839" i="1"/>
  <c r="R839" i="1"/>
  <c r="L839" i="1"/>
  <c r="N839" i="1"/>
  <c r="O839" i="1"/>
  <c r="K839" i="1"/>
  <c r="M839" i="1"/>
  <c r="Q839" i="1"/>
  <c r="P831" i="1"/>
  <c r="J831" i="1"/>
  <c r="R831" i="1"/>
  <c r="L831" i="1"/>
  <c r="M831" i="1"/>
  <c r="Q831" i="1"/>
  <c r="O831" i="1"/>
  <c r="K831" i="1"/>
  <c r="N831" i="1"/>
  <c r="Q854" i="1"/>
  <c r="K854" i="1"/>
  <c r="O854" i="1"/>
  <c r="R854" i="1"/>
  <c r="M854" i="1"/>
  <c r="J854" i="1"/>
  <c r="L854" i="1"/>
  <c r="N854" i="1"/>
  <c r="P854" i="1"/>
  <c r="Q846" i="1"/>
  <c r="K846" i="1"/>
  <c r="M846" i="1"/>
  <c r="O846" i="1"/>
  <c r="P846" i="1"/>
  <c r="J846" i="1"/>
  <c r="L846" i="1"/>
  <c r="N846" i="1"/>
  <c r="R846" i="1"/>
  <c r="Q838" i="1"/>
  <c r="K838" i="1"/>
  <c r="J838" i="1"/>
  <c r="M838" i="1"/>
  <c r="N838" i="1"/>
  <c r="R838" i="1"/>
  <c r="P838" i="1"/>
  <c r="L838" i="1"/>
  <c r="O838" i="1"/>
  <c r="Q830" i="1"/>
  <c r="K830" i="1"/>
  <c r="R830" i="1"/>
  <c r="J830" i="1"/>
  <c r="L830" i="1"/>
  <c r="O830" i="1"/>
  <c r="M830" i="1"/>
  <c r="N830" i="1"/>
  <c r="P830" i="1"/>
  <c r="C430" i="1"/>
  <c r="N430" i="1" s="1"/>
  <c r="C431" i="1"/>
  <c r="C432" i="1"/>
  <c r="O432" i="1" s="1"/>
  <c r="C433" i="1"/>
  <c r="B433" i="1" s="1"/>
  <c r="C434" i="1"/>
  <c r="C435" i="1"/>
  <c r="B435" i="1" s="1"/>
  <c r="C436" i="1"/>
  <c r="L436" i="1" s="1"/>
  <c r="C437" i="1"/>
  <c r="N437" i="1" s="1"/>
  <c r="C438" i="1"/>
  <c r="R438" i="1" s="1"/>
  <c r="C439" i="1"/>
  <c r="C440" i="1"/>
  <c r="C441" i="1"/>
  <c r="C442" i="1"/>
  <c r="C443" i="1"/>
  <c r="C444" i="1"/>
  <c r="L444" i="1" s="1"/>
  <c r="C445" i="1"/>
  <c r="C446" i="1"/>
  <c r="J446" i="1" s="1"/>
  <c r="C447" i="1"/>
  <c r="C448" i="1"/>
  <c r="A448" i="1" s="1"/>
  <c r="C449" i="1"/>
  <c r="K449" i="1" s="1"/>
  <c r="C450" i="1"/>
  <c r="C451" i="1"/>
  <c r="P451" i="1" s="1"/>
  <c r="C452" i="1"/>
  <c r="C453" i="1"/>
  <c r="K453" i="1" s="1"/>
  <c r="C454" i="1"/>
  <c r="L454" i="1" s="1"/>
  <c r="C455" i="1"/>
  <c r="C456" i="1"/>
  <c r="C457" i="1"/>
  <c r="M457" i="1" s="1"/>
  <c r="C458" i="1"/>
  <c r="C459" i="1"/>
  <c r="P459" i="1" s="1"/>
  <c r="C460" i="1"/>
  <c r="N460" i="1" s="1"/>
  <c r="C461" i="1"/>
  <c r="C462" i="1"/>
  <c r="L462" i="1" s="1"/>
  <c r="C463" i="1"/>
  <c r="N458" i="1"/>
  <c r="M434" i="1"/>
  <c r="G152" i="13"/>
  <c r="G139" i="13"/>
  <c r="C416" i="1"/>
  <c r="C417" i="1"/>
  <c r="A417" i="1" s="1"/>
  <c r="C418" i="1"/>
  <c r="N418" i="1" s="1"/>
  <c r="C419" i="1"/>
  <c r="A419" i="1" s="1"/>
  <c r="C420" i="1"/>
  <c r="B420" i="1" s="1"/>
  <c r="C421" i="1"/>
  <c r="C422" i="1"/>
  <c r="L422" i="1" s="1"/>
  <c r="C423" i="1"/>
  <c r="C424" i="1"/>
  <c r="C425" i="1"/>
  <c r="L425" i="1" s="1"/>
  <c r="C426" i="1"/>
  <c r="C427" i="1"/>
  <c r="C428" i="1"/>
  <c r="K428" i="1" s="1"/>
  <c r="C429" i="1"/>
  <c r="C415" i="1"/>
  <c r="P415" i="1" s="1"/>
  <c r="C203" i="1"/>
  <c r="Q203" i="1" s="1"/>
  <c r="C202" i="1"/>
  <c r="C201" i="1"/>
  <c r="C200" i="1"/>
  <c r="A200" i="1" s="1"/>
  <c r="C199" i="1"/>
  <c r="M199" i="1" s="1"/>
  <c r="C198" i="1"/>
  <c r="J198" i="1" s="1"/>
  <c r="C197" i="1"/>
  <c r="A197" i="1" s="1"/>
  <c r="C196" i="1"/>
  <c r="N196" i="1" s="1"/>
  <c r="C195" i="1"/>
  <c r="K195" i="1" s="1"/>
  <c r="C194" i="1"/>
  <c r="J194" i="1" s="1"/>
  <c r="C193" i="1"/>
  <c r="L193" i="1" s="1"/>
  <c r="C192" i="1"/>
  <c r="N192" i="1" s="1"/>
  <c r="C191" i="1"/>
  <c r="C190" i="1"/>
  <c r="M190" i="1" s="1"/>
  <c r="C189" i="1"/>
  <c r="J189" i="1" s="1"/>
  <c r="A196" i="1"/>
  <c r="Q190" i="1"/>
  <c r="M198" i="1"/>
  <c r="P199" i="1"/>
  <c r="C244" i="1"/>
  <c r="C245" i="1"/>
  <c r="A245" i="1" s="1"/>
  <c r="C246" i="1"/>
  <c r="M246" i="1" s="1"/>
  <c r="C247" i="1"/>
  <c r="C248" i="1"/>
  <c r="C249" i="1"/>
  <c r="L249" i="1" s="1"/>
  <c r="C250" i="1"/>
  <c r="N250" i="1" s="1"/>
  <c r="C251" i="1"/>
  <c r="O251" i="1" s="1"/>
  <c r="C252" i="1"/>
  <c r="C253" i="1"/>
  <c r="N253" i="1" s="1"/>
  <c r="C254" i="1"/>
  <c r="N254" i="1" s="1"/>
  <c r="C255" i="1"/>
  <c r="C256" i="1"/>
  <c r="C257" i="1"/>
  <c r="C243" i="1"/>
  <c r="R243" i="1" s="1"/>
  <c r="R246" i="1"/>
  <c r="I213" i="13"/>
  <c r="B215" i="13"/>
  <c r="H213" i="13"/>
  <c r="G213" i="13"/>
  <c r="B214" i="13"/>
  <c r="F213" i="13"/>
  <c r="E213" i="13"/>
  <c r="D213" i="13"/>
  <c r="C213" i="13"/>
  <c r="B213" i="13"/>
  <c r="C221" i="13"/>
  <c r="D221" i="13"/>
  <c r="E221" i="13"/>
  <c r="B221" i="13"/>
  <c r="B222" i="13"/>
  <c r="C205" i="13"/>
  <c r="D205" i="13"/>
  <c r="E205" i="13"/>
  <c r="F205" i="13"/>
  <c r="G205" i="13"/>
  <c r="H205" i="13"/>
  <c r="I205" i="13"/>
  <c r="B207" i="13"/>
  <c r="B205" i="13"/>
  <c r="B206" i="13"/>
  <c r="C125" i="1"/>
  <c r="L125" i="1" s="1"/>
  <c r="C124" i="1"/>
  <c r="B124" i="1" s="1"/>
  <c r="C123" i="1"/>
  <c r="C122" i="1"/>
  <c r="C121" i="1"/>
  <c r="C120" i="1"/>
  <c r="K120" i="1" s="1"/>
  <c r="C119" i="1"/>
  <c r="A119" i="1" s="1"/>
  <c r="C118" i="1"/>
  <c r="C117" i="1"/>
  <c r="O117" i="1" s="1"/>
  <c r="C116" i="1"/>
  <c r="A116" i="1" s="1"/>
  <c r="C1091" i="1"/>
  <c r="A1091" i="1" s="1"/>
  <c r="C1092" i="1"/>
  <c r="P1092" i="1" s="1"/>
  <c r="C1093" i="1"/>
  <c r="M1093" i="1" s="1"/>
  <c r="C1094" i="1"/>
  <c r="C1095" i="1"/>
  <c r="O1095" i="1" s="1"/>
  <c r="C1096" i="1"/>
  <c r="A1096" i="1" s="1"/>
  <c r="C1097" i="1"/>
  <c r="L1097" i="1" s="1"/>
  <c r="C1098" i="1"/>
  <c r="C1099" i="1"/>
  <c r="P1099" i="1" s="1"/>
  <c r="C1100" i="1"/>
  <c r="K1100" i="1" s="1"/>
  <c r="C1090" i="1"/>
  <c r="O1090" i="1" s="1"/>
  <c r="R1094" i="1"/>
  <c r="K820" i="1"/>
  <c r="L820" i="1"/>
  <c r="M820" i="1"/>
  <c r="N820" i="1"/>
  <c r="P820" i="1"/>
  <c r="Q820" i="1"/>
  <c r="R820" i="1"/>
  <c r="J820" i="1"/>
  <c r="O820" i="1"/>
  <c r="K812" i="1"/>
  <c r="L812" i="1"/>
  <c r="M812" i="1"/>
  <c r="J812" i="1"/>
  <c r="N812" i="1"/>
  <c r="O812" i="1"/>
  <c r="Q812" i="1"/>
  <c r="P812" i="1"/>
  <c r="R812" i="1"/>
  <c r="K796" i="1"/>
  <c r="L796" i="1"/>
  <c r="M796" i="1"/>
  <c r="J796" i="1"/>
  <c r="N796" i="1"/>
  <c r="O796" i="1"/>
  <c r="P796" i="1"/>
  <c r="Q796" i="1"/>
  <c r="R796" i="1"/>
  <c r="K788" i="1"/>
  <c r="L788" i="1"/>
  <c r="M788" i="1"/>
  <c r="R788" i="1"/>
  <c r="J788" i="1"/>
  <c r="N788" i="1"/>
  <c r="P788" i="1"/>
  <c r="O788" i="1"/>
  <c r="Q788" i="1"/>
  <c r="K780" i="1"/>
  <c r="L780" i="1"/>
  <c r="M780" i="1"/>
  <c r="O780" i="1"/>
  <c r="P780" i="1"/>
  <c r="Q780" i="1"/>
  <c r="R780" i="1"/>
  <c r="J780" i="1"/>
  <c r="N780" i="1"/>
  <c r="K764" i="1"/>
  <c r="L764" i="1"/>
  <c r="M764" i="1"/>
  <c r="O764" i="1"/>
  <c r="J764" i="1"/>
  <c r="N764" i="1"/>
  <c r="P764" i="1"/>
  <c r="Q764" i="1"/>
  <c r="R764" i="1"/>
  <c r="Q756" i="1"/>
  <c r="J756" i="1"/>
  <c r="R756" i="1"/>
  <c r="P756" i="1"/>
  <c r="K756" i="1"/>
  <c r="L756" i="1"/>
  <c r="M756" i="1"/>
  <c r="N756" i="1"/>
  <c r="O756" i="1"/>
  <c r="N777" i="1"/>
  <c r="O777" i="1"/>
  <c r="P777" i="1"/>
  <c r="Q777" i="1"/>
  <c r="R777" i="1"/>
  <c r="J777" i="1"/>
  <c r="L777" i="1"/>
  <c r="K777" i="1"/>
  <c r="M777" i="1"/>
  <c r="M826" i="1"/>
  <c r="N826" i="1"/>
  <c r="O826" i="1"/>
  <c r="J826" i="1"/>
  <c r="L826" i="1"/>
  <c r="P826" i="1"/>
  <c r="Q826" i="1"/>
  <c r="R826" i="1"/>
  <c r="K826" i="1"/>
  <c r="M818" i="1"/>
  <c r="N818" i="1"/>
  <c r="O818" i="1"/>
  <c r="R818" i="1"/>
  <c r="J818" i="1"/>
  <c r="K818" i="1"/>
  <c r="P818" i="1"/>
  <c r="L818" i="1"/>
  <c r="Q818" i="1"/>
  <c r="M810" i="1"/>
  <c r="N810" i="1"/>
  <c r="O810" i="1"/>
  <c r="L810" i="1"/>
  <c r="Q810" i="1"/>
  <c r="R810" i="1"/>
  <c r="J810" i="1"/>
  <c r="K810" i="1"/>
  <c r="P810" i="1"/>
  <c r="K802" i="1"/>
  <c r="L802" i="1"/>
  <c r="Q794" i="1"/>
  <c r="R794" i="1"/>
  <c r="O778" i="1"/>
  <c r="J778" i="1"/>
  <c r="N770" i="1"/>
  <c r="O770" i="1"/>
  <c r="M762" i="1"/>
  <c r="N762" i="1"/>
  <c r="K762" i="1"/>
  <c r="N825" i="1"/>
  <c r="O825" i="1"/>
  <c r="P825" i="1"/>
  <c r="J825" i="1"/>
  <c r="K825" i="1"/>
  <c r="L825" i="1"/>
  <c r="Q825" i="1"/>
  <c r="M825" i="1"/>
  <c r="R825" i="1"/>
  <c r="N801" i="1"/>
  <c r="O801" i="1"/>
  <c r="P801" i="1"/>
  <c r="R801" i="1"/>
  <c r="J801" i="1"/>
  <c r="K801" i="1"/>
  <c r="M801" i="1"/>
  <c r="L801" i="1"/>
  <c r="Q801" i="1"/>
  <c r="N785" i="1"/>
  <c r="O785" i="1"/>
  <c r="P785" i="1"/>
  <c r="J785" i="1"/>
  <c r="K785" i="1"/>
  <c r="L785" i="1"/>
  <c r="M785" i="1"/>
  <c r="R785" i="1"/>
  <c r="Q785" i="1"/>
  <c r="P823" i="1"/>
  <c r="Q823" i="1"/>
  <c r="J823" i="1"/>
  <c r="R823" i="1"/>
  <c r="L823" i="1"/>
  <c r="N823" i="1"/>
  <c r="O823" i="1"/>
  <c r="K823" i="1"/>
  <c r="M823" i="1"/>
  <c r="P815" i="1"/>
  <c r="Q815" i="1"/>
  <c r="J815" i="1"/>
  <c r="R815" i="1"/>
  <c r="K815" i="1"/>
  <c r="L815" i="1"/>
  <c r="M815" i="1"/>
  <c r="O815" i="1"/>
  <c r="N815" i="1"/>
  <c r="P807" i="1"/>
  <c r="Q807" i="1"/>
  <c r="J807" i="1"/>
  <c r="R807" i="1"/>
  <c r="N807" i="1"/>
  <c r="L807" i="1"/>
  <c r="O807" i="1"/>
  <c r="K807" i="1"/>
  <c r="M807" i="1"/>
  <c r="P799" i="1"/>
  <c r="Q799" i="1"/>
  <c r="J799" i="1"/>
  <c r="R799" i="1"/>
  <c r="K799" i="1"/>
  <c r="L799" i="1"/>
  <c r="M799" i="1"/>
  <c r="N799" i="1"/>
  <c r="O799" i="1"/>
  <c r="P791" i="1"/>
  <c r="Q791" i="1"/>
  <c r="J791" i="1"/>
  <c r="R791" i="1"/>
  <c r="K791" i="1"/>
  <c r="L791" i="1"/>
  <c r="N791" i="1"/>
  <c r="O791" i="1"/>
  <c r="M791" i="1"/>
  <c r="P783" i="1"/>
  <c r="Q783" i="1"/>
  <c r="J783" i="1"/>
  <c r="R783" i="1"/>
  <c r="M783" i="1"/>
  <c r="N783" i="1"/>
  <c r="O783" i="1"/>
  <c r="K783" i="1"/>
  <c r="L783" i="1"/>
  <c r="P775" i="1"/>
  <c r="Q775" i="1"/>
  <c r="J775" i="1"/>
  <c r="R775" i="1"/>
  <c r="K775" i="1"/>
  <c r="L775" i="1"/>
  <c r="M775" i="1"/>
  <c r="N775" i="1"/>
  <c r="O775" i="1"/>
  <c r="P767" i="1"/>
  <c r="Q767" i="1"/>
  <c r="J767" i="1"/>
  <c r="R767" i="1"/>
  <c r="L767" i="1"/>
  <c r="O767" i="1"/>
  <c r="K767" i="1"/>
  <c r="M767" i="1"/>
  <c r="N767" i="1"/>
  <c r="P759" i="1"/>
  <c r="Q759" i="1"/>
  <c r="J759" i="1"/>
  <c r="R759" i="1"/>
  <c r="K759" i="1"/>
  <c r="L759" i="1"/>
  <c r="M759" i="1"/>
  <c r="N759" i="1"/>
  <c r="O759" i="1"/>
  <c r="J809" i="1"/>
  <c r="L809" i="1"/>
  <c r="N793" i="1"/>
  <c r="O793" i="1"/>
  <c r="P793" i="1"/>
  <c r="L793" i="1"/>
  <c r="M793" i="1"/>
  <c r="Q793" i="1"/>
  <c r="R793" i="1"/>
  <c r="J793" i="1"/>
  <c r="K793" i="1"/>
  <c r="N761" i="1"/>
  <c r="O761" i="1"/>
  <c r="P761" i="1"/>
  <c r="Q761" i="1"/>
  <c r="J761" i="1"/>
  <c r="R761" i="1"/>
  <c r="K761" i="1"/>
  <c r="L761" i="1"/>
  <c r="M761" i="1"/>
  <c r="O824" i="1"/>
  <c r="P824" i="1"/>
  <c r="R824" i="1"/>
  <c r="O768" i="1"/>
  <c r="P768" i="1"/>
  <c r="Q768" i="1"/>
  <c r="K768" i="1"/>
  <c r="J768" i="1"/>
  <c r="L768" i="1"/>
  <c r="M768" i="1"/>
  <c r="N768" i="1"/>
  <c r="R768" i="1"/>
  <c r="O760" i="1"/>
  <c r="P760" i="1"/>
  <c r="Q760" i="1"/>
  <c r="J760" i="1"/>
  <c r="R760" i="1"/>
  <c r="K760" i="1"/>
  <c r="L760" i="1"/>
  <c r="M760" i="1"/>
  <c r="N760" i="1"/>
  <c r="Q822" i="1"/>
  <c r="J822" i="1"/>
  <c r="R822" i="1"/>
  <c r="K822" i="1"/>
  <c r="L822" i="1"/>
  <c r="M822" i="1"/>
  <c r="N822" i="1"/>
  <c r="P822" i="1"/>
  <c r="O822" i="1"/>
  <c r="Q814" i="1"/>
  <c r="J814" i="1"/>
  <c r="R814" i="1"/>
  <c r="K814" i="1"/>
  <c r="O814" i="1"/>
  <c r="M814" i="1"/>
  <c r="L814" i="1"/>
  <c r="N814" i="1"/>
  <c r="P814" i="1"/>
  <c r="Q806" i="1"/>
  <c r="J806" i="1"/>
  <c r="R806" i="1"/>
  <c r="K806" i="1"/>
  <c r="L806" i="1"/>
  <c r="N806" i="1"/>
  <c r="O806" i="1"/>
  <c r="P806" i="1"/>
  <c r="M806" i="1"/>
  <c r="Q798" i="1"/>
  <c r="J798" i="1"/>
  <c r="R798" i="1"/>
  <c r="K798" i="1"/>
  <c r="L798" i="1"/>
  <c r="M798" i="1"/>
  <c r="O798" i="1"/>
  <c r="N798" i="1"/>
  <c r="P798" i="1"/>
  <c r="Q790" i="1"/>
  <c r="J790" i="1"/>
  <c r="R790" i="1"/>
  <c r="K790" i="1"/>
  <c r="N790" i="1"/>
  <c r="O790" i="1"/>
  <c r="P790" i="1"/>
  <c r="L790" i="1"/>
  <c r="M790" i="1"/>
  <c r="Q782" i="1"/>
  <c r="J782" i="1"/>
  <c r="R782" i="1"/>
  <c r="K782" i="1"/>
  <c r="L782" i="1"/>
  <c r="M782" i="1"/>
  <c r="N782" i="1"/>
  <c r="O782" i="1"/>
  <c r="P782" i="1"/>
  <c r="Q774" i="1"/>
  <c r="J774" i="1"/>
  <c r="R774" i="1"/>
  <c r="K774" i="1"/>
  <c r="M774" i="1"/>
  <c r="P774" i="1"/>
  <c r="L774" i="1"/>
  <c r="N774" i="1"/>
  <c r="O774" i="1"/>
  <c r="Q766" i="1"/>
  <c r="J766" i="1"/>
  <c r="R766" i="1"/>
  <c r="K766" i="1"/>
  <c r="M766" i="1"/>
  <c r="L766" i="1"/>
  <c r="N766" i="1"/>
  <c r="O766" i="1"/>
  <c r="P766" i="1"/>
  <c r="Q758" i="1"/>
  <c r="J758" i="1"/>
  <c r="R758" i="1"/>
  <c r="K758" i="1"/>
  <c r="L758" i="1"/>
  <c r="M758" i="1"/>
  <c r="N758" i="1"/>
  <c r="O758" i="1"/>
  <c r="P758" i="1"/>
  <c r="O786" i="1"/>
  <c r="L786" i="1"/>
  <c r="P786" i="1"/>
  <c r="N817" i="1"/>
  <c r="O817" i="1"/>
  <c r="P817" i="1"/>
  <c r="M817" i="1"/>
  <c r="R817" i="1"/>
  <c r="K817" i="1"/>
  <c r="J817" i="1"/>
  <c r="L817" i="1"/>
  <c r="Q817" i="1"/>
  <c r="N769" i="1"/>
  <c r="O769" i="1"/>
  <c r="P769" i="1"/>
  <c r="J769" i="1"/>
  <c r="R769" i="1"/>
  <c r="M769" i="1"/>
  <c r="Q769" i="1"/>
  <c r="K769" i="1"/>
  <c r="L769" i="1"/>
  <c r="O816" i="1"/>
  <c r="P816" i="1"/>
  <c r="Q816" i="1"/>
  <c r="K816" i="1"/>
  <c r="M816" i="1"/>
  <c r="N816" i="1"/>
  <c r="R816" i="1"/>
  <c r="J816" i="1"/>
  <c r="L816" i="1"/>
  <c r="O808" i="1"/>
  <c r="P808" i="1"/>
  <c r="Q808" i="1"/>
  <c r="J808" i="1"/>
  <c r="K808" i="1"/>
  <c r="L808" i="1"/>
  <c r="N808" i="1"/>
  <c r="M808" i="1"/>
  <c r="R808" i="1"/>
  <c r="O800" i="1"/>
  <c r="P800" i="1"/>
  <c r="Q800" i="1"/>
  <c r="M800" i="1"/>
  <c r="N800" i="1"/>
  <c r="R800" i="1"/>
  <c r="K800" i="1"/>
  <c r="J800" i="1"/>
  <c r="L800" i="1"/>
  <c r="O792" i="1"/>
  <c r="P792" i="1"/>
  <c r="Q792" i="1"/>
  <c r="J792" i="1"/>
  <c r="K792" i="1"/>
  <c r="L792" i="1"/>
  <c r="M792" i="1"/>
  <c r="N792" i="1"/>
  <c r="R792" i="1"/>
  <c r="O784" i="1"/>
  <c r="P784" i="1"/>
  <c r="Q784" i="1"/>
  <c r="R784" i="1"/>
  <c r="J784" i="1"/>
  <c r="K784" i="1"/>
  <c r="M784" i="1"/>
  <c r="L784" i="1"/>
  <c r="N784" i="1"/>
  <c r="O776" i="1"/>
  <c r="P776" i="1"/>
  <c r="Q776" i="1"/>
  <c r="L776" i="1"/>
  <c r="M776" i="1"/>
  <c r="N776" i="1"/>
  <c r="R776" i="1"/>
  <c r="J776" i="1"/>
  <c r="K776" i="1"/>
  <c r="J821" i="1"/>
  <c r="R821" i="1"/>
  <c r="K821" i="1"/>
  <c r="L821" i="1"/>
  <c r="P821" i="1"/>
  <c r="N821" i="1"/>
  <c r="M821" i="1"/>
  <c r="O821" i="1"/>
  <c r="Q821" i="1"/>
  <c r="J813" i="1"/>
  <c r="R813" i="1"/>
  <c r="K813" i="1"/>
  <c r="L813" i="1"/>
  <c r="M813" i="1"/>
  <c r="O813" i="1"/>
  <c r="P813" i="1"/>
  <c r="Q813" i="1"/>
  <c r="N813" i="1"/>
  <c r="J805" i="1"/>
  <c r="R805" i="1"/>
  <c r="K805" i="1"/>
  <c r="L805" i="1"/>
  <c r="M805" i="1"/>
  <c r="N805" i="1"/>
  <c r="P805" i="1"/>
  <c r="O805" i="1"/>
  <c r="Q805" i="1"/>
  <c r="J797" i="1"/>
  <c r="R797" i="1"/>
  <c r="K797" i="1"/>
  <c r="L797" i="1"/>
  <c r="O797" i="1"/>
  <c r="P797" i="1"/>
  <c r="Q797" i="1"/>
  <c r="M797" i="1"/>
  <c r="N797" i="1"/>
  <c r="J789" i="1"/>
  <c r="R789" i="1"/>
  <c r="K789" i="1"/>
  <c r="L789" i="1"/>
  <c r="M789" i="1"/>
  <c r="N789" i="1"/>
  <c r="O789" i="1"/>
  <c r="P789" i="1"/>
  <c r="Q789" i="1"/>
  <c r="J781" i="1"/>
  <c r="R781" i="1"/>
  <c r="K781" i="1"/>
  <c r="L781" i="1"/>
  <c r="Q781" i="1"/>
  <c r="M781" i="1"/>
  <c r="O781" i="1"/>
  <c r="N781" i="1"/>
  <c r="P781" i="1"/>
  <c r="J773" i="1"/>
  <c r="R773" i="1"/>
  <c r="K773" i="1"/>
  <c r="L773" i="1"/>
  <c r="N773" i="1"/>
  <c r="M773" i="1"/>
  <c r="O773" i="1"/>
  <c r="P773" i="1"/>
  <c r="Q773" i="1"/>
  <c r="J765" i="1"/>
  <c r="R765" i="1"/>
  <c r="K765" i="1"/>
  <c r="L765" i="1"/>
  <c r="N765" i="1"/>
  <c r="Q765" i="1"/>
  <c r="M765" i="1"/>
  <c r="O765" i="1"/>
  <c r="P765" i="1"/>
  <c r="Q757" i="1"/>
  <c r="R757" i="1"/>
  <c r="J757" i="1"/>
  <c r="K757" i="1"/>
  <c r="L757" i="1"/>
  <c r="M757" i="1"/>
  <c r="O757" i="1"/>
  <c r="P757" i="1"/>
  <c r="N757" i="1"/>
  <c r="K804" i="1"/>
  <c r="L804" i="1"/>
  <c r="M804" i="1"/>
  <c r="P804" i="1"/>
  <c r="Q804" i="1"/>
  <c r="R804" i="1"/>
  <c r="N804" i="1"/>
  <c r="J804" i="1"/>
  <c r="O804" i="1"/>
  <c r="K772" i="1"/>
  <c r="L772" i="1"/>
  <c r="M772" i="1"/>
  <c r="O772" i="1"/>
  <c r="R772" i="1"/>
  <c r="J772" i="1"/>
  <c r="N772" i="1"/>
  <c r="P772" i="1"/>
  <c r="Q772" i="1"/>
  <c r="L827" i="1"/>
  <c r="N827" i="1"/>
  <c r="M827" i="1"/>
  <c r="P827" i="1"/>
  <c r="Q827" i="1"/>
  <c r="J827" i="1"/>
  <c r="K827" i="1"/>
  <c r="O827" i="1"/>
  <c r="R827" i="1"/>
  <c r="L819" i="1"/>
  <c r="M819" i="1"/>
  <c r="N819" i="1"/>
  <c r="K819" i="1"/>
  <c r="O819" i="1"/>
  <c r="P819" i="1"/>
  <c r="R819" i="1"/>
  <c r="J819" i="1"/>
  <c r="Q819" i="1"/>
  <c r="L811" i="1"/>
  <c r="M811" i="1"/>
  <c r="N811" i="1"/>
  <c r="Q811" i="1"/>
  <c r="J811" i="1"/>
  <c r="O811" i="1"/>
  <c r="P811" i="1"/>
  <c r="R811" i="1"/>
  <c r="K811" i="1"/>
  <c r="L803" i="1"/>
  <c r="M803" i="1"/>
  <c r="N803" i="1"/>
  <c r="K803" i="1"/>
  <c r="O803" i="1"/>
  <c r="P803" i="1"/>
  <c r="Q803" i="1"/>
  <c r="R803" i="1"/>
  <c r="J803" i="1"/>
  <c r="L795" i="1"/>
  <c r="M795" i="1"/>
  <c r="N795" i="1"/>
  <c r="J795" i="1"/>
  <c r="K795" i="1"/>
  <c r="O795" i="1"/>
  <c r="Q795" i="1"/>
  <c r="P795" i="1"/>
  <c r="R795" i="1"/>
  <c r="L787" i="1"/>
  <c r="M787" i="1"/>
  <c r="N787" i="1"/>
  <c r="P787" i="1"/>
  <c r="Q787" i="1"/>
  <c r="R787" i="1"/>
  <c r="K787" i="1"/>
  <c r="J787" i="1"/>
  <c r="O787" i="1"/>
  <c r="L779" i="1"/>
  <c r="M779" i="1"/>
  <c r="N779" i="1"/>
  <c r="J779" i="1"/>
  <c r="K779" i="1"/>
  <c r="O779" i="1"/>
  <c r="P779" i="1"/>
  <c r="Q779" i="1"/>
  <c r="R779" i="1"/>
  <c r="L771" i="1"/>
  <c r="M771" i="1"/>
  <c r="N771" i="1"/>
  <c r="P771" i="1"/>
  <c r="K771" i="1"/>
  <c r="O771" i="1"/>
  <c r="Q771" i="1"/>
  <c r="R771" i="1"/>
  <c r="J771" i="1"/>
  <c r="L763" i="1"/>
  <c r="M763" i="1"/>
  <c r="N763" i="1"/>
  <c r="P763" i="1"/>
  <c r="J763" i="1"/>
  <c r="K763" i="1"/>
  <c r="O763" i="1"/>
  <c r="Q763" i="1"/>
  <c r="R763" i="1"/>
  <c r="B664" i="15"/>
  <c r="G407" i="15"/>
  <c r="B671" i="15"/>
  <c r="B672" i="15"/>
  <c r="B673" i="15"/>
  <c r="B674" i="15"/>
  <c r="B660" i="15"/>
  <c r="B675" i="15"/>
  <c r="C59" i="15"/>
  <c r="C664" i="15"/>
  <c r="H407" i="15"/>
  <c r="C671" i="15"/>
  <c r="C464" i="15"/>
  <c r="C672" i="15"/>
  <c r="C689" i="15"/>
  <c r="C597" i="15"/>
  <c r="C673" i="15"/>
  <c r="C690" i="15"/>
  <c r="C629" i="15"/>
  <c r="C674" i="15"/>
  <c r="C692" i="15"/>
  <c r="C660" i="15"/>
  <c r="C675" i="15"/>
  <c r="D59" i="15"/>
  <c r="D664" i="15"/>
  <c r="I407" i="15"/>
  <c r="D671" i="15"/>
  <c r="D464" i="15"/>
  <c r="D672" i="15"/>
  <c r="D689" i="15"/>
  <c r="D597" i="15"/>
  <c r="D673" i="15"/>
  <c r="D690" i="15"/>
  <c r="D629" i="15"/>
  <c r="D674" i="15"/>
  <c r="D692" i="15"/>
  <c r="D660" i="15"/>
  <c r="D675" i="15"/>
  <c r="E59" i="15"/>
  <c r="E664" i="15"/>
  <c r="J464" i="15"/>
  <c r="E672" i="15"/>
  <c r="E689" i="15"/>
  <c r="E597" i="15"/>
  <c r="E673" i="15"/>
  <c r="E690" i="15"/>
  <c r="E629" i="15"/>
  <c r="E674" i="15"/>
  <c r="E692" i="15"/>
  <c r="E660" i="15"/>
  <c r="E675" i="15"/>
  <c r="F59" i="15"/>
  <c r="F664" i="15"/>
  <c r="K464" i="15"/>
  <c r="F672" i="15"/>
  <c r="F689" i="15"/>
  <c r="F597" i="15"/>
  <c r="F673" i="15"/>
  <c r="F690" i="15"/>
  <c r="F629" i="15"/>
  <c r="F674" i="15"/>
  <c r="F692" i="15"/>
  <c r="F660" i="15"/>
  <c r="F675" i="15"/>
  <c r="F691" i="15"/>
  <c r="G59" i="15"/>
  <c r="G664" i="15"/>
  <c r="L464" i="15"/>
  <c r="G672" i="15"/>
  <c r="G689" i="15"/>
  <c r="G597" i="15"/>
  <c r="G673" i="15"/>
  <c r="G629" i="15"/>
  <c r="G674" i="15"/>
  <c r="G660" i="15"/>
  <c r="G675" i="15"/>
  <c r="G691" i="15"/>
  <c r="B679" i="15"/>
  <c r="B680" i="15"/>
  <c r="C679" i="15"/>
  <c r="C680" i="15"/>
  <c r="D680" i="15"/>
  <c r="E680" i="15"/>
  <c r="F679" i="15"/>
  <c r="F680" i="15"/>
  <c r="G680" i="15"/>
  <c r="H679" i="15"/>
  <c r="H680" i="15"/>
  <c r="I680" i="15"/>
  <c r="J679" i="15"/>
  <c r="J680" i="15"/>
  <c r="K680" i="15"/>
  <c r="L680" i="15"/>
  <c r="M680" i="15"/>
  <c r="N680" i="15"/>
  <c r="O680" i="15"/>
  <c r="P680" i="15"/>
  <c r="Q679" i="15"/>
  <c r="Q680" i="15"/>
  <c r="R680" i="15"/>
  <c r="S680" i="15"/>
  <c r="T680" i="15"/>
  <c r="W679" i="15"/>
  <c r="W680" i="15"/>
  <c r="X679" i="15"/>
  <c r="X680" i="15"/>
  <c r="Y679" i="15"/>
  <c r="Y680" i="15"/>
  <c r="Z680" i="15"/>
  <c r="AA679" i="15"/>
  <c r="AA680" i="15"/>
  <c r="AD680" i="15"/>
  <c r="AE680" i="15"/>
  <c r="AH679" i="15"/>
  <c r="AH680" i="15"/>
  <c r="AI679" i="15"/>
  <c r="AI680" i="15"/>
  <c r="AJ679" i="15"/>
  <c r="AJ680" i="15"/>
  <c r="C1241" i="1"/>
  <c r="B1241" i="1" s="1"/>
  <c r="C1242" i="1"/>
  <c r="O1242" i="1" s="1"/>
  <c r="C1243" i="1"/>
  <c r="M1243" i="1" s="1"/>
  <c r="C1240" i="1"/>
  <c r="B1240" i="1" s="1"/>
  <c r="C1246" i="1"/>
  <c r="C1247" i="1"/>
  <c r="L1247" i="1" s="1"/>
  <c r="C1248" i="1"/>
  <c r="P1248" i="1" s="1"/>
  <c r="C1245" i="1"/>
  <c r="C1251" i="1"/>
  <c r="M1251" i="1" s="1"/>
  <c r="C1252" i="1"/>
  <c r="M1252" i="1" s="1"/>
  <c r="C1253" i="1"/>
  <c r="L1253" i="1" s="1"/>
  <c r="C1250" i="1"/>
  <c r="J1250" i="1" s="1"/>
  <c r="C1256" i="1"/>
  <c r="C1257" i="1"/>
  <c r="N1257" i="1" s="1"/>
  <c r="C1258" i="1"/>
  <c r="Q1258" i="1" s="1"/>
  <c r="C1255" i="1"/>
  <c r="B1255" i="1" s="1"/>
  <c r="C1261" i="1"/>
  <c r="O1261" i="1" s="1"/>
  <c r="C1262" i="1"/>
  <c r="C1263" i="1"/>
  <c r="B1263" i="1" s="1"/>
  <c r="C1260" i="1"/>
  <c r="C1266" i="1"/>
  <c r="Q1266" i="1" s="1"/>
  <c r="C1267" i="1"/>
  <c r="O1267" i="1" s="1"/>
  <c r="C1268" i="1"/>
  <c r="B1268" i="1" s="1"/>
  <c r="C1265" i="1"/>
  <c r="C1271" i="1"/>
  <c r="J1271" i="1" s="1"/>
  <c r="C1272" i="1"/>
  <c r="C1273" i="1"/>
  <c r="P1273" i="1" s="1"/>
  <c r="C1270" i="1"/>
  <c r="C1275" i="1"/>
  <c r="C1276" i="1"/>
  <c r="A1276" i="1" s="1"/>
  <c r="C1277" i="1"/>
  <c r="K1277" i="1" s="1"/>
  <c r="C1278" i="1"/>
  <c r="C1235" i="1"/>
  <c r="O1235" i="1" s="1"/>
  <c r="C1236" i="1"/>
  <c r="C1237" i="1"/>
  <c r="C1238" i="1"/>
  <c r="B9" i="18"/>
  <c r="F44" i="8"/>
  <c r="B11" i="18"/>
  <c r="F78" i="8" s="1"/>
  <c r="F76" i="8"/>
  <c r="B12" i="18"/>
  <c r="F77" i="8" s="1"/>
  <c r="B13" i="18"/>
  <c r="F64" i="8"/>
  <c r="B10" i="18"/>
  <c r="F50" i="8" s="1"/>
  <c r="F59" i="8"/>
  <c r="B29" i="18"/>
  <c r="F145" i="8"/>
  <c r="B6" i="18"/>
  <c r="F31" i="8" s="1"/>
  <c r="B4" i="18"/>
  <c r="F7" i="8"/>
  <c r="B48" i="18"/>
  <c r="I40" i="19" s="1"/>
  <c r="B47" i="18"/>
  <c r="I72" i="19" s="1"/>
  <c r="B43" i="18"/>
  <c r="F191" i="8"/>
  <c r="B42" i="18"/>
  <c r="F188" i="8" s="1"/>
  <c r="B41" i="18"/>
  <c r="F187" i="8"/>
  <c r="B40" i="18"/>
  <c r="F186" i="8"/>
  <c r="B39" i="18"/>
  <c r="F185" i="8"/>
  <c r="B38" i="18"/>
  <c r="F183" i="8" s="1"/>
  <c r="B37" i="18"/>
  <c r="F181" i="8"/>
  <c r="B36" i="18"/>
  <c r="F179" i="8"/>
  <c r="B35" i="18"/>
  <c r="F182" i="8"/>
  <c r="B34" i="18"/>
  <c r="F162" i="8" s="1"/>
  <c r="B33" i="18"/>
  <c r="F153" i="8"/>
  <c r="B32" i="18"/>
  <c r="F150" i="8"/>
  <c r="B31" i="18"/>
  <c r="F149" i="8"/>
  <c r="B30" i="18"/>
  <c r="F152" i="8" s="1"/>
  <c r="B28" i="18"/>
  <c r="F142" i="8" s="1"/>
  <c r="F139" i="8"/>
  <c r="B27" i="18"/>
  <c r="F113" i="8"/>
  <c r="B26" i="18"/>
  <c r="F112" i="8"/>
  <c r="B25" i="18"/>
  <c r="F107" i="8" s="1"/>
  <c r="B24" i="18"/>
  <c r="F106" i="8"/>
  <c r="B23" i="18"/>
  <c r="F123" i="8"/>
  <c r="B22" i="18"/>
  <c r="F122" i="8"/>
  <c r="B21" i="18"/>
  <c r="F105" i="8" s="1"/>
  <c r="B20" i="18"/>
  <c r="F101" i="8"/>
  <c r="B19" i="18"/>
  <c r="F96" i="8"/>
  <c r="B15" i="18"/>
  <c r="F146" i="8"/>
  <c r="B14" i="18"/>
  <c r="B8" i="18"/>
  <c r="F73" i="8" s="1"/>
  <c r="B7" i="18"/>
  <c r="F40" i="8"/>
  <c r="B5" i="18"/>
  <c r="F21" i="8" s="1"/>
  <c r="B3" i="18"/>
  <c r="F38" i="8" s="1"/>
  <c r="C180" i="1"/>
  <c r="B180" i="1" s="1"/>
  <c r="C221" i="1"/>
  <c r="O221" i="1" s="1"/>
  <c r="C220" i="1"/>
  <c r="L220" i="1" s="1"/>
  <c r="C219" i="1"/>
  <c r="C218" i="1"/>
  <c r="L218" i="1" s="1"/>
  <c r="C217" i="1"/>
  <c r="C216" i="1"/>
  <c r="C215" i="1"/>
  <c r="P215" i="1" s="1"/>
  <c r="C214" i="1"/>
  <c r="R214" i="1" s="1"/>
  <c r="C213" i="1"/>
  <c r="B213" i="1" s="1"/>
  <c r="C212" i="1"/>
  <c r="O212" i="1" s="1"/>
  <c r="C211" i="1"/>
  <c r="C210" i="1"/>
  <c r="C209" i="1"/>
  <c r="C208" i="1"/>
  <c r="C207" i="1"/>
  <c r="J207" i="1" s="1"/>
  <c r="C1233" i="1"/>
  <c r="A1233" i="1" s="1"/>
  <c r="C1182" i="1"/>
  <c r="R1182" i="1" s="1"/>
  <c r="C340" i="1"/>
  <c r="A340" i="1" s="1"/>
  <c r="C339" i="1"/>
  <c r="C338" i="1"/>
  <c r="B338" i="1" s="1"/>
  <c r="C337" i="1"/>
  <c r="C336" i="1"/>
  <c r="C332" i="1"/>
  <c r="Q332" i="1" s="1"/>
  <c r="C331" i="1"/>
  <c r="M331" i="1" s="1"/>
  <c r="C330" i="1"/>
  <c r="K330" i="1" s="1"/>
  <c r="C329" i="1"/>
  <c r="C328" i="1"/>
  <c r="C327" i="1"/>
  <c r="B327" i="1" s="1"/>
  <c r="C326" i="1"/>
  <c r="C1008" i="1"/>
  <c r="K1008" i="1" s="1"/>
  <c r="C1007" i="1"/>
  <c r="J1007" i="1" s="1"/>
  <c r="C1003" i="1"/>
  <c r="O1003" i="1" s="1"/>
  <c r="C1004" i="1"/>
  <c r="J1004" i="1" s="1"/>
  <c r="C1115" i="1"/>
  <c r="O1115" i="1" s="1"/>
  <c r="C1114" i="1"/>
  <c r="C1113" i="1"/>
  <c r="C1112" i="1"/>
  <c r="C1111" i="1"/>
  <c r="C1110" i="1"/>
  <c r="J1110" i="1" s="1"/>
  <c r="C1109" i="1"/>
  <c r="J1109" i="1" s="1"/>
  <c r="C1108" i="1"/>
  <c r="L1108" i="1" s="1"/>
  <c r="C1107" i="1"/>
  <c r="L1107" i="1" s="1"/>
  <c r="C1106" i="1"/>
  <c r="C1105" i="1"/>
  <c r="C1104" i="1"/>
  <c r="C1103" i="1"/>
  <c r="C1102" i="1"/>
  <c r="L1102" i="1" s="1"/>
  <c r="C353" i="1"/>
  <c r="A353" i="1" s="1"/>
  <c r="C352" i="1"/>
  <c r="J352" i="1" s="1"/>
  <c r="C351" i="1"/>
  <c r="C320" i="1"/>
  <c r="C319" i="1"/>
  <c r="J319" i="1" s="1"/>
  <c r="C318" i="1"/>
  <c r="C317" i="1"/>
  <c r="C316" i="1"/>
  <c r="O316" i="1" s="1"/>
  <c r="C315" i="1"/>
  <c r="B315" i="1" s="1"/>
  <c r="C314" i="1"/>
  <c r="O314" i="1" s="1"/>
  <c r="C313" i="1"/>
  <c r="B313" i="1" s="1"/>
  <c r="C312" i="1"/>
  <c r="C273" i="1"/>
  <c r="Q273" i="1" s="1"/>
  <c r="C272" i="1"/>
  <c r="C271" i="1"/>
  <c r="C239" i="1"/>
  <c r="Q239" i="1" s="1"/>
  <c r="C238" i="1"/>
  <c r="N238" i="1" s="1"/>
  <c r="C237" i="1"/>
  <c r="N237" i="1" s="1"/>
  <c r="C187" i="1"/>
  <c r="K187" i="1" s="1"/>
  <c r="C186" i="1"/>
  <c r="C185" i="1"/>
  <c r="C1088" i="1"/>
  <c r="C1087" i="1"/>
  <c r="C477" i="1"/>
  <c r="C478" i="1"/>
  <c r="C479" i="1"/>
  <c r="A479" i="1" s="1"/>
  <c r="C480" i="1"/>
  <c r="L480" i="1" s="1"/>
  <c r="C481" i="1"/>
  <c r="C482" i="1"/>
  <c r="C483" i="1"/>
  <c r="C484" i="1"/>
  <c r="C485" i="1"/>
  <c r="A485" i="1" s="1"/>
  <c r="C486" i="1"/>
  <c r="B486" i="1" s="1"/>
  <c r="C487" i="1"/>
  <c r="R487" i="1" s="1"/>
  <c r="C488" i="1"/>
  <c r="R488" i="1" s="1"/>
  <c r="C489" i="1"/>
  <c r="C490" i="1"/>
  <c r="R490" i="1" s="1"/>
  <c r="C491" i="1"/>
  <c r="C492" i="1"/>
  <c r="B492" i="1" s="1"/>
  <c r="C493" i="1"/>
  <c r="R493" i="1" s="1"/>
  <c r="C494" i="1"/>
  <c r="K494" i="1" s="1"/>
  <c r="C495" i="1"/>
  <c r="Q495" i="1" s="1"/>
  <c r="C496" i="1"/>
  <c r="A496" i="1" s="1"/>
  <c r="C497" i="1"/>
  <c r="C498" i="1"/>
  <c r="J498" i="1" s="1"/>
  <c r="C499" i="1"/>
  <c r="C500" i="1"/>
  <c r="C501" i="1"/>
  <c r="B501" i="1" s="1"/>
  <c r="C502" i="1"/>
  <c r="J502" i="1" s="1"/>
  <c r="C503" i="1"/>
  <c r="B503" i="1" s="1"/>
  <c r="C504" i="1"/>
  <c r="C505" i="1"/>
  <c r="C506" i="1"/>
  <c r="C507" i="1"/>
  <c r="C508" i="1"/>
  <c r="C509" i="1"/>
  <c r="Q509" i="1" s="1"/>
  <c r="C510" i="1"/>
  <c r="P510" i="1" s="1"/>
  <c r="C511" i="1"/>
  <c r="M511" i="1" s="1"/>
  <c r="C512" i="1"/>
  <c r="C513" i="1"/>
  <c r="C514" i="1"/>
  <c r="Q514" i="1" s="1"/>
  <c r="C515" i="1"/>
  <c r="C516" i="1"/>
  <c r="C517" i="1"/>
  <c r="J517" i="1" s="1"/>
  <c r="C518" i="1"/>
  <c r="C519" i="1"/>
  <c r="J519" i="1" s="1"/>
  <c r="C520" i="1"/>
  <c r="O520" i="1" s="1"/>
  <c r="C521" i="1"/>
  <c r="C522" i="1"/>
  <c r="C523" i="1"/>
  <c r="C524" i="1"/>
  <c r="C525" i="1"/>
  <c r="M525" i="1" s="1"/>
  <c r="C526" i="1"/>
  <c r="L526" i="1" s="1"/>
  <c r="C527" i="1"/>
  <c r="K527" i="1" s="1"/>
  <c r="C528" i="1"/>
  <c r="M528" i="1" s="1"/>
  <c r="C529" i="1"/>
  <c r="C530" i="1"/>
  <c r="O530" i="1" s="1"/>
  <c r="C531" i="1"/>
  <c r="C532" i="1"/>
  <c r="C533" i="1"/>
  <c r="C534" i="1"/>
  <c r="Q534" i="1" s="1"/>
  <c r="C535" i="1"/>
  <c r="O535" i="1" s="1"/>
  <c r="C536" i="1"/>
  <c r="K536" i="1" s="1"/>
  <c r="C537" i="1"/>
  <c r="C538" i="1"/>
  <c r="L538" i="1" s="1"/>
  <c r="C539" i="1"/>
  <c r="C540" i="1"/>
  <c r="C541" i="1"/>
  <c r="A541" i="1" s="1"/>
  <c r="C542" i="1"/>
  <c r="A542" i="1" s="1"/>
  <c r="C543" i="1"/>
  <c r="A543" i="1" s="1"/>
  <c r="C544" i="1"/>
  <c r="B544" i="1" s="1"/>
  <c r="C545" i="1"/>
  <c r="C546" i="1"/>
  <c r="C476" i="1"/>
  <c r="C475" i="1"/>
  <c r="C474" i="1"/>
  <c r="N474" i="1" s="1"/>
  <c r="C473" i="1"/>
  <c r="R473" i="1" s="1"/>
  <c r="C112" i="1"/>
  <c r="J112" i="1" s="1"/>
  <c r="C111" i="1"/>
  <c r="C110" i="1"/>
  <c r="C109" i="1"/>
  <c r="Q109" i="1" s="1"/>
  <c r="C108" i="1"/>
  <c r="C107" i="1"/>
  <c r="K107" i="1" s="1"/>
  <c r="C106" i="1"/>
  <c r="P106" i="1" s="1"/>
  <c r="C105" i="1"/>
  <c r="P105" i="1" s="1"/>
  <c r="C104" i="1"/>
  <c r="N104" i="1" s="1"/>
  <c r="C103" i="1"/>
  <c r="C102" i="1"/>
  <c r="C1018" i="1"/>
  <c r="J1018" i="1" s="1"/>
  <c r="C1017" i="1"/>
  <c r="C1016" i="1"/>
  <c r="C1015" i="1"/>
  <c r="C1014" i="1"/>
  <c r="R1014" i="1" s="1"/>
  <c r="C1013" i="1"/>
  <c r="B1013" i="1" s="1"/>
  <c r="C1012" i="1"/>
  <c r="C1011" i="1"/>
  <c r="L1011" i="1" s="1"/>
  <c r="C1054" i="1"/>
  <c r="C1055" i="1"/>
  <c r="C1056" i="1"/>
  <c r="C1057" i="1"/>
  <c r="R1057" i="1" s="1"/>
  <c r="C1058" i="1"/>
  <c r="K1058" i="1" s="1"/>
  <c r="C1128" i="1"/>
  <c r="Q1128" i="1" s="1"/>
  <c r="C1129" i="1"/>
  <c r="C1130" i="1"/>
  <c r="C1131" i="1"/>
  <c r="C1132" i="1"/>
  <c r="C130" i="1"/>
  <c r="C135" i="1"/>
  <c r="B135" i="1" s="1"/>
  <c r="C140" i="1"/>
  <c r="J140" i="1" s="1"/>
  <c r="C128" i="1"/>
  <c r="K128" i="1" s="1"/>
  <c r="C129" i="1"/>
  <c r="J129" i="1" s="1"/>
  <c r="C131" i="1"/>
  <c r="Q131" i="1" s="1"/>
  <c r="C132" i="1"/>
  <c r="M132" i="1" s="1"/>
  <c r="C133" i="1"/>
  <c r="C134" i="1"/>
  <c r="C136" i="1"/>
  <c r="Q136" i="1" s="1"/>
  <c r="C137" i="1"/>
  <c r="Q137" i="1" s="1"/>
  <c r="C138" i="1"/>
  <c r="P138" i="1" s="1"/>
  <c r="C139" i="1"/>
  <c r="P139" i="1" s="1"/>
  <c r="B17" i="10"/>
  <c r="C1000" i="1"/>
  <c r="K1000" i="1" s="1"/>
  <c r="C999" i="1"/>
  <c r="C61" i="1"/>
  <c r="C60" i="1"/>
  <c r="C59" i="1"/>
  <c r="M59" i="1" s="1"/>
  <c r="C58" i="1"/>
  <c r="M58" i="1" s="1"/>
  <c r="C57" i="1"/>
  <c r="M57" i="1" s="1"/>
  <c r="C56" i="1"/>
  <c r="C55" i="1"/>
  <c r="K55" i="1" s="1"/>
  <c r="C54" i="1"/>
  <c r="C53" i="1"/>
  <c r="C52" i="1"/>
  <c r="C51" i="1"/>
  <c r="C50" i="1"/>
  <c r="N50" i="1" s="1"/>
  <c r="C49" i="1"/>
  <c r="C48" i="1"/>
  <c r="M48" i="1" s="1"/>
  <c r="C47" i="1"/>
  <c r="R47" i="1" s="1"/>
  <c r="C46" i="1"/>
  <c r="C45" i="1"/>
  <c r="C44" i="1"/>
  <c r="Q44" i="1" s="1"/>
  <c r="C43" i="1"/>
  <c r="C42" i="1"/>
  <c r="K42" i="1" s="1"/>
  <c r="C41" i="1"/>
  <c r="A41" i="1" s="1"/>
  <c r="C40" i="1"/>
  <c r="R40" i="1" s="1"/>
  <c r="C39" i="1"/>
  <c r="C38" i="1"/>
  <c r="C37" i="1"/>
  <c r="C36" i="1"/>
  <c r="C35" i="1"/>
  <c r="B35" i="1" s="1"/>
  <c r="C34" i="1"/>
  <c r="Q34" i="1" s="1"/>
  <c r="C33" i="1"/>
  <c r="C32" i="1"/>
  <c r="C31" i="1"/>
  <c r="R31" i="1" s="1"/>
  <c r="C30" i="1"/>
  <c r="C29" i="1"/>
  <c r="C28" i="1"/>
  <c r="B28" i="1" s="1"/>
  <c r="C27" i="1"/>
  <c r="C26" i="1"/>
  <c r="M26" i="1" s="1"/>
  <c r="C25" i="1"/>
  <c r="M25" i="1" s="1"/>
  <c r="C24" i="1"/>
  <c r="K24" i="1" s="1"/>
  <c r="C23" i="1"/>
  <c r="A23" i="1" s="1"/>
  <c r="C22" i="1"/>
  <c r="C21" i="1"/>
  <c r="R21" i="1" s="1"/>
  <c r="C20" i="1"/>
  <c r="C19" i="1"/>
  <c r="A19" i="1" s="1"/>
  <c r="C18" i="1"/>
  <c r="O18" i="1" s="1"/>
  <c r="C17" i="1"/>
  <c r="O17" i="1" s="1"/>
  <c r="C16" i="1"/>
  <c r="N16" i="1" s="1"/>
  <c r="C15" i="1"/>
  <c r="B15" i="1" s="1"/>
  <c r="C14" i="1"/>
  <c r="C13" i="1"/>
  <c r="C12" i="1"/>
  <c r="B12" i="1" s="1"/>
  <c r="C11" i="1"/>
  <c r="C10" i="1"/>
  <c r="B10" i="1" s="1"/>
  <c r="C9" i="1"/>
  <c r="A9" i="1" s="1"/>
  <c r="C8" i="1"/>
  <c r="B8" i="1" s="1"/>
  <c r="C7" i="1"/>
  <c r="Q7" i="1" s="1"/>
  <c r="C6" i="1"/>
  <c r="C5" i="1"/>
  <c r="C4" i="1"/>
  <c r="M4" i="1" s="1"/>
  <c r="C3" i="1"/>
  <c r="C270" i="1"/>
  <c r="R270" i="1" s="1"/>
  <c r="C269" i="1"/>
  <c r="C268" i="1"/>
  <c r="N268" i="1" s="1"/>
  <c r="C267" i="1"/>
  <c r="C266" i="1"/>
  <c r="C265" i="1"/>
  <c r="C264" i="1"/>
  <c r="Q264" i="1" s="1"/>
  <c r="C263" i="1"/>
  <c r="A263" i="1" s="1"/>
  <c r="C262" i="1"/>
  <c r="L262" i="1" s="1"/>
  <c r="C261" i="1"/>
  <c r="C260" i="1"/>
  <c r="Q260" i="1" s="1"/>
  <c r="C259" i="1"/>
  <c r="N259" i="1" s="1"/>
  <c r="C232" i="1"/>
  <c r="C472" i="1"/>
  <c r="C471" i="1"/>
  <c r="B471" i="1" s="1"/>
  <c r="C470" i="1"/>
  <c r="C469" i="1"/>
  <c r="P469" i="1" s="1"/>
  <c r="C468" i="1"/>
  <c r="A468" i="1" s="1"/>
  <c r="C323" i="1"/>
  <c r="C322" i="1"/>
  <c r="C1199" i="1"/>
  <c r="C1148" i="1"/>
  <c r="B186" i="13"/>
  <c r="B187" i="13"/>
  <c r="C92" i="1"/>
  <c r="C93" i="1"/>
  <c r="C94" i="1"/>
  <c r="L94" i="1" s="1"/>
  <c r="C95" i="1"/>
  <c r="R95" i="1" s="1"/>
  <c r="C96" i="1"/>
  <c r="P96" i="1" s="1"/>
  <c r="C97" i="1"/>
  <c r="C98" i="1"/>
  <c r="L98" i="1" s="1"/>
  <c r="C99" i="1"/>
  <c r="O99" i="1" s="1"/>
  <c r="C100" i="1"/>
  <c r="C90" i="1"/>
  <c r="AG679" i="15"/>
  <c r="V679" i="15"/>
  <c r="H674" i="15"/>
  <c r="H673" i="15"/>
  <c r="H660" i="15"/>
  <c r="H675" i="15"/>
  <c r="AJ510" i="15"/>
  <c r="AI510" i="15"/>
  <c r="AH510" i="15"/>
  <c r="AG510" i="15"/>
  <c r="AF510" i="15"/>
  <c r="AE510" i="15"/>
  <c r="AD510" i="15"/>
  <c r="AC510" i="15"/>
  <c r="AB510" i="15"/>
  <c r="AA510" i="15"/>
  <c r="Z510" i="15"/>
  <c r="Y510" i="15"/>
  <c r="X510" i="15"/>
  <c r="W510" i="15"/>
  <c r="V510" i="15"/>
  <c r="U510" i="15"/>
  <c r="T510" i="15"/>
  <c r="S510" i="15"/>
  <c r="R510" i="15"/>
  <c r="Q510" i="15"/>
  <c r="P510" i="15"/>
  <c r="O510" i="15"/>
  <c r="N510" i="15"/>
  <c r="M510" i="15"/>
  <c r="L510" i="15"/>
  <c r="K510" i="15"/>
  <c r="J510" i="15"/>
  <c r="I510" i="15"/>
  <c r="H510" i="15"/>
  <c r="G510" i="15"/>
  <c r="F510" i="15"/>
  <c r="E510" i="15"/>
  <c r="D510" i="15"/>
  <c r="C510" i="15"/>
  <c r="M464" i="15"/>
  <c r="H672" i="15"/>
  <c r="I464" i="15"/>
  <c r="H464" i="15"/>
  <c r="G464" i="15"/>
  <c r="F464" i="15"/>
  <c r="E464" i="15"/>
  <c r="J407" i="15"/>
  <c r="F407" i="15"/>
  <c r="E407" i="15"/>
  <c r="D407" i="15"/>
  <c r="C407" i="15"/>
  <c r="B407" i="15"/>
  <c r="H664" i="15"/>
  <c r="C66" i="1"/>
  <c r="C67" i="1"/>
  <c r="M67" i="1" s="1"/>
  <c r="C68" i="1"/>
  <c r="C69" i="1"/>
  <c r="R69" i="1" s="1"/>
  <c r="C70" i="1"/>
  <c r="C71" i="1"/>
  <c r="C72" i="1"/>
  <c r="K72" i="1" s="1"/>
  <c r="C73" i="1"/>
  <c r="B73" i="1" s="1"/>
  <c r="C74" i="1"/>
  <c r="C75" i="1"/>
  <c r="R75" i="1" s="1"/>
  <c r="C65" i="1"/>
  <c r="C87" i="1"/>
  <c r="C86" i="1"/>
  <c r="C85" i="1"/>
  <c r="C84" i="1"/>
  <c r="O84" i="1" s="1"/>
  <c r="C83" i="1"/>
  <c r="M83" i="1" s="1"/>
  <c r="C82" i="1"/>
  <c r="C81" i="1"/>
  <c r="J81" i="1" s="1"/>
  <c r="C80" i="1"/>
  <c r="C79" i="1"/>
  <c r="A79" i="1" s="1"/>
  <c r="C78" i="1"/>
  <c r="C77" i="1"/>
  <c r="C350" i="1"/>
  <c r="K350" i="1" s="1"/>
  <c r="C1201" i="1"/>
  <c r="C1150" i="1"/>
  <c r="L1150" i="1" s="1"/>
  <c r="C311" i="1"/>
  <c r="C310" i="1"/>
  <c r="C309" i="1"/>
  <c r="C184" i="1"/>
  <c r="C236" i="1"/>
  <c r="Q236" i="1" s="1"/>
  <c r="C349" i="1"/>
  <c r="A349" i="1" s="1"/>
  <c r="C1200" i="1"/>
  <c r="N1200" i="1" s="1"/>
  <c r="C1149" i="1"/>
  <c r="C308" i="1"/>
  <c r="R308" i="1" s="1"/>
  <c r="C307" i="1"/>
  <c r="C306" i="1"/>
  <c r="C183" i="1"/>
  <c r="C235" i="1"/>
  <c r="C1053" i="1"/>
  <c r="J1053" i="1" s="1"/>
  <c r="C1127" i="1"/>
  <c r="L1127" i="1" s="1"/>
  <c r="C115" i="1"/>
  <c r="C1052" i="1"/>
  <c r="K1052" i="1" s="1"/>
  <c r="B161" i="13"/>
  <c r="G140" i="13"/>
  <c r="G141" i="13"/>
  <c r="G142" i="13"/>
  <c r="G143" i="13"/>
  <c r="G144" i="13"/>
  <c r="G145" i="13"/>
  <c r="G146" i="13"/>
  <c r="G147" i="13"/>
  <c r="G148" i="13"/>
  <c r="G149" i="13"/>
  <c r="G150" i="13"/>
  <c r="G151" i="13"/>
  <c r="G153" i="13"/>
  <c r="B162" i="13"/>
  <c r="G154" i="13"/>
  <c r="G155" i="13"/>
  <c r="G156" i="13"/>
  <c r="B167" i="13"/>
  <c r="B181" i="13"/>
  <c r="B176" i="13"/>
  <c r="B171" i="13"/>
  <c r="B172" i="13"/>
  <c r="A127" i="13"/>
  <c r="A128" i="13"/>
  <c r="A130" i="13"/>
  <c r="A116" i="13"/>
  <c r="A117" i="13"/>
  <c r="A101" i="13"/>
  <c r="A102" i="13"/>
  <c r="B88" i="13"/>
  <c r="A91" i="13"/>
  <c r="A93" i="13"/>
  <c r="A94" i="13"/>
  <c r="A96" i="13"/>
  <c r="C305" i="1"/>
  <c r="C304" i="1"/>
  <c r="Q304" i="1" s="1"/>
  <c r="C303" i="1"/>
  <c r="N303" i="1" s="1"/>
  <c r="C302" i="1"/>
  <c r="C301" i="1"/>
  <c r="K301" i="1" s="1"/>
  <c r="C300" i="1"/>
  <c r="C299" i="1"/>
  <c r="O299" i="1" s="1"/>
  <c r="C298" i="1"/>
  <c r="C297" i="1"/>
  <c r="N297" i="1" s="1"/>
  <c r="C296" i="1"/>
  <c r="O296" i="1" s="1"/>
  <c r="C295" i="1"/>
  <c r="N295" i="1" s="1"/>
  <c r="C294" i="1"/>
  <c r="L294" i="1" s="1"/>
  <c r="C293" i="1"/>
  <c r="R293" i="1" s="1"/>
  <c r="C292" i="1"/>
  <c r="C291" i="1"/>
  <c r="C290" i="1"/>
  <c r="C289" i="1"/>
  <c r="C288" i="1"/>
  <c r="L288" i="1" s="1"/>
  <c r="C287" i="1"/>
  <c r="J287" i="1" s="1"/>
  <c r="C286" i="1"/>
  <c r="C285" i="1"/>
  <c r="C284" i="1"/>
  <c r="C283" i="1"/>
  <c r="P283" i="1" s="1"/>
  <c r="C282" i="1"/>
  <c r="C281" i="1"/>
  <c r="C280" i="1"/>
  <c r="R280" i="1" s="1"/>
  <c r="C279" i="1"/>
  <c r="A279" i="1" s="1"/>
  <c r="C278" i="1"/>
  <c r="J278" i="1" s="1"/>
  <c r="C277" i="1"/>
  <c r="Q277" i="1" s="1"/>
  <c r="C1033" i="1"/>
  <c r="C1034" i="1"/>
  <c r="C1035" i="1"/>
  <c r="C1036" i="1"/>
  <c r="C1037" i="1"/>
  <c r="R1037" i="1" s="1"/>
  <c r="C174" i="1"/>
  <c r="B174" i="1" s="1"/>
  <c r="C175" i="1"/>
  <c r="C176" i="1"/>
  <c r="P176" i="1" s="1"/>
  <c r="C177" i="1"/>
  <c r="C178" i="1"/>
  <c r="N178" i="1" s="1"/>
  <c r="C179" i="1"/>
  <c r="C181" i="1"/>
  <c r="C182" i="1"/>
  <c r="R182" i="1" s="1"/>
  <c r="C173" i="1"/>
  <c r="J173" i="1" s="1"/>
  <c r="C233" i="1"/>
  <c r="Q233" i="1" s="1"/>
  <c r="C234" i="1"/>
  <c r="C127" i="1"/>
  <c r="C147" i="1"/>
  <c r="A147" i="1" s="1"/>
  <c r="C148" i="1"/>
  <c r="C149" i="1"/>
  <c r="C150" i="1"/>
  <c r="L150" i="1" s="1"/>
  <c r="C151" i="1"/>
  <c r="B151" i="1" s="1"/>
  <c r="C152" i="1"/>
  <c r="C153" i="1"/>
  <c r="C154" i="1"/>
  <c r="C155" i="1"/>
  <c r="K155" i="1" s="1"/>
  <c r="C156" i="1"/>
  <c r="C157" i="1"/>
  <c r="C158" i="1"/>
  <c r="O158" i="1" s="1"/>
  <c r="B194" i="13"/>
  <c r="B196" i="13"/>
  <c r="B197" i="13"/>
  <c r="C1232" i="1"/>
  <c r="C1231" i="1"/>
  <c r="O1231" i="1" s="1"/>
  <c r="C1230" i="1"/>
  <c r="C1229" i="1"/>
  <c r="C1228" i="1"/>
  <c r="A1228" i="1" s="1"/>
  <c r="C1209" i="1"/>
  <c r="Q1209" i="1" s="1"/>
  <c r="C1208" i="1"/>
  <c r="A1208" i="1" s="1"/>
  <c r="C1207" i="1"/>
  <c r="C1206" i="1"/>
  <c r="N1206" i="1" s="1"/>
  <c r="C1205" i="1"/>
  <c r="C1204" i="1"/>
  <c r="C1203" i="1"/>
  <c r="C1198" i="1"/>
  <c r="K1198" i="1" s="1"/>
  <c r="C1197" i="1"/>
  <c r="C1196" i="1"/>
  <c r="N1196" i="1" s="1"/>
  <c r="C1195" i="1"/>
  <c r="C1194" i="1"/>
  <c r="B1194" i="1" s="1"/>
  <c r="C1193" i="1"/>
  <c r="C1192" i="1"/>
  <c r="C1181" i="1"/>
  <c r="R1181" i="1" s="1"/>
  <c r="C1180" i="1"/>
  <c r="P1180" i="1" s="1"/>
  <c r="C1179" i="1"/>
  <c r="B1179" i="1" s="1"/>
  <c r="C1178" i="1"/>
  <c r="C1177" i="1"/>
  <c r="C1189" i="1"/>
  <c r="C1188" i="1"/>
  <c r="N1188" i="1" s="1"/>
  <c r="C1187" i="1"/>
  <c r="C1186" i="1"/>
  <c r="C1185" i="1"/>
  <c r="N1185" i="1" s="1"/>
  <c r="C1158" i="1"/>
  <c r="B1158" i="1" s="1"/>
  <c r="C1157" i="1"/>
  <c r="C1156" i="1"/>
  <c r="C1155" i="1"/>
  <c r="O1155" i="1" s="1"/>
  <c r="C1154" i="1"/>
  <c r="C1153" i="1"/>
  <c r="C1152" i="1"/>
  <c r="C1142" i="1"/>
  <c r="R1142" i="1" s="1"/>
  <c r="C1143" i="1"/>
  <c r="Q1143" i="1" s="1"/>
  <c r="C1144" i="1"/>
  <c r="Q1144" i="1" s="1"/>
  <c r="C1145" i="1"/>
  <c r="C1146" i="1"/>
  <c r="M1146" i="1" s="1"/>
  <c r="C1147" i="1"/>
  <c r="C1141" i="1"/>
  <c r="C1135" i="1"/>
  <c r="C1136" i="1"/>
  <c r="A1136" i="1" s="1"/>
  <c r="C1137" i="1"/>
  <c r="N1137" i="1" s="1"/>
  <c r="C1138" i="1"/>
  <c r="C1134" i="1"/>
  <c r="C1051" i="1"/>
  <c r="C1040" i="1"/>
  <c r="C1041" i="1"/>
  <c r="C1042" i="1"/>
  <c r="B1042" i="1" s="1"/>
  <c r="C1043" i="1"/>
  <c r="R1043" i="1" s="1"/>
  <c r="C1044" i="1"/>
  <c r="A1044" i="1" s="1"/>
  <c r="C1045" i="1"/>
  <c r="Q1045" i="1" s="1"/>
  <c r="C1046" i="1"/>
  <c r="C1047" i="1"/>
  <c r="K1047" i="1" s="1"/>
  <c r="C1048" i="1"/>
  <c r="L1048" i="1" s="1"/>
  <c r="C1049" i="1"/>
  <c r="C1050" i="1"/>
  <c r="C1039" i="1"/>
  <c r="J1039" i="1" s="1"/>
  <c r="C226" i="1"/>
  <c r="B226" i="1" s="1"/>
  <c r="C227" i="1"/>
  <c r="C228" i="1"/>
  <c r="R228" i="1" s="1"/>
  <c r="C229" i="1"/>
  <c r="C230" i="1"/>
  <c r="L230" i="1" s="1"/>
  <c r="C231" i="1"/>
  <c r="C225" i="1"/>
  <c r="N225" i="1" s="1"/>
  <c r="C168" i="1"/>
  <c r="P168" i="1" s="1"/>
  <c r="C169" i="1"/>
  <c r="J169" i="1" s="1"/>
  <c r="C170" i="1"/>
  <c r="A170" i="1" s="1"/>
  <c r="C171" i="1"/>
  <c r="C167" i="1"/>
  <c r="A167" i="1" s="1"/>
  <c r="C165" i="1"/>
  <c r="C164" i="1"/>
  <c r="P164" i="1" s="1"/>
  <c r="C143" i="1"/>
  <c r="L143" i="1" s="1"/>
  <c r="C144" i="1"/>
  <c r="C145" i="1"/>
  <c r="K145" i="1" s="1"/>
  <c r="C146" i="1"/>
  <c r="C142" i="1"/>
  <c r="C91" i="1"/>
  <c r="M91" i="1" s="1"/>
  <c r="C1126" i="1"/>
  <c r="C1125" i="1"/>
  <c r="C1124" i="1"/>
  <c r="A1124" i="1" s="1"/>
  <c r="C1123" i="1"/>
  <c r="O1123" i="1" s="1"/>
  <c r="C1122" i="1"/>
  <c r="B1122" i="1" s="1"/>
  <c r="C1121" i="1"/>
  <c r="L1121" i="1" s="1"/>
  <c r="C1120" i="1"/>
  <c r="C1119" i="1"/>
  <c r="C1118" i="1"/>
  <c r="N1118" i="1" s="1"/>
  <c r="C1117" i="1"/>
  <c r="K1117" i="1" s="1"/>
  <c r="C346" i="1"/>
  <c r="C348" i="1"/>
  <c r="L348" i="1" s="1"/>
  <c r="C347" i="1"/>
  <c r="J347" i="1" s="1"/>
  <c r="C345" i="1"/>
  <c r="B345" i="1" s="1"/>
  <c r="C344" i="1"/>
  <c r="N344" i="1" s="1"/>
  <c r="C343" i="1"/>
  <c r="C342" i="1"/>
  <c r="M342" i="1" s="1"/>
  <c r="F39" i="8"/>
  <c r="F89" i="8"/>
  <c r="F685" i="15"/>
  <c r="B96" i="1"/>
  <c r="P749" i="1"/>
  <c r="Q749" i="1"/>
  <c r="O749" i="1"/>
  <c r="R749" i="1"/>
  <c r="J749" i="1"/>
  <c r="K749" i="1"/>
  <c r="L749" i="1"/>
  <c r="M749" i="1"/>
  <c r="N749" i="1"/>
  <c r="A49" i="1"/>
  <c r="N751" i="1"/>
  <c r="O751" i="1"/>
  <c r="J751" i="1"/>
  <c r="K751" i="1"/>
  <c r="L751" i="1"/>
  <c r="M751" i="1"/>
  <c r="P751" i="1"/>
  <c r="Q751" i="1"/>
  <c r="R751" i="1"/>
  <c r="Q27" i="1"/>
  <c r="M752" i="1"/>
  <c r="N752" i="1"/>
  <c r="J752" i="1"/>
  <c r="K752" i="1"/>
  <c r="L752" i="1"/>
  <c r="O752" i="1"/>
  <c r="P752" i="1"/>
  <c r="Q752" i="1"/>
  <c r="R752" i="1"/>
  <c r="K28" i="1"/>
  <c r="R136" i="1"/>
  <c r="R474" i="1"/>
  <c r="N501" i="1"/>
  <c r="K485" i="1"/>
  <c r="B1102" i="1"/>
  <c r="K1110" i="1"/>
  <c r="R332" i="1"/>
  <c r="Q215" i="1"/>
  <c r="A1250" i="1"/>
  <c r="N1250" i="1"/>
  <c r="O1250" i="1"/>
  <c r="Q1250" i="1"/>
  <c r="R1250" i="1"/>
  <c r="P1117" i="1"/>
  <c r="P1058" i="1"/>
  <c r="R1058" i="1"/>
  <c r="Q353" i="1"/>
  <c r="P1272" i="1"/>
  <c r="N1252" i="1"/>
  <c r="B1242" i="1"/>
  <c r="N1242" i="1"/>
  <c r="L91" i="1"/>
  <c r="O167" i="1"/>
  <c r="L753" i="1"/>
  <c r="M753" i="1"/>
  <c r="K753" i="1"/>
  <c r="N753" i="1"/>
  <c r="O753" i="1"/>
  <c r="P753" i="1"/>
  <c r="Q753" i="1"/>
  <c r="R753" i="1"/>
  <c r="J753" i="1"/>
  <c r="O295" i="1"/>
  <c r="A98" i="1"/>
  <c r="O98" i="1"/>
  <c r="R98" i="1"/>
  <c r="Q98" i="1"/>
  <c r="A45" i="1"/>
  <c r="P475" i="1"/>
  <c r="A484" i="1"/>
  <c r="P336" i="1"/>
  <c r="B1238" i="1"/>
  <c r="Q1238" i="1"/>
  <c r="J1238" i="1"/>
  <c r="R1238" i="1"/>
  <c r="K1238" i="1"/>
  <c r="L1238" i="1"/>
  <c r="M1238" i="1"/>
  <c r="O1238" i="1"/>
  <c r="P1238" i="1"/>
  <c r="M1255" i="1"/>
  <c r="R231" i="1"/>
  <c r="M231" i="1"/>
  <c r="O510" i="1"/>
  <c r="J755" i="1"/>
  <c r="R755" i="1"/>
  <c r="K755" i="1"/>
  <c r="O755" i="1"/>
  <c r="P755" i="1"/>
  <c r="Q755" i="1"/>
  <c r="L755" i="1"/>
  <c r="M755" i="1"/>
  <c r="N755" i="1"/>
  <c r="B158" i="1"/>
  <c r="L158" i="1"/>
  <c r="N158" i="1"/>
  <c r="J158" i="1"/>
  <c r="A150" i="1"/>
  <c r="M150" i="1"/>
  <c r="P150" i="1"/>
  <c r="R150" i="1"/>
  <c r="K182" i="1"/>
  <c r="Q182" i="1"/>
  <c r="P182" i="1"/>
  <c r="A1037" i="1"/>
  <c r="Q1037" i="1"/>
  <c r="L1037" i="1"/>
  <c r="N1037" i="1"/>
  <c r="J280" i="1"/>
  <c r="N280" i="1"/>
  <c r="O280" i="1"/>
  <c r="A288" i="1"/>
  <c r="K288" i="1"/>
  <c r="O288" i="1"/>
  <c r="J288" i="1"/>
  <c r="N296" i="1"/>
  <c r="M296" i="1"/>
  <c r="R296" i="1"/>
  <c r="B304" i="1"/>
  <c r="J304" i="1"/>
  <c r="L304" i="1"/>
  <c r="O304" i="1"/>
  <c r="A1053" i="1"/>
  <c r="Q1053" i="1"/>
  <c r="K1053" i="1"/>
  <c r="M1053" i="1"/>
  <c r="B349" i="1"/>
  <c r="Q349" i="1"/>
  <c r="R349" i="1"/>
  <c r="M349" i="1"/>
  <c r="B350" i="1"/>
  <c r="P350" i="1"/>
  <c r="R350" i="1"/>
  <c r="M350" i="1"/>
  <c r="B84" i="1"/>
  <c r="N84" i="1"/>
  <c r="J84" i="1"/>
  <c r="Q84" i="1"/>
  <c r="B72" i="1"/>
  <c r="N72" i="1"/>
  <c r="P72" i="1"/>
  <c r="L72" i="1"/>
  <c r="Q97" i="1"/>
  <c r="A1199" i="1"/>
  <c r="B1199" i="1"/>
  <c r="Q1199" i="1"/>
  <c r="J1199" i="1"/>
  <c r="R1199" i="1"/>
  <c r="K1199" i="1"/>
  <c r="L1199" i="1"/>
  <c r="M1199" i="1"/>
  <c r="N1199" i="1"/>
  <c r="O1199" i="1"/>
  <c r="P1199" i="1"/>
  <c r="B232" i="1"/>
  <c r="A232" i="1"/>
  <c r="P232" i="1"/>
  <c r="Q232" i="1"/>
  <c r="J232" i="1"/>
  <c r="R232" i="1"/>
  <c r="K232" i="1"/>
  <c r="L232" i="1"/>
  <c r="M232" i="1"/>
  <c r="N232" i="1"/>
  <c r="O232" i="1"/>
  <c r="B266" i="1"/>
  <c r="A266" i="1"/>
  <c r="N266" i="1"/>
  <c r="O266" i="1"/>
  <c r="P266" i="1"/>
  <c r="Q266" i="1"/>
  <c r="J266" i="1"/>
  <c r="R266" i="1"/>
  <c r="K266" i="1"/>
  <c r="L266" i="1"/>
  <c r="M266" i="1"/>
  <c r="A14" i="1"/>
  <c r="B14" i="1"/>
  <c r="L14" i="1"/>
  <c r="M14" i="1"/>
  <c r="R14" i="1"/>
  <c r="J14" i="1"/>
  <c r="N14" i="1"/>
  <c r="O14" i="1"/>
  <c r="Q14" i="1"/>
  <c r="P14" i="1"/>
  <c r="K14" i="1"/>
  <c r="A22" i="1"/>
  <c r="B22" i="1"/>
  <c r="L22" i="1"/>
  <c r="J22" i="1"/>
  <c r="K22" i="1"/>
  <c r="M22" i="1"/>
  <c r="O22" i="1"/>
  <c r="P22" i="1"/>
  <c r="R22" i="1"/>
  <c r="N22" i="1"/>
  <c r="Q22" i="1"/>
  <c r="A30" i="1"/>
  <c r="B30" i="1"/>
  <c r="L30" i="1"/>
  <c r="K30" i="1"/>
  <c r="M30" i="1"/>
  <c r="N30" i="1"/>
  <c r="P30" i="1"/>
  <c r="J30" i="1"/>
  <c r="O30" i="1"/>
  <c r="Q30" i="1"/>
  <c r="R30" i="1"/>
  <c r="A38" i="1"/>
  <c r="B38" i="1"/>
  <c r="N38" i="1"/>
  <c r="O38" i="1"/>
  <c r="P38" i="1"/>
  <c r="J38" i="1"/>
  <c r="M38" i="1"/>
  <c r="K38" i="1"/>
  <c r="L38" i="1"/>
  <c r="R38" i="1"/>
  <c r="Q38" i="1"/>
  <c r="A46" i="1"/>
  <c r="B46" i="1"/>
  <c r="N46" i="1"/>
  <c r="O46" i="1"/>
  <c r="P46" i="1"/>
  <c r="M46" i="1"/>
  <c r="L46" i="1"/>
  <c r="Q46" i="1"/>
  <c r="R46" i="1"/>
  <c r="J46" i="1"/>
  <c r="K46" i="1"/>
  <c r="A54" i="1"/>
  <c r="B54" i="1"/>
  <c r="N54" i="1"/>
  <c r="O54" i="1"/>
  <c r="P54" i="1"/>
  <c r="M54" i="1"/>
  <c r="J54" i="1"/>
  <c r="K54" i="1"/>
  <c r="L54" i="1"/>
  <c r="R54" i="1"/>
  <c r="Q54" i="1"/>
  <c r="A999" i="1"/>
  <c r="B999" i="1"/>
  <c r="N999" i="1"/>
  <c r="O999" i="1"/>
  <c r="P999" i="1"/>
  <c r="Q999" i="1"/>
  <c r="J999" i="1"/>
  <c r="R999" i="1"/>
  <c r="K999" i="1"/>
  <c r="M999" i="1"/>
  <c r="L999" i="1"/>
  <c r="A133" i="1"/>
  <c r="B133" i="1"/>
  <c r="L133" i="1"/>
  <c r="M133" i="1"/>
  <c r="N133" i="1"/>
  <c r="O133" i="1"/>
  <c r="P133" i="1"/>
  <c r="Q133" i="1"/>
  <c r="J133" i="1"/>
  <c r="R133" i="1"/>
  <c r="K133" i="1"/>
  <c r="A1132" i="1"/>
  <c r="B1132" i="1"/>
  <c r="J1132" i="1"/>
  <c r="R1132" i="1"/>
  <c r="K1132" i="1"/>
  <c r="L1132" i="1"/>
  <c r="M1132" i="1"/>
  <c r="N1132" i="1"/>
  <c r="O1132" i="1"/>
  <c r="P1132" i="1"/>
  <c r="Q1132" i="1"/>
  <c r="A1055" i="1"/>
  <c r="B1055" i="1"/>
  <c r="N1055" i="1"/>
  <c r="O1055" i="1"/>
  <c r="P1055" i="1"/>
  <c r="Q1055" i="1"/>
  <c r="J1055" i="1"/>
  <c r="R1055" i="1"/>
  <c r="K1055" i="1"/>
  <c r="L1055" i="1"/>
  <c r="M1055" i="1"/>
  <c r="A1017" i="1"/>
  <c r="B1017" i="1"/>
  <c r="L1017" i="1"/>
  <c r="J1017" i="1"/>
  <c r="K1017" i="1"/>
  <c r="M1017" i="1"/>
  <c r="N1017" i="1"/>
  <c r="O1017" i="1"/>
  <c r="P1017" i="1"/>
  <c r="Q1017" i="1"/>
  <c r="R1017" i="1"/>
  <c r="A108" i="1"/>
  <c r="B108" i="1"/>
  <c r="M108" i="1"/>
  <c r="N108" i="1"/>
  <c r="P108" i="1"/>
  <c r="J108" i="1"/>
  <c r="R108" i="1"/>
  <c r="K108" i="1"/>
  <c r="L108" i="1"/>
  <c r="O108" i="1"/>
  <c r="Q108" i="1"/>
  <c r="A476" i="1"/>
  <c r="B476" i="1"/>
  <c r="M476" i="1"/>
  <c r="J476" i="1"/>
  <c r="R476" i="1"/>
  <c r="P476" i="1"/>
  <c r="Q476" i="1"/>
  <c r="K476" i="1"/>
  <c r="L476" i="1"/>
  <c r="O476" i="1"/>
  <c r="N476" i="1"/>
  <c r="A539" i="1"/>
  <c r="B539" i="1"/>
  <c r="O539" i="1"/>
  <c r="Q539" i="1"/>
  <c r="J539" i="1"/>
  <c r="R539" i="1"/>
  <c r="K539" i="1"/>
  <c r="L539" i="1"/>
  <c r="N539" i="1"/>
  <c r="M539" i="1"/>
  <c r="P539" i="1"/>
  <c r="A531" i="1"/>
  <c r="B531" i="1"/>
  <c r="O531" i="1"/>
  <c r="Q531" i="1"/>
  <c r="J531" i="1"/>
  <c r="R531" i="1"/>
  <c r="K531" i="1"/>
  <c r="L531" i="1"/>
  <c r="N531" i="1"/>
  <c r="M531" i="1"/>
  <c r="P531" i="1"/>
  <c r="A523" i="1"/>
  <c r="B523" i="1"/>
  <c r="O523" i="1"/>
  <c r="Q523" i="1"/>
  <c r="J523" i="1"/>
  <c r="R523" i="1"/>
  <c r="K523" i="1"/>
  <c r="L523" i="1"/>
  <c r="N523" i="1"/>
  <c r="M523" i="1"/>
  <c r="P523" i="1"/>
  <c r="A515" i="1"/>
  <c r="B515" i="1"/>
  <c r="O515" i="1"/>
  <c r="P515" i="1"/>
  <c r="Q515" i="1"/>
  <c r="J515" i="1"/>
  <c r="R515" i="1"/>
  <c r="K515" i="1"/>
  <c r="L515" i="1"/>
  <c r="N515" i="1"/>
  <c r="M515" i="1"/>
  <c r="A507" i="1"/>
  <c r="B507" i="1"/>
  <c r="O507" i="1"/>
  <c r="P507" i="1"/>
  <c r="Q507" i="1"/>
  <c r="J507" i="1"/>
  <c r="R507" i="1"/>
  <c r="K507" i="1"/>
  <c r="L507" i="1"/>
  <c r="N507" i="1"/>
  <c r="M507" i="1"/>
  <c r="A499" i="1"/>
  <c r="B499" i="1"/>
  <c r="N499" i="1"/>
  <c r="K499" i="1"/>
  <c r="L499" i="1"/>
  <c r="M499" i="1"/>
  <c r="O499" i="1"/>
  <c r="P499" i="1"/>
  <c r="Q499" i="1"/>
  <c r="R499" i="1"/>
  <c r="J499" i="1"/>
  <c r="A491" i="1"/>
  <c r="B491" i="1"/>
  <c r="N491" i="1"/>
  <c r="K491" i="1"/>
  <c r="J491" i="1"/>
  <c r="L491" i="1"/>
  <c r="M491" i="1"/>
  <c r="O491" i="1"/>
  <c r="P491" i="1"/>
  <c r="R491" i="1"/>
  <c r="Q491" i="1"/>
  <c r="A483" i="1"/>
  <c r="B483" i="1"/>
  <c r="N483" i="1"/>
  <c r="K483" i="1"/>
  <c r="Q483" i="1"/>
  <c r="R483" i="1"/>
  <c r="J483" i="1"/>
  <c r="L483" i="1"/>
  <c r="M483" i="1"/>
  <c r="P483" i="1"/>
  <c r="O483" i="1"/>
  <c r="A1088" i="1"/>
  <c r="B1088" i="1"/>
  <c r="N1088" i="1"/>
  <c r="O1088" i="1"/>
  <c r="P1088" i="1"/>
  <c r="Q1088" i="1"/>
  <c r="J1088" i="1"/>
  <c r="R1088" i="1"/>
  <c r="K1088" i="1"/>
  <c r="L1088" i="1"/>
  <c r="M1088" i="1"/>
  <c r="B272" i="1"/>
  <c r="A272" i="1"/>
  <c r="P272" i="1"/>
  <c r="J272" i="1"/>
  <c r="R272" i="1"/>
  <c r="K272" i="1"/>
  <c r="L272" i="1"/>
  <c r="M272" i="1"/>
  <c r="N272" i="1"/>
  <c r="O272" i="1"/>
  <c r="Q272" i="1"/>
  <c r="B318" i="1"/>
  <c r="A318" i="1"/>
  <c r="K318" i="1"/>
  <c r="L318" i="1"/>
  <c r="M318" i="1"/>
  <c r="N318" i="1"/>
  <c r="O318" i="1"/>
  <c r="P318" i="1"/>
  <c r="Q318" i="1"/>
  <c r="R318" i="1"/>
  <c r="J318" i="1"/>
  <c r="A1104" i="1"/>
  <c r="B1104" i="1"/>
  <c r="N1104" i="1"/>
  <c r="O1104" i="1"/>
  <c r="P1104" i="1"/>
  <c r="Q1104" i="1"/>
  <c r="J1104" i="1"/>
  <c r="R1104" i="1"/>
  <c r="K1104" i="1"/>
  <c r="L1104" i="1"/>
  <c r="M1104" i="1"/>
  <c r="A1112" i="1"/>
  <c r="B1112" i="1"/>
  <c r="N1112" i="1"/>
  <c r="O1112" i="1"/>
  <c r="P1112" i="1"/>
  <c r="Q1112" i="1"/>
  <c r="J1112" i="1"/>
  <c r="R1112" i="1"/>
  <c r="K1112" i="1"/>
  <c r="L1112" i="1"/>
  <c r="M1112" i="1"/>
  <c r="B326" i="1"/>
  <c r="A326" i="1"/>
  <c r="K326" i="1"/>
  <c r="L326" i="1"/>
  <c r="M326" i="1"/>
  <c r="N326" i="1"/>
  <c r="O326" i="1"/>
  <c r="P326" i="1"/>
  <c r="Q326" i="1"/>
  <c r="J326" i="1"/>
  <c r="R326" i="1"/>
  <c r="B337" i="1"/>
  <c r="A337" i="1"/>
  <c r="K337" i="1"/>
  <c r="L337" i="1"/>
  <c r="M337" i="1"/>
  <c r="N337" i="1"/>
  <c r="O337" i="1"/>
  <c r="P337" i="1"/>
  <c r="Q337" i="1"/>
  <c r="J337" i="1"/>
  <c r="R337" i="1"/>
  <c r="A209" i="1"/>
  <c r="B209" i="1"/>
  <c r="O209" i="1"/>
  <c r="P209" i="1"/>
  <c r="Q209" i="1"/>
  <c r="J209" i="1"/>
  <c r="R209" i="1"/>
  <c r="K209" i="1"/>
  <c r="L209" i="1"/>
  <c r="M209" i="1"/>
  <c r="N209" i="1"/>
  <c r="A217" i="1"/>
  <c r="B217" i="1"/>
  <c r="O217" i="1"/>
  <c r="P217" i="1"/>
  <c r="Q217" i="1"/>
  <c r="J217" i="1"/>
  <c r="R217" i="1"/>
  <c r="K217" i="1"/>
  <c r="L217" i="1"/>
  <c r="M217" i="1"/>
  <c r="N217" i="1"/>
  <c r="B1277" i="1"/>
  <c r="L1277" i="1"/>
  <c r="A1268" i="1"/>
  <c r="K1268" i="1"/>
  <c r="M1268" i="1"/>
  <c r="N1268" i="1"/>
  <c r="R1268" i="1"/>
  <c r="O1258" i="1"/>
  <c r="J1258" i="1"/>
  <c r="K1258" i="1"/>
  <c r="L1258" i="1"/>
  <c r="J1248" i="1"/>
  <c r="N1248" i="1"/>
  <c r="K1236" i="1"/>
  <c r="M1236" i="1"/>
  <c r="N1236" i="1"/>
  <c r="O1236" i="1"/>
  <c r="R1236" i="1"/>
  <c r="K1276" i="1"/>
  <c r="L1276" i="1"/>
  <c r="M1276" i="1"/>
  <c r="Q1276" i="1"/>
  <c r="R1276" i="1"/>
  <c r="A1267" i="1"/>
  <c r="B1267" i="1"/>
  <c r="N1267" i="1"/>
  <c r="Q1267" i="1"/>
  <c r="J1267" i="1"/>
  <c r="R1267" i="1"/>
  <c r="B1257" i="1"/>
  <c r="O1257" i="1"/>
  <c r="P1257" i="1"/>
  <c r="J1257" i="1"/>
  <c r="L1257" i="1"/>
  <c r="B1247" i="1"/>
  <c r="P1247" i="1"/>
  <c r="Q1247" i="1"/>
  <c r="R1247" i="1"/>
  <c r="N1247" i="1"/>
  <c r="O1247" i="1"/>
  <c r="R1158" i="1"/>
  <c r="O498" i="1"/>
  <c r="R347" i="1"/>
  <c r="L347" i="1"/>
  <c r="M347" i="1"/>
  <c r="K1122" i="1"/>
  <c r="O145" i="1"/>
  <c r="P169" i="1"/>
  <c r="R169" i="1"/>
  <c r="P226" i="1"/>
  <c r="A1039" i="1"/>
  <c r="B1039" i="1"/>
  <c r="N1039" i="1"/>
  <c r="Q1039" i="1"/>
  <c r="K1039" i="1"/>
  <c r="L1039" i="1"/>
  <c r="M1039" i="1"/>
  <c r="J1043" i="1"/>
  <c r="L1043" i="1"/>
  <c r="M1043" i="1"/>
  <c r="N1043" i="1"/>
  <c r="Q1043" i="1"/>
  <c r="N1136" i="1"/>
  <c r="O1136" i="1"/>
  <c r="P1136" i="1"/>
  <c r="R1136" i="1"/>
  <c r="M1136" i="1"/>
  <c r="A1142" i="1"/>
  <c r="B1142" i="1"/>
  <c r="J1142" i="1"/>
  <c r="L1142" i="1"/>
  <c r="M1142" i="1"/>
  <c r="N1142" i="1"/>
  <c r="B1185" i="1"/>
  <c r="Q1185" i="1"/>
  <c r="K1185" i="1"/>
  <c r="P1185" i="1"/>
  <c r="L1185" i="1"/>
  <c r="A1180" i="1"/>
  <c r="K1180" i="1"/>
  <c r="L1180" i="1"/>
  <c r="O1180" i="1"/>
  <c r="Q1180" i="1"/>
  <c r="R1180" i="1"/>
  <c r="A1198" i="1"/>
  <c r="R1198" i="1"/>
  <c r="M1198" i="1"/>
  <c r="N1198" i="1"/>
  <c r="O1198" i="1"/>
  <c r="B1228" i="1"/>
  <c r="M1228" i="1"/>
  <c r="N1228" i="1"/>
  <c r="O1228" i="1"/>
  <c r="J1228" i="1"/>
  <c r="A156" i="1"/>
  <c r="B156" i="1"/>
  <c r="M156" i="1"/>
  <c r="P156" i="1"/>
  <c r="J156" i="1"/>
  <c r="R156" i="1"/>
  <c r="K156" i="1"/>
  <c r="L156" i="1"/>
  <c r="M148" i="1"/>
  <c r="O148" i="1"/>
  <c r="P148" i="1"/>
  <c r="Q148" i="1"/>
  <c r="J148" i="1"/>
  <c r="L148" i="1"/>
  <c r="B179" i="1"/>
  <c r="N179" i="1"/>
  <c r="P179" i="1"/>
  <c r="J179" i="1"/>
  <c r="L179" i="1"/>
  <c r="O179" i="1"/>
  <c r="Q179" i="1"/>
  <c r="A1035" i="1"/>
  <c r="B1035" i="1"/>
  <c r="K1035" i="1"/>
  <c r="M1035" i="1"/>
  <c r="N1035" i="1"/>
  <c r="P1035" i="1"/>
  <c r="Q1035" i="1"/>
  <c r="P282" i="1"/>
  <c r="K282" i="1"/>
  <c r="L282" i="1"/>
  <c r="J282" i="1"/>
  <c r="M282" i="1"/>
  <c r="R282" i="1"/>
  <c r="A290" i="1"/>
  <c r="K290" i="1"/>
  <c r="L290" i="1"/>
  <c r="O290" i="1"/>
  <c r="R290" i="1"/>
  <c r="M290" i="1"/>
  <c r="N290" i="1"/>
  <c r="B298" i="1"/>
  <c r="A298" i="1"/>
  <c r="N298" i="1"/>
  <c r="P298" i="1"/>
  <c r="Q298" i="1"/>
  <c r="R298" i="1"/>
  <c r="J298" i="1"/>
  <c r="B183" i="1"/>
  <c r="R183" i="1"/>
  <c r="L183" i="1"/>
  <c r="N183" i="1"/>
  <c r="P183" i="1"/>
  <c r="M183" i="1"/>
  <c r="A184" i="1"/>
  <c r="B184" i="1"/>
  <c r="Q184" i="1"/>
  <c r="K184" i="1"/>
  <c r="P184" i="1"/>
  <c r="J184" i="1"/>
  <c r="L184" i="1"/>
  <c r="N184" i="1"/>
  <c r="B78" i="1"/>
  <c r="M78" i="1"/>
  <c r="L78" i="1"/>
  <c r="O78" i="1"/>
  <c r="P78" i="1"/>
  <c r="Q78" i="1"/>
  <c r="J78" i="1"/>
  <c r="R78" i="1"/>
  <c r="B86" i="1"/>
  <c r="J86" i="1"/>
  <c r="R86" i="1"/>
  <c r="K86" i="1"/>
  <c r="L86" i="1"/>
  <c r="N86" i="1"/>
  <c r="P86" i="1"/>
  <c r="Q86" i="1"/>
  <c r="B70" i="1"/>
  <c r="A70" i="1"/>
  <c r="M70" i="1"/>
  <c r="N70" i="1"/>
  <c r="O70" i="1"/>
  <c r="Q70" i="1"/>
  <c r="J70" i="1"/>
  <c r="K70" i="1"/>
  <c r="R70" i="1"/>
  <c r="A323" i="1"/>
  <c r="B323" i="1"/>
  <c r="O323" i="1"/>
  <c r="P323" i="1"/>
  <c r="Q323" i="1"/>
  <c r="J323" i="1"/>
  <c r="R323" i="1"/>
  <c r="K323" i="1"/>
  <c r="L323" i="1"/>
  <c r="B260" i="1"/>
  <c r="A260" i="1"/>
  <c r="L260" i="1"/>
  <c r="M260" i="1"/>
  <c r="N260" i="1"/>
  <c r="O260" i="1"/>
  <c r="P260" i="1"/>
  <c r="J260" i="1"/>
  <c r="R260" i="1"/>
  <c r="K260" i="1"/>
  <c r="B268" i="1"/>
  <c r="A268" i="1"/>
  <c r="L268" i="1"/>
  <c r="M268" i="1"/>
  <c r="O268" i="1"/>
  <c r="P268" i="1"/>
  <c r="Q268" i="1"/>
  <c r="J268" i="1"/>
  <c r="R268" i="1"/>
  <c r="K268" i="1"/>
  <c r="A8" i="1"/>
  <c r="A16" i="1"/>
  <c r="B16" i="1"/>
  <c r="J16" i="1"/>
  <c r="R16" i="1"/>
  <c r="K16" i="1"/>
  <c r="L16" i="1"/>
  <c r="M16" i="1"/>
  <c r="P16" i="1"/>
  <c r="Q16" i="1"/>
  <c r="O16" i="1"/>
  <c r="A24" i="1"/>
  <c r="B24" i="1"/>
  <c r="J24" i="1"/>
  <c r="R24" i="1"/>
  <c r="L24" i="1"/>
  <c r="M24" i="1"/>
  <c r="O24" i="1"/>
  <c r="N24" i="1"/>
  <c r="P24" i="1"/>
  <c r="Q24" i="1"/>
  <c r="A32" i="1"/>
  <c r="J32" i="1"/>
  <c r="L32" i="1"/>
  <c r="M32" i="1"/>
  <c r="N32" i="1"/>
  <c r="P32" i="1"/>
  <c r="K32" i="1"/>
  <c r="O32" i="1"/>
  <c r="R32" i="1"/>
  <c r="A40" i="1"/>
  <c r="B40" i="1"/>
  <c r="L40" i="1"/>
  <c r="M40" i="1"/>
  <c r="N40" i="1"/>
  <c r="K40" i="1"/>
  <c r="J40" i="1"/>
  <c r="P40" i="1"/>
  <c r="Q40" i="1"/>
  <c r="O40" i="1"/>
  <c r="A48" i="1"/>
  <c r="B48" i="1"/>
  <c r="L48" i="1"/>
  <c r="N48" i="1"/>
  <c r="K48" i="1"/>
  <c r="J48" i="1"/>
  <c r="O48" i="1"/>
  <c r="P48" i="1"/>
  <c r="Q48" i="1"/>
  <c r="R48" i="1"/>
  <c r="B56" i="1"/>
  <c r="L56" i="1"/>
  <c r="M56" i="1"/>
  <c r="K56" i="1"/>
  <c r="Q56" i="1"/>
  <c r="R56" i="1"/>
  <c r="J56" i="1"/>
  <c r="N56" i="1"/>
  <c r="P56" i="1"/>
  <c r="A131" i="1"/>
  <c r="B131" i="1"/>
  <c r="N131" i="1"/>
  <c r="O131" i="1"/>
  <c r="P131" i="1"/>
  <c r="J131" i="1"/>
  <c r="R131" i="1"/>
  <c r="K131" i="1"/>
  <c r="L131" i="1"/>
  <c r="M131" i="1"/>
  <c r="A1130" i="1"/>
  <c r="B1130" i="1"/>
  <c r="M1130" i="1"/>
  <c r="N1130" i="1"/>
  <c r="O1130" i="1"/>
  <c r="P1130" i="1"/>
  <c r="Q1130" i="1"/>
  <c r="J1130" i="1"/>
  <c r="R1130" i="1"/>
  <c r="A1011" i="1"/>
  <c r="B1011" i="1"/>
  <c r="N1011" i="1"/>
  <c r="P1011" i="1"/>
  <c r="J1011" i="1"/>
  <c r="R1011" i="1"/>
  <c r="K1011" i="1"/>
  <c r="M1011" i="1"/>
  <c r="O1011" i="1"/>
  <c r="Q1011" i="1"/>
  <c r="B102" i="1"/>
  <c r="A102" i="1"/>
  <c r="K102" i="1"/>
  <c r="L102" i="1"/>
  <c r="N102" i="1"/>
  <c r="P102" i="1"/>
  <c r="J102" i="1"/>
  <c r="M102" i="1"/>
  <c r="O102" i="1"/>
  <c r="Q102" i="1"/>
  <c r="R102" i="1"/>
  <c r="B110" i="1"/>
  <c r="A110" i="1"/>
  <c r="K110" i="1"/>
  <c r="L110" i="1"/>
  <c r="N110" i="1"/>
  <c r="P110" i="1"/>
  <c r="R110" i="1"/>
  <c r="J110" i="1"/>
  <c r="M110" i="1"/>
  <c r="O110" i="1"/>
  <c r="Q110" i="1"/>
  <c r="A545" i="1"/>
  <c r="B545" i="1"/>
  <c r="Q545" i="1"/>
  <c r="K545" i="1"/>
  <c r="L545" i="1"/>
  <c r="M545" i="1"/>
  <c r="N545" i="1"/>
  <c r="P545" i="1"/>
  <c r="J545" i="1"/>
  <c r="O545" i="1"/>
  <c r="R545" i="1"/>
  <c r="A537" i="1"/>
  <c r="B537" i="1"/>
  <c r="Q537" i="1"/>
  <c r="K537" i="1"/>
  <c r="L537" i="1"/>
  <c r="M537" i="1"/>
  <c r="N537" i="1"/>
  <c r="P537" i="1"/>
  <c r="O537" i="1"/>
  <c r="R537" i="1"/>
  <c r="J537" i="1"/>
  <c r="A529" i="1"/>
  <c r="B529" i="1"/>
  <c r="Q529" i="1"/>
  <c r="K529" i="1"/>
  <c r="L529" i="1"/>
  <c r="M529" i="1"/>
  <c r="N529" i="1"/>
  <c r="P529" i="1"/>
  <c r="J529" i="1"/>
  <c r="R529" i="1"/>
  <c r="O529" i="1"/>
  <c r="A521" i="1"/>
  <c r="B521" i="1"/>
  <c r="Q521" i="1"/>
  <c r="K521" i="1"/>
  <c r="L521" i="1"/>
  <c r="M521" i="1"/>
  <c r="N521" i="1"/>
  <c r="P521" i="1"/>
  <c r="J521" i="1"/>
  <c r="O521" i="1"/>
  <c r="R521" i="1"/>
  <c r="A513" i="1"/>
  <c r="B513" i="1"/>
  <c r="Q513" i="1"/>
  <c r="J513" i="1"/>
  <c r="R513" i="1"/>
  <c r="K513" i="1"/>
  <c r="L513" i="1"/>
  <c r="M513" i="1"/>
  <c r="N513" i="1"/>
  <c r="P513" i="1"/>
  <c r="O513" i="1"/>
  <c r="A505" i="1"/>
  <c r="B505" i="1"/>
  <c r="Q505" i="1"/>
  <c r="J505" i="1"/>
  <c r="R505" i="1"/>
  <c r="K505" i="1"/>
  <c r="L505" i="1"/>
  <c r="M505" i="1"/>
  <c r="N505" i="1"/>
  <c r="P505" i="1"/>
  <c r="O505" i="1"/>
  <c r="A497" i="1"/>
  <c r="B497" i="1"/>
  <c r="P497" i="1"/>
  <c r="M497" i="1"/>
  <c r="J497" i="1"/>
  <c r="K497" i="1"/>
  <c r="L497" i="1"/>
  <c r="N497" i="1"/>
  <c r="O497" i="1"/>
  <c r="R497" i="1"/>
  <c r="Q497" i="1"/>
  <c r="A489" i="1"/>
  <c r="B489" i="1"/>
  <c r="P489" i="1"/>
  <c r="M489" i="1"/>
  <c r="Q489" i="1"/>
  <c r="R489" i="1"/>
  <c r="J489" i="1"/>
  <c r="K489" i="1"/>
  <c r="L489" i="1"/>
  <c r="O489" i="1"/>
  <c r="N489" i="1"/>
  <c r="A481" i="1"/>
  <c r="B481" i="1"/>
  <c r="P481" i="1"/>
  <c r="M481" i="1"/>
  <c r="N481" i="1"/>
  <c r="O481" i="1"/>
  <c r="Q481" i="1"/>
  <c r="R481" i="1"/>
  <c r="J481" i="1"/>
  <c r="L481" i="1"/>
  <c r="K481" i="1"/>
  <c r="B186" i="1"/>
  <c r="A186" i="1"/>
  <c r="O186" i="1"/>
  <c r="Q186" i="1"/>
  <c r="K186" i="1"/>
  <c r="M186" i="1"/>
  <c r="N186" i="1"/>
  <c r="J186" i="1"/>
  <c r="L186" i="1"/>
  <c r="P186" i="1"/>
  <c r="R186" i="1"/>
  <c r="B312" i="1"/>
  <c r="A312" i="1"/>
  <c r="Q312" i="1"/>
  <c r="J312" i="1"/>
  <c r="R312" i="1"/>
  <c r="K312" i="1"/>
  <c r="L312" i="1"/>
  <c r="M312" i="1"/>
  <c r="N312" i="1"/>
  <c r="O312" i="1"/>
  <c r="P312" i="1"/>
  <c r="B320" i="1"/>
  <c r="A320" i="1"/>
  <c r="Q320" i="1"/>
  <c r="J320" i="1"/>
  <c r="R320" i="1"/>
  <c r="K320" i="1"/>
  <c r="L320" i="1"/>
  <c r="M320" i="1"/>
  <c r="N320" i="1"/>
  <c r="O320" i="1"/>
  <c r="P320" i="1"/>
  <c r="A1106" i="1"/>
  <c r="B1106" i="1"/>
  <c r="L1106" i="1"/>
  <c r="M1106" i="1"/>
  <c r="N1106" i="1"/>
  <c r="O1106" i="1"/>
  <c r="P1106" i="1"/>
  <c r="Q1106" i="1"/>
  <c r="J1106" i="1"/>
  <c r="R1106" i="1"/>
  <c r="K1106" i="1"/>
  <c r="A1114" i="1"/>
  <c r="B1114" i="1"/>
  <c r="L1114" i="1"/>
  <c r="M1114" i="1"/>
  <c r="N1114" i="1"/>
  <c r="O1114" i="1"/>
  <c r="P1114" i="1"/>
  <c r="Q1114" i="1"/>
  <c r="J1114" i="1"/>
  <c r="R1114" i="1"/>
  <c r="K1114" i="1"/>
  <c r="B328" i="1"/>
  <c r="A328" i="1"/>
  <c r="Q328" i="1"/>
  <c r="J328" i="1"/>
  <c r="R328" i="1"/>
  <c r="K328" i="1"/>
  <c r="L328" i="1"/>
  <c r="M328" i="1"/>
  <c r="N328" i="1"/>
  <c r="O328" i="1"/>
  <c r="P328" i="1"/>
  <c r="B339" i="1"/>
  <c r="A339" i="1"/>
  <c r="Q339" i="1"/>
  <c r="J339" i="1"/>
  <c r="R339" i="1"/>
  <c r="K339" i="1"/>
  <c r="L339" i="1"/>
  <c r="M339" i="1"/>
  <c r="N339" i="1"/>
  <c r="O339" i="1"/>
  <c r="P339" i="1"/>
  <c r="A211" i="1"/>
  <c r="B211" i="1"/>
  <c r="M211" i="1"/>
  <c r="N211" i="1"/>
  <c r="O211" i="1"/>
  <c r="P211" i="1"/>
  <c r="Q211" i="1"/>
  <c r="J211" i="1"/>
  <c r="R211" i="1"/>
  <c r="K211" i="1"/>
  <c r="L211" i="1"/>
  <c r="A219" i="1"/>
  <c r="B219" i="1"/>
  <c r="M219" i="1"/>
  <c r="N219" i="1"/>
  <c r="O219" i="1"/>
  <c r="P219" i="1"/>
  <c r="Q219" i="1"/>
  <c r="J219" i="1"/>
  <c r="R219" i="1"/>
  <c r="K219" i="1"/>
  <c r="L219" i="1"/>
  <c r="B1235" i="1"/>
  <c r="A1235" i="1"/>
  <c r="M1235" i="1"/>
  <c r="N1235" i="1"/>
  <c r="P1235" i="1"/>
  <c r="Q1235" i="1"/>
  <c r="J1235" i="1"/>
  <c r="R1235" i="1"/>
  <c r="R1266" i="1"/>
  <c r="N1246" i="1"/>
  <c r="A1137" i="1"/>
  <c r="M1137" i="1"/>
  <c r="P1137" i="1"/>
  <c r="Q1137" i="1"/>
  <c r="J1137" i="1"/>
  <c r="R1137" i="1"/>
  <c r="L1137" i="1"/>
  <c r="K297" i="1"/>
  <c r="B348" i="1"/>
  <c r="P348" i="1"/>
  <c r="Q348" i="1"/>
  <c r="K348" i="1"/>
  <c r="N348" i="1"/>
  <c r="K754" i="1"/>
  <c r="L754" i="1"/>
  <c r="N754" i="1"/>
  <c r="O754" i="1"/>
  <c r="P754" i="1"/>
  <c r="Q754" i="1"/>
  <c r="R754" i="1"/>
  <c r="J754" i="1"/>
  <c r="M754" i="1"/>
  <c r="A1209" i="1"/>
  <c r="B1209" i="1"/>
  <c r="P1209" i="1"/>
  <c r="R1209" i="1"/>
  <c r="K1209" i="1"/>
  <c r="L1209" i="1"/>
  <c r="M1209" i="1"/>
  <c r="M289" i="1"/>
  <c r="J85" i="1"/>
  <c r="A1123" i="1"/>
  <c r="B1123" i="1"/>
  <c r="K1123" i="1"/>
  <c r="N1123" i="1"/>
  <c r="Q1123" i="1"/>
  <c r="J1123" i="1"/>
  <c r="R1123" i="1"/>
  <c r="B1186" i="1"/>
  <c r="N79" i="1"/>
  <c r="A17" i="1"/>
  <c r="B17" i="1"/>
  <c r="Q17" i="1"/>
  <c r="J17" i="1"/>
  <c r="M17" i="1"/>
  <c r="N17" i="1"/>
  <c r="L17" i="1"/>
  <c r="K17" i="1"/>
  <c r="P17" i="1"/>
  <c r="A139" i="1"/>
  <c r="N139" i="1"/>
  <c r="O139" i="1"/>
  <c r="Q139" i="1"/>
  <c r="J139" i="1"/>
  <c r="R139" i="1"/>
  <c r="K139" i="1"/>
  <c r="M139" i="1"/>
  <c r="A544" i="1"/>
  <c r="J544" i="1"/>
  <c r="R544" i="1"/>
  <c r="L544" i="1"/>
  <c r="M544" i="1"/>
  <c r="O544" i="1"/>
  <c r="Q544" i="1"/>
  <c r="K544" i="1"/>
  <c r="A488" i="1"/>
  <c r="B488" i="1"/>
  <c r="Q488" i="1"/>
  <c r="O488" i="1"/>
  <c r="P488" i="1"/>
  <c r="J488" i="1"/>
  <c r="K488" i="1"/>
  <c r="M488" i="1"/>
  <c r="L488" i="1"/>
  <c r="B1107" i="1"/>
  <c r="K1107" i="1"/>
  <c r="M1107" i="1"/>
  <c r="N1107" i="1"/>
  <c r="O1107" i="1"/>
  <c r="P1107" i="1"/>
  <c r="J1107" i="1"/>
  <c r="R1107" i="1"/>
  <c r="B340" i="1"/>
  <c r="P340" i="1"/>
  <c r="Q340" i="1"/>
  <c r="J340" i="1"/>
  <c r="K340" i="1"/>
  <c r="L340" i="1"/>
  <c r="N340" i="1"/>
  <c r="O340" i="1"/>
  <c r="B212" i="1"/>
  <c r="A212" i="1"/>
  <c r="M212" i="1"/>
  <c r="N212" i="1"/>
  <c r="P212" i="1"/>
  <c r="Q212" i="1"/>
  <c r="J212" i="1"/>
  <c r="R212" i="1"/>
  <c r="B220" i="1"/>
  <c r="A220" i="1"/>
  <c r="M220" i="1"/>
  <c r="N220" i="1"/>
  <c r="O220" i="1"/>
  <c r="P220" i="1"/>
  <c r="J220" i="1"/>
  <c r="R220" i="1"/>
  <c r="A1270" i="1"/>
  <c r="B1270" i="1"/>
  <c r="Q1270" i="1"/>
  <c r="J1270" i="1"/>
  <c r="R1270" i="1"/>
  <c r="K1270" i="1"/>
  <c r="L1270" i="1"/>
  <c r="M1270" i="1"/>
  <c r="N1270" i="1"/>
  <c r="O1270" i="1"/>
  <c r="P1270" i="1"/>
  <c r="A1260" i="1"/>
  <c r="B1260" i="1"/>
  <c r="K1260" i="1"/>
  <c r="L1260" i="1"/>
  <c r="M1260" i="1"/>
  <c r="N1260" i="1"/>
  <c r="O1260" i="1"/>
  <c r="P1260" i="1"/>
  <c r="Q1260" i="1"/>
  <c r="J1260" i="1"/>
  <c r="R1260" i="1"/>
  <c r="R346" i="1"/>
  <c r="B1124" i="1"/>
  <c r="P1124" i="1"/>
  <c r="M143" i="1"/>
  <c r="P225" i="1"/>
  <c r="O750" i="1"/>
  <c r="P750" i="1"/>
  <c r="R750" i="1"/>
  <c r="J750" i="1"/>
  <c r="K750" i="1"/>
  <c r="L750" i="1"/>
  <c r="M750" i="1"/>
  <c r="N750" i="1"/>
  <c r="Q750" i="1"/>
  <c r="A1049" i="1"/>
  <c r="B1049" i="1"/>
  <c r="L1049" i="1"/>
  <c r="M1049" i="1"/>
  <c r="N1049" i="1"/>
  <c r="O1049" i="1"/>
  <c r="P1049" i="1"/>
  <c r="Q1049" i="1"/>
  <c r="J1049" i="1"/>
  <c r="R1049" i="1"/>
  <c r="K1049" i="1"/>
  <c r="A1041" i="1"/>
  <c r="B1041" i="1"/>
  <c r="L1041" i="1"/>
  <c r="M1041" i="1"/>
  <c r="N1041" i="1"/>
  <c r="O1041" i="1"/>
  <c r="P1041" i="1"/>
  <c r="Q1041" i="1"/>
  <c r="J1041" i="1"/>
  <c r="R1041" i="1"/>
  <c r="K1041" i="1"/>
  <c r="A1141" i="1"/>
  <c r="B1141" i="1"/>
  <c r="Q1141" i="1"/>
  <c r="J1141" i="1"/>
  <c r="R1141" i="1"/>
  <c r="K1141" i="1"/>
  <c r="L1141" i="1"/>
  <c r="M1141" i="1"/>
  <c r="N1141" i="1"/>
  <c r="O1141" i="1"/>
  <c r="P1141" i="1"/>
  <c r="A1153" i="1"/>
  <c r="B1153" i="1"/>
  <c r="M1153" i="1"/>
  <c r="N1153" i="1"/>
  <c r="O1153" i="1"/>
  <c r="P1153" i="1"/>
  <c r="Q1153" i="1"/>
  <c r="J1153" i="1"/>
  <c r="R1153" i="1"/>
  <c r="K1153" i="1"/>
  <c r="L1153" i="1"/>
  <c r="A1187" i="1"/>
  <c r="B1187" i="1"/>
  <c r="L1187" i="1"/>
  <c r="M1187" i="1"/>
  <c r="O1187" i="1"/>
  <c r="Q1187" i="1"/>
  <c r="N1187" i="1"/>
  <c r="P1187" i="1"/>
  <c r="R1187" i="1"/>
  <c r="J1187" i="1"/>
  <c r="K1187" i="1"/>
  <c r="B1192" i="1"/>
  <c r="A1192" i="1"/>
  <c r="L1192" i="1"/>
  <c r="M1192" i="1"/>
  <c r="N1192" i="1"/>
  <c r="O1192" i="1"/>
  <c r="P1192" i="1"/>
  <c r="Q1192" i="1"/>
  <c r="R1192" i="1"/>
  <c r="J1192" i="1"/>
  <c r="K1192" i="1"/>
  <c r="B1204" i="1"/>
  <c r="A1204" i="1"/>
  <c r="L1204" i="1"/>
  <c r="M1204" i="1"/>
  <c r="N1204" i="1"/>
  <c r="O1204" i="1"/>
  <c r="P1204" i="1"/>
  <c r="Q1204" i="1"/>
  <c r="J1204" i="1"/>
  <c r="R1204" i="1"/>
  <c r="K1204" i="1"/>
  <c r="A1230" i="1"/>
  <c r="B1230" i="1"/>
  <c r="J1230" i="1"/>
  <c r="R1230" i="1"/>
  <c r="K1230" i="1"/>
  <c r="L1230" i="1"/>
  <c r="M1230" i="1"/>
  <c r="N1230" i="1"/>
  <c r="O1230" i="1"/>
  <c r="P1230" i="1"/>
  <c r="Q1230" i="1"/>
  <c r="B154" i="1"/>
  <c r="A154" i="1"/>
  <c r="O154" i="1"/>
  <c r="P154" i="1"/>
  <c r="Q154" i="1"/>
  <c r="J154" i="1"/>
  <c r="R154" i="1"/>
  <c r="K154" i="1"/>
  <c r="L154" i="1"/>
  <c r="M154" i="1"/>
  <c r="N154" i="1"/>
  <c r="A127" i="1"/>
  <c r="B127" i="1"/>
  <c r="J127" i="1"/>
  <c r="R127" i="1"/>
  <c r="K127" i="1"/>
  <c r="L127" i="1"/>
  <c r="M127" i="1"/>
  <c r="N127" i="1"/>
  <c r="O127" i="1"/>
  <c r="P127" i="1"/>
  <c r="Q127" i="1"/>
  <c r="A177" i="1"/>
  <c r="B177" i="1"/>
  <c r="P177" i="1"/>
  <c r="J177" i="1"/>
  <c r="R177" i="1"/>
  <c r="L177" i="1"/>
  <c r="M177" i="1"/>
  <c r="N177" i="1"/>
  <c r="O177" i="1"/>
  <c r="K177" i="1"/>
  <c r="Q177" i="1"/>
  <c r="A1033" i="1"/>
  <c r="B1033" i="1"/>
  <c r="L1033" i="1"/>
  <c r="M1033" i="1"/>
  <c r="N1033" i="1"/>
  <c r="P1033" i="1"/>
  <c r="Q1033" i="1"/>
  <c r="J1033" i="1"/>
  <c r="R1033" i="1"/>
  <c r="K1033" i="1"/>
  <c r="B284" i="1"/>
  <c r="A284" i="1"/>
  <c r="N284" i="1"/>
  <c r="O284" i="1"/>
  <c r="Q284" i="1"/>
  <c r="J284" i="1"/>
  <c r="R284" i="1"/>
  <c r="K284" i="1"/>
  <c r="L284" i="1"/>
  <c r="M284" i="1"/>
  <c r="P284" i="1"/>
  <c r="B292" i="1"/>
  <c r="A292" i="1"/>
  <c r="Q292" i="1"/>
  <c r="J292" i="1"/>
  <c r="R292" i="1"/>
  <c r="K292" i="1"/>
  <c r="L292" i="1"/>
  <c r="M292" i="1"/>
  <c r="N292" i="1"/>
  <c r="O292" i="1"/>
  <c r="P292" i="1"/>
  <c r="B300" i="1"/>
  <c r="A300" i="1"/>
  <c r="J300" i="1"/>
  <c r="M300" i="1"/>
  <c r="N300" i="1"/>
  <c r="O300" i="1"/>
  <c r="P300" i="1"/>
  <c r="Q300" i="1"/>
  <c r="R300" i="1"/>
  <c r="K300" i="1"/>
  <c r="L300" i="1"/>
  <c r="A307" i="1"/>
  <c r="B307" i="1"/>
  <c r="N307" i="1"/>
  <c r="O307" i="1"/>
  <c r="P307" i="1"/>
  <c r="Q307" i="1"/>
  <c r="J307" i="1"/>
  <c r="R307" i="1"/>
  <c r="K307" i="1"/>
  <c r="L307" i="1"/>
  <c r="M307" i="1"/>
  <c r="B310" i="1"/>
  <c r="A310" i="1"/>
  <c r="K310" i="1"/>
  <c r="L310" i="1"/>
  <c r="M310" i="1"/>
  <c r="N310" i="1"/>
  <c r="O310" i="1"/>
  <c r="P310" i="1"/>
  <c r="Q310" i="1"/>
  <c r="J310" i="1"/>
  <c r="R310" i="1"/>
  <c r="A80" i="1"/>
  <c r="B80" i="1"/>
  <c r="K80" i="1"/>
  <c r="M80" i="1"/>
  <c r="N80" i="1"/>
  <c r="O80" i="1"/>
  <c r="P80" i="1"/>
  <c r="Q80" i="1"/>
  <c r="J80" i="1"/>
  <c r="R80" i="1"/>
  <c r="L80" i="1"/>
  <c r="A65" i="1"/>
  <c r="B65" i="1"/>
  <c r="L65" i="1"/>
  <c r="J65" i="1"/>
  <c r="R65" i="1"/>
  <c r="K65" i="1"/>
  <c r="M65" i="1"/>
  <c r="N65" i="1"/>
  <c r="O65" i="1"/>
  <c r="P65" i="1"/>
  <c r="Q65" i="1"/>
  <c r="A68" i="1"/>
  <c r="B68" i="1"/>
  <c r="O68" i="1"/>
  <c r="L68" i="1"/>
  <c r="M68" i="1"/>
  <c r="N68" i="1"/>
  <c r="P68" i="1"/>
  <c r="Q68" i="1"/>
  <c r="J68" i="1"/>
  <c r="K68" i="1"/>
  <c r="R68" i="1"/>
  <c r="B90" i="1"/>
  <c r="A90" i="1"/>
  <c r="N90" i="1"/>
  <c r="O90" i="1"/>
  <c r="P90" i="1"/>
  <c r="J90" i="1"/>
  <c r="R90" i="1"/>
  <c r="L90" i="1"/>
  <c r="K90" i="1"/>
  <c r="M90" i="1"/>
  <c r="Q90" i="1"/>
  <c r="A93" i="1"/>
  <c r="B93" i="1"/>
  <c r="K93" i="1"/>
  <c r="L93" i="1"/>
  <c r="M93" i="1"/>
  <c r="O93" i="1"/>
  <c r="Q93" i="1"/>
  <c r="J93" i="1"/>
  <c r="N93" i="1"/>
  <c r="P93" i="1"/>
  <c r="R93" i="1"/>
  <c r="Q469" i="1"/>
  <c r="A262" i="1"/>
  <c r="R262" i="1"/>
  <c r="N262" i="1"/>
  <c r="Q262" i="1"/>
  <c r="L270" i="1"/>
  <c r="B18" i="1"/>
  <c r="N18" i="1"/>
  <c r="J18" i="1"/>
  <c r="K18" i="1"/>
  <c r="K26" i="1"/>
  <c r="R26" i="1"/>
  <c r="B34" i="1"/>
  <c r="R34" i="1"/>
  <c r="K34" i="1"/>
  <c r="O34" i="1"/>
  <c r="L42" i="1"/>
  <c r="N42" i="1"/>
  <c r="O42" i="1"/>
  <c r="A50" i="1"/>
  <c r="Q50" i="1"/>
  <c r="B58" i="1"/>
  <c r="K58" i="1"/>
  <c r="N58" i="1"/>
  <c r="O58" i="1"/>
  <c r="O138" i="1"/>
  <c r="L138" i="1"/>
  <c r="B128" i="1"/>
  <c r="J128" i="1"/>
  <c r="R128" i="1"/>
  <c r="P128" i="1"/>
  <c r="P1128" i="1"/>
  <c r="K1128" i="1"/>
  <c r="M1128" i="1"/>
  <c r="A1013" i="1"/>
  <c r="O1013" i="1"/>
  <c r="M1013" i="1"/>
  <c r="Q104" i="1"/>
  <c r="R104" i="1"/>
  <c r="L104" i="1"/>
  <c r="P104" i="1"/>
  <c r="R112" i="1"/>
  <c r="P112" i="1"/>
  <c r="M112" i="1"/>
  <c r="O112" i="1"/>
  <c r="N543" i="1"/>
  <c r="L543" i="1"/>
  <c r="B535" i="1"/>
  <c r="M535" i="1"/>
  <c r="N535" i="1"/>
  <c r="L535" i="1"/>
  <c r="M527" i="1"/>
  <c r="P527" i="1"/>
  <c r="R527" i="1"/>
  <c r="L527" i="1"/>
  <c r="M519" i="1"/>
  <c r="R519" i="1"/>
  <c r="A511" i="1"/>
  <c r="K511" i="1"/>
  <c r="L511" i="1"/>
  <c r="J511" i="1"/>
  <c r="K503" i="1"/>
  <c r="N503" i="1"/>
  <c r="P503" i="1"/>
  <c r="J503" i="1"/>
  <c r="J495" i="1"/>
  <c r="K495" i="1"/>
  <c r="M495" i="1"/>
  <c r="B487" i="1"/>
  <c r="J487" i="1"/>
  <c r="P487" i="1"/>
  <c r="B479" i="1"/>
  <c r="O479" i="1"/>
  <c r="L479" i="1"/>
  <c r="M479" i="1"/>
  <c r="B237" i="1"/>
  <c r="O237" i="1"/>
  <c r="J237" i="1"/>
  <c r="B314" i="1"/>
  <c r="A314" i="1"/>
  <c r="P314" i="1"/>
  <c r="R314" i="1"/>
  <c r="A352" i="1"/>
  <c r="M352" i="1"/>
  <c r="P352" i="1"/>
  <c r="Q352" i="1"/>
  <c r="R352" i="1"/>
  <c r="B1108" i="1"/>
  <c r="M1108" i="1"/>
  <c r="P1108" i="1"/>
  <c r="A1004" i="1"/>
  <c r="B1004" i="1"/>
  <c r="R1004" i="1"/>
  <c r="N1004" i="1"/>
  <c r="B330" i="1"/>
  <c r="P330" i="1"/>
  <c r="J330" i="1"/>
  <c r="R330" i="1"/>
  <c r="L330" i="1"/>
  <c r="A1182" i="1"/>
  <c r="J1182" i="1"/>
  <c r="K1182" i="1"/>
  <c r="N1182" i="1"/>
  <c r="P1182" i="1"/>
  <c r="A213" i="1"/>
  <c r="K213" i="1"/>
  <c r="N213" i="1"/>
  <c r="P213" i="1"/>
  <c r="Q213" i="1"/>
  <c r="R213" i="1"/>
  <c r="K221" i="1"/>
  <c r="M221" i="1"/>
  <c r="N221" i="1"/>
  <c r="P221" i="1"/>
  <c r="J221" i="1"/>
  <c r="O1273" i="1"/>
  <c r="A1263" i="1"/>
  <c r="M1263" i="1"/>
  <c r="K1253" i="1"/>
  <c r="L1243" i="1"/>
  <c r="K1243" i="1"/>
  <c r="L4" i="1"/>
  <c r="O4" i="1"/>
  <c r="P4" i="1"/>
  <c r="J4" i="1"/>
  <c r="Q4" i="1"/>
  <c r="A4" i="1"/>
  <c r="L12" i="1"/>
  <c r="M12" i="1"/>
  <c r="N12" i="1"/>
  <c r="O12" i="1"/>
  <c r="J12" i="1"/>
  <c r="L11" i="1"/>
  <c r="M11" i="1"/>
  <c r="N11" i="1"/>
  <c r="O11" i="1"/>
  <c r="P11" i="1"/>
  <c r="Q11" i="1"/>
  <c r="J11" i="1"/>
  <c r="K11" i="1"/>
  <c r="R11" i="1"/>
  <c r="R5" i="1"/>
  <c r="N5" i="1"/>
  <c r="P5" i="1"/>
  <c r="B5" i="1"/>
  <c r="L13" i="1"/>
  <c r="O13" i="1"/>
  <c r="P13" i="1"/>
  <c r="Q6" i="1"/>
  <c r="J6" i="1"/>
  <c r="R6" i="1"/>
  <c r="K6" i="1"/>
  <c r="L6" i="1"/>
  <c r="M6" i="1"/>
  <c r="N6" i="1"/>
  <c r="P6" i="1"/>
  <c r="O6" i="1"/>
  <c r="B6" i="1"/>
  <c r="A6" i="1"/>
  <c r="P7" i="1"/>
  <c r="J3" i="1"/>
  <c r="K3" i="1"/>
  <c r="L3" i="1"/>
  <c r="M3" i="1"/>
  <c r="N3" i="1"/>
  <c r="O3" i="1"/>
  <c r="P3" i="1"/>
  <c r="Q3" i="1"/>
  <c r="R3" i="1"/>
  <c r="A3" i="1"/>
  <c r="B3" i="1"/>
  <c r="N9" i="1"/>
  <c r="O9" i="1"/>
  <c r="P9" i="1"/>
  <c r="Q9" i="1"/>
  <c r="J9" i="1"/>
  <c r="R9" i="1"/>
  <c r="K9" i="1"/>
  <c r="L9" i="1"/>
  <c r="M9" i="1"/>
  <c r="O8" i="1"/>
  <c r="P8" i="1"/>
  <c r="Q8" i="1"/>
  <c r="J8" i="1"/>
  <c r="R8" i="1"/>
  <c r="K8" i="1"/>
  <c r="L8" i="1"/>
  <c r="M8" i="1"/>
  <c r="N8" i="1"/>
  <c r="N10" i="1"/>
  <c r="O10" i="1"/>
  <c r="L10" i="1"/>
  <c r="C685" i="15"/>
  <c r="F159" i="8"/>
  <c r="B703" i="15"/>
  <c r="F75" i="8"/>
  <c r="F158" i="8"/>
  <c r="F161" i="8"/>
  <c r="F103" i="8"/>
  <c r="F66" i="8"/>
  <c r="F70" i="8"/>
  <c r="F85" i="8"/>
  <c r="G685" i="15"/>
  <c r="D685" i="15"/>
  <c r="B702" i="15"/>
  <c r="B701" i="15"/>
  <c r="E685" i="15"/>
  <c r="B698" i="15"/>
  <c r="B682" i="15"/>
  <c r="I685" i="15"/>
  <c r="I689" i="15"/>
  <c r="B700" i="15"/>
  <c r="F63" i="8"/>
  <c r="F41" i="8"/>
  <c r="F74" i="8"/>
  <c r="F2" i="8"/>
  <c r="B159" i="13"/>
  <c r="F60" i="8"/>
  <c r="F69" i="8"/>
  <c r="F32" i="8"/>
  <c r="F140" i="8"/>
  <c r="F124" i="8"/>
  <c r="F93" i="8"/>
  <c r="F119" i="8"/>
  <c r="F27" i="8"/>
  <c r="F167" i="8"/>
  <c r="F156" i="8"/>
  <c r="F166" i="8"/>
  <c r="F189" i="8"/>
  <c r="F127" i="8"/>
  <c r="F45" i="8"/>
  <c r="F46" i="8"/>
  <c r="F18" i="8"/>
  <c r="F120" i="8"/>
  <c r="F144" i="8"/>
  <c r="F108" i="8"/>
  <c r="F128" i="8"/>
  <c r="F176" i="8"/>
  <c r="B188" i="13"/>
  <c r="B189" i="13"/>
  <c r="F190" i="8"/>
  <c r="F95" i="8"/>
  <c r="F13" i="8"/>
  <c r="F118" i="8"/>
  <c r="F163" i="8"/>
  <c r="F26" i="8"/>
  <c r="F47" i="8"/>
  <c r="F110" i="8"/>
  <c r="B160" i="13"/>
  <c r="F94" i="8"/>
  <c r="F154" i="8"/>
  <c r="F115" i="8"/>
  <c r="F184" i="8"/>
  <c r="F97" i="8"/>
  <c r="A131" i="13"/>
  <c r="F104" i="8"/>
  <c r="F67" i="8"/>
  <c r="F114" i="8"/>
  <c r="F102" i="8"/>
  <c r="F116" i="8"/>
  <c r="A118" i="13"/>
  <c r="A120" i="13"/>
  <c r="A121" i="13"/>
  <c r="F72" i="8"/>
  <c r="F71" i="8"/>
  <c r="F165" i="8"/>
  <c r="F180" i="8"/>
  <c r="F160" i="8"/>
  <c r="F16" i="8"/>
  <c r="F130" i="8"/>
  <c r="F148" i="8"/>
  <c r="F147" i="8"/>
  <c r="F17" i="8"/>
  <c r="F68" i="8"/>
  <c r="F6" i="8"/>
  <c r="F25" i="8"/>
  <c r="F157" i="8"/>
  <c r="F56" i="8"/>
  <c r="F62" i="8"/>
  <c r="F164" i="8"/>
  <c r="F177" i="8"/>
  <c r="F37" i="8"/>
  <c r="F109" i="8"/>
  <c r="F12" i="8"/>
  <c r="F19" i="8"/>
  <c r="F42" i="8"/>
  <c r="F151" i="8"/>
  <c r="F43" i="8"/>
  <c r="B163" i="13"/>
  <c r="F178" i="8"/>
  <c r="A103" i="13"/>
  <c r="A105" i="13"/>
  <c r="A106" i="13"/>
  <c r="F90" i="8"/>
  <c r="F143" i="8"/>
  <c r="F14" i="8"/>
  <c r="F141" i="8"/>
  <c r="F9" i="8"/>
  <c r="F125" i="8"/>
  <c r="F28" i="8"/>
  <c r="F36" i="8"/>
  <c r="F133" i="8"/>
  <c r="F33" i="8"/>
  <c r="F3" i="8"/>
  <c r="F132" i="8"/>
  <c r="F11" i="8"/>
  <c r="F22" i="8"/>
  <c r="F91" i="8"/>
  <c r="F65" i="8"/>
  <c r="F131" i="8"/>
  <c r="F35" i="8"/>
  <c r="F10" i="8"/>
  <c r="F134" i="8"/>
  <c r="F34" i="8"/>
  <c r="F4" i="8"/>
  <c r="F135" i="8"/>
  <c r="F86" i="8"/>
  <c r="F92" i="8"/>
  <c r="F30" i="8"/>
  <c r="F5" i="8"/>
  <c r="F29" i="8"/>
  <c r="F8" i="8"/>
  <c r="F15" i="8"/>
  <c r="F24" i="8"/>
  <c r="F88" i="8"/>
  <c r="F87" i="8"/>
  <c r="F58" i="8"/>
  <c r="B695" i="15"/>
  <c r="A122" i="13"/>
  <c r="A111" i="13"/>
  <c r="A107" i="13"/>
  <c r="M2" i="8"/>
  <c r="L2" i="8"/>
  <c r="Q10" i="1" l="1"/>
  <c r="O7" i="1"/>
  <c r="P12" i="1"/>
  <c r="R4" i="1"/>
  <c r="K4" i="1"/>
  <c r="P479" i="1"/>
  <c r="O487" i="1"/>
  <c r="Q503" i="1"/>
  <c r="N511" i="1"/>
  <c r="A519" i="1"/>
  <c r="P535" i="1"/>
  <c r="B543" i="1"/>
  <c r="K104" i="1"/>
  <c r="L1013" i="1"/>
  <c r="L128" i="1"/>
  <c r="L58" i="1"/>
  <c r="R50" i="1"/>
  <c r="N34" i="1"/>
  <c r="L18" i="1"/>
  <c r="A270" i="1"/>
  <c r="R283" i="1"/>
  <c r="M1123" i="1"/>
  <c r="N1209" i="1"/>
  <c r="O1209" i="1"/>
  <c r="R348" i="1"/>
  <c r="K1137" i="1"/>
  <c r="B1137" i="1"/>
  <c r="Q1228" i="1"/>
  <c r="Q1198" i="1"/>
  <c r="J1198" i="1"/>
  <c r="N1180" i="1"/>
  <c r="J1185" i="1"/>
  <c r="A1185" i="1"/>
  <c r="Q1142" i="1"/>
  <c r="J1136" i="1"/>
  <c r="P1043" i="1"/>
  <c r="B1043" i="1"/>
  <c r="P1039" i="1"/>
  <c r="N169" i="1"/>
  <c r="J1122" i="1"/>
  <c r="O1158" i="1"/>
  <c r="J1247" i="1"/>
  <c r="K1257" i="1"/>
  <c r="A1257" i="1"/>
  <c r="M1267" i="1"/>
  <c r="O1276" i="1"/>
  <c r="O1248" i="1"/>
  <c r="Q1268" i="1"/>
  <c r="R1277" i="1"/>
  <c r="J72" i="1"/>
  <c r="A72" i="1"/>
  <c r="M84" i="1"/>
  <c r="J350" i="1"/>
  <c r="L349" i="1"/>
  <c r="O1053" i="1"/>
  <c r="P1053" i="1"/>
  <c r="K304" i="1"/>
  <c r="Q296" i="1"/>
  <c r="R288" i="1"/>
  <c r="Q280" i="1"/>
  <c r="A280" i="1"/>
  <c r="P1037" i="1"/>
  <c r="O182" i="1"/>
  <c r="O150" i="1"/>
  <c r="Q158" i="1"/>
  <c r="J98" i="1"/>
  <c r="R174" i="1"/>
  <c r="A180" i="1"/>
  <c r="N207" i="1"/>
  <c r="M239" i="1"/>
  <c r="L1123" i="1"/>
  <c r="J348" i="1"/>
  <c r="P1228" i="1"/>
  <c r="P1198" i="1"/>
  <c r="B1198" i="1"/>
  <c r="M1180" i="1"/>
  <c r="R1185" i="1"/>
  <c r="O1142" i="1"/>
  <c r="P1142" i="1"/>
  <c r="Q1136" i="1"/>
  <c r="O1043" i="1"/>
  <c r="A1043" i="1"/>
  <c r="O1039" i="1"/>
  <c r="M169" i="1"/>
  <c r="O1122" i="1"/>
  <c r="M1158" i="1"/>
  <c r="K1247" i="1"/>
  <c r="R1257" i="1"/>
  <c r="K1267" i="1"/>
  <c r="L1267" i="1"/>
  <c r="N1276" i="1"/>
  <c r="Q72" i="1"/>
  <c r="K84" i="1"/>
  <c r="L84" i="1"/>
  <c r="Q350" i="1"/>
  <c r="K349" i="1"/>
  <c r="N1053" i="1"/>
  <c r="B1053" i="1"/>
  <c r="R304" i="1"/>
  <c r="P296" i="1"/>
  <c r="P288" i="1"/>
  <c r="P280" i="1"/>
  <c r="B280" i="1"/>
  <c r="B1037" i="1"/>
  <c r="M182" i="1"/>
  <c r="N150" i="1"/>
  <c r="P158" i="1"/>
  <c r="P98" i="1"/>
  <c r="K1233" i="1"/>
  <c r="A207" i="1"/>
  <c r="P1057" i="1"/>
  <c r="O449" i="1"/>
  <c r="M191" i="1"/>
  <c r="K191" i="1"/>
  <c r="O191" i="1"/>
  <c r="B457" i="1"/>
  <c r="Q983" i="1"/>
  <c r="J983" i="1"/>
  <c r="N975" i="1"/>
  <c r="O975" i="1"/>
  <c r="A943" i="1"/>
  <c r="O943" i="1"/>
  <c r="J927" i="1"/>
  <c r="R927" i="1"/>
  <c r="N927" i="1"/>
  <c r="B903" i="1"/>
  <c r="J903" i="1"/>
  <c r="O903" i="1"/>
  <c r="R887" i="1"/>
  <c r="L887" i="1"/>
  <c r="O863" i="1"/>
  <c r="P863" i="1"/>
  <c r="J863" i="1"/>
  <c r="O72" i="1"/>
  <c r="R84" i="1"/>
  <c r="A84" i="1"/>
  <c r="N350" i="1"/>
  <c r="J349" i="1"/>
  <c r="L1053" i="1"/>
  <c r="P304" i="1"/>
  <c r="A304" i="1"/>
  <c r="L296" i="1"/>
  <c r="L280" i="1"/>
  <c r="M1037" i="1"/>
  <c r="L182" i="1"/>
  <c r="A182" i="1"/>
  <c r="K150" i="1"/>
  <c r="M158" i="1"/>
  <c r="N98" i="1"/>
  <c r="N1110" i="1"/>
  <c r="P28" i="1"/>
  <c r="N1201" i="1"/>
  <c r="L1201" i="1"/>
  <c r="R51" i="1"/>
  <c r="P51" i="1"/>
  <c r="Q458" i="1"/>
  <c r="A458" i="1"/>
  <c r="B450" i="1"/>
  <c r="P450" i="1"/>
  <c r="O442" i="1"/>
  <c r="B442" i="1"/>
  <c r="L442" i="1"/>
  <c r="O434" i="1"/>
  <c r="R434" i="1"/>
  <c r="J119" i="1"/>
  <c r="R119" i="1"/>
  <c r="M119" i="1"/>
  <c r="N119" i="1"/>
  <c r="B441" i="1"/>
  <c r="N441" i="1"/>
  <c r="R441" i="1"/>
  <c r="K433" i="1"/>
  <c r="R433" i="1"/>
  <c r="M433" i="1"/>
  <c r="J408" i="1"/>
  <c r="P408" i="1"/>
  <c r="P400" i="1"/>
  <c r="L400" i="1"/>
  <c r="K392" i="1"/>
  <c r="O392" i="1"/>
  <c r="B288" i="1"/>
  <c r="Q288" i="1"/>
  <c r="O1004" i="1"/>
  <c r="K1108" i="1"/>
  <c r="M314" i="1"/>
  <c r="M237" i="1"/>
  <c r="K487" i="1"/>
  <c r="P495" i="1"/>
  <c r="A503" i="1"/>
  <c r="P519" i="1"/>
  <c r="B527" i="1"/>
  <c r="J543" i="1"/>
  <c r="Q112" i="1"/>
  <c r="J1013" i="1"/>
  <c r="N1128" i="1"/>
  <c r="R138" i="1"/>
  <c r="P50" i="1"/>
  <c r="J42" i="1"/>
  <c r="O26" i="1"/>
  <c r="A10" i="1"/>
  <c r="N469" i="1"/>
  <c r="P1123" i="1"/>
  <c r="P1018" i="1"/>
  <c r="J1209" i="1"/>
  <c r="M348" i="1"/>
  <c r="A348" i="1"/>
  <c r="O1137" i="1"/>
  <c r="J95" i="1"/>
  <c r="K1228" i="1"/>
  <c r="L1228" i="1"/>
  <c r="L1198" i="1"/>
  <c r="J1180" i="1"/>
  <c r="B1180" i="1"/>
  <c r="O1185" i="1"/>
  <c r="K1142" i="1"/>
  <c r="L1136" i="1"/>
  <c r="B1136" i="1"/>
  <c r="K1043" i="1"/>
  <c r="R1039" i="1"/>
  <c r="L226" i="1"/>
  <c r="P145" i="1"/>
  <c r="Q347" i="1"/>
  <c r="M1247" i="1"/>
  <c r="A1247" i="1"/>
  <c r="Q1257" i="1"/>
  <c r="P1267" i="1"/>
  <c r="J1276" i="1"/>
  <c r="B1276" i="1"/>
  <c r="K1248" i="1"/>
  <c r="M1258" i="1"/>
  <c r="O1277" i="1"/>
  <c r="M72" i="1"/>
  <c r="P84" i="1"/>
  <c r="L350" i="1"/>
  <c r="A350" i="1"/>
  <c r="P349" i="1"/>
  <c r="R1053" i="1"/>
  <c r="N304" i="1"/>
  <c r="K296" i="1"/>
  <c r="A296" i="1"/>
  <c r="N288" i="1"/>
  <c r="M280" i="1"/>
  <c r="K1037" i="1"/>
  <c r="J150" i="1"/>
  <c r="B150" i="1"/>
  <c r="K158" i="1"/>
  <c r="K147" i="1"/>
  <c r="M98" i="1"/>
  <c r="B98" i="1"/>
  <c r="L468" i="1"/>
  <c r="N1102" i="1"/>
  <c r="B509" i="1"/>
  <c r="K458" i="1"/>
  <c r="B182" i="1"/>
  <c r="N182" i="1"/>
  <c r="L106" i="1"/>
  <c r="B106" i="1"/>
  <c r="A477" i="1"/>
  <c r="J477" i="1"/>
  <c r="R12" i="1"/>
  <c r="K12" i="1"/>
  <c r="N4" i="1"/>
  <c r="Q12" i="1"/>
  <c r="B4" i="1"/>
  <c r="Q1182" i="1"/>
  <c r="K1004" i="1"/>
  <c r="R1108" i="1"/>
  <c r="L314" i="1"/>
  <c r="L237" i="1"/>
  <c r="L487" i="1"/>
  <c r="O495" i="1"/>
  <c r="Q511" i="1"/>
  <c r="O519" i="1"/>
  <c r="A527" i="1"/>
  <c r="P543" i="1"/>
  <c r="B112" i="1"/>
  <c r="R1013" i="1"/>
  <c r="B1128" i="1"/>
  <c r="J138" i="1"/>
  <c r="B42" i="1"/>
  <c r="O270" i="1"/>
  <c r="R1228" i="1"/>
  <c r="M1185" i="1"/>
  <c r="K1136" i="1"/>
  <c r="R226" i="1"/>
  <c r="B145" i="1"/>
  <c r="O319" i="1"/>
  <c r="M1257" i="1"/>
  <c r="P1276" i="1"/>
  <c r="R1248" i="1"/>
  <c r="B1258" i="1"/>
  <c r="N1277" i="1"/>
  <c r="R72" i="1"/>
  <c r="N349" i="1"/>
  <c r="M304" i="1"/>
  <c r="J296" i="1"/>
  <c r="B296" i="1"/>
  <c r="M288" i="1"/>
  <c r="K280" i="1"/>
  <c r="J1037" i="1"/>
  <c r="J182" i="1"/>
  <c r="Q150" i="1"/>
  <c r="R158" i="1"/>
  <c r="A158" i="1"/>
  <c r="K98" i="1"/>
  <c r="M295" i="1"/>
  <c r="J1102" i="1"/>
  <c r="B517" i="1"/>
  <c r="A1238" i="1"/>
  <c r="N1238" i="1"/>
  <c r="P1250" i="1"/>
  <c r="M1250" i="1"/>
  <c r="B704" i="1"/>
  <c r="P384" i="1"/>
  <c r="A724" i="1"/>
  <c r="N874" i="1"/>
  <c r="N890" i="1"/>
  <c r="A898" i="1"/>
  <c r="O914" i="1"/>
  <c r="R930" i="1"/>
  <c r="A938" i="1"/>
  <c r="J954" i="1"/>
  <c r="J970" i="1"/>
  <c r="K986" i="1"/>
  <c r="R623" i="1"/>
  <c r="M669" i="1"/>
  <c r="A560" i="1"/>
  <c r="N712" i="1"/>
  <c r="R364" i="1"/>
  <c r="K384" i="1"/>
  <c r="M963" i="1"/>
  <c r="P866" i="1"/>
  <c r="B874" i="1"/>
  <c r="L890" i="1"/>
  <c r="K906" i="1"/>
  <c r="B914" i="1"/>
  <c r="Q930" i="1"/>
  <c r="N946" i="1"/>
  <c r="M962" i="1"/>
  <c r="Q970" i="1"/>
  <c r="R986" i="1"/>
  <c r="O584" i="1"/>
  <c r="J384" i="1"/>
  <c r="J1075" i="1"/>
  <c r="P888" i="1"/>
  <c r="O912" i="1"/>
  <c r="K928" i="1"/>
  <c r="Q944" i="1"/>
  <c r="R968" i="1"/>
  <c r="O976" i="1"/>
  <c r="K984" i="1"/>
  <c r="J864" i="1"/>
  <c r="M872" i="1"/>
  <c r="R896" i="1"/>
  <c r="A904" i="1"/>
  <c r="L936" i="1"/>
  <c r="Q992" i="1"/>
  <c r="P933" i="1"/>
  <c r="R866" i="1"/>
  <c r="O882" i="1"/>
  <c r="Q906" i="1"/>
  <c r="P922" i="1"/>
  <c r="K938" i="1"/>
  <c r="O946" i="1"/>
  <c r="R962" i="1"/>
  <c r="M978" i="1"/>
  <c r="N994" i="1"/>
  <c r="R566" i="1"/>
  <c r="Q582" i="1"/>
  <c r="Q606" i="1"/>
  <c r="P630" i="1"/>
  <c r="O646" i="1"/>
  <c r="Q670" i="1"/>
  <c r="L575" i="1"/>
  <c r="O589" i="1"/>
  <c r="P701" i="1"/>
  <c r="R702" i="1"/>
  <c r="B592" i="1"/>
  <c r="N561" i="1"/>
  <c r="R609" i="1"/>
  <c r="L1159" i="1"/>
  <c r="Q866" i="1"/>
  <c r="L882" i="1"/>
  <c r="P898" i="1"/>
  <c r="O906" i="1"/>
  <c r="Q922" i="1"/>
  <c r="L938" i="1"/>
  <c r="B946" i="1"/>
  <c r="J962" i="1"/>
  <c r="K978" i="1"/>
  <c r="M994" i="1"/>
  <c r="N632" i="1"/>
  <c r="O732" i="1"/>
  <c r="K882" i="1"/>
  <c r="N898" i="1"/>
  <c r="B922" i="1"/>
  <c r="L954" i="1"/>
  <c r="L994" i="1"/>
  <c r="M632" i="1"/>
  <c r="Q384" i="1"/>
  <c r="O724" i="1"/>
  <c r="O1131" i="1"/>
  <c r="A1131" i="1"/>
  <c r="M1131" i="1"/>
  <c r="M1105" i="1"/>
  <c r="J1105" i="1"/>
  <c r="N7" i="1"/>
  <c r="R1243" i="1"/>
  <c r="A1243" i="1"/>
  <c r="M1253" i="1"/>
  <c r="L1263" i="1"/>
  <c r="M1273" i="1"/>
  <c r="N1273" i="1"/>
  <c r="M79" i="1"/>
  <c r="J283" i="1"/>
  <c r="O1018" i="1"/>
  <c r="B319" i="1"/>
  <c r="N23" i="1"/>
  <c r="Q343" i="1"/>
  <c r="K343" i="1"/>
  <c r="Q1119" i="1"/>
  <c r="A1119" i="1"/>
  <c r="R229" i="1"/>
  <c r="B229" i="1"/>
  <c r="M229" i="1"/>
  <c r="P229" i="1"/>
  <c r="N323" i="1"/>
  <c r="M323" i="1"/>
  <c r="B32" i="1"/>
  <c r="Q32" i="1"/>
  <c r="A56" i="1"/>
  <c r="O56" i="1"/>
  <c r="L1130" i="1"/>
  <c r="K1130" i="1"/>
  <c r="P1236" i="1"/>
  <c r="A1236" i="1"/>
  <c r="Q1236" i="1"/>
  <c r="B1236" i="1"/>
  <c r="J1236" i="1"/>
  <c r="L1236" i="1"/>
  <c r="A1272" i="1"/>
  <c r="M1272" i="1"/>
  <c r="M1262" i="1"/>
  <c r="J1262" i="1"/>
  <c r="K1262" i="1"/>
  <c r="O267" i="1"/>
  <c r="N267" i="1"/>
  <c r="J506" i="1"/>
  <c r="Q506" i="1"/>
  <c r="N506" i="1"/>
  <c r="L79" i="1"/>
  <c r="O283" i="1"/>
  <c r="M1018" i="1"/>
  <c r="Q338" i="1"/>
  <c r="M273" i="1"/>
  <c r="J109" i="1"/>
  <c r="M991" i="1"/>
  <c r="N991" i="1"/>
  <c r="O991" i="1"/>
  <c r="P991" i="1"/>
  <c r="Q991" i="1"/>
  <c r="J991" i="1"/>
  <c r="L991" i="1"/>
  <c r="A983" i="1"/>
  <c r="L983" i="1"/>
  <c r="K983" i="1"/>
  <c r="M983" i="1"/>
  <c r="N983" i="1"/>
  <c r="O983" i="1"/>
  <c r="P983" i="1"/>
  <c r="B983" i="1"/>
  <c r="R983" i="1"/>
  <c r="Q975" i="1"/>
  <c r="A975" i="1"/>
  <c r="J975" i="1"/>
  <c r="B975" i="1"/>
  <c r="R975" i="1"/>
  <c r="L975" i="1"/>
  <c r="K975" i="1"/>
  <c r="M975" i="1"/>
  <c r="P975" i="1"/>
  <c r="N967" i="1"/>
  <c r="O967" i="1"/>
  <c r="P967" i="1"/>
  <c r="Q967" i="1"/>
  <c r="A967" i="1"/>
  <c r="J967" i="1"/>
  <c r="M967" i="1"/>
  <c r="B959" i="1"/>
  <c r="R959" i="1"/>
  <c r="L959" i="1"/>
  <c r="K959" i="1"/>
  <c r="M959" i="1"/>
  <c r="N959" i="1"/>
  <c r="O959" i="1"/>
  <c r="A959" i="1"/>
  <c r="J959" i="1"/>
  <c r="P951" i="1"/>
  <c r="Q951" i="1"/>
  <c r="A951" i="1"/>
  <c r="J951" i="1"/>
  <c r="B951" i="1"/>
  <c r="R951" i="1"/>
  <c r="L951" i="1"/>
  <c r="K951" i="1"/>
  <c r="O951" i="1"/>
  <c r="R943" i="1"/>
  <c r="M943" i="1"/>
  <c r="K943" i="1"/>
  <c r="L943" i="1"/>
  <c r="N943" i="1"/>
  <c r="J943" i="1"/>
  <c r="Q943" i="1"/>
  <c r="A935" i="1"/>
  <c r="N935" i="1"/>
  <c r="B935" i="1"/>
  <c r="O935" i="1"/>
  <c r="J935" i="1"/>
  <c r="Q935" i="1"/>
  <c r="R935" i="1"/>
  <c r="L935" i="1"/>
  <c r="K935" i="1"/>
  <c r="M927" i="1"/>
  <c r="P927" i="1"/>
  <c r="O927" i="1"/>
  <c r="A927" i="1"/>
  <c r="Q927" i="1"/>
  <c r="B927" i="1"/>
  <c r="K927" i="1"/>
  <c r="L927" i="1"/>
  <c r="J919" i="1"/>
  <c r="Q919" i="1"/>
  <c r="R919" i="1"/>
  <c r="L919" i="1"/>
  <c r="M919" i="1"/>
  <c r="P919" i="1"/>
  <c r="B919" i="1"/>
  <c r="O919" i="1"/>
  <c r="O911" i="1"/>
  <c r="A911" i="1"/>
  <c r="Q911" i="1"/>
  <c r="B911" i="1"/>
  <c r="K911" i="1"/>
  <c r="J911" i="1"/>
  <c r="N911" i="1"/>
  <c r="R911" i="1"/>
  <c r="P911" i="1"/>
  <c r="L903" i="1"/>
  <c r="M903" i="1"/>
  <c r="P903" i="1"/>
  <c r="K903" i="1"/>
  <c r="A903" i="1"/>
  <c r="N903" i="1"/>
  <c r="R903" i="1"/>
  <c r="B895" i="1"/>
  <c r="K895" i="1"/>
  <c r="J895" i="1"/>
  <c r="N895" i="1"/>
  <c r="R895" i="1"/>
  <c r="L895" i="1"/>
  <c r="M895" i="1"/>
  <c r="A895" i="1"/>
  <c r="Q895" i="1"/>
  <c r="P887" i="1"/>
  <c r="K887" i="1"/>
  <c r="A887" i="1"/>
  <c r="N887" i="1"/>
  <c r="B887" i="1"/>
  <c r="O887" i="1"/>
  <c r="J887" i="1"/>
  <c r="Q887" i="1"/>
  <c r="M887" i="1"/>
  <c r="M879" i="1"/>
  <c r="O879" i="1"/>
  <c r="Q879" i="1"/>
  <c r="K879" i="1"/>
  <c r="J879" i="1"/>
  <c r="P879" i="1"/>
  <c r="R879" i="1"/>
  <c r="A871" i="1"/>
  <c r="K871" i="1"/>
  <c r="B871" i="1"/>
  <c r="M871" i="1"/>
  <c r="P871" i="1"/>
  <c r="Q871" i="1"/>
  <c r="J871" i="1"/>
  <c r="R871" i="1"/>
  <c r="O871" i="1"/>
  <c r="L863" i="1"/>
  <c r="M863" i="1"/>
  <c r="Q863" i="1"/>
  <c r="A863" i="1"/>
  <c r="K863" i="1"/>
  <c r="B863" i="1"/>
  <c r="N863" i="1"/>
  <c r="R863" i="1"/>
  <c r="L482" i="1"/>
  <c r="N482" i="1"/>
  <c r="J185" i="1"/>
  <c r="B185" i="1"/>
  <c r="K185" i="1"/>
  <c r="M1113" i="1"/>
  <c r="A1113" i="1"/>
  <c r="J1113" i="1"/>
  <c r="B218" i="1"/>
  <c r="J218" i="1"/>
  <c r="P1237" i="1"/>
  <c r="L1237" i="1"/>
  <c r="L7" i="1"/>
  <c r="Q1243" i="1"/>
  <c r="Q1253" i="1"/>
  <c r="J1253" i="1"/>
  <c r="R1263" i="1"/>
  <c r="K1273" i="1"/>
  <c r="A1273" i="1"/>
  <c r="B79" i="1"/>
  <c r="B283" i="1"/>
  <c r="L1018" i="1"/>
  <c r="M338" i="1"/>
  <c r="B273" i="1"/>
  <c r="M109" i="1"/>
  <c r="A1205" i="1"/>
  <c r="Q1205" i="1"/>
  <c r="R514" i="1"/>
  <c r="N514" i="1"/>
  <c r="M7" i="1"/>
  <c r="K7" i="1"/>
  <c r="P1243" i="1"/>
  <c r="P1253" i="1"/>
  <c r="B1253" i="1"/>
  <c r="J1263" i="1"/>
  <c r="R1273" i="1"/>
  <c r="R79" i="1"/>
  <c r="N283" i="1"/>
  <c r="K1018" i="1"/>
  <c r="Q327" i="1"/>
  <c r="O482" i="1"/>
  <c r="A109" i="1"/>
  <c r="M228" i="1"/>
  <c r="J91" i="1"/>
  <c r="N871" i="1"/>
  <c r="O895" i="1"/>
  <c r="N919" i="1"/>
  <c r="P943" i="1"/>
  <c r="K967" i="1"/>
  <c r="K991" i="1"/>
  <c r="J1054" i="1"/>
  <c r="A1054" i="1"/>
  <c r="J1243" i="1"/>
  <c r="B1243" i="1"/>
  <c r="R1253" i="1"/>
  <c r="K1263" i="1"/>
  <c r="L1273" i="1"/>
  <c r="B1273" i="1"/>
  <c r="R7" i="1"/>
  <c r="O1243" i="1"/>
  <c r="O1253" i="1"/>
  <c r="A1253" i="1"/>
  <c r="Q1263" i="1"/>
  <c r="J1273" i="1"/>
  <c r="K79" i="1"/>
  <c r="M283" i="1"/>
  <c r="R1018" i="1"/>
  <c r="N327" i="1"/>
  <c r="Q490" i="1"/>
  <c r="Q1054" i="1"/>
  <c r="L1119" i="1"/>
  <c r="J546" i="1"/>
  <c r="P546" i="1"/>
  <c r="A210" i="1"/>
  <c r="J210" i="1"/>
  <c r="M210" i="1"/>
  <c r="M1221" i="1"/>
  <c r="Q1221" i="1"/>
  <c r="N1221" i="1"/>
  <c r="B7" i="1"/>
  <c r="J7" i="1"/>
  <c r="N1243" i="1"/>
  <c r="N1253" i="1"/>
  <c r="O1263" i="1"/>
  <c r="P1263" i="1"/>
  <c r="Q1273" i="1"/>
  <c r="Q79" i="1"/>
  <c r="Q283" i="1"/>
  <c r="B1018" i="1"/>
  <c r="A327" i="1"/>
  <c r="O490" i="1"/>
  <c r="O55" i="1"/>
  <c r="L1242" i="1"/>
  <c r="N879" i="1"/>
  <c r="Q903" i="1"/>
  <c r="A919" i="1"/>
  <c r="B943" i="1"/>
  <c r="L967" i="1"/>
  <c r="B991" i="1"/>
  <c r="N1040" i="1"/>
  <c r="M1040" i="1"/>
  <c r="A7" i="1"/>
  <c r="N1263" i="1"/>
  <c r="P79" i="1"/>
  <c r="K283" i="1"/>
  <c r="A1018" i="1"/>
  <c r="M95" i="1"/>
  <c r="A1105" i="1"/>
  <c r="Q498" i="1"/>
  <c r="B55" i="1"/>
  <c r="Q786" i="1"/>
  <c r="Q824" i="1"/>
  <c r="M809" i="1"/>
  <c r="O762" i="1"/>
  <c r="Q770" i="1"/>
  <c r="K778" i="1"/>
  <c r="J794" i="1"/>
  <c r="P802" i="1"/>
  <c r="J832" i="1"/>
  <c r="J840" i="1"/>
  <c r="R848" i="1"/>
  <c r="R856" i="1"/>
  <c r="O856" i="1"/>
  <c r="M552" i="1"/>
  <c r="R576" i="1"/>
  <c r="M616" i="1"/>
  <c r="A680" i="1"/>
  <c r="P734" i="1"/>
  <c r="Q510" i="1"/>
  <c r="Q83" i="1"/>
  <c r="P151" i="1"/>
  <c r="M1003" i="1"/>
  <c r="K786" i="1"/>
  <c r="M824" i="1"/>
  <c r="P809" i="1"/>
  <c r="J762" i="1"/>
  <c r="R770" i="1"/>
  <c r="M770" i="1"/>
  <c r="N778" i="1"/>
  <c r="O794" i="1"/>
  <c r="J802" i="1"/>
  <c r="B119" i="1"/>
  <c r="K832" i="1"/>
  <c r="P840" i="1"/>
  <c r="M848" i="1"/>
  <c r="J856" i="1"/>
  <c r="M560" i="1"/>
  <c r="R592" i="1"/>
  <c r="Q632" i="1"/>
  <c r="A362" i="1"/>
  <c r="P375" i="1"/>
  <c r="L727" i="1"/>
  <c r="K824" i="1"/>
  <c r="O809" i="1"/>
  <c r="R762" i="1"/>
  <c r="P770" i="1"/>
  <c r="R778" i="1"/>
  <c r="M778" i="1"/>
  <c r="N794" i="1"/>
  <c r="O802" i="1"/>
  <c r="Q832" i="1"/>
  <c r="M840" i="1"/>
  <c r="J848" i="1"/>
  <c r="P856" i="1"/>
  <c r="O226" i="1"/>
  <c r="N145" i="1"/>
  <c r="N1122" i="1"/>
  <c r="J1158" i="1"/>
  <c r="R1201" i="1"/>
  <c r="J486" i="1"/>
  <c r="N786" i="1"/>
  <c r="L824" i="1"/>
  <c r="R809" i="1"/>
  <c r="N809" i="1"/>
  <c r="P762" i="1"/>
  <c r="L770" i="1"/>
  <c r="P778" i="1"/>
  <c r="P794" i="1"/>
  <c r="M794" i="1"/>
  <c r="N802" i="1"/>
  <c r="N425" i="1"/>
  <c r="R832" i="1"/>
  <c r="O832" i="1"/>
  <c r="Q840" i="1"/>
  <c r="P848" i="1"/>
  <c r="L856" i="1"/>
  <c r="R568" i="1"/>
  <c r="Q600" i="1"/>
  <c r="A648" i="1"/>
  <c r="Q1175" i="1"/>
  <c r="K399" i="1"/>
  <c r="A226" i="1"/>
  <c r="L145" i="1"/>
  <c r="L1122" i="1"/>
  <c r="P1158" i="1"/>
  <c r="P1143" i="1"/>
  <c r="K1127" i="1"/>
  <c r="R542" i="1"/>
  <c r="A44" i="1"/>
  <c r="J786" i="1"/>
  <c r="M786" i="1"/>
  <c r="J824" i="1"/>
  <c r="K809" i="1"/>
  <c r="L762" i="1"/>
  <c r="K770" i="1"/>
  <c r="Q778" i="1"/>
  <c r="K794" i="1"/>
  <c r="Q802" i="1"/>
  <c r="M802" i="1"/>
  <c r="K119" i="1"/>
  <c r="P832" i="1"/>
  <c r="N840" i="1"/>
  <c r="O840" i="1"/>
  <c r="Q848" i="1"/>
  <c r="K856" i="1"/>
  <c r="A568" i="1"/>
  <c r="B608" i="1"/>
  <c r="B656" i="1"/>
  <c r="J653" i="1"/>
  <c r="A1175" i="1"/>
  <c r="Q731" i="1"/>
  <c r="Q169" i="1"/>
  <c r="R145" i="1"/>
  <c r="A1122" i="1"/>
  <c r="A1158" i="1"/>
  <c r="J303" i="1"/>
  <c r="O542" i="1"/>
  <c r="A315" i="1"/>
  <c r="R786" i="1"/>
  <c r="N824" i="1"/>
  <c r="Q762" i="1"/>
  <c r="J770" i="1"/>
  <c r="L778" i="1"/>
  <c r="L794" i="1"/>
  <c r="R802" i="1"/>
  <c r="Q119" i="1"/>
  <c r="L832" i="1"/>
  <c r="L840" i="1"/>
  <c r="K848" i="1"/>
  <c r="O848" i="1"/>
  <c r="Q856" i="1"/>
  <c r="P552" i="1"/>
  <c r="M576" i="1"/>
  <c r="Q616" i="1"/>
  <c r="P680" i="1"/>
  <c r="O79" i="1"/>
  <c r="L283" i="1"/>
  <c r="A283" i="1"/>
  <c r="N1018" i="1"/>
  <c r="P95" i="1"/>
  <c r="Q95" i="1"/>
  <c r="P218" i="1"/>
  <c r="P210" i="1"/>
  <c r="L338" i="1"/>
  <c r="L327" i="1"/>
  <c r="P1113" i="1"/>
  <c r="Q1105" i="1"/>
  <c r="M319" i="1"/>
  <c r="K273" i="1"/>
  <c r="O185" i="1"/>
  <c r="J482" i="1"/>
  <c r="M490" i="1"/>
  <c r="P498" i="1"/>
  <c r="M506" i="1"/>
  <c r="M514" i="1"/>
  <c r="R109" i="1"/>
  <c r="M1054" i="1"/>
  <c r="J1131" i="1"/>
  <c r="J55" i="1"/>
  <c r="P1205" i="1"/>
  <c r="R147" i="1"/>
  <c r="P23" i="1"/>
  <c r="N443" i="1"/>
  <c r="K443" i="1"/>
  <c r="N95" i="1"/>
  <c r="B95" i="1"/>
  <c r="O218" i="1"/>
  <c r="O210" i="1"/>
  <c r="K338" i="1"/>
  <c r="K327" i="1"/>
  <c r="O1113" i="1"/>
  <c r="P1105" i="1"/>
  <c r="L319" i="1"/>
  <c r="R273" i="1"/>
  <c r="N185" i="1"/>
  <c r="R482" i="1"/>
  <c r="K490" i="1"/>
  <c r="N498" i="1"/>
  <c r="L506" i="1"/>
  <c r="L514" i="1"/>
  <c r="P109" i="1"/>
  <c r="L1054" i="1"/>
  <c r="Q1131" i="1"/>
  <c r="R55" i="1"/>
  <c r="B23" i="1"/>
  <c r="L95" i="1"/>
  <c r="A95" i="1"/>
  <c r="A218" i="1"/>
  <c r="N210" i="1"/>
  <c r="J338" i="1"/>
  <c r="J327" i="1"/>
  <c r="N1113" i="1"/>
  <c r="N1105" i="1"/>
  <c r="R319" i="1"/>
  <c r="J273" i="1"/>
  <c r="R185" i="1"/>
  <c r="P482" i="1"/>
  <c r="J490" i="1"/>
  <c r="K498" i="1"/>
  <c r="R506" i="1"/>
  <c r="K514" i="1"/>
  <c r="K109" i="1"/>
  <c r="R1054" i="1"/>
  <c r="P1131" i="1"/>
  <c r="P55" i="1"/>
  <c r="L1040" i="1"/>
  <c r="Q546" i="1"/>
  <c r="M1098" i="1"/>
  <c r="R1098" i="1"/>
  <c r="L1098" i="1"/>
  <c r="O95" i="1"/>
  <c r="K165" i="1"/>
  <c r="R165" i="1"/>
  <c r="P1048" i="1"/>
  <c r="J1048" i="1"/>
  <c r="K1048" i="1"/>
  <c r="J1040" i="1"/>
  <c r="A1040" i="1"/>
  <c r="R1040" i="1"/>
  <c r="B1040" i="1"/>
  <c r="K1040" i="1"/>
  <c r="O1040" i="1"/>
  <c r="P1040" i="1"/>
  <c r="Q1040" i="1"/>
  <c r="A1154" i="1"/>
  <c r="P1154" i="1"/>
  <c r="R1154" i="1"/>
  <c r="K1154" i="1"/>
  <c r="B1193" i="1"/>
  <c r="O1193" i="1"/>
  <c r="P1193" i="1"/>
  <c r="M1205" i="1"/>
  <c r="N1205" i="1"/>
  <c r="O1205" i="1"/>
  <c r="B1205" i="1"/>
  <c r="J1205" i="1"/>
  <c r="K1205" i="1"/>
  <c r="R1205" i="1"/>
  <c r="L1205" i="1"/>
  <c r="O155" i="1"/>
  <c r="P155" i="1"/>
  <c r="P147" i="1"/>
  <c r="Q147" i="1"/>
  <c r="J147" i="1"/>
  <c r="B147" i="1"/>
  <c r="L147" i="1"/>
  <c r="N147" i="1"/>
  <c r="M147" i="1"/>
  <c r="O147" i="1"/>
  <c r="L291" i="1"/>
  <c r="M291" i="1"/>
  <c r="A291" i="1"/>
  <c r="B291" i="1"/>
  <c r="R291" i="1"/>
  <c r="P291" i="1"/>
  <c r="R306" i="1"/>
  <c r="B306" i="1"/>
  <c r="A306" i="1"/>
  <c r="J306" i="1"/>
  <c r="K306" i="1"/>
  <c r="M306" i="1"/>
  <c r="N306" i="1"/>
  <c r="K87" i="1"/>
  <c r="Q87" i="1"/>
  <c r="J87" i="1"/>
  <c r="R87" i="1"/>
  <c r="N87" i="1"/>
  <c r="J322" i="1"/>
  <c r="K322" i="1"/>
  <c r="R259" i="1"/>
  <c r="B259" i="1"/>
  <c r="M259" i="1"/>
  <c r="O259" i="1"/>
  <c r="L259" i="1"/>
  <c r="A267" i="1"/>
  <c r="R267" i="1"/>
  <c r="B267" i="1"/>
  <c r="K267" i="1"/>
  <c r="M267" i="1"/>
  <c r="L267" i="1"/>
  <c r="P267" i="1"/>
  <c r="Q267" i="1"/>
  <c r="J267" i="1"/>
  <c r="M23" i="1"/>
  <c r="O23" i="1"/>
  <c r="R23" i="1"/>
  <c r="K23" i="1"/>
  <c r="Q23" i="1"/>
  <c r="J23" i="1"/>
  <c r="L23" i="1"/>
  <c r="M39" i="1"/>
  <c r="J39" i="1"/>
  <c r="N39" i="1"/>
  <c r="O39" i="1"/>
  <c r="P39" i="1"/>
  <c r="A39" i="1"/>
  <c r="Q39" i="1"/>
  <c r="B39" i="1"/>
  <c r="R39" i="1"/>
  <c r="L55" i="1"/>
  <c r="A55" i="1"/>
  <c r="Q55" i="1"/>
  <c r="L1000" i="1"/>
  <c r="Q1000" i="1"/>
  <c r="J1000" i="1"/>
  <c r="R1000" i="1"/>
  <c r="B1000" i="1"/>
  <c r="M1000" i="1"/>
  <c r="K1131" i="1"/>
  <c r="R1131" i="1"/>
  <c r="N1131" i="1"/>
  <c r="K1054" i="1"/>
  <c r="O1054" i="1"/>
  <c r="N1054" i="1"/>
  <c r="O109" i="1"/>
  <c r="N109" i="1"/>
  <c r="M546" i="1"/>
  <c r="A546" i="1"/>
  <c r="O546" i="1"/>
  <c r="B546" i="1"/>
  <c r="N546" i="1"/>
  <c r="R546" i="1"/>
  <c r="K546" i="1"/>
  <c r="L546" i="1"/>
  <c r="N522" i="1"/>
  <c r="Q522" i="1"/>
  <c r="R522" i="1"/>
  <c r="K522" i="1"/>
  <c r="L522" i="1"/>
  <c r="M522" i="1"/>
  <c r="B514" i="1"/>
  <c r="O514" i="1"/>
  <c r="J514" i="1"/>
  <c r="K506" i="1"/>
  <c r="B506" i="1"/>
  <c r="O506" i="1"/>
  <c r="L498" i="1"/>
  <c r="M498" i="1"/>
  <c r="A490" i="1"/>
  <c r="N490" i="1"/>
  <c r="L490" i="1"/>
  <c r="Q482" i="1"/>
  <c r="A482" i="1"/>
  <c r="K482" i="1"/>
  <c r="P185" i="1"/>
  <c r="Q185" i="1"/>
  <c r="L185" i="1"/>
  <c r="L273" i="1"/>
  <c r="O273" i="1"/>
  <c r="P273" i="1"/>
  <c r="K319" i="1"/>
  <c r="N319" i="1"/>
  <c r="B1105" i="1"/>
  <c r="K1105" i="1"/>
  <c r="O1105" i="1"/>
  <c r="Q1113" i="1"/>
  <c r="B1113" i="1"/>
  <c r="K1113" i="1"/>
  <c r="R327" i="1"/>
  <c r="M327" i="1"/>
  <c r="A338" i="1"/>
  <c r="O338" i="1"/>
  <c r="R338" i="1"/>
  <c r="Q210" i="1"/>
  <c r="B210" i="1"/>
  <c r="K210" i="1"/>
  <c r="N218" i="1"/>
  <c r="M218" i="1"/>
  <c r="Q218" i="1"/>
  <c r="J1237" i="1"/>
  <c r="Q1237" i="1"/>
  <c r="R1237" i="1"/>
  <c r="M1237" i="1"/>
  <c r="N1237" i="1"/>
  <c r="A1237" i="1"/>
  <c r="O1237" i="1"/>
  <c r="A711" i="1"/>
  <c r="N711" i="1"/>
  <c r="B711" i="1"/>
  <c r="P711" i="1"/>
  <c r="Q711" i="1"/>
  <c r="O711" i="1"/>
  <c r="R711" i="1"/>
  <c r="K711" i="1"/>
  <c r="L711" i="1"/>
  <c r="M711" i="1"/>
  <c r="K703" i="1"/>
  <c r="L703" i="1"/>
  <c r="M703" i="1"/>
  <c r="B703" i="1"/>
  <c r="P703" i="1"/>
  <c r="Q703" i="1"/>
  <c r="O703" i="1"/>
  <c r="J703" i="1"/>
  <c r="R703" i="1"/>
  <c r="Q695" i="1"/>
  <c r="O695" i="1"/>
  <c r="J695" i="1"/>
  <c r="R695" i="1"/>
  <c r="L695" i="1"/>
  <c r="M695" i="1"/>
  <c r="A695" i="1"/>
  <c r="N695" i="1"/>
  <c r="B695" i="1"/>
  <c r="P695" i="1"/>
  <c r="M687" i="1"/>
  <c r="A687" i="1"/>
  <c r="N687" i="1"/>
  <c r="B687" i="1"/>
  <c r="P687" i="1"/>
  <c r="J687" i="1"/>
  <c r="R687" i="1"/>
  <c r="K687" i="1"/>
  <c r="L687" i="1"/>
  <c r="R679" i="1"/>
  <c r="K679" i="1"/>
  <c r="L679" i="1"/>
  <c r="B679" i="1"/>
  <c r="N679" i="1"/>
  <c r="A679" i="1"/>
  <c r="P679" i="1"/>
  <c r="Q679" i="1"/>
  <c r="O679" i="1"/>
  <c r="J679" i="1"/>
  <c r="A671" i="1"/>
  <c r="P671" i="1"/>
  <c r="Q671" i="1"/>
  <c r="O671" i="1"/>
  <c r="J671" i="1"/>
  <c r="K671" i="1"/>
  <c r="L671" i="1"/>
  <c r="M671" i="1"/>
  <c r="B671" i="1"/>
  <c r="N671" i="1"/>
  <c r="L663" i="1"/>
  <c r="M663" i="1"/>
  <c r="B663" i="1"/>
  <c r="N663" i="1"/>
  <c r="Q663" i="1"/>
  <c r="O663" i="1"/>
  <c r="J663" i="1"/>
  <c r="R663" i="1"/>
  <c r="K663" i="1"/>
  <c r="J655" i="1"/>
  <c r="R655" i="1"/>
  <c r="K655" i="1"/>
  <c r="M655" i="1"/>
  <c r="B655" i="1"/>
  <c r="N655" i="1"/>
  <c r="A655" i="1"/>
  <c r="P655" i="1"/>
  <c r="Q655" i="1"/>
  <c r="O655" i="1"/>
  <c r="B647" i="1"/>
  <c r="N647" i="1"/>
  <c r="A647" i="1"/>
  <c r="P647" i="1"/>
  <c r="Q647" i="1"/>
  <c r="O647" i="1"/>
  <c r="R647" i="1"/>
  <c r="K647" i="1"/>
  <c r="L647" i="1"/>
  <c r="M647" i="1"/>
  <c r="K639" i="1"/>
  <c r="L639" i="1"/>
  <c r="M639" i="1"/>
  <c r="A639" i="1"/>
  <c r="P639" i="1"/>
  <c r="Q639" i="1"/>
  <c r="O639" i="1"/>
  <c r="J639" i="1"/>
  <c r="R639" i="1"/>
  <c r="Q631" i="1"/>
  <c r="O631" i="1"/>
  <c r="J631" i="1"/>
  <c r="R631" i="1"/>
  <c r="L631" i="1"/>
  <c r="M631" i="1"/>
  <c r="B631" i="1"/>
  <c r="N631" i="1"/>
  <c r="A631" i="1"/>
  <c r="P631" i="1"/>
  <c r="O623" i="1"/>
  <c r="B623" i="1"/>
  <c r="P623" i="1"/>
  <c r="A623" i="1"/>
  <c r="Q623" i="1"/>
  <c r="M623" i="1"/>
  <c r="N623" i="1"/>
  <c r="J623" i="1"/>
  <c r="L623" i="1"/>
  <c r="N615" i="1"/>
  <c r="R615" i="1"/>
  <c r="J615" i="1"/>
  <c r="B615" i="1"/>
  <c r="O615" i="1"/>
  <c r="A615" i="1"/>
  <c r="Q615" i="1"/>
  <c r="K615" i="1"/>
  <c r="P615" i="1"/>
  <c r="M615" i="1"/>
  <c r="A607" i="1"/>
  <c r="L607" i="1"/>
  <c r="K607" i="1"/>
  <c r="J607" i="1"/>
  <c r="M607" i="1"/>
  <c r="O607" i="1"/>
  <c r="P607" i="1"/>
  <c r="Q607" i="1"/>
  <c r="B607" i="1"/>
  <c r="R607" i="1"/>
  <c r="J599" i="1"/>
  <c r="L599" i="1"/>
  <c r="B599" i="1"/>
  <c r="P599" i="1"/>
  <c r="K599" i="1"/>
  <c r="R599" i="1"/>
  <c r="M599" i="1"/>
  <c r="N599" i="1"/>
  <c r="O599" i="1"/>
  <c r="M591" i="1"/>
  <c r="N591" i="1"/>
  <c r="O591" i="1"/>
  <c r="R591" i="1"/>
  <c r="A591" i="1"/>
  <c r="Q591" i="1"/>
  <c r="B591" i="1"/>
  <c r="P591" i="1"/>
  <c r="K591" i="1"/>
  <c r="L591" i="1"/>
  <c r="A583" i="1"/>
  <c r="L583" i="1"/>
  <c r="B583" i="1"/>
  <c r="P583" i="1"/>
  <c r="K583" i="1"/>
  <c r="Q583" i="1"/>
  <c r="N583" i="1"/>
  <c r="O583" i="1"/>
  <c r="J583" i="1"/>
  <c r="R583" i="1"/>
  <c r="O575" i="1"/>
  <c r="J575" i="1"/>
  <c r="R575" i="1"/>
  <c r="B575" i="1"/>
  <c r="P575" i="1"/>
  <c r="K575" i="1"/>
  <c r="Q575" i="1"/>
  <c r="M575" i="1"/>
  <c r="N575" i="1"/>
  <c r="K567" i="1"/>
  <c r="P567" i="1"/>
  <c r="M567" i="1"/>
  <c r="N567" i="1"/>
  <c r="J567" i="1"/>
  <c r="R567" i="1"/>
  <c r="A567" i="1"/>
  <c r="L567" i="1"/>
  <c r="B567" i="1"/>
  <c r="Q567" i="1"/>
  <c r="J559" i="1"/>
  <c r="A559" i="1"/>
  <c r="R559" i="1"/>
  <c r="B559" i="1"/>
  <c r="L559" i="1"/>
  <c r="M559" i="1"/>
  <c r="N559" i="1"/>
  <c r="O559" i="1"/>
  <c r="P559" i="1"/>
  <c r="N551" i="1"/>
  <c r="O551" i="1"/>
  <c r="P551" i="1"/>
  <c r="A551" i="1"/>
  <c r="R551" i="1"/>
  <c r="B551" i="1"/>
  <c r="Q551" i="1"/>
  <c r="K551" i="1"/>
  <c r="L551" i="1"/>
  <c r="M551" i="1"/>
  <c r="J79" i="1"/>
  <c r="Q1018" i="1"/>
  <c r="K95" i="1"/>
  <c r="K218" i="1"/>
  <c r="L210" i="1"/>
  <c r="P338" i="1"/>
  <c r="P327" i="1"/>
  <c r="L1113" i="1"/>
  <c r="L1105" i="1"/>
  <c r="Q319" i="1"/>
  <c r="A319" i="1"/>
  <c r="A273" i="1"/>
  <c r="A185" i="1"/>
  <c r="B482" i="1"/>
  <c r="B490" i="1"/>
  <c r="B498" i="1"/>
  <c r="P506" i="1"/>
  <c r="P514" i="1"/>
  <c r="L109" i="1"/>
  <c r="P1054" i="1"/>
  <c r="L1131" i="1"/>
  <c r="N55" i="1"/>
  <c r="K1237" i="1"/>
  <c r="K39" i="1"/>
  <c r="L87" i="1"/>
  <c r="L427" i="1"/>
  <c r="O427" i="1"/>
  <c r="A427" i="1"/>
  <c r="N703" i="1"/>
  <c r="R218" i="1"/>
  <c r="R210" i="1"/>
  <c r="N338" i="1"/>
  <c r="O327" i="1"/>
  <c r="R1113" i="1"/>
  <c r="R1105" i="1"/>
  <c r="P319" i="1"/>
  <c r="N273" i="1"/>
  <c r="M185" i="1"/>
  <c r="M482" i="1"/>
  <c r="P490" i="1"/>
  <c r="R498" i="1"/>
  <c r="A498" i="1"/>
  <c r="A506" i="1"/>
  <c r="A514" i="1"/>
  <c r="B109" i="1"/>
  <c r="B1054" i="1"/>
  <c r="B1131" i="1"/>
  <c r="M55" i="1"/>
  <c r="B1237" i="1"/>
  <c r="L39" i="1"/>
  <c r="Q306" i="1"/>
  <c r="O567" i="1"/>
  <c r="L615" i="1"/>
  <c r="P663" i="1"/>
  <c r="A703" i="1"/>
  <c r="O119" i="1"/>
  <c r="P449" i="1"/>
  <c r="J450" i="1"/>
  <c r="L552" i="1"/>
  <c r="J568" i="1"/>
  <c r="A584" i="1"/>
  <c r="K608" i="1"/>
  <c r="O624" i="1"/>
  <c r="O648" i="1"/>
  <c r="A664" i="1"/>
  <c r="B696" i="1"/>
  <c r="M713" i="1"/>
  <c r="N617" i="1"/>
  <c r="O673" i="1"/>
  <c r="K1175" i="1"/>
  <c r="B1076" i="1"/>
  <c r="N1071" i="1"/>
  <c r="Q450" i="1"/>
  <c r="L592" i="1"/>
  <c r="J608" i="1"/>
  <c r="A624" i="1"/>
  <c r="M648" i="1"/>
  <c r="M672" i="1"/>
  <c r="O704" i="1"/>
  <c r="R1175" i="1"/>
  <c r="P392" i="1"/>
  <c r="N731" i="1"/>
  <c r="A1076" i="1"/>
  <c r="P1070" i="1"/>
  <c r="A12" i="1"/>
  <c r="M680" i="1"/>
  <c r="Q704" i="1"/>
  <c r="M386" i="1"/>
  <c r="N377" i="1"/>
  <c r="M375" i="1"/>
  <c r="B827" i="1"/>
  <c r="J731" i="1"/>
  <c r="B1068" i="1"/>
  <c r="O1070" i="1"/>
  <c r="B819" i="1"/>
  <c r="B739" i="1"/>
  <c r="R1084" i="1"/>
  <c r="J1068" i="1"/>
  <c r="A798" i="1"/>
  <c r="P740" i="1"/>
  <c r="Q1084" i="1"/>
  <c r="K1066" i="1"/>
  <c r="P568" i="1"/>
  <c r="P584" i="1"/>
  <c r="N600" i="1"/>
  <c r="L616" i="1"/>
  <c r="P632" i="1"/>
  <c r="N664" i="1"/>
  <c r="O688" i="1"/>
  <c r="Q712" i="1"/>
  <c r="B649" i="1"/>
  <c r="Q1159" i="1"/>
  <c r="A1219" i="1"/>
  <c r="R1083" i="1"/>
  <c r="K568" i="1"/>
  <c r="N584" i="1"/>
  <c r="L600" i="1"/>
  <c r="J616" i="1"/>
  <c r="R640" i="1"/>
  <c r="M664" i="1"/>
  <c r="P688" i="1"/>
  <c r="Q689" i="1"/>
  <c r="M657" i="1"/>
  <c r="L1219" i="1"/>
  <c r="L1167" i="1"/>
  <c r="M1080" i="1"/>
  <c r="P243" i="1"/>
  <c r="O608" i="1"/>
  <c r="Q624" i="1"/>
  <c r="Q640" i="1"/>
  <c r="B664" i="1"/>
  <c r="B688" i="1"/>
  <c r="J705" i="1"/>
  <c r="M673" i="1"/>
  <c r="M1115" i="1"/>
  <c r="N1117" i="1"/>
  <c r="A1117" i="1"/>
  <c r="J1117" i="1"/>
  <c r="R1117" i="1"/>
  <c r="L1117" i="1"/>
  <c r="M1117" i="1"/>
  <c r="L1125" i="1"/>
  <c r="A1125" i="1"/>
  <c r="J164" i="1"/>
  <c r="B164" i="1"/>
  <c r="M164" i="1"/>
  <c r="N164" i="1"/>
  <c r="O164" i="1"/>
  <c r="R164" i="1"/>
  <c r="L164" i="1"/>
  <c r="A231" i="1"/>
  <c r="N231" i="1"/>
  <c r="B231" i="1"/>
  <c r="O231" i="1"/>
  <c r="Q231" i="1"/>
  <c r="P231" i="1"/>
  <c r="J231" i="1"/>
  <c r="K231" i="1"/>
  <c r="L231" i="1"/>
  <c r="Q156" i="1"/>
  <c r="N156" i="1"/>
  <c r="O156" i="1"/>
  <c r="N148" i="1"/>
  <c r="A148" i="1"/>
  <c r="R148" i="1"/>
  <c r="B148" i="1"/>
  <c r="K148" i="1"/>
  <c r="A179" i="1"/>
  <c r="M179" i="1"/>
  <c r="R179" i="1"/>
  <c r="K179" i="1"/>
  <c r="L1035" i="1"/>
  <c r="J1035" i="1"/>
  <c r="R1035" i="1"/>
  <c r="Q282" i="1"/>
  <c r="B282" i="1"/>
  <c r="N282" i="1"/>
  <c r="A282" i="1"/>
  <c r="O282" i="1"/>
  <c r="B290" i="1"/>
  <c r="J290" i="1"/>
  <c r="P290" i="1"/>
  <c r="Q290" i="1"/>
  <c r="O298" i="1"/>
  <c r="L298" i="1"/>
  <c r="K298" i="1"/>
  <c r="M298" i="1"/>
  <c r="J183" i="1"/>
  <c r="O183" i="1"/>
  <c r="Q183" i="1"/>
  <c r="A183" i="1"/>
  <c r="K183" i="1"/>
  <c r="R184" i="1"/>
  <c r="M184" i="1"/>
  <c r="O184" i="1"/>
  <c r="N78" i="1"/>
  <c r="A78" i="1"/>
  <c r="K78" i="1"/>
  <c r="A86" i="1"/>
  <c r="O86" i="1"/>
  <c r="M86" i="1"/>
  <c r="P70" i="1"/>
  <c r="L70" i="1"/>
  <c r="Q122" i="1"/>
  <c r="J122" i="1"/>
  <c r="Q220" i="1"/>
  <c r="K212" i="1"/>
  <c r="L212" i="1"/>
  <c r="R340" i="1"/>
  <c r="Q1107" i="1"/>
  <c r="A1107" i="1"/>
  <c r="N488" i="1"/>
  <c r="N544" i="1"/>
  <c r="L139" i="1"/>
  <c r="B139" i="1"/>
  <c r="R17" i="1"/>
  <c r="K1235" i="1"/>
  <c r="L1235" i="1"/>
  <c r="K176" i="1"/>
  <c r="K122" i="1"/>
  <c r="J41" i="1"/>
  <c r="M344" i="1"/>
  <c r="Q344" i="1"/>
  <c r="J344" i="1"/>
  <c r="L344" i="1"/>
  <c r="B1120" i="1"/>
  <c r="A1120" i="1"/>
  <c r="N1120" i="1"/>
  <c r="Q1120" i="1"/>
  <c r="K1120" i="1"/>
  <c r="O142" i="1"/>
  <c r="A142" i="1"/>
  <c r="K142" i="1"/>
  <c r="N142" i="1"/>
  <c r="P142" i="1"/>
  <c r="R142" i="1"/>
  <c r="P171" i="1"/>
  <c r="K171" i="1"/>
  <c r="L171" i="1"/>
  <c r="O171" i="1"/>
  <c r="N171" i="1"/>
  <c r="B228" i="1"/>
  <c r="A228" i="1"/>
  <c r="N228" i="1"/>
  <c r="Q228" i="1"/>
  <c r="A1046" i="1"/>
  <c r="R1046" i="1"/>
  <c r="Q1134" i="1"/>
  <c r="A1134" i="1"/>
  <c r="M1134" i="1"/>
  <c r="K1145" i="1"/>
  <c r="P1145" i="1"/>
  <c r="R1145" i="1"/>
  <c r="J1156" i="1"/>
  <c r="N1156" i="1"/>
  <c r="P1177" i="1"/>
  <c r="N1177" i="1"/>
  <c r="L1177" i="1"/>
  <c r="K1195" i="1"/>
  <c r="J1195" i="1"/>
  <c r="R1195" i="1"/>
  <c r="B1207" i="1"/>
  <c r="R1207" i="1"/>
  <c r="M1207" i="1"/>
  <c r="A153" i="1"/>
  <c r="K153" i="1"/>
  <c r="Q285" i="1"/>
  <c r="A285" i="1"/>
  <c r="P285" i="1"/>
  <c r="M285" i="1"/>
  <c r="J285" i="1"/>
  <c r="K293" i="1"/>
  <c r="P293" i="1"/>
  <c r="O311" i="1"/>
  <c r="A311" i="1"/>
  <c r="J311" i="1"/>
  <c r="B81" i="1"/>
  <c r="M81" i="1"/>
  <c r="N81" i="1"/>
  <c r="Q81" i="1"/>
  <c r="L81" i="1"/>
  <c r="A81" i="1"/>
  <c r="B261" i="1"/>
  <c r="R261" i="1"/>
  <c r="Q269" i="1"/>
  <c r="J269" i="1"/>
  <c r="K1012" i="1"/>
  <c r="A1012" i="1"/>
  <c r="M1012" i="1"/>
  <c r="O103" i="1"/>
  <c r="L103" i="1"/>
  <c r="J111" i="1"/>
  <c r="P111" i="1"/>
  <c r="K512" i="1"/>
  <c r="M512" i="1"/>
  <c r="A504" i="1"/>
  <c r="B504" i="1"/>
  <c r="K504" i="1"/>
  <c r="N504" i="1"/>
  <c r="A329" i="1"/>
  <c r="M329" i="1"/>
  <c r="N255" i="1"/>
  <c r="Q255" i="1"/>
  <c r="L255" i="1"/>
  <c r="P247" i="1"/>
  <c r="R247" i="1"/>
  <c r="K247" i="1"/>
  <c r="J171" i="1"/>
  <c r="R285" i="1"/>
  <c r="B1195" i="1"/>
  <c r="N990" i="1"/>
  <c r="B990" i="1"/>
  <c r="M990" i="1"/>
  <c r="O990" i="1"/>
  <c r="P990" i="1"/>
  <c r="R990" i="1"/>
  <c r="K990" i="1"/>
  <c r="A990" i="1"/>
  <c r="L990" i="1"/>
  <c r="N974" i="1"/>
  <c r="K974" i="1"/>
  <c r="L974" i="1"/>
  <c r="B974" i="1"/>
  <c r="O974" i="1"/>
  <c r="Q974" i="1"/>
  <c r="J974" i="1"/>
  <c r="A966" i="1"/>
  <c r="B966" i="1"/>
  <c r="B958" i="1"/>
  <c r="M958" i="1"/>
  <c r="N958" i="1"/>
  <c r="P958" i="1"/>
  <c r="Q958" i="1"/>
  <c r="R958" i="1"/>
  <c r="L958" i="1"/>
  <c r="A958" i="1"/>
  <c r="J942" i="1"/>
  <c r="Q942" i="1"/>
  <c r="A942" i="1"/>
  <c r="R942" i="1"/>
  <c r="L942" i="1"/>
  <c r="O942" i="1"/>
  <c r="P934" i="1"/>
  <c r="B934" i="1"/>
  <c r="A926" i="1"/>
  <c r="O926" i="1"/>
  <c r="B926" i="1"/>
  <c r="P926" i="1"/>
  <c r="K926" i="1"/>
  <c r="R926" i="1"/>
  <c r="M926" i="1"/>
  <c r="Q926" i="1"/>
  <c r="J926" i="1"/>
  <c r="L926" i="1"/>
  <c r="A918" i="1"/>
  <c r="B918" i="1"/>
  <c r="M918" i="1"/>
  <c r="P918" i="1"/>
  <c r="R918" i="1"/>
  <c r="L918" i="1"/>
  <c r="A910" i="1"/>
  <c r="O910" i="1"/>
  <c r="B910" i="1"/>
  <c r="K910" i="1"/>
  <c r="K902" i="1"/>
  <c r="R902" i="1"/>
  <c r="J894" i="1"/>
  <c r="B894" i="1"/>
  <c r="K894" i="1"/>
  <c r="M894" i="1"/>
  <c r="L894" i="1"/>
  <c r="O894" i="1"/>
  <c r="R894" i="1"/>
  <c r="O886" i="1"/>
  <c r="B886" i="1"/>
  <c r="J886" i="1"/>
  <c r="L886" i="1"/>
  <c r="O878" i="1"/>
  <c r="P878" i="1"/>
  <c r="J878" i="1"/>
  <c r="A878" i="1"/>
  <c r="L878" i="1"/>
  <c r="Q878" i="1"/>
  <c r="R878" i="1"/>
  <c r="K878" i="1"/>
  <c r="M878" i="1"/>
  <c r="R870" i="1"/>
  <c r="A870" i="1"/>
  <c r="B870" i="1"/>
  <c r="K870" i="1"/>
  <c r="J870" i="1"/>
  <c r="N870" i="1"/>
  <c r="L870" i="1"/>
  <c r="O870" i="1"/>
  <c r="B862" i="1"/>
  <c r="O862" i="1"/>
  <c r="N862" i="1"/>
  <c r="J142" i="1"/>
  <c r="Q504" i="1"/>
  <c r="Q1156" i="1"/>
  <c r="B878" i="1"/>
  <c r="N918" i="1"/>
  <c r="K220" i="1"/>
  <c r="M340" i="1"/>
  <c r="P544" i="1"/>
  <c r="M1120" i="1"/>
  <c r="R504" i="1"/>
  <c r="A1145" i="1"/>
  <c r="Q164" i="1"/>
  <c r="N926" i="1"/>
  <c r="M974" i="1"/>
  <c r="P1120" i="1"/>
  <c r="M1046" i="1"/>
  <c r="R67" i="1"/>
  <c r="R1125" i="1"/>
  <c r="J990" i="1"/>
  <c r="J958" i="1"/>
  <c r="K966" i="1"/>
  <c r="L199" i="1"/>
  <c r="Q196" i="1"/>
  <c r="P419" i="1"/>
  <c r="R449" i="1"/>
  <c r="P442" i="1"/>
  <c r="L460" i="1"/>
  <c r="B992" i="1"/>
  <c r="O861" i="1"/>
  <c r="A917" i="1"/>
  <c r="P702" i="1"/>
  <c r="O560" i="1"/>
  <c r="N576" i="1"/>
  <c r="O592" i="1"/>
  <c r="P608" i="1"/>
  <c r="R624" i="1"/>
  <c r="A632" i="1"/>
  <c r="N656" i="1"/>
  <c r="B672" i="1"/>
  <c r="O696" i="1"/>
  <c r="P712" i="1"/>
  <c r="J561" i="1"/>
  <c r="B585" i="1"/>
  <c r="K617" i="1"/>
  <c r="K665" i="1"/>
  <c r="P1219" i="1"/>
  <c r="B1167" i="1"/>
  <c r="Q1164" i="1"/>
  <c r="M392" i="1"/>
  <c r="A400" i="1"/>
  <c r="K358" i="1"/>
  <c r="N386" i="1"/>
  <c r="P386" i="1"/>
  <c r="M367" i="1"/>
  <c r="B732" i="1"/>
  <c r="B722" i="1"/>
  <c r="Q739" i="1"/>
  <c r="R724" i="1"/>
  <c r="B1084" i="1"/>
  <c r="B1064" i="1"/>
  <c r="K1082" i="1"/>
  <c r="O1078" i="1"/>
  <c r="L1073" i="1"/>
  <c r="R1067" i="1"/>
  <c r="M1064" i="1"/>
  <c r="K73" i="1"/>
  <c r="P1127" i="1"/>
  <c r="P174" i="1"/>
  <c r="P502" i="1"/>
  <c r="A35" i="1"/>
  <c r="N541" i="1"/>
  <c r="L44" i="1"/>
  <c r="B278" i="1"/>
  <c r="J191" i="1"/>
  <c r="P196" i="1"/>
  <c r="K640" i="1"/>
  <c r="L656" i="1"/>
  <c r="A672" i="1"/>
  <c r="P696" i="1"/>
  <c r="R625" i="1"/>
  <c r="J665" i="1"/>
  <c r="L392" i="1"/>
  <c r="B400" i="1"/>
  <c r="Q364" i="1"/>
  <c r="R386" i="1"/>
  <c r="B384" i="1"/>
  <c r="K333" i="1"/>
  <c r="A859" i="1"/>
  <c r="B788" i="1"/>
  <c r="A732" i="1"/>
  <c r="A722" i="1"/>
  <c r="M739" i="1"/>
  <c r="P724" i="1"/>
  <c r="B1080" i="1"/>
  <c r="A1064" i="1"/>
  <c r="M1081" i="1"/>
  <c r="Q1077" i="1"/>
  <c r="N1072" i="1"/>
  <c r="K1067" i="1"/>
  <c r="O1063" i="1"/>
  <c r="A73" i="1"/>
  <c r="K303" i="1"/>
  <c r="N173" i="1"/>
  <c r="L502" i="1"/>
  <c r="R19" i="1"/>
  <c r="M541" i="1"/>
  <c r="R44" i="1"/>
  <c r="R117" i="1"/>
  <c r="J245" i="1"/>
  <c r="R191" i="1"/>
  <c r="M196" i="1"/>
  <c r="J430" i="1"/>
  <c r="Q1217" i="1"/>
  <c r="J392" i="1"/>
  <c r="K408" i="1"/>
  <c r="B386" i="1"/>
  <c r="B843" i="1"/>
  <c r="A1080" i="1"/>
  <c r="L1081" i="1"/>
  <c r="R1075" i="1"/>
  <c r="M1072" i="1"/>
  <c r="J1067" i="1"/>
  <c r="N1063" i="1"/>
  <c r="R727" i="1"/>
  <c r="N1080" i="1"/>
  <c r="K1075" i="1"/>
  <c r="O1071" i="1"/>
  <c r="L1066" i="1"/>
  <c r="P1062" i="1"/>
  <c r="K197" i="1"/>
  <c r="O1062" i="1"/>
  <c r="R1161" i="1"/>
  <c r="B1072" i="1"/>
  <c r="K1083" i="1"/>
  <c r="O1079" i="1"/>
  <c r="L1074" i="1"/>
  <c r="M1065" i="1"/>
  <c r="M1200" i="1"/>
  <c r="O287" i="1"/>
  <c r="P1172" i="1"/>
  <c r="K400" i="1"/>
  <c r="A386" i="1"/>
  <c r="B723" i="1"/>
  <c r="A1072" i="1"/>
  <c r="J1083" i="1"/>
  <c r="N1079" i="1"/>
  <c r="K1074" i="1"/>
  <c r="L1065" i="1"/>
  <c r="R1200" i="1"/>
  <c r="R279" i="1"/>
  <c r="M238" i="1"/>
  <c r="A137" i="1"/>
  <c r="O517" i="1"/>
  <c r="J196" i="1"/>
  <c r="R1226" i="1"/>
  <c r="Q400" i="1"/>
  <c r="J386" i="1"/>
  <c r="B735" i="1"/>
  <c r="A723" i="1"/>
  <c r="L1082" i="1"/>
  <c r="P1078" i="1"/>
  <c r="M1073" i="1"/>
  <c r="N1064" i="1"/>
  <c r="P1211" i="1"/>
  <c r="R1167" i="1"/>
  <c r="R1160" i="1"/>
  <c r="P1213" i="1"/>
  <c r="Q1151" i="1"/>
  <c r="Q1171" i="1"/>
  <c r="R1151" i="1"/>
  <c r="P1218" i="1"/>
  <c r="K1135" i="1"/>
  <c r="L1135" i="1"/>
  <c r="O1135" i="1"/>
  <c r="P1135" i="1"/>
  <c r="Q1135" i="1"/>
  <c r="M1135" i="1"/>
  <c r="J1135" i="1"/>
  <c r="A1135" i="1"/>
  <c r="N1135" i="1"/>
  <c r="Q1152" i="1"/>
  <c r="K1152" i="1"/>
  <c r="R1186" i="1"/>
  <c r="A1186" i="1"/>
  <c r="L1186" i="1"/>
  <c r="N1186" i="1"/>
  <c r="P1186" i="1"/>
  <c r="O1203" i="1"/>
  <c r="J1203" i="1"/>
  <c r="B1203" i="1"/>
  <c r="Q1203" i="1"/>
  <c r="K1203" i="1"/>
  <c r="A1203" i="1"/>
  <c r="R1203" i="1"/>
  <c r="L1203" i="1"/>
  <c r="M1203" i="1"/>
  <c r="N1203" i="1"/>
  <c r="R181" i="1"/>
  <c r="M181" i="1"/>
  <c r="B181" i="1"/>
  <c r="L181" i="1"/>
  <c r="N181" i="1"/>
  <c r="P181" i="1"/>
  <c r="J181" i="1"/>
  <c r="K181" i="1"/>
  <c r="O181" i="1"/>
  <c r="L289" i="1"/>
  <c r="K289" i="1"/>
  <c r="N289" i="1"/>
  <c r="Q289" i="1"/>
  <c r="A289" i="1"/>
  <c r="R289" i="1"/>
  <c r="N235" i="1"/>
  <c r="O235" i="1"/>
  <c r="Q85" i="1"/>
  <c r="B85" i="1"/>
  <c r="P85" i="1"/>
  <c r="M85" i="1"/>
  <c r="N85" i="1"/>
  <c r="B1148" i="1"/>
  <c r="O1148" i="1"/>
  <c r="A1148" i="1"/>
  <c r="Q1148" i="1"/>
  <c r="R1148" i="1"/>
  <c r="N1148" i="1"/>
  <c r="P1148" i="1"/>
  <c r="J1148" i="1"/>
  <c r="K1148" i="1"/>
  <c r="L1148" i="1"/>
  <c r="J5" i="1"/>
  <c r="Q5" i="1"/>
  <c r="M29" i="1"/>
  <c r="O29" i="1"/>
  <c r="A29" i="1"/>
  <c r="R29" i="1"/>
  <c r="K29" i="1"/>
  <c r="B29" i="1"/>
  <c r="L29" i="1"/>
  <c r="N29" i="1"/>
  <c r="P29" i="1"/>
  <c r="J29" i="1"/>
  <c r="B53" i="1"/>
  <c r="J53" i="1"/>
  <c r="Q53" i="1"/>
  <c r="M53" i="1"/>
  <c r="O53" i="1"/>
  <c r="P53" i="1"/>
  <c r="N53" i="1"/>
  <c r="R53" i="1"/>
  <c r="K53" i="1"/>
  <c r="L53" i="1"/>
  <c r="P1056" i="1"/>
  <c r="Q1056" i="1"/>
  <c r="R1056" i="1"/>
  <c r="J1056" i="1"/>
  <c r="K1056" i="1"/>
  <c r="L1056" i="1"/>
  <c r="A1056" i="1"/>
  <c r="B1056" i="1"/>
  <c r="M1056" i="1"/>
  <c r="N1056" i="1"/>
  <c r="O475" i="1"/>
  <c r="N475" i="1"/>
  <c r="Q475" i="1"/>
  <c r="R475" i="1"/>
  <c r="J475" i="1"/>
  <c r="M475" i="1"/>
  <c r="A475" i="1"/>
  <c r="L475" i="1"/>
  <c r="B475" i="1"/>
  <c r="K475" i="1"/>
  <c r="M500" i="1"/>
  <c r="K500" i="1"/>
  <c r="A500" i="1"/>
  <c r="L500" i="1"/>
  <c r="J500" i="1"/>
  <c r="N500" i="1"/>
  <c r="O500" i="1"/>
  <c r="P500" i="1"/>
  <c r="Q500" i="1"/>
  <c r="R500" i="1"/>
  <c r="M271" i="1"/>
  <c r="Q271" i="1"/>
  <c r="A271" i="1"/>
  <c r="R271" i="1"/>
  <c r="B271" i="1"/>
  <c r="J271" i="1"/>
  <c r="K271" i="1"/>
  <c r="L271" i="1"/>
  <c r="N271" i="1"/>
  <c r="O271" i="1"/>
  <c r="J1111" i="1"/>
  <c r="R1111" i="1"/>
  <c r="M1111" i="1"/>
  <c r="A1111" i="1"/>
  <c r="N1111" i="1"/>
  <c r="B1111" i="1"/>
  <c r="O1111" i="1"/>
  <c r="P1111" i="1"/>
  <c r="Q1111" i="1"/>
  <c r="K1111" i="1"/>
  <c r="J208" i="1"/>
  <c r="B208" i="1"/>
  <c r="N208" i="1"/>
  <c r="L208" i="1"/>
  <c r="M208" i="1"/>
  <c r="O208" i="1"/>
  <c r="A208" i="1"/>
  <c r="P208" i="1"/>
  <c r="Q208" i="1"/>
  <c r="R208" i="1"/>
  <c r="L1275" i="1"/>
  <c r="R1275" i="1"/>
  <c r="N1275" i="1"/>
  <c r="O1275" i="1"/>
  <c r="K1275" i="1"/>
  <c r="A1275" i="1"/>
  <c r="Q1275" i="1"/>
  <c r="B1246" i="1"/>
  <c r="O1246" i="1"/>
  <c r="L1246" i="1"/>
  <c r="J1246" i="1"/>
  <c r="K1246" i="1"/>
  <c r="M1246" i="1"/>
  <c r="O85" i="1"/>
  <c r="B289" i="1"/>
  <c r="Q297" i="1"/>
  <c r="R1246" i="1"/>
  <c r="Q29" i="1"/>
  <c r="B1135" i="1"/>
  <c r="N346" i="1"/>
  <c r="B346" i="1"/>
  <c r="Q346" i="1"/>
  <c r="K346" i="1"/>
  <c r="L346" i="1"/>
  <c r="L1124" i="1"/>
  <c r="N1124" i="1"/>
  <c r="J1124" i="1"/>
  <c r="Q1124" i="1"/>
  <c r="R1124" i="1"/>
  <c r="J143" i="1"/>
  <c r="Q143" i="1"/>
  <c r="K143" i="1"/>
  <c r="N143" i="1"/>
  <c r="A143" i="1"/>
  <c r="O143" i="1"/>
  <c r="K225" i="1"/>
  <c r="B225" i="1"/>
  <c r="M225" i="1"/>
  <c r="Q225" i="1"/>
  <c r="J225" i="1"/>
  <c r="P1050" i="1"/>
  <c r="L1050" i="1"/>
  <c r="A1050" i="1"/>
  <c r="M1050" i="1"/>
  <c r="B1050" i="1"/>
  <c r="J1050" i="1"/>
  <c r="N1050" i="1"/>
  <c r="O1050" i="1"/>
  <c r="M71" i="1"/>
  <c r="P71" i="1"/>
  <c r="A71" i="1"/>
  <c r="K71" i="1"/>
  <c r="B71" i="1"/>
  <c r="L71" i="1"/>
  <c r="N71" i="1"/>
  <c r="O71" i="1"/>
  <c r="Q71" i="1"/>
  <c r="J71" i="1"/>
  <c r="K472" i="1"/>
  <c r="O472" i="1"/>
  <c r="B472" i="1"/>
  <c r="R472" i="1"/>
  <c r="P472" i="1"/>
  <c r="A472" i="1"/>
  <c r="Q472" i="1"/>
  <c r="N472" i="1"/>
  <c r="J472" i="1"/>
  <c r="L472" i="1"/>
  <c r="A13" i="1"/>
  <c r="N13" i="1"/>
  <c r="B13" i="1"/>
  <c r="L37" i="1"/>
  <c r="M37" i="1"/>
  <c r="B37" i="1"/>
  <c r="J37" i="1"/>
  <c r="A37" i="1"/>
  <c r="O37" i="1"/>
  <c r="P37" i="1"/>
  <c r="Q37" i="1"/>
  <c r="K37" i="1"/>
  <c r="N37" i="1"/>
  <c r="R37" i="1"/>
  <c r="L134" i="1"/>
  <c r="B134" i="1"/>
  <c r="J134" i="1"/>
  <c r="K134" i="1"/>
  <c r="N134" i="1"/>
  <c r="O134" i="1"/>
  <c r="P134" i="1"/>
  <c r="Q134" i="1"/>
  <c r="R134" i="1"/>
  <c r="A134" i="1"/>
  <c r="Q1016" i="1"/>
  <c r="R1016" i="1"/>
  <c r="L1016" i="1"/>
  <c r="N1016" i="1"/>
  <c r="O1016" i="1"/>
  <c r="P1016" i="1"/>
  <c r="A1016" i="1"/>
  <c r="B1016" i="1"/>
  <c r="M1016" i="1"/>
  <c r="J1016" i="1"/>
  <c r="B540" i="1"/>
  <c r="O540" i="1"/>
  <c r="A540" i="1"/>
  <c r="L540" i="1"/>
  <c r="J540" i="1"/>
  <c r="R540" i="1"/>
  <c r="K540" i="1"/>
  <c r="M540" i="1"/>
  <c r="N540" i="1"/>
  <c r="P540" i="1"/>
  <c r="A516" i="1"/>
  <c r="K516" i="1"/>
  <c r="P516" i="1"/>
  <c r="O516" i="1"/>
  <c r="Q516" i="1"/>
  <c r="J516" i="1"/>
  <c r="R516" i="1"/>
  <c r="M516" i="1"/>
  <c r="L516" i="1"/>
  <c r="B516" i="1"/>
  <c r="N492" i="1"/>
  <c r="O492" i="1"/>
  <c r="M492" i="1"/>
  <c r="J492" i="1"/>
  <c r="R492" i="1"/>
  <c r="K492" i="1"/>
  <c r="L492" i="1"/>
  <c r="P492" i="1"/>
  <c r="A492" i="1"/>
  <c r="Q492" i="1"/>
  <c r="B1087" i="1"/>
  <c r="M1087" i="1"/>
  <c r="Q1087" i="1"/>
  <c r="A1087" i="1"/>
  <c r="O1087" i="1"/>
  <c r="P1087" i="1"/>
  <c r="J1087" i="1"/>
  <c r="R1087" i="1"/>
  <c r="K1087" i="1"/>
  <c r="L1087" i="1"/>
  <c r="A1103" i="1"/>
  <c r="L1103" i="1"/>
  <c r="K1103" i="1"/>
  <c r="N1103" i="1"/>
  <c r="B1103" i="1"/>
  <c r="O1103" i="1"/>
  <c r="P1103" i="1"/>
  <c r="Q1103" i="1"/>
  <c r="J1103" i="1"/>
  <c r="R1103" i="1"/>
  <c r="Q336" i="1"/>
  <c r="L336" i="1"/>
  <c r="J336" i="1"/>
  <c r="R336" i="1"/>
  <c r="A336" i="1"/>
  <c r="K336" i="1"/>
  <c r="B336" i="1"/>
  <c r="M336" i="1"/>
  <c r="N336" i="1"/>
  <c r="O336" i="1"/>
  <c r="J1266" i="1"/>
  <c r="A1266" i="1"/>
  <c r="K1266" i="1"/>
  <c r="M1266" i="1"/>
  <c r="L1266" i="1"/>
  <c r="O1266" i="1"/>
  <c r="P1266" i="1"/>
  <c r="K13" i="1"/>
  <c r="M5" i="1"/>
  <c r="R13" i="1"/>
  <c r="L5" i="1"/>
  <c r="L225" i="1"/>
  <c r="R143" i="1"/>
  <c r="P346" i="1"/>
  <c r="L85" i="1"/>
  <c r="Q1246" i="1"/>
  <c r="N1266" i="1"/>
  <c r="L1111" i="1"/>
  <c r="B500" i="1"/>
  <c r="K1016" i="1"/>
  <c r="K1229" i="1"/>
  <c r="R1229" i="1"/>
  <c r="B1229" i="1"/>
  <c r="N149" i="1"/>
  <c r="J149" i="1"/>
  <c r="M149" i="1"/>
  <c r="Q149" i="1"/>
  <c r="A149" i="1"/>
  <c r="O149" i="1"/>
  <c r="R149" i="1"/>
  <c r="K149" i="1"/>
  <c r="B149" i="1"/>
  <c r="P149" i="1"/>
  <c r="L1036" i="1"/>
  <c r="A1036" i="1"/>
  <c r="N1036" i="1"/>
  <c r="B1036" i="1"/>
  <c r="P1036" i="1"/>
  <c r="Q1036" i="1"/>
  <c r="J1036" i="1"/>
  <c r="R1036" i="1"/>
  <c r="K281" i="1"/>
  <c r="B281" i="1"/>
  <c r="L297" i="1"/>
  <c r="O297" i="1"/>
  <c r="P297" i="1"/>
  <c r="A297" i="1"/>
  <c r="R297" i="1"/>
  <c r="B297" i="1"/>
  <c r="J297" i="1"/>
  <c r="L305" i="1"/>
  <c r="Q305" i="1"/>
  <c r="M305" i="1"/>
  <c r="R305" i="1"/>
  <c r="P305" i="1"/>
  <c r="J305" i="1"/>
  <c r="K305" i="1"/>
  <c r="M77" i="1"/>
  <c r="P77" i="1"/>
  <c r="Q77" i="1"/>
  <c r="A77" i="1"/>
  <c r="J77" i="1"/>
  <c r="B77" i="1"/>
  <c r="K77" i="1"/>
  <c r="N77" i="1"/>
  <c r="R77" i="1"/>
  <c r="K97" i="1"/>
  <c r="M97" i="1"/>
  <c r="J97" i="1"/>
  <c r="A97" i="1"/>
  <c r="L97" i="1"/>
  <c r="B97" i="1"/>
  <c r="N97" i="1"/>
  <c r="O97" i="1"/>
  <c r="R97" i="1"/>
  <c r="P97" i="1"/>
  <c r="O265" i="1"/>
  <c r="N265" i="1"/>
  <c r="R265" i="1"/>
  <c r="L265" i="1"/>
  <c r="A265" i="1"/>
  <c r="B265" i="1"/>
  <c r="P265" i="1"/>
  <c r="Q265" i="1"/>
  <c r="J265" i="1"/>
  <c r="K265" i="1"/>
  <c r="K21" i="1"/>
  <c r="M21" i="1"/>
  <c r="J21" i="1"/>
  <c r="L21" i="1"/>
  <c r="Q21" i="1"/>
  <c r="A21" i="1"/>
  <c r="B21" i="1"/>
  <c r="N21" i="1"/>
  <c r="O21" i="1"/>
  <c r="P21" i="1"/>
  <c r="Q45" i="1"/>
  <c r="J45" i="1"/>
  <c r="L45" i="1"/>
  <c r="B45" i="1"/>
  <c r="O45" i="1"/>
  <c r="P45" i="1"/>
  <c r="N45" i="1"/>
  <c r="K45" i="1"/>
  <c r="M45" i="1"/>
  <c r="R45" i="1"/>
  <c r="L61" i="1"/>
  <c r="O61" i="1"/>
  <c r="N61" i="1"/>
  <c r="P61" i="1"/>
  <c r="K61" i="1"/>
  <c r="M61" i="1"/>
  <c r="Q61" i="1"/>
  <c r="R61" i="1"/>
  <c r="J61" i="1"/>
  <c r="A61" i="1"/>
  <c r="B130" i="1"/>
  <c r="L130" i="1"/>
  <c r="K130" i="1"/>
  <c r="A130" i="1"/>
  <c r="N130" i="1"/>
  <c r="J130" i="1"/>
  <c r="R130" i="1"/>
  <c r="M130" i="1"/>
  <c r="O130" i="1"/>
  <c r="P130" i="1"/>
  <c r="P107" i="1"/>
  <c r="Q107" i="1"/>
  <c r="M107" i="1"/>
  <c r="R107" i="1"/>
  <c r="J107" i="1"/>
  <c r="A107" i="1"/>
  <c r="L107" i="1"/>
  <c r="B107" i="1"/>
  <c r="N107" i="1"/>
  <c r="O107" i="1"/>
  <c r="R532" i="1"/>
  <c r="M532" i="1"/>
  <c r="Q532" i="1"/>
  <c r="J532" i="1"/>
  <c r="K532" i="1"/>
  <c r="L532" i="1"/>
  <c r="A532" i="1"/>
  <c r="O532" i="1"/>
  <c r="B532" i="1"/>
  <c r="N532" i="1"/>
  <c r="P524" i="1"/>
  <c r="R524" i="1"/>
  <c r="Q524" i="1"/>
  <c r="J524" i="1"/>
  <c r="K524" i="1"/>
  <c r="M524" i="1"/>
  <c r="L524" i="1"/>
  <c r="A524" i="1"/>
  <c r="O524" i="1"/>
  <c r="B524" i="1"/>
  <c r="Q508" i="1"/>
  <c r="N508" i="1"/>
  <c r="O508" i="1"/>
  <c r="P508" i="1"/>
  <c r="J508" i="1"/>
  <c r="R508" i="1"/>
  <c r="K508" i="1"/>
  <c r="M508" i="1"/>
  <c r="A508" i="1"/>
  <c r="L508" i="1"/>
  <c r="R484" i="1"/>
  <c r="L484" i="1"/>
  <c r="B484" i="1"/>
  <c r="M484" i="1"/>
  <c r="J484" i="1"/>
  <c r="K484" i="1"/>
  <c r="N484" i="1"/>
  <c r="O484" i="1"/>
  <c r="Q484" i="1"/>
  <c r="M317" i="1"/>
  <c r="A317" i="1"/>
  <c r="R317" i="1"/>
  <c r="K317" i="1"/>
  <c r="B317" i="1"/>
  <c r="L317" i="1"/>
  <c r="N317" i="1"/>
  <c r="O317" i="1"/>
  <c r="P317" i="1"/>
  <c r="Q317" i="1"/>
  <c r="P1008" i="1"/>
  <c r="O1008" i="1"/>
  <c r="J1008" i="1"/>
  <c r="M1008" i="1"/>
  <c r="N1008" i="1"/>
  <c r="A1008" i="1"/>
  <c r="B1008" i="1"/>
  <c r="Q1008" i="1"/>
  <c r="R1008" i="1"/>
  <c r="L1008" i="1"/>
  <c r="A216" i="1"/>
  <c r="N216" i="1"/>
  <c r="L216" i="1"/>
  <c r="K216" i="1"/>
  <c r="M216" i="1"/>
  <c r="O216" i="1"/>
  <c r="B216" i="1"/>
  <c r="P216" i="1"/>
  <c r="Q216" i="1"/>
  <c r="J216" i="1"/>
  <c r="R1256" i="1"/>
  <c r="Q1256" i="1"/>
  <c r="K1256" i="1"/>
  <c r="B1256" i="1"/>
  <c r="M1256" i="1"/>
  <c r="O1256" i="1"/>
  <c r="N1256" i="1"/>
  <c r="J13" i="1"/>
  <c r="K5" i="1"/>
  <c r="R225" i="1"/>
  <c r="B143" i="1"/>
  <c r="M346" i="1"/>
  <c r="Q1186" i="1"/>
  <c r="K85" i="1"/>
  <c r="M297" i="1"/>
  <c r="A1246" i="1"/>
  <c r="B1266" i="1"/>
  <c r="O77" i="1"/>
  <c r="M1103" i="1"/>
  <c r="B508" i="1"/>
  <c r="O1056" i="1"/>
  <c r="M265" i="1"/>
  <c r="O1186" i="1"/>
  <c r="A85" i="1"/>
  <c r="L1256" i="1"/>
  <c r="J1275" i="1"/>
  <c r="J317" i="1"/>
  <c r="N516" i="1"/>
  <c r="Q130" i="1"/>
  <c r="M472" i="1"/>
  <c r="L77" i="1"/>
  <c r="Q13" i="1"/>
  <c r="A5" i="1"/>
  <c r="O225" i="1"/>
  <c r="O1124" i="1"/>
  <c r="J346" i="1"/>
  <c r="K1186" i="1"/>
  <c r="J289" i="1"/>
  <c r="P1256" i="1"/>
  <c r="P1275" i="1"/>
  <c r="M1036" i="1"/>
  <c r="R71" i="1"/>
  <c r="P271" i="1"/>
  <c r="N524" i="1"/>
  <c r="M134" i="1"/>
  <c r="M1148" i="1"/>
  <c r="M1124" i="1"/>
  <c r="P289" i="1"/>
  <c r="J1256" i="1"/>
  <c r="M1275" i="1"/>
  <c r="K1036" i="1"/>
  <c r="R216" i="1"/>
  <c r="P532" i="1"/>
  <c r="A225" i="1"/>
  <c r="A346" i="1"/>
  <c r="J1186" i="1"/>
  <c r="Q181" i="1"/>
  <c r="N1087" i="1"/>
  <c r="B61" i="1"/>
  <c r="M13" i="1"/>
  <c r="O5" i="1"/>
  <c r="P143" i="1"/>
  <c r="K1124" i="1"/>
  <c r="M1186" i="1"/>
  <c r="R85" i="1"/>
  <c r="O289" i="1"/>
  <c r="P1246" i="1"/>
  <c r="A1256" i="1"/>
  <c r="B1275" i="1"/>
  <c r="A181" i="1"/>
  <c r="K208" i="1"/>
  <c r="P484" i="1"/>
  <c r="Q540" i="1"/>
  <c r="A53" i="1"/>
  <c r="J226" i="1"/>
  <c r="K169" i="1"/>
  <c r="B169" i="1"/>
  <c r="J145" i="1"/>
  <c r="Q1122" i="1"/>
  <c r="P347" i="1"/>
  <c r="A347" i="1"/>
  <c r="L1158" i="1"/>
  <c r="M1248" i="1"/>
  <c r="B1248" i="1"/>
  <c r="N1258" i="1"/>
  <c r="P1268" i="1"/>
  <c r="Q1277" i="1"/>
  <c r="J1277" i="1"/>
  <c r="P228" i="1"/>
  <c r="Q171" i="1"/>
  <c r="B171" i="1"/>
  <c r="M142" i="1"/>
  <c r="R1120" i="1"/>
  <c r="K344" i="1"/>
  <c r="B344" i="1"/>
  <c r="N510" i="1"/>
  <c r="P81" i="1"/>
  <c r="L285" i="1"/>
  <c r="N285" i="1"/>
  <c r="M504" i="1"/>
  <c r="L1143" i="1"/>
  <c r="P73" i="1"/>
  <c r="P83" i="1"/>
  <c r="J1201" i="1"/>
  <c r="Q1200" i="1"/>
  <c r="B1127" i="1"/>
  <c r="B303" i="1"/>
  <c r="R287" i="1"/>
  <c r="P279" i="1"/>
  <c r="M174" i="1"/>
  <c r="O151" i="1"/>
  <c r="R1177" i="1"/>
  <c r="L1145" i="1"/>
  <c r="R1134" i="1"/>
  <c r="L167" i="1"/>
  <c r="K1119" i="1"/>
  <c r="J1242" i="1"/>
  <c r="P1262" i="1"/>
  <c r="B1272" i="1"/>
  <c r="P1233" i="1"/>
  <c r="P353" i="1"/>
  <c r="O486" i="1"/>
  <c r="A502" i="1"/>
  <c r="N542" i="1"/>
  <c r="B19" i="1"/>
  <c r="Q311" i="1"/>
  <c r="L293" i="1"/>
  <c r="J153" i="1"/>
  <c r="P480" i="1"/>
  <c r="O1241" i="1"/>
  <c r="O1194" i="1"/>
  <c r="J534" i="1"/>
  <c r="J75" i="1"/>
  <c r="Q226" i="1"/>
  <c r="O169" i="1"/>
  <c r="A169" i="1"/>
  <c r="Q145" i="1"/>
  <c r="P1122" i="1"/>
  <c r="N347" i="1"/>
  <c r="B347" i="1"/>
  <c r="K1158" i="1"/>
  <c r="L1248" i="1"/>
  <c r="A1248" i="1"/>
  <c r="P1258" i="1"/>
  <c r="O1268" i="1"/>
  <c r="P1277" i="1"/>
  <c r="A1277" i="1"/>
  <c r="O228" i="1"/>
  <c r="M171" i="1"/>
  <c r="A171" i="1"/>
  <c r="L142" i="1"/>
  <c r="J1120" i="1"/>
  <c r="R344" i="1"/>
  <c r="A344" i="1"/>
  <c r="M510" i="1"/>
  <c r="O81" i="1"/>
  <c r="K285" i="1"/>
  <c r="B285" i="1"/>
  <c r="L504" i="1"/>
  <c r="K1143" i="1"/>
  <c r="M73" i="1"/>
  <c r="O83" i="1"/>
  <c r="P1201" i="1"/>
  <c r="A1200" i="1"/>
  <c r="A1127" i="1"/>
  <c r="A303" i="1"/>
  <c r="P287" i="1"/>
  <c r="M279" i="1"/>
  <c r="M151" i="1"/>
  <c r="B1233" i="1"/>
  <c r="M353" i="1"/>
  <c r="N486" i="1"/>
  <c r="R526" i="1"/>
  <c r="O137" i="1"/>
  <c r="O35" i="1"/>
  <c r="R510" i="1"/>
  <c r="L510" i="1"/>
  <c r="R1143" i="1"/>
  <c r="R73" i="1"/>
  <c r="N83" i="1"/>
  <c r="B1201" i="1"/>
  <c r="B1200" i="1"/>
  <c r="Q303" i="1"/>
  <c r="J295" i="1"/>
  <c r="M287" i="1"/>
  <c r="O279" i="1"/>
  <c r="K173" i="1"/>
  <c r="R151" i="1"/>
  <c r="L180" i="1"/>
  <c r="L486" i="1"/>
  <c r="O526" i="1"/>
  <c r="J105" i="1"/>
  <c r="N137" i="1"/>
  <c r="L35" i="1"/>
  <c r="O263" i="1"/>
  <c r="Q99" i="1"/>
  <c r="P1109" i="1"/>
  <c r="N343" i="1"/>
  <c r="P343" i="1"/>
  <c r="J343" i="1"/>
  <c r="B343" i="1"/>
  <c r="M343" i="1"/>
  <c r="L343" i="1"/>
  <c r="B1119" i="1"/>
  <c r="M1119" i="1"/>
  <c r="P1119" i="1"/>
  <c r="J1119" i="1"/>
  <c r="O1119" i="1"/>
  <c r="R1119" i="1"/>
  <c r="K91" i="1"/>
  <c r="B91" i="1"/>
  <c r="P91" i="1"/>
  <c r="N91" i="1"/>
  <c r="O91" i="1"/>
  <c r="R91" i="1"/>
  <c r="A91" i="1"/>
  <c r="R167" i="1"/>
  <c r="Q167" i="1"/>
  <c r="B167" i="1"/>
  <c r="M167" i="1"/>
  <c r="N167" i="1"/>
  <c r="P167" i="1"/>
  <c r="J167" i="1"/>
  <c r="A229" i="1"/>
  <c r="O229" i="1"/>
  <c r="Q229" i="1"/>
  <c r="N229" i="1"/>
  <c r="J229" i="1"/>
  <c r="L229" i="1"/>
  <c r="J1047" i="1"/>
  <c r="L1047" i="1"/>
  <c r="M1047" i="1"/>
  <c r="J1051" i="1"/>
  <c r="O1051" i="1"/>
  <c r="K1051" i="1"/>
  <c r="L1146" i="1"/>
  <c r="K1146" i="1"/>
  <c r="O1146" i="1"/>
  <c r="A1155" i="1"/>
  <c r="R1155" i="1"/>
  <c r="M1155" i="1"/>
  <c r="B1155" i="1"/>
  <c r="O1189" i="1"/>
  <c r="B1189" i="1"/>
  <c r="R1189" i="1"/>
  <c r="K1189" i="1"/>
  <c r="N1194" i="1"/>
  <c r="M1194" i="1"/>
  <c r="K1194" i="1"/>
  <c r="J1194" i="1"/>
  <c r="L1206" i="1"/>
  <c r="J1206" i="1"/>
  <c r="O1206" i="1"/>
  <c r="P1206" i="1"/>
  <c r="Q1232" i="1"/>
  <c r="O1232" i="1"/>
  <c r="R1232" i="1"/>
  <c r="K1272" i="1"/>
  <c r="O1272" i="1"/>
  <c r="Q1272" i="1"/>
  <c r="L1272" i="1"/>
  <c r="N1272" i="1"/>
  <c r="J1272" i="1"/>
  <c r="R1262" i="1"/>
  <c r="B1262" i="1"/>
  <c r="O1262" i="1"/>
  <c r="Q1262" i="1"/>
  <c r="N1262" i="1"/>
  <c r="L1262" i="1"/>
  <c r="B1252" i="1"/>
  <c r="J1252" i="1"/>
  <c r="P1252" i="1"/>
  <c r="A1252" i="1"/>
  <c r="R1252" i="1"/>
  <c r="K1252" i="1"/>
  <c r="O1252" i="1"/>
  <c r="Q1242" i="1"/>
  <c r="P1242" i="1"/>
  <c r="R1242" i="1"/>
  <c r="A1242" i="1"/>
  <c r="M1242" i="1"/>
  <c r="K1242" i="1"/>
  <c r="J510" i="1"/>
  <c r="B510" i="1"/>
  <c r="J1143" i="1"/>
  <c r="J73" i="1"/>
  <c r="O1200" i="1"/>
  <c r="M1127" i="1"/>
  <c r="P303" i="1"/>
  <c r="P295" i="1"/>
  <c r="K287" i="1"/>
  <c r="K279" i="1"/>
  <c r="R173" i="1"/>
  <c r="J180" i="1"/>
  <c r="P1003" i="1"/>
  <c r="O238" i="1"/>
  <c r="N526" i="1"/>
  <c r="O105" i="1"/>
  <c r="L137" i="1"/>
  <c r="K35" i="1"/>
  <c r="K263" i="1"/>
  <c r="O1046" i="1"/>
  <c r="N1046" i="1"/>
  <c r="Q1046" i="1"/>
  <c r="J1046" i="1"/>
  <c r="K1046" i="1"/>
  <c r="B1046" i="1"/>
  <c r="L1134" i="1"/>
  <c r="B1134" i="1"/>
  <c r="N1134" i="1"/>
  <c r="J1134" i="1"/>
  <c r="K1134" i="1"/>
  <c r="P1134" i="1"/>
  <c r="O1145" i="1"/>
  <c r="Q1145" i="1"/>
  <c r="N1145" i="1"/>
  <c r="J1145" i="1"/>
  <c r="B1145" i="1"/>
  <c r="A1156" i="1"/>
  <c r="P1156" i="1"/>
  <c r="R1156" i="1"/>
  <c r="K1156" i="1"/>
  <c r="M1156" i="1"/>
  <c r="B1156" i="1"/>
  <c r="J1177" i="1"/>
  <c r="A1177" i="1"/>
  <c r="K1177" i="1"/>
  <c r="O1177" i="1"/>
  <c r="Q1177" i="1"/>
  <c r="B1177" i="1"/>
  <c r="N1195" i="1"/>
  <c r="P1195" i="1"/>
  <c r="M1195" i="1"/>
  <c r="Q1195" i="1"/>
  <c r="A1195" i="1"/>
  <c r="L1195" i="1"/>
  <c r="A1207" i="1"/>
  <c r="N1207" i="1"/>
  <c r="Q1207" i="1"/>
  <c r="P1207" i="1"/>
  <c r="J1207" i="1"/>
  <c r="K1207" i="1"/>
  <c r="L153" i="1"/>
  <c r="Q153" i="1"/>
  <c r="N153" i="1"/>
  <c r="O153" i="1"/>
  <c r="B153" i="1"/>
  <c r="R153" i="1"/>
  <c r="M153" i="1"/>
  <c r="P153" i="1"/>
  <c r="B234" i="1"/>
  <c r="A234" i="1"/>
  <c r="Q234" i="1"/>
  <c r="K234" i="1"/>
  <c r="M176" i="1"/>
  <c r="B176" i="1"/>
  <c r="R176" i="1"/>
  <c r="J176" i="1"/>
  <c r="Q176" i="1"/>
  <c r="L176" i="1"/>
  <c r="O176" i="1"/>
  <c r="K277" i="1"/>
  <c r="J277" i="1"/>
  <c r="A277" i="1"/>
  <c r="B277" i="1"/>
  <c r="P277" i="1"/>
  <c r="O277" i="1"/>
  <c r="N293" i="1"/>
  <c r="M293" i="1"/>
  <c r="A293" i="1"/>
  <c r="Q293" i="1"/>
  <c r="J293" i="1"/>
  <c r="N301" i="1"/>
  <c r="R301" i="1"/>
  <c r="M301" i="1"/>
  <c r="J301" i="1"/>
  <c r="A301" i="1"/>
  <c r="O301" i="1"/>
  <c r="Q301" i="1"/>
  <c r="L1052" i="1"/>
  <c r="M1052" i="1"/>
  <c r="N1052" i="1"/>
  <c r="B1052" i="1"/>
  <c r="J1052" i="1"/>
  <c r="R1052" i="1"/>
  <c r="O1052" i="1"/>
  <c r="A1052" i="1"/>
  <c r="O308" i="1"/>
  <c r="Q308" i="1"/>
  <c r="N308" i="1"/>
  <c r="J308" i="1"/>
  <c r="L308" i="1"/>
  <c r="P308" i="1"/>
  <c r="R311" i="1"/>
  <c r="L311" i="1"/>
  <c r="N311" i="1"/>
  <c r="B311" i="1"/>
  <c r="K311" i="1"/>
  <c r="P311" i="1"/>
  <c r="M311" i="1"/>
  <c r="Q75" i="1"/>
  <c r="M75" i="1"/>
  <c r="K75" i="1"/>
  <c r="O75" i="1"/>
  <c r="N75" i="1"/>
  <c r="L67" i="1"/>
  <c r="O67" i="1"/>
  <c r="P67" i="1"/>
  <c r="N67" i="1"/>
  <c r="B67" i="1"/>
  <c r="K67" i="1"/>
  <c r="N468" i="1"/>
  <c r="J468" i="1"/>
  <c r="Q468" i="1"/>
  <c r="K468" i="1"/>
  <c r="B468" i="1"/>
  <c r="R468" i="1"/>
  <c r="O468" i="1"/>
  <c r="P468" i="1"/>
  <c r="M261" i="1"/>
  <c r="J261" i="1"/>
  <c r="O261" i="1"/>
  <c r="N261" i="1"/>
  <c r="B269" i="1"/>
  <c r="O269" i="1"/>
  <c r="M269" i="1"/>
  <c r="P269" i="1"/>
  <c r="A269" i="1"/>
  <c r="N269" i="1"/>
  <c r="J25" i="1"/>
  <c r="A25" i="1"/>
  <c r="P25" i="1"/>
  <c r="L25" i="1"/>
  <c r="B25" i="1"/>
  <c r="O25" i="1"/>
  <c r="R25" i="1"/>
  <c r="N25" i="1"/>
  <c r="Q25" i="1"/>
  <c r="K25" i="1"/>
  <c r="B33" i="1"/>
  <c r="O33" i="1"/>
  <c r="P33" i="1"/>
  <c r="J33" i="1"/>
  <c r="N33" i="1"/>
  <c r="R33" i="1"/>
  <c r="Q33" i="1"/>
  <c r="M41" i="1"/>
  <c r="N41" i="1"/>
  <c r="K41" i="1"/>
  <c r="B41" i="1"/>
  <c r="P41" i="1"/>
  <c r="L41" i="1"/>
  <c r="O41" i="1"/>
  <c r="Q41" i="1"/>
  <c r="O49" i="1"/>
  <c r="M49" i="1"/>
  <c r="J49" i="1"/>
  <c r="R49" i="1"/>
  <c r="B49" i="1"/>
  <c r="B57" i="1"/>
  <c r="N57" i="1"/>
  <c r="R57" i="1"/>
  <c r="P57" i="1"/>
  <c r="Q57" i="1"/>
  <c r="R129" i="1"/>
  <c r="A129" i="1"/>
  <c r="O129" i="1"/>
  <c r="Q129" i="1"/>
  <c r="P129" i="1"/>
  <c r="K129" i="1"/>
  <c r="M129" i="1"/>
  <c r="B1129" i="1"/>
  <c r="Q1129" i="1"/>
  <c r="J1129" i="1"/>
  <c r="L1129" i="1"/>
  <c r="R1129" i="1"/>
  <c r="O1012" i="1"/>
  <c r="Q1012" i="1"/>
  <c r="R1012" i="1"/>
  <c r="L1012" i="1"/>
  <c r="B1012" i="1"/>
  <c r="N1012" i="1"/>
  <c r="P1012" i="1"/>
  <c r="J1012" i="1"/>
  <c r="A103" i="1"/>
  <c r="B103" i="1"/>
  <c r="N103" i="1"/>
  <c r="R103" i="1"/>
  <c r="R111" i="1"/>
  <c r="B111" i="1"/>
  <c r="Q111" i="1"/>
  <c r="O111" i="1"/>
  <c r="M111" i="1"/>
  <c r="K111" i="1"/>
  <c r="N111" i="1"/>
  <c r="A111" i="1"/>
  <c r="L111" i="1"/>
  <c r="O536" i="1"/>
  <c r="N536" i="1"/>
  <c r="P536" i="1"/>
  <c r="B536" i="1"/>
  <c r="Q536" i="1"/>
  <c r="A536" i="1"/>
  <c r="J536" i="1"/>
  <c r="A528" i="1"/>
  <c r="K528" i="1"/>
  <c r="L528" i="1"/>
  <c r="N528" i="1"/>
  <c r="O528" i="1"/>
  <c r="P528" i="1"/>
  <c r="J528" i="1"/>
  <c r="R528" i="1"/>
  <c r="L520" i="1"/>
  <c r="Q520" i="1"/>
  <c r="A520" i="1"/>
  <c r="P520" i="1"/>
  <c r="B520" i="1"/>
  <c r="N520" i="1"/>
  <c r="K520" i="1"/>
  <c r="L512" i="1"/>
  <c r="N512" i="1"/>
  <c r="J512" i="1"/>
  <c r="O512" i="1"/>
  <c r="P512" i="1"/>
  <c r="A512" i="1"/>
  <c r="R512" i="1"/>
  <c r="Q512" i="1"/>
  <c r="Q496" i="1"/>
  <c r="O496" i="1"/>
  <c r="J496" i="1"/>
  <c r="L496" i="1"/>
  <c r="K496" i="1"/>
  <c r="Q480" i="1"/>
  <c r="M480" i="1"/>
  <c r="A480" i="1"/>
  <c r="K480" i="1"/>
  <c r="R480" i="1"/>
  <c r="N480" i="1"/>
  <c r="O480" i="1"/>
  <c r="B480" i="1"/>
  <c r="L187" i="1"/>
  <c r="M187" i="1"/>
  <c r="Q187" i="1"/>
  <c r="B187" i="1"/>
  <c r="J187" i="1"/>
  <c r="R187" i="1"/>
  <c r="L313" i="1"/>
  <c r="Q313" i="1"/>
  <c r="M313" i="1"/>
  <c r="O313" i="1"/>
  <c r="P313" i="1"/>
  <c r="R313" i="1"/>
  <c r="A313" i="1"/>
  <c r="K313" i="1"/>
  <c r="N313" i="1"/>
  <c r="Q351" i="1"/>
  <c r="N351" i="1"/>
  <c r="K351" i="1"/>
  <c r="P351" i="1"/>
  <c r="J351" i="1"/>
  <c r="L351" i="1"/>
  <c r="B351" i="1"/>
  <c r="L1115" i="1"/>
  <c r="N1115" i="1"/>
  <c r="Q1115" i="1"/>
  <c r="P1115" i="1"/>
  <c r="K1115" i="1"/>
  <c r="B329" i="1"/>
  <c r="N329" i="1"/>
  <c r="R329" i="1"/>
  <c r="O329" i="1"/>
  <c r="J329" i="1"/>
  <c r="L329" i="1"/>
  <c r="P329" i="1"/>
  <c r="K329" i="1"/>
  <c r="R1271" i="1"/>
  <c r="A1271" i="1"/>
  <c r="L1271" i="1"/>
  <c r="M1271" i="1"/>
  <c r="N1271" i="1"/>
  <c r="B1271" i="1"/>
  <c r="K1271" i="1"/>
  <c r="R1261" i="1"/>
  <c r="A1261" i="1"/>
  <c r="Q1261" i="1"/>
  <c r="M1261" i="1"/>
  <c r="P1261" i="1"/>
  <c r="B1261" i="1"/>
  <c r="L1261" i="1"/>
  <c r="K1261" i="1"/>
  <c r="N1261" i="1"/>
  <c r="N1251" i="1"/>
  <c r="O1251" i="1"/>
  <c r="P1251" i="1"/>
  <c r="R1251" i="1"/>
  <c r="L1251" i="1"/>
  <c r="Q1251" i="1"/>
  <c r="Q1241" i="1"/>
  <c r="A1241" i="1"/>
  <c r="M1241" i="1"/>
  <c r="P1241" i="1"/>
  <c r="N1241" i="1"/>
  <c r="R1241" i="1"/>
  <c r="J1241" i="1"/>
  <c r="L1241" i="1"/>
  <c r="M226" i="1"/>
  <c r="N226" i="1"/>
  <c r="L169" i="1"/>
  <c r="M145" i="1"/>
  <c r="A145" i="1"/>
  <c r="M1122" i="1"/>
  <c r="K347" i="1"/>
  <c r="Q1158" i="1"/>
  <c r="Q1248" i="1"/>
  <c r="R1258" i="1"/>
  <c r="A1258" i="1"/>
  <c r="L1268" i="1"/>
  <c r="M1277" i="1"/>
  <c r="K228" i="1"/>
  <c r="L228" i="1"/>
  <c r="R171" i="1"/>
  <c r="Q142" i="1"/>
  <c r="B142" i="1"/>
  <c r="O1120" i="1"/>
  <c r="P344" i="1"/>
  <c r="K510" i="1"/>
  <c r="A510" i="1"/>
  <c r="R81" i="1"/>
  <c r="O285" i="1"/>
  <c r="P504" i="1"/>
  <c r="J504" i="1"/>
  <c r="O1207" i="1"/>
  <c r="O1195" i="1"/>
  <c r="O1156" i="1"/>
  <c r="M1145" i="1"/>
  <c r="L1046" i="1"/>
  <c r="K229" i="1"/>
  <c r="Q91" i="1"/>
  <c r="R343" i="1"/>
  <c r="Q1252" i="1"/>
  <c r="A1262" i="1"/>
  <c r="P1052" i="1"/>
  <c r="N176" i="1"/>
  <c r="Q329" i="1"/>
  <c r="B512" i="1"/>
  <c r="L129" i="1"/>
  <c r="L269" i="1"/>
  <c r="O1271" i="1"/>
  <c r="B1146" i="1"/>
  <c r="R277" i="1"/>
  <c r="R351" i="1"/>
  <c r="M1129" i="1"/>
  <c r="B1143" i="1"/>
  <c r="M1143" i="1"/>
  <c r="A1143" i="1"/>
  <c r="N1143" i="1"/>
  <c r="Q1179" i="1"/>
  <c r="K1179" i="1"/>
  <c r="M1179" i="1"/>
  <c r="O1179" i="1"/>
  <c r="A1179" i="1"/>
  <c r="L1179" i="1"/>
  <c r="P1179" i="1"/>
  <c r="R1179" i="1"/>
  <c r="P1197" i="1"/>
  <c r="M1197" i="1"/>
  <c r="L151" i="1"/>
  <c r="N151" i="1"/>
  <c r="J151" i="1"/>
  <c r="K151" i="1"/>
  <c r="A151" i="1"/>
  <c r="Q151" i="1"/>
  <c r="L173" i="1"/>
  <c r="O173" i="1"/>
  <c r="P173" i="1"/>
  <c r="B173" i="1"/>
  <c r="Q173" i="1"/>
  <c r="M173" i="1"/>
  <c r="J174" i="1"/>
  <c r="A174" i="1"/>
  <c r="L174" i="1"/>
  <c r="K174" i="1"/>
  <c r="O174" i="1"/>
  <c r="N174" i="1"/>
  <c r="N279" i="1"/>
  <c r="J279" i="1"/>
  <c r="B279" i="1"/>
  <c r="L279" i="1"/>
  <c r="Q279" i="1"/>
  <c r="N287" i="1"/>
  <c r="A287" i="1"/>
  <c r="Q287" i="1"/>
  <c r="L287" i="1"/>
  <c r="A295" i="1"/>
  <c r="R295" i="1"/>
  <c r="Q295" i="1"/>
  <c r="B295" i="1"/>
  <c r="K295" i="1"/>
  <c r="L303" i="1"/>
  <c r="M303" i="1"/>
  <c r="O303" i="1"/>
  <c r="O1127" i="1"/>
  <c r="N1127" i="1"/>
  <c r="Q1127" i="1"/>
  <c r="R1127" i="1"/>
  <c r="L1200" i="1"/>
  <c r="P1200" i="1"/>
  <c r="J1200" i="1"/>
  <c r="Q1201" i="1"/>
  <c r="A1201" i="1"/>
  <c r="M1201" i="1"/>
  <c r="O1201" i="1"/>
  <c r="B83" i="1"/>
  <c r="L83" i="1"/>
  <c r="K83" i="1"/>
  <c r="A83" i="1"/>
  <c r="R83" i="1"/>
  <c r="O73" i="1"/>
  <c r="N73" i="1"/>
  <c r="Q73" i="1"/>
  <c r="J99" i="1"/>
  <c r="L99" i="1"/>
  <c r="N99" i="1"/>
  <c r="P99" i="1"/>
  <c r="M99" i="1"/>
  <c r="A99" i="1"/>
  <c r="K99" i="1"/>
  <c r="B470" i="1"/>
  <c r="Q470" i="1"/>
  <c r="A470" i="1"/>
  <c r="L470" i="1"/>
  <c r="P470" i="1"/>
  <c r="B263" i="1"/>
  <c r="L263" i="1"/>
  <c r="R263" i="1"/>
  <c r="M263" i="1"/>
  <c r="J263" i="1"/>
  <c r="N263" i="1"/>
  <c r="A11" i="1"/>
  <c r="B11" i="1"/>
  <c r="L19" i="1"/>
  <c r="Q19" i="1"/>
  <c r="P19" i="1"/>
  <c r="K19" i="1"/>
  <c r="N19" i="1"/>
  <c r="J19" i="1"/>
  <c r="O19" i="1"/>
  <c r="O27" i="1"/>
  <c r="B27" i="1"/>
  <c r="L27" i="1"/>
  <c r="A27" i="1"/>
  <c r="R27" i="1"/>
  <c r="R35" i="1"/>
  <c r="Q35" i="1"/>
  <c r="J35" i="1"/>
  <c r="M35" i="1"/>
  <c r="N35" i="1"/>
  <c r="P35" i="1"/>
  <c r="K43" i="1"/>
  <c r="A43" i="1"/>
  <c r="M43" i="1"/>
  <c r="N43" i="1"/>
  <c r="A51" i="1"/>
  <c r="N51" i="1"/>
  <c r="J51" i="1"/>
  <c r="K51" i="1"/>
  <c r="Q51" i="1"/>
  <c r="M51" i="1"/>
  <c r="B59" i="1"/>
  <c r="N59" i="1"/>
  <c r="A59" i="1"/>
  <c r="L59" i="1"/>
  <c r="R59" i="1"/>
  <c r="K137" i="1"/>
  <c r="M137" i="1"/>
  <c r="P137" i="1"/>
  <c r="J137" i="1"/>
  <c r="B137" i="1"/>
  <c r="R137" i="1"/>
  <c r="A140" i="1"/>
  <c r="K140" i="1"/>
  <c r="N140" i="1"/>
  <c r="R140" i="1"/>
  <c r="L1058" i="1"/>
  <c r="O1058" i="1"/>
  <c r="B1058" i="1"/>
  <c r="M1058" i="1"/>
  <c r="N1058" i="1"/>
  <c r="Q1058" i="1"/>
  <c r="A1058" i="1"/>
  <c r="L1014" i="1"/>
  <c r="J1014" i="1"/>
  <c r="P1014" i="1"/>
  <c r="N1014" i="1"/>
  <c r="O1014" i="1"/>
  <c r="A105" i="1"/>
  <c r="K105" i="1"/>
  <c r="B105" i="1"/>
  <c r="N105" i="1"/>
  <c r="Q105" i="1"/>
  <c r="R105" i="1"/>
  <c r="L105" i="1"/>
  <c r="M105" i="1"/>
  <c r="A473" i="1"/>
  <c r="L473" i="1"/>
  <c r="P473" i="1"/>
  <c r="Q473" i="1"/>
  <c r="M473" i="1"/>
  <c r="B542" i="1"/>
  <c r="M542" i="1"/>
  <c r="J542" i="1"/>
  <c r="L542" i="1"/>
  <c r="K542" i="1"/>
  <c r="P542" i="1"/>
  <c r="M534" i="1"/>
  <c r="L534" i="1"/>
  <c r="K534" i="1"/>
  <c r="B534" i="1"/>
  <c r="Q526" i="1"/>
  <c r="K526" i="1"/>
  <c r="A526" i="1"/>
  <c r="M526" i="1"/>
  <c r="J526" i="1"/>
  <c r="B526" i="1"/>
  <c r="P526" i="1"/>
  <c r="M518" i="1"/>
  <c r="Q518" i="1"/>
  <c r="B518" i="1"/>
  <c r="L518" i="1"/>
  <c r="O518" i="1"/>
  <c r="R518" i="1"/>
  <c r="P518" i="1"/>
  <c r="M502" i="1"/>
  <c r="O502" i="1"/>
  <c r="Q502" i="1"/>
  <c r="R502" i="1"/>
  <c r="B502" i="1"/>
  <c r="K502" i="1"/>
  <c r="J494" i="1"/>
  <c r="N494" i="1"/>
  <c r="M494" i="1"/>
  <c r="R494" i="1"/>
  <c r="Q494" i="1"/>
  <c r="A494" i="1"/>
  <c r="A486" i="1"/>
  <c r="Q486" i="1"/>
  <c r="P486" i="1"/>
  <c r="M486" i="1"/>
  <c r="K486" i="1"/>
  <c r="R486" i="1"/>
  <c r="O478" i="1"/>
  <c r="A478" i="1"/>
  <c r="M478" i="1"/>
  <c r="J478" i="1"/>
  <c r="R478" i="1"/>
  <c r="L478" i="1"/>
  <c r="L238" i="1"/>
  <c r="A238" i="1"/>
  <c r="Q238" i="1"/>
  <c r="R238" i="1"/>
  <c r="B238" i="1"/>
  <c r="K238" i="1"/>
  <c r="P238" i="1"/>
  <c r="K315" i="1"/>
  <c r="O315" i="1"/>
  <c r="M315" i="1"/>
  <c r="Q315" i="1"/>
  <c r="L315" i="1"/>
  <c r="P315" i="1"/>
  <c r="K353" i="1"/>
  <c r="J353" i="1"/>
  <c r="B353" i="1"/>
  <c r="L353" i="1"/>
  <c r="N353" i="1"/>
  <c r="M1109" i="1"/>
  <c r="L1109" i="1"/>
  <c r="Q1109" i="1"/>
  <c r="N1109" i="1"/>
  <c r="O1109" i="1"/>
  <c r="A1109" i="1"/>
  <c r="A1003" i="1"/>
  <c r="L1003" i="1"/>
  <c r="J1003" i="1"/>
  <c r="B1003" i="1"/>
  <c r="R1003" i="1"/>
  <c r="N1003" i="1"/>
  <c r="Q1003" i="1"/>
  <c r="K1003" i="1"/>
  <c r="O331" i="1"/>
  <c r="K331" i="1"/>
  <c r="N331" i="1"/>
  <c r="P331" i="1"/>
  <c r="R331" i="1"/>
  <c r="Q331" i="1"/>
  <c r="J1233" i="1"/>
  <c r="R1233" i="1"/>
  <c r="L1233" i="1"/>
  <c r="Q1233" i="1"/>
  <c r="M1233" i="1"/>
  <c r="O1233" i="1"/>
  <c r="L214" i="1"/>
  <c r="K214" i="1"/>
  <c r="P214" i="1"/>
  <c r="J214" i="1"/>
  <c r="N214" i="1"/>
  <c r="O214" i="1"/>
  <c r="M180" i="1"/>
  <c r="P180" i="1"/>
  <c r="Q180" i="1"/>
  <c r="R180" i="1"/>
  <c r="K180" i="1"/>
  <c r="N180" i="1"/>
  <c r="O180" i="1"/>
  <c r="B426" i="1"/>
  <c r="O426" i="1"/>
  <c r="Q426" i="1"/>
  <c r="R426" i="1"/>
  <c r="P418" i="1"/>
  <c r="A418" i="1"/>
  <c r="O418" i="1"/>
  <c r="L418" i="1"/>
  <c r="A996" i="1"/>
  <c r="R996" i="1"/>
  <c r="N964" i="1"/>
  <c r="M964" i="1"/>
  <c r="K226" i="1"/>
  <c r="R1122" i="1"/>
  <c r="N1158" i="1"/>
  <c r="J1268" i="1"/>
  <c r="J228" i="1"/>
  <c r="L1120" i="1"/>
  <c r="K81" i="1"/>
  <c r="O504" i="1"/>
  <c r="O1143" i="1"/>
  <c r="L73" i="1"/>
  <c r="J83" i="1"/>
  <c r="K1201" i="1"/>
  <c r="K1200" i="1"/>
  <c r="J1127" i="1"/>
  <c r="R303" i="1"/>
  <c r="L295" i="1"/>
  <c r="B287" i="1"/>
  <c r="Q174" i="1"/>
  <c r="A173" i="1"/>
  <c r="L1207" i="1"/>
  <c r="M1177" i="1"/>
  <c r="L1156" i="1"/>
  <c r="O1134" i="1"/>
  <c r="P1046" i="1"/>
  <c r="K167" i="1"/>
  <c r="N1119" i="1"/>
  <c r="A343" i="1"/>
  <c r="L1252" i="1"/>
  <c r="R1272" i="1"/>
  <c r="N1233" i="1"/>
  <c r="R353" i="1"/>
  <c r="J238" i="1"/>
  <c r="N502" i="1"/>
  <c r="Q542" i="1"/>
  <c r="J1058" i="1"/>
  <c r="O51" i="1"/>
  <c r="M19" i="1"/>
  <c r="Q67" i="1"/>
  <c r="Q1052" i="1"/>
  <c r="A176" i="1"/>
  <c r="J313" i="1"/>
  <c r="B528" i="1"/>
  <c r="R41" i="1"/>
  <c r="M468" i="1"/>
  <c r="J1179" i="1"/>
  <c r="P1271" i="1"/>
  <c r="K1232" i="1"/>
  <c r="B478" i="1"/>
  <c r="R43" i="1"/>
  <c r="R234" i="1"/>
  <c r="M496" i="1"/>
  <c r="B9" i="1"/>
  <c r="J165" i="1"/>
  <c r="P1126" i="1"/>
  <c r="A1126" i="1"/>
  <c r="O1048" i="1"/>
  <c r="B1048" i="1"/>
  <c r="N1048" i="1"/>
  <c r="M1048" i="1"/>
  <c r="L1147" i="1"/>
  <c r="R1147" i="1"/>
  <c r="O1154" i="1"/>
  <c r="B1154" i="1"/>
  <c r="Q1154" i="1"/>
  <c r="M1154" i="1"/>
  <c r="J1154" i="1"/>
  <c r="A1193" i="1"/>
  <c r="N1193" i="1"/>
  <c r="R1193" i="1"/>
  <c r="Q1193" i="1"/>
  <c r="J155" i="1"/>
  <c r="Q155" i="1"/>
  <c r="A155" i="1"/>
  <c r="N155" i="1"/>
  <c r="J252" i="1"/>
  <c r="B252" i="1"/>
  <c r="Q252" i="1"/>
  <c r="A252" i="1"/>
  <c r="K252" i="1"/>
  <c r="Q244" i="1"/>
  <c r="P244" i="1"/>
  <c r="K244" i="1"/>
  <c r="B244" i="1"/>
  <c r="P251" i="1"/>
  <c r="P1097" i="1"/>
  <c r="O1097" i="1"/>
  <c r="B123" i="1"/>
  <c r="A123" i="1"/>
  <c r="N123" i="1"/>
  <c r="P123" i="1"/>
  <c r="O123" i="1"/>
  <c r="O471" i="1"/>
  <c r="Q471" i="1"/>
  <c r="K36" i="1"/>
  <c r="A36" i="1"/>
  <c r="N60" i="1"/>
  <c r="L60" i="1"/>
  <c r="N135" i="1"/>
  <c r="P135" i="1"/>
  <c r="M136" i="1"/>
  <c r="L471" i="1"/>
  <c r="N429" i="1"/>
  <c r="K429" i="1"/>
  <c r="R429" i="1"/>
  <c r="K993" i="1"/>
  <c r="K881" i="1"/>
  <c r="N979" i="1"/>
  <c r="M979" i="1"/>
  <c r="B923" i="1"/>
  <c r="R923" i="1"/>
  <c r="P883" i="1"/>
  <c r="N883" i="1"/>
  <c r="J291" i="1"/>
  <c r="N1095" i="1"/>
  <c r="P119" i="1"/>
  <c r="N199" i="1"/>
  <c r="K196" i="1"/>
  <c r="L197" i="1"/>
  <c r="N433" i="1"/>
  <c r="P457" i="1"/>
  <c r="L963" i="1"/>
  <c r="M905" i="1"/>
  <c r="N969" i="1"/>
  <c r="R969" i="1"/>
  <c r="N189" i="1"/>
  <c r="L867" i="1"/>
  <c r="B937" i="1"/>
  <c r="K1172" i="1"/>
  <c r="M1172" i="1"/>
  <c r="N1172" i="1"/>
  <c r="B1172" i="1"/>
  <c r="Q1172" i="1"/>
  <c r="R1172" i="1"/>
  <c r="O1172" i="1"/>
  <c r="O1164" i="1"/>
  <c r="N1164" i="1"/>
  <c r="P1164" i="1"/>
  <c r="R1164" i="1"/>
  <c r="B1164" i="1"/>
  <c r="A1164" i="1"/>
  <c r="M1164" i="1"/>
  <c r="K1224" i="1"/>
  <c r="L1224" i="1"/>
  <c r="M1224" i="1"/>
  <c r="P1224" i="1"/>
  <c r="B1224" i="1"/>
  <c r="A1224" i="1"/>
  <c r="Q1224" i="1"/>
  <c r="R1224" i="1"/>
  <c r="N1224" i="1"/>
  <c r="R1216" i="1"/>
  <c r="L1216" i="1"/>
  <c r="M1216" i="1"/>
  <c r="P1216" i="1"/>
  <c r="K1216" i="1"/>
  <c r="N1216" i="1"/>
  <c r="O1216" i="1"/>
  <c r="A1216" i="1"/>
  <c r="A361" i="1"/>
  <c r="K361" i="1"/>
  <c r="B361" i="1"/>
  <c r="R361" i="1"/>
  <c r="Q361" i="1"/>
  <c r="P361" i="1"/>
  <c r="L361" i="1"/>
  <c r="N361" i="1"/>
  <c r="J361" i="1"/>
  <c r="M361" i="1"/>
  <c r="K388" i="1"/>
  <c r="L388" i="1"/>
  <c r="R388" i="1"/>
  <c r="N381" i="1"/>
  <c r="Q381" i="1"/>
  <c r="P381" i="1"/>
  <c r="A756" i="1"/>
  <c r="B756" i="1"/>
  <c r="N728" i="1"/>
  <c r="A728" i="1"/>
  <c r="O291" i="1"/>
  <c r="L477" i="1"/>
  <c r="R525" i="1"/>
  <c r="N1098" i="1"/>
  <c r="O196" i="1"/>
  <c r="M451" i="1"/>
  <c r="P458" i="1"/>
  <c r="R458" i="1"/>
  <c r="Q442" i="1"/>
  <c r="N442" i="1"/>
  <c r="N434" i="1"/>
  <c r="L434" i="1"/>
  <c r="A899" i="1"/>
  <c r="Q1216" i="1"/>
  <c r="M255" i="1"/>
  <c r="L254" i="1"/>
  <c r="B434" i="1"/>
  <c r="N450" i="1"/>
  <c r="L441" i="1"/>
  <c r="O441" i="1"/>
  <c r="Q993" i="1"/>
  <c r="A923" i="1"/>
  <c r="O969" i="1"/>
  <c r="Q977" i="1"/>
  <c r="A709" i="1"/>
  <c r="J709" i="1"/>
  <c r="A701" i="1"/>
  <c r="J701" i="1"/>
  <c r="B701" i="1"/>
  <c r="R701" i="1"/>
  <c r="K701" i="1"/>
  <c r="Q701" i="1"/>
  <c r="L701" i="1"/>
  <c r="N701" i="1"/>
  <c r="K693" i="1"/>
  <c r="P693" i="1"/>
  <c r="J693" i="1"/>
  <c r="R693" i="1"/>
  <c r="M693" i="1"/>
  <c r="M685" i="1"/>
  <c r="B685" i="1"/>
  <c r="P677" i="1"/>
  <c r="N677" i="1"/>
  <c r="B677" i="1"/>
  <c r="O677" i="1"/>
  <c r="R677" i="1"/>
  <c r="N669" i="1"/>
  <c r="O669" i="1"/>
  <c r="P669" i="1"/>
  <c r="A669" i="1"/>
  <c r="J669" i="1"/>
  <c r="K669" i="1"/>
  <c r="Q669" i="1"/>
  <c r="B661" i="1"/>
  <c r="R661" i="1"/>
  <c r="K661" i="1"/>
  <c r="O661" i="1"/>
  <c r="M653" i="1"/>
  <c r="Q653" i="1"/>
  <c r="B653" i="1"/>
  <c r="R653" i="1"/>
  <c r="K653" i="1"/>
  <c r="K637" i="1"/>
  <c r="Q637" i="1"/>
  <c r="L637" i="1"/>
  <c r="M637" i="1"/>
  <c r="N637" i="1"/>
  <c r="P637" i="1"/>
  <c r="B629" i="1"/>
  <c r="O629" i="1"/>
  <c r="A629" i="1"/>
  <c r="L629" i="1"/>
  <c r="N629" i="1"/>
  <c r="J629" i="1"/>
  <c r="A621" i="1"/>
  <c r="O621" i="1"/>
  <c r="P621" i="1"/>
  <c r="K621" i="1"/>
  <c r="B613" i="1"/>
  <c r="A613" i="1"/>
  <c r="K605" i="1"/>
  <c r="Q605" i="1"/>
  <c r="M605" i="1"/>
  <c r="L597" i="1"/>
  <c r="O597" i="1"/>
  <c r="R597" i="1"/>
  <c r="Q597" i="1"/>
  <c r="K597" i="1"/>
  <c r="M597" i="1"/>
  <c r="N589" i="1"/>
  <c r="A589" i="1"/>
  <c r="R589" i="1"/>
  <c r="B589" i="1"/>
  <c r="K589" i="1"/>
  <c r="M589" i="1"/>
  <c r="J589" i="1"/>
  <c r="P589" i="1"/>
  <c r="M581" i="1"/>
  <c r="J581" i="1"/>
  <c r="J573" i="1"/>
  <c r="A573" i="1"/>
  <c r="P573" i="1"/>
  <c r="K573" i="1"/>
  <c r="B565" i="1"/>
  <c r="Q565" i="1"/>
  <c r="N557" i="1"/>
  <c r="M557" i="1"/>
  <c r="J557" i="1"/>
  <c r="O549" i="1"/>
  <c r="J549" i="1"/>
  <c r="B1216" i="1"/>
  <c r="Q990" i="1"/>
  <c r="O888" i="1"/>
  <c r="M912" i="1"/>
  <c r="P928" i="1"/>
  <c r="B928" i="1"/>
  <c r="A944" i="1"/>
  <c r="A952" i="1"/>
  <c r="K968" i="1"/>
  <c r="L976" i="1"/>
  <c r="A984" i="1"/>
  <c r="O958" i="1"/>
  <c r="A864" i="1"/>
  <c r="N880" i="1"/>
  <c r="P896" i="1"/>
  <c r="L904" i="1"/>
  <c r="Q920" i="1"/>
  <c r="Q960" i="1"/>
  <c r="P992" i="1"/>
  <c r="P870" i="1"/>
  <c r="Q870" i="1"/>
  <c r="Q918" i="1"/>
  <c r="R974" i="1"/>
  <c r="A974" i="1"/>
  <c r="P894" i="1"/>
  <c r="A894" i="1"/>
  <c r="K942" i="1"/>
  <c r="L966" i="1"/>
  <c r="P886" i="1"/>
  <c r="M862" i="1"/>
  <c r="M982" i="1"/>
  <c r="R552" i="1"/>
  <c r="N560" i="1"/>
  <c r="O568" i="1"/>
  <c r="B568" i="1"/>
  <c r="L576" i="1"/>
  <c r="Q584" i="1"/>
  <c r="P592" i="1"/>
  <c r="J592" i="1"/>
  <c r="M600" i="1"/>
  <c r="N608" i="1"/>
  <c r="A608" i="1"/>
  <c r="R616" i="1"/>
  <c r="P624" i="1"/>
  <c r="O632" i="1"/>
  <c r="B632" i="1"/>
  <c r="J640" i="1"/>
  <c r="L648" i="1"/>
  <c r="O656" i="1"/>
  <c r="O664" i="1"/>
  <c r="O672" i="1"/>
  <c r="N680" i="1"/>
  <c r="N688" i="1"/>
  <c r="N696" i="1"/>
  <c r="A696" i="1"/>
  <c r="A704" i="1"/>
  <c r="A712" i="1"/>
  <c r="N710" i="1"/>
  <c r="K710" i="1"/>
  <c r="N686" i="1"/>
  <c r="L686" i="1"/>
  <c r="N363" i="1"/>
  <c r="J380" i="1"/>
  <c r="M380" i="1"/>
  <c r="J738" i="1"/>
  <c r="N738" i="1"/>
  <c r="B738" i="1"/>
  <c r="N902" i="1"/>
  <c r="K552" i="1"/>
  <c r="B552" i="1"/>
  <c r="L560" i="1"/>
  <c r="Q568" i="1"/>
  <c r="P576" i="1"/>
  <c r="J576" i="1"/>
  <c r="M584" i="1"/>
  <c r="K592" i="1"/>
  <c r="A592" i="1"/>
  <c r="R600" i="1"/>
  <c r="Q608" i="1"/>
  <c r="P616" i="1"/>
  <c r="B616" i="1"/>
  <c r="N624" i="1"/>
  <c r="L632" i="1"/>
  <c r="N640" i="1"/>
  <c r="P640" i="1"/>
  <c r="R648" i="1"/>
  <c r="K656" i="1"/>
  <c r="K664" i="1"/>
  <c r="L672" i="1"/>
  <c r="L680" i="1"/>
  <c r="L688" i="1"/>
  <c r="M696" i="1"/>
  <c r="M704" i="1"/>
  <c r="M712" i="1"/>
  <c r="L697" i="1"/>
  <c r="M1169" i="1"/>
  <c r="O1169" i="1"/>
  <c r="P1161" i="1"/>
  <c r="M1161" i="1"/>
  <c r="L1221" i="1"/>
  <c r="A1221" i="1"/>
  <c r="K1221" i="1"/>
  <c r="R1221" i="1"/>
  <c r="L1213" i="1"/>
  <c r="K1213" i="1"/>
  <c r="M1213" i="1"/>
  <c r="Q888" i="1"/>
  <c r="J928" i="1"/>
  <c r="P944" i="1"/>
  <c r="Q952" i="1"/>
  <c r="Q968" i="1"/>
  <c r="J976" i="1"/>
  <c r="Q984" i="1"/>
  <c r="K958" i="1"/>
  <c r="R864" i="1"/>
  <c r="R872" i="1"/>
  <c r="K880" i="1"/>
  <c r="Q896" i="1"/>
  <c r="B904" i="1"/>
  <c r="N936" i="1"/>
  <c r="N960" i="1"/>
  <c r="A992" i="1"/>
  <c r="M965" i="1"/>
  <c r="O918" i="1"/>
  <c r="K918" i="1"/>
  <c r="P974" i="1"/>
  <c r="Q894" i="1"/>
  <c r="M942" i="1"/>
  <c r="M934" i="1"/>
  <c r="A862" i="1"/>
  <c r="R950" i="1"/>
  <c r="Q552" i="1"/>
  <c r="A552" i="1"/>
  <c r="R560" i="1"/>
  <c r="N568" i="1"/>
  <c r="O576" i="1"/>
  <c r="B576" i="1"/>
  <c r="L584" i="1"/>
  <c r="Q592" i="1"/>
  <c r="O600" i="1"/>
  <c r="J600" i="1"/>
  <c r="M608" i="1"/>
  <c r="O616" i="1"/>
  <c r="A616" i="1"/>
  <c r="M624" i="1"/>
  <c r="K632" i="1"/>
  <c r="O640" i="1"/>
  <c r="B640" i="1"/>
  <c r="J648" i="1"/>
  <c r="R656" i="1"/>
  <c r="R664" i="1"/>
  <c r="R672" i="1"/>
  <c r="K680" i="1"/>
  <c r="K688" i="1"/>
  <c r="K696" i="1"/>
  <c r="L704" i="1"/>
  <c r="L712" i="1"/>
  <c r="K705" i="1"/>
  <c r="R697" i="1"/>
  <c r="R1076" i="1"/>
  <c r="Q1069" i="1"/>
  <c r="O552" i="1"/>
  <c r="P560" i="1"/>
  <c r="J560" i="1"/>
  <c r="M568" i="1"/>
  <c r="K576" i="1"/>
  <c r="A576" i="1"/>
  <c r="R584" i="1"/>
  <c r="N592" i="1"/>
  <c r="P600" i="1"/>
  <c r="B600" i="1"/>
  <c r="L608" i="1"/>
  <c r="N616" i="1"/>
  <c r="J624" i="1"/>
  <c r="L624" i="1"/>
  <c r="R632" i="1"/>
  <c r="M640" i="1"/>
  <c r="A640" i="1"/>
  <c r="Q648" i="1"/>
  <c r="Q656" i="1"/>
  <c r="J664" i="1"/>
  <c r="J672" i="1"/>
  <c r="J680" i="1"/>
  <c r="R688" i="1"/>
  <c r="R696" i="1"/>
  <c r="R704" i="1"/>
  <c r="K712" i="1"/>
  <c r="B1006" i="1"/>
  <c r="L1175" i="1"/>
  <c r="B1175" i="1"/>
  <c r="P1175" i="1"/>
  <c r="M1175" i="1"/>
  <c r="K1167" i="1"/>
  <c r="P1167" i="1"/>
  <c r="Q1167" i="1"/>
  <c r="M1167" i="1"/>
  <c r="R1159" i="1"/>
  <c r="O1159" i="1"/>
  <c r="P1159" i="1"/>
  <c r="M1159" i="1"/>
  <c r="N1219" i="1"/>
  <c r="B1219" i="1"/>
  <c r="M1219" i="1"/>
  <c r="R1219" i="1"/>
  <c r="B1211" i="1"/>
  <c r="A1211" i="1"/>
  <c r="M1211" i="1"/>
  <c r="Q1211" i="1"/>
  <c r="O404" i="1"/>
  <c r="Q1076" i="1"/>
  <c r="J918" i="1"/>
  <c r="J910" i="1"/>
  <c r="K560" i="1"/>
  <c r="K584" i="1"/>
  <c r="K600" i="1"/>
  <c r="K624" i="1"/>
  <c r="N648" i="1"/>
  <c r="P648" i="1"/>
  <c r="P713" i="1"/>
  <c r="L713" i="1"/>
  <c r="J689" i="1"/>
  <c r="O689" i="1"/>
  <c r="R681" i="1"/>
  <c r="P681" i="1"/>
  <c r="P673" i="1"/>
  <c r="L673" i="1"/>
  <c r="J657" i="1"/>
  <c r="O657" i="1"/>
  <c r="O649" i="1"/>
  <c r="K649" i="1"/>
  <c r="Q633" i="1"/>
  <c r="B633" i="1"/>
  <c r="B625" i="1"/>
  <c r="P625" i="1"/>
  <c r="K609" i="1"/>
  <c r="A609" i="1"/>
  <c r="A601" i="1"/>
  <c r="M601" i="1"/>
  <c r="M593" i="1"/>
  <c r="O593" i="1"/>
  <c r="O577" i="1"/>
  <c r="L577" i="1"/>
  <c r="L569" i="1"/>
  <c r="O569" i="1"/>
  <c r="N553" i="1"/>
  <c r="K553" i="1"/>
  <c r="J1061" i="1"/>
  <c r="R1061" i="1"/>
  <c r="A1061" i="1"/>
  <c r="K1061" i="1"/>
  <c r="B1061" i="1"/>
  <c r="L1061" i="1"/>
  <c r="M1061" i="1"/>
  <c r="N1061" i="1"/>
  <c r="O1061" i="1"/>
  <c r="J1077" i="1"/>
  <c r="R1077" i="1"/>
  <c r="A1077" i="1"/>
  <c r="K1077" i="1"/>
  <c r="B1077" i="1"/>
  <c r="L1077" i="1"/>
  <c r="M1077" i="1"/>
  <c r="N1077" i="1"/>
  <c r="O1077" i="1"/>
  <c r="J1069" i="1"/>
  <c r="R1069" i="1"/>
  <c r="A1069" i="1"/>
  <c r="K1069" i="1"/>
  <c r="B1069" i="1"/>
  <c r="L1069" i="1"/>
  <c r="M1069" i="1"/>
  <c r="N1069" i="1"/>
  <c r="O1069" i="1"/>
  <c r="Q1061" i="1"/>
  <c r="B712" i="1"/>
  <c r="O712" i="1"/>
  <c r="R712" i="1"/>
  <c r="K704" i="1"/>
  <c r="P704" i="1"/>
  <c r="N704" i="1"/>
  <c r="Q696" i="1"/>
  <c r="L696" i="1"/>
  <c r="A688" i="1"/>
  <c r="M688" i="1"/>
  <c r="J688" i="1"/>
  <c r="R680" i="1"/>
  <c r="B680" i="1"/>
  <c r="O680" i="1"/>
  <c r="P672" i="1"/>
  <c r="N672" i="1"/>
  <c r="K672" i="1"/>
  <c r="L664" i="1"/>
  <c r="Q664" i="1"/>
  <c r="J656" i="1"/>
  <c r="A656" i="1"/>
  <c r="M656" i="1"/>
  <c r="K382" i="1"/>
  <c r="R382" i="1"/>
  <c r="P382" i="1"/>
  <c r="Q382" i="1"/>
  <c r="P719" i="1"/>
  <c r="A719" i="1"/>
  <c r="B719" i="1"/>
  <c r="K1084" i="1"/>
  <c r="L1084" i="1"/>
  <c r="M1084" i="1"/>
  <c r="N1084" i="1"/>
  <c r="O1084" i="1"/>
  <c r="P1084" i="1"/>
  <c r="K1076" i="1"/>
  <c r="L1076" i="1"/>
  <c r="M1076" i="1"/>
  <c r="N1076" i="1"/>
  <c r="O1076" i="1"/>
  <c r="P1076" i="1"/>
  <c r="K1068" i="1"/>
  <c r="L1068" i="1"/>
  <c r="M1068" i="1"/>
  <c r="N1068" i="1"/>
  <c r="O1068" i="1"/>
  <c r="P1068" i="1"/>
  <c r="A1084" i="1"/>
  <c r="A1068" i="1"/>
  <c r="Q1068" i="1"/>
  <c r="P1061" i="1"/>
  <c r="R392" i="1"/>
  <c r="R400" i="1"/>
  <c r="A408" i="1"/>
  <c r="A851" i="1"/>
  <c r="B824" i="1"/>
  <c r="A790" i="1"/>
  <c r="M736" i="1"/>
  <c r="B1083" i="1"/>
  <c r="B1079" i="1"/>
  <c r="B1075" i="1"/>
  <c r="B1071" i="1"/>
  <c r="B1067" i="1"/>
  <c r="B1063" i="1"/>
  <c r="Q1083" i="1"/>
  <c r="R1082" i="1"/>
  <c r="J1082" i="1"/>
  <c r="K1081" i="1"/>
  <c r="L1080" i="1"/>
  <c r="M1079" i="1"/>
  <c r="N1078" i="1"/>
  <c r="Q1075" i="1"/>
  <c r="R1074" i="1"/>
  <c r="J1074" i="1"/>
  <c r="K1073" i="1"/>
  <c r="L1072" i="1"/>
  <c r="M1071" i="1"/>
  <c r="N1070" i="1"/>
  <c r="Q1067" i="1"/>
  <c r="R1066" i="1"/>
  <c r="J1066" i="1"/>
  <c r="K1065" i="1"/>
  <c r="L1064" i="1"/>
  <c r="M1063" i="1"/>
  <c r="N1062" i="1"/>
  <c r="A1083" i="1"/>
  <c r="A1079" i="1"/>
  <c r="A1075" i="1"/>
  <c r="A1071" i="1"/>
  <c r="A1067" i="1"/>
  <c r="A1063" i="1"/>
  <c r="P1083" i="1"/>
  <c r="Q1082" i="1"/>
  <c r="R1081" i="1"/>
  <c r="J1081" i="1"/>
  <c r="K1080" i="1"/>
  <c r="L1079" i="1"/>
  <c r="M1078" i="1"/>
  <c r="P1075" i="1"/>
  <c r="Q1074" i="1"/>
  <c r="R1073" i="1"/>
  <c r="J1073" i="1"/>
  <c r="K1072" i="1"/>
  <c r="L1071" i="1"/>
  <c r="M1070" i="1"/>
  <c r="P1067" i="1"/>
  <c r="Q1066" i="1"/>
  <c r="R1065" i="1"/>
  <c r="J1065" i="1"/>
  <c r="K1064" i="1"/>
  <c r="L1063" i="1"/>
  <c r="M1062" i="1"/>
  <c r="A766" i="1"/>
  <c r="N739" i="1"/>
  <c r="R735" i="1"/>
  <c r="Q722" i="1"/>
  <c r="B1082" i="1"/>
  <c r="B1078" i="1"/>
  <c r="B1074" i="1"/>
  <c r="B1070" i="1"/>
  <c r="B1066" i="1"/>
  <c r="B1062" i="1"/>
  <c r="O1083" i="1"/>
  <c r="P1082" i="1"/>
  <c r="Q1081" i="1"/>
  <c r="R1080" i="1"/>
  <c r="J1080" i="1"/>
  <c r="K1079" i="1"/>
  <c r="L1078" i="1"/>
  <c r="O1075" i="1"/>
  <c r="P1074" i="1"/>
  <c r="Q1073" i="1"/>
  <c r="R1072" i="1"/>
  <c r="J1072" i="1"/>
  <c r="K1071" i="1"/>
  <c r="L1070" i="1"/>
  <c r="O1067" i="1"/>
  <c r="P1066" i="1"/>
  <c r="Q1065" i="1"/>
  <c r="R1064" i="1"/>
  <c r="J1064" i="1"/>
  <c r="K1063" i="1"/>
  <c r="L1062" i="1"/>
  <c r="A1082" i="1"/>
  <c r="A1078" i="1"/>
  <c r="A1074" i="1"/>
  <c r="A1070" i="1"/>
  <c r="A1066" i="1"/>
  <c r="A1062" i="1"/>
  <c r="N1083" i="1"/>
  <c r="O1082" i="1"/>
  <c r="P1081" i="1"/>
  <c r="Q1080" i="1"/>
  <c r="R1079" i="1"/>
  <c r="J1079" i="1"/>
  <c r="K1078" i="1"/>
  <c r="N1075" i="1"/>
  <c r="O1074" i="1"/>
  <c r="P1073" i="1"/>
  <c r="Q1072" i="1"/>
  <c r="R1071" i="1"/>
  <c r="J1071" i="1"/>
  <c r="K1070" i="1"/>
  <c r="N1067" i="1"/>
  <c r="O1066" i="1"/>
  <c r="P1065" i="1"/>
  <c r="Q1064" i="1"/>
  <c r="R1063" i="1"/>
  <c r="J1063" i="1"/>
  <c r="K1062" i="1"/>
  <c r="B392" i="1"/>
  <c r="M408" i="1"/>
  <c r="J372" i="1"/>
  <c r="B848" i="1"/>
  <c r="B1081" i="1"/>
  <c r="B1073" i="1"/>
  <c r="B1065" i="1"/>
  <c r="M1083" i="1"/>
  <c r="N1082" i="1"/>
  <c r="O1081" i="1"/>
  <c r="P1080" i="1"/>
  <c r="Q1079" i="1"/>
  <c r="R1078" i="1"/>
  <c r="J1078" i="1"/>
  <c r="M1075" i="1"/>
  <c r="N1074" i="1"/>
  <c r="O1073" i="1"/>
  <c r="P1072" i="1"/>
  <c r="Q1071" i="1"/>
  <c r="R1070" i="1"/>
  <c r="J1070" i="1"/>
  <c r="M1067" i="1"/>
  <c r="N1066" i="1"/>
  <c r="O1065" i="1"/>
  <c r="P1064" i="1"/>
  <c r="Q1063" i="1"/>
  <c r="R1062" i="1"/>
  <c r="J1062" i="1"/>
  <c r="M400" i="1"/>
  <c r="L408" i="1"/>
  <c r="A1081" i="1"/>
  <c r="A1073" i="1"/>
  <c r="A1065" i="1"/>
  <c r="N1121" i="1"/>
  <c r="O1121" i="1"/>
  <c r="P1121" i="1"/>
  <c r="Q1121" i="1"/>
  <c r="J1121" i="1"/>
  <c r="A1121" i="1"/>
  <c r="R1121" i="1"/>
  <c r="B1121" i="1"/>
  <c r="K1121" i="1"/>
  <c r="K146" i="1"/>
  <c r="B146" i="1"/>
  <c r="L146" i="1"/>
  <c r="A146" i="1"/>
  <c r="M146" i="1"/>
  <c r="O146" i="1"/>
  <c r="N146" i="1"/>
  <c r="P146" i="1"/>
  <c r="Q146" i="1"/>
  <c r="J146" i="1"/>
  <c r="B227" i="1"/>
  <c r="P227" i="1"/>
  <c r="Q227" i="1"/>
  <c r="B1138" i="1"/>
  <c r="R1138" i="1"/>
  <c r="L1138" i="1"/>
  <c r="K1138" i="1"/>
  <c r="M1138" i="1"/>
  <c r="N1138" i="1"/>
  <c r="O1138" i="1"/>
  <c r="P1138" i="1"/>
  <c r="Q1138" i="1"/>
  <c r="J1157" i="1"/>
  <c r="R1157" i="1"/>
  <c r="K1157" i="1"/>
  <c r="L1157" i="1"/>
  <c r="M1157" i="1"/>
  <c r="A1157" i="1"/>
  <c r="N1157" i="1"/>
  <c r="B1157" i="1"/>
  <c r="O1157" i="1"/>
  <c r="A1178" i="1"/>
  <c r="R1178" i="1"/>
  <c r="B1178" i="1"/>
  <c r="L1178" i="1"/>
  <c r="M1178" i="1"/>
  <c r="K1178" i="1"/>
  <c r="N1178" i="1"/>
  <c r="O1178" i="1"/>
  <c r="P1178" i="1"/>
  <c r="Q1178" i="1"/>
  <c r="P1208" i="1"/>
  <c r="O1208" i="1"/>
  <c r="Q1208" i="1"/>
  <c r="J1208" i="1"/>
  <c r="R1208" i="1"/>
  <c r="K1208" i="1"/>
  <c r="L1208" i="1"/>
  <c r="B1208" i="1"/>
  <c r="M1208" i="1"/>
  <c r="L152" i="1"/>
  <c r="M152" i="1"/>
  <c r="N152" i="1"/>
  <c r="A152" i="1"/>
  <c r="O152" i="1"/>
  <c r="B152" i="1"/>
  <c r="P152" i="1"/>
  <c r="Q152" i="1"/>
  <c r="J152" i="1"/>
  <c r="R152" i="1"/>
  <c r="R175" i="1"/>
  <c r="L175" i="1"/>
  <c r="N175" i="1"/>
  <c r="O175" i="1"/>
  <c r="P175" i="1"/>
  <c r="K175" i="1"/>
  <c r="B175" i="1"/>
  <c r="M175" i="1"/>
  <c r="L286" i="1"/>
  <c r="B286" i="1"/>
  <c r="N286" i="1"/>
  <c r="A286" i="1"/>
  <c r="O286" i="1"/>
  <c r="P286" i="1"/>
  <c r="R286" i="1"/>
  <c r="J286" i="1"/>
  <c r="M302" i="1"/>
  <c r="N302" i="1"/>
  <c r="O302" i="1"/>
  <c r="P302" i="1"/>
  <c r="Q302" i="1"/>
  <c r="B302" i="1"/>
  <c r="J302" i="1"/>
  <c r="A302" i="1"/>
  <c r="R302" i="1"/>
  <c r="K302" i="1"/>
  <c r="K115" i="1"/>
  <c r="Q115" i="1"/>
  <c r="R115" i="1"/>
  <c r="J115" i="1"/>
  <c r="L115" i="1"/>
  <c r="M115" i="1"/>
  <c r="A115" i="1"/>
  <c r="P115" i="1"/>
  <c r="L1149" i="1"/>
  <c r="B1149" i="1"/>
  <c r="P1149" i="1"/>
  <c r="Q1149" i="1"/>
  <c r="J1149" i="1"/>
  <c r="R1149" i="1"/>
  <c r="K1149" i="1"/>
  <c r="M1149" i="1"/>
  <c r="N1149" i="1"/>
  <c r="P82" i="1"/>
  <c r="R82" i="1"/>
  <c r="J82" i="1"/>
  <c r="A82" i="1"/>
  <c r="L82" i="1"/>
  <c r="Q82" i="1"/>
  <c r="M82" i="1"/>
  <c r="N82" i="1"/>
  <c r="O74" i="1"/>
  <c r="N74" i="1"/>
  <c r="P74" i="1"/>
  <c r="R74" i="1"/>
  <c r="K74" i="1"/>
  <c r="B74" i="1"/>
  <c r="J74" i="1"/>
  <c r="A74" i="1"/>
  <c r="L74" i="1"/>
  <c r="Q74" i="1"/>
  <c r="L66" i="1"/>
  <c r="M66" i="1"/>
  <c r="N66" i="1"/>
  <c r="O66" i="1"/>
  <c r="P66" i="1"/>
  <c r="J66" i="1"/>
  <c r="B66" i="1"/>
  <c r="K66" i="1"/>
  <c r="O100" i="1"/>
  <c r="A100" i="1"/>
  <c r="Q100" i="1"/>
  <c r="B100" i="1"/>
  <c r="L100" i="1"/>
  <c r="N100" i="1"/>
  <c r="J100" i="1"/>
  <c r="R100" i="1"/>
  <c r="P92" i="1"/>
  <c r="M92" i="1"/>
  <c r="N92" i="1"/>
  <c r="J92" i="1"/>
  <c r="R92" i="1"/>
  <c r="K92" i="1"/>
  <c r="A92" i="1"/>
  <c r="O92" i="1"/>
  <c r="B92" i="1"/>
  <c r="Q92" i="1"/>
  <c r="A469" i="1"/>
  <c r="K469" i="1"/>
  <c r="P26" i="1"/>
  <c r="Q26" i="1"/>
  <c r="B50" i="1"/>
  <c r="O50" i="1"/>
  <c r="M1278" i="1"/>
  <c r="A1278" i="1"/>
  <c r="N1278" i="1"/>
  <c r="B1278" i="1"/>
  <c r="O1278" i="1"/>
  <c r="Q1278" i="1"/>
  <c r="P1278" i="1"/>
  <c r="J1278" i="1"/>
  <c r="R1278" i="1"/>
  <c r="K1278" i="1"/>
  <c r="P1265" i="1"/>
  <c r="Q1265" i="1"/>
  <c r="J1265" i="1"/>
  <c r="R1265" i="1"/>
  <c r="A1265" i="1"/>
  <c r="K1265" i="1"/>
  <c r="B1265" i="1"/>
  <c r="L1265" i="1"/>
  <c r="N1265" i="1"/>
  <c r="M1265" i="1"/>
  <c r="L1245" i="1"/>
  <c r="N1245" i="1"/>
  <c r="A1245" i="1"/>
  <c r="O1245" i="1"/>
  <c r="B1245" i="1"/>
  <c r="P1245" i="1"/>
  <c r="J1245" i="1"/>
  <c r="Q1245" i="1"/>
  <c r="R1245" i="1"/>
  <c r="K1245" i="1"/>
  <c r="K440" i="1"/>
  <c r="P440" i="1"/>
  <c r="Q440" i="1"/>
  <c r="J440" i="1"/>
  <c r="R440" i="1"/>
  <c r="L440" i="1"/>
  <c r="K10" i="1"/>
  <c r="M10" i="1"/>
  <c r="L221" i="1"/>
  <c r="O213" i="1"/>
  <c r="O1182" i="1"/>
  <c r="B1182" i="1"/>
  <c r="Q330" i="1"/>
  <c r="P1004" i="1"/>
  <c r="Q1108" i="1"/>
  <c r="J1108" i="1"/>
  <c r="N352" i="1"/>
  <c r="K314" i="1"/>
  <c r="R237" i="1"/>
  <c r="K237" i="1"/>
  <c r="K479" i="1"/>
  <c r="Q487" i="1"/>
  <c r="A487" i="1"/>
  <c r="R495" i="1"/>
  <c r="O503" i="1"/>
  <c r="R511" i="1"/>
  <c r="B511" i="1"/>
  <c r="N519" i="1"/>
  <c r="J527" i="1"/>
  <c r="Q535" i="1"/>
  <c r="K535" i="1"/>
  <c r="O543" i="1"/>
  <c r="K112" i="1"/>
  <c r="A112" i="1"/>
  <c r="J104" i="1"/>
  <c r="Q1013" i="1"/>
  <c r="L1128" i="1"/>
  <c r="A1128" i="1"/>
  <c r="Q128" i="1"/>
  <c r="Q138" i="1"/>
  <c r="Q58" i="1"/>
  <c r="M50" i="1"/>
  <c r="M42" i="1"/>
  <c r="A42" i="1"/>
  <c r="J34" i="1"/>
  <c r="L26" i="1"/>
  <c r="R18" i="1"/>
  <c r="P270" i="1"/>
  <c r="B270" i="1"/>
  <c r="J262" i="1"/>
  <c r="O469" i="1"/>
  <c r="J345" i="1"/>
  <c r="O1149" i="1"/>
  <c r="J175" i="1"/>
  <c r="J1178" i="1"/>
  <c r="O1265" i="1"/>
  <c r="A1149" i="1"/>
  <c r="O256" i="1"/>
  <c r="J256" i="1"/>
  <c r="N256" i="1"/>
  <c r="B440" i="1"/>
  <c r="R10" i="1"/>
  <c r="R221" i="1"/>
  <c r="B221" i="1"/>
  <c r="M213" i="1"/>
  <c r="M1182" i="1"/>
  <c r="N330" i="1"/>
  <c r="O330" i="1"/>
  <c r="M1004" i="1"/>
  <c r="O1108" i="1"/>
  <c r="A1108" i="1"/>
  <c r="L352" i="1"/>
  <c r="J314" i="1"/>
  <c r="Q237" i="1"/>
  <c r="A237" i="1"/>
  <c r="R479" i="1"/>
  <c r="N487" i="1"/>
  <c r="N495" i="1"/>
  <c r="B495" i="1"/>
  <c r="M503" i="1"/>
  <c r="P511" i="1"/>
  <c r="L519" i="1"/>
  <c r="K519" i="1"/>
  <c r="O527" i="1"/>
  <c r="R535" i="1"/>
  <c r="A535" i="1"/>
  <c r="M543" i="1"/>
  <c r="N112" i="1"/>
  <c r="O104" i="1"/>
  <c r="B104" i="1"/>
  <c r="N1013" i="1"/>
  <c r="R1128" i="1"/>
  <c r="O128" i="1"/>
  <c r="N138" i="1"/>
  <c r="A138" i="1"/>
  <c r="R58" i="1"/>
  <c r="L50" i="1"/>
  <c r="P42" i="1"/>
  <c r="M34" i="1"/>
  <c r="A34" i="1"/>
  <c r="B26" i="1"/>
  <c r="Q18" i="1"/>
  <c r="N270" i="1"/>
  <c r="P262" i="1"/>
  <c r="B262" i="1"/>
  <c r="L469" i="1"/>
  <c r="P1157" i="1"/>
  <c r="L1278" i="1"/>
  <c r="N115" i="1"/>
  <c r="K152" i="1"/>
  <c r="J10" i="1"/>
  <c r="Q221" i="1"/>
  <c r="A221" i="1"/>
  <c r="L213" i="1"/>
  <c r="L1182" i="1"/>
  <c r="M330" i="1"/>
  <c r="A330" i="1"/>
  <c r="L1004" i="1"/>
  <c r="N1108" i="1"/>
  <c r="K352" i="1"/>
  <c r="B352" i="1"/>
  <c r="Q314" i="1"/>
  <c r="P237" i="1"/>
  <c r="Q479" i="1"/>
  <c r="J479" i="1"/>
  <c r="M487" i="1"/>
  <c r="L495" i="1"/>
  <c r="A495" i="1"/>
  <c r="L503" i="1"/>
  <c r="O511" i="1"/>
  <c r="Q519" i="1"/>
  <c r="B519" i="1"/>
  <c r="N527" i="1"/>
  <c r="J535" i="1"/>
  <c r="Q543" i="1"/>
  <c r="K543" i="1"/>
  <c r="L112" i="1"/>
  <c r="M104" i="1"/>
  <c r="A104" i="1"/>
  <c r="P1013" i="1"/>
  <c r="J1128" i="1"/>
  <c r="M128" i="1"/>
  <c r="M138" i="1"/>
  <c r="B138" i="1"/>
  <c r="J58" i="1"/>
  <c r="K50" i="1"/>
  <c r="Q42" i="1"/>
  <c r="P34" i="1"/>
  <c r="N26" i="1"/>
  <c r="A26" i="1"/>
  <c r="P18" i="1"/>
  <c r="M270" i="1"/>
  <c r="O262" i="1"/>
  <c r="M469" i="1"/>
  <c r="B469" i="1"/>
  <c r="Q1157" i="1"/>
  <c r="L302" i="1"/>
  <c r="A66" i="1"/>
  <c r="P10" i="1"/>
  <c r="J213" i="1"/>
  <c r="Q1004" i="1"/>
  <c r="N314" i="1"/>
  <c r="N479" i="1"/>
  <c r="R503" i="1"/>
  <c r="Q527" i="1"/>
  <c r="R543" i="1"/>
  <c r="K1013" i="1"/>
  <c r="O1128" i="1"/>
  <c r="K138" i="1"/>
  <c r="P58" i="1"/>
  <c r="A58" i="1"/>
  <c r="J50" i="1"/>
  <c r="R42" i="1"/>
  <c r="L34" i="1"/>
  <c r="J26" i="1"/>
  <c r="M18" i="1"/>
  <c r="A18" i="1"/>
  <c r="K270" i="1"/>
  <c r="M262" i="1"/>
  <c r="J469" i="1"/>
  <c r="R146" i="1"/>
  <c r="J1138" i="1"/>
  <c r="M1121" i="1"/>
  <c r="L92" i="1"/>
  <c r="M74" i="1"/>
  <c r="K286" i="1"/>
  <c r="K100" i="1"/>
  <c r="O424" i="1"/>
  <c r="J424" i="1"/>
  <c r="R424" i="1"/>
  <c r="L424" i="1"/>
  <c r="N424" i="1"/>
  <c r="O416" i="1"/>
  <c r="A416" i="1"/>
  <c r="K262" i="1"/>
  <c r="R469" i="1"/>
  <c r="N1208" i="1"/>
  <c r="A1138" i="1"/>
  <c r="M1245" i="1"/>
  <c r="O82" i="1"/>
  <c r="M201" i="1"/>
  <c r="L201" i="1"/>
  <c r="B416" i="1"/>
  <c r="A345" i="1"/>
  <c r="R345" i="1"/>
  <c r="K345" i="1"/>
  <c r="L345" i="1"/>
  <c r="M345" i="1"/>
  <c r="N345" i="1"/>
  <c r="P345" i="1"/>
  <c r="Q345" i="1"/>
  <c r="Q170" i="1"/>
  <c r="K170" i="1"/>
  <c r="L170" i="1"/>
  <c r="M170" i="1"/>
  <c r="N170" i="1"/>
  <c r="J170" i="1"/>
  <c r="B170" i="1"/>
  <c r="P170" i="1"/>
  <c r="J1045" i="1"/>
  <c r="R1045" i="1"/>
  <c r="K1045" i="1"/>
  <c r="L1045" i="1"/>
  <c r="A1045" i="1"/>
  <c r="M1045" i="1"/>
  <c r="B1045" i="1"/>
  <c r="N1045" i="1"/>
  <c r="P1045" i="1"/>
  <c r="O1045" i="1"/>
  <c r="J1144" i="1"/>
  <c r="R1144" i="1"/>
  <c r="B1144" i="1"/>
  <c r="K1144" i="1"/>
  <c r="A1144" i="1"/>
  <c r="L1144" i="1"/>
  <c r="N1144" i="1"/>
  <c r="M1144" i="1"/>
  <c r="O1144" i="1"/>
  <c r="P1144" i="1"/>
  <c r="O1196" i="1"/>
  <c r="P1196" i="1"/>
  <c r="Q1196" i="1"/>
  <c r="B1196" i="1"/>
  <c r="J1196" i="1"/>
  <c r="A1196" i="1"/>
  <c r="R1196" i="1"/>
  <c r="L1196" i="1"/>
  <c r="K1196" i="1"/>
  <c r="M1196" i="1"/>
  <c r="P233" i="1"/>
  <c r="J233" i="1"/>
  <c r="R233" i="1"/>
  <c r="K233" i="1"/>
  <c r="L233" i="1"/>
  <c r="A233" i="1"/>
  <c r="M233" i="1"/>
  <c r="B233" i="1"/>
  <c r="N233" i="1"/>
  <c r="O233" i="1"/>
  <c r="P278" i="1"/>
  <c r="A278" i="1"/>
  <c r="K278" i="1"/>
  <c r="L278" i="1"/>
  <c r="M278" i="1"/>
  <c r="O278" i="1"/>
  <c r="N278" i="1"/>
  <c r="Q278" i="1"/>
  <c r="R278" i="1"/>
  <c r="N294" i="1"/>
  <c r="M294" i="1"/>
  <c r="Q294" i="1"/>
  <c r="B294" i="1"/>
  <c r="R294" i="1"/>
  <c r="A294" i="1"/>
  <c r="J294" i="1"/>
  <c r="O294" i="1"/>
  <c r="P294" i="1"/>
  <c r="K294" i="1"/>
  <c r="Q1150" i="1"/>
  <c r="M1150" i="1"/>
  <c r="A1150" i="1"/>
  <c r="N1150" i="1"/>
  <c r="B1150" i="1"/>
  <c r="O1150" i="1"/>
  <c r="P1150" i="1"/>
  <c r="J1150" i="1"/>
  <c r="R1150" i="1"/>
  <c r="K1150" i="1"/>
  <c r="J270" i="1"/>
  <c r="Q270" i="1"/>
  <c r="A128" i="1"/>
  <c r="N128" i="1"/>
  <c r="A1255" i="1"/>
  <c r="N1255" i="1"/>
  <c r="P1255" i="1"/>
  <c r="O1255" i="1"/>
  <c r="K1255" i="1"/>
  <c r="Q1255" i="1"/>
  <c r="J1255" i="1"/>
  <c r="R1255" i="1"/>
  <c r="L1255" i="1"/>
  <c r="N456" i="1"/>
  <c r="B456" i="1"/>
  <c r="O456" i="1"/>
  <c r="Q456" i="1"/>
  <c r="R456" i="1"/>
  <c r="K456" i="1"/>
  <c r="L456" i="1"/>
  <c r="P456" i="1"/>
  <c r="L448" i="1"/>
  <c r="B448" i="1"/>
  <c r="P448" i="1"/>
  <c r="Q448" i="1"/>
  <c r="R448" i="1"/>
  <c r="K448" i="1"/>
  <c r="M448" i="1"/>
  <c r="N448" i="1"/>
  <c r="R432" i="1"/>
  <c r="P432" i="1"/>
  <c r="Q432" i="1"/>
  <c r="J432" i="1"/>
  <c r="M432" i="1"/>
  <c r="N432" i="1"/>
  <c r="A432" i="1"/>
  <c r="B432" i="1"/>
  <c r="B715" i="1"/>
  <c r="N715" i="1"/>
  <c r="O707" i="1"/>
  <c r="J707" i="1"/>
  <c r="R707" i="1"/>
  <c r="L707" i="1"/>
  <c r="K707" i="1"/>
  <c r="A707" i="1"/>
  <c r="M707" i="1"/>
  <c r="B699" i="1"/>
  <c r="J699" i="1"/>
  <c r="R699" i="1"/>
  <c r="A699" i="1"/>
  <c r="P699" i="1"/>
  <c r="J691" i="1"/>
  <c r="B691" i="1"/>
  <c r="L691" i="1"/>
  <c r="K691" i="1"/>
  <c r="Q683" i="1"/>
  <c r="K683" i="1"/>
  <c r="B683" i="1"/>
  <c r="M683" i="1"/>
  <c r="N683" i="1"/>
  <c r="P683" i="1"/>
  <c r="O675" i="1"/>
  <c r="J675" i="1"/>
  <c r="R675" i="1"/>
  <c r="N667" i="1"/>
  <c r="L667" i="1"/>
  <c r="B667" i="1"/>
  <c r="K667" i="1"/>
  <c r="A667" i="1"/>
  <c r="M667" i="1"/>
  <c r="O667" i="1"/>
  <c r="J667" i="1"/>
  <c r="P659" i="1"/>
  <c r="Q659" i="1"/>
  <c r="Q651" i="1"/>
  <c r="O651" i="1"/>
  <c r="M643" i="1"/>
  <c r="J643" i="1"/>
  <c r="R643" i="1"/>
  <c r="B643" i="1"/>
  <c r="L643" i="1"/>
  <c r="A643" i="1"/>
  <c r="N643" i="1"/>
  <c r="P643" i="1"/>
  <c r="N635" i="1"/>
  <c r="A635" i="1"/>
  <c r="M635" i="1"/>
  <c r="K635" i="1"/>
  <c r="A627" i="1"/>
  <c r="L627" i="1"/>
  <c r="K627" i="1"/>
  <c r="R619" i="1"/>
  <c r="M619" i="1"/>
  <c r="R611" i="1"/>
  <c r="P611" i="1"/>
  <c r="L603" i="1"/>
  <c r="R603" i="1"/>
  <c r="K603" i="1"/>
  <c r="M603" i="1"/>
  <c r="B603" i="1"/>
  <c r="N603" i="1"/>
  <c r="A603" i="1"/>
  <c r="P603" i="1"/>
  <c r="Q603" i="1"/>
  <c r="R595" i="1"/>
  <c r="Q595" i="1"/>
  <c r="J595" i="1"/>
  <c r="O587" i="1"/>
  <c r="M587" i="1"/>
  <c r="A587" i="1"/>
  <c r="B587" i="1"/>
  <c r="N579" i="1"/>
  <c r="R579" i="1"/>
  <c r="K579" i="1"/>
  <c r="J571" i="1"/>
  <c r="O571" i="1"/>
  <c r="Q571" i="1"/>
  <c r="P571" i="1"/>
  <c r="B563" i="1"/>
  <c r="N563" i="1"/>
  <c r="A563" i="1"/>
  <c r="K555" i="1"/>
  <c r="J555" i="1"/>
  <c r="R555" i="1"/>
  <c r="Q547" i="1"/>
  <c r="B547" i="1"/>
  <c r="O547" i="1"/>
  <c r="P547" i="1"/>
  <c r="M547" i="1"/>
  <c r="O1118" i="1"/>
  <c r="O1147" i="1"/>
  <c r="M1097" i="1"/>
  <c r="O244" i="1"/>
  <c r="P252" i="1"/>
  <c r="R199" i="1"/>
  <c r="N191" i="1"/>
  <c r="A190" i="1"/>
  <c r="A189" i="1"/>
  <c r="N426" i="1"/>
  <c r="B427" i="1"/>
  <c r="R418" i="1"/>
  <c r="O419" i="1"/>
  <c r="J434" i="1"/>
  <c r="K442" i="1"/>
  <c r="A442" i="1"/>
  <c r="M450" i="1"/>
  <c r="O458" i="1"/>
  <c r="R443" i="1"/>
  <c r="N973" i="1"/>
  <c r="K875" i="1"/>
  <c r="Q643" i="1"/>
  <c r="N707" i="1"/>
  <c r="J1118" i="1"/>
  <c r="R1096" i="1"/>
  <c r="B1097" i="1"/>
  <c r="N117" i="1"/>
  <c r="P250" i="1"/>
  <c r="N244" i="1"/>
  <c r="O252" i="1"/>
  <c r="J199" i="1"/>
  <c r="B191" i="1"/>
  <c r="Q197" i="1"/>
  <c r="A426" i="1"/>
  <c r="R428" i="1"/>
  <c r="J418" i="1"/>
  <c r="N419" i="1"/>
  <c r="Q434" i="1"/>
  <c r="R442" i="1"/>
  <c r="L450" i="1"/>
  <c r="A450" i="1"/>
  <c r="M458" i="1"/>
  <c r="O917" i="1"/>
  <c r="Q965" i="1"/>
  <c r="O643" i="1"/>
  <c r="B707" i="1"/>
  <c r="K230" i="1"/>
  <c r="N342" i="1"/>
  <c r="J234" i="1"/>
  <c r="K1125" i="1"/>
  <c r="J1197" i="1"/>
  <c r="J1096" i="1"/>
  <c r="A1097" i="1"/>
  <c r="R123" i="1"/>
  <c r="J243" i="1"/>
  <c r="M244" i="1"/>
  <c r="L252" i="1"/>
  <c r="M247" i="1"/>
  <c r="B199" i="1"/>
  <c r="O198" i="1"/>
  <c r="N197" i="1"/>
  <c r="O417" i="1"/>
  <c r="R427" i="1"/>
  <c r="Q418" i="1"/>
  <c r="M419" i="1"/>
  <c r="L457" i="1"/>
  <c r="P434" i="1"/>
  <c r="J442" i="1"/>
  <c r="R450" i="1"/>
  <c r="L458" i="1"/>
  <c r="B458" i="1"/>
  <c r="O451" i="1"/>
  <c r="B861" i="1"/>
  <c r="L917" i="1"/>
  <c r="P965" i="1"/>
  <c r="R667" i="1"/>
  <c r="L563" i="1"/>
  <c r="B1168" i="1"/>
  <c r="L1168" i="1"/>
  <c r="M1168" i="1"/>
  <c r="P1160" i="1"/>
  <c r="K1160" i="1"/>
  <c r="M1160" i="1"/>
  <c r="N1160" i="1"/>
  <c r="P1220" i="1"/>
  <c r="Q1220" i="1"/>
  <c r="K1220" i="1"/>
  <c r="B1212" i="1"/>
  <c r="M1212" i="1"/>
  <c r="M374" i="1"/>
  <c r="B374" i="1"/>
  <c r="M366" i="1"/>
  <c r="K366" i="1"/>
  <c r="P366" i="1"/>
  <c r="B366" i="1"/>
  <c r="Q366" i="1"/>
  <c r="R366" i="1"/>
  <c r="L366" i="1"/>
  <c r="N366" i="1"/>
  <c r="Q1096" i="1"/>
  <c r="N198" i="1"/>
  <c r="Q427" i="1"/>
  <c r="L419" i="1"/>
  <c r="N451" i="1"/>
  <c r="R997" i="1"/>
  <c r="A997" i="1"/>
  <c r="A901" i="1"/>
  <c r="M901" i="1"/>
  <c r="O885" i="1"/>
  <c r="L885" i="1"/>
  <c r="Q667" i="1"/>
  <c r="L587" i="1"/>
  <c r="P379" i="1"/>
  <c r="J379" i="1"/>
  <c r="K379" i="1"/>
  <c r="M379" i="1"/>
  <c r="L683" i="1"/>
  <c r="L619" i="1"/>
  <c r="A366" i="1"/>
  <c r="M165" i="1"/>
  <c r="L1231" i="1"/>
  <c r="J1240" i="1"/>
  <c r="J47" i="1"/>
  <c r="R1097" i="1"/>
  <c r="J120" i="1"/>
  <c r="J244" i="1"/>
  <c r="R252" i="1"/>
  <c r="A198" i="1"/>
  <c r="N427" i="1"/>
  <c r="O459" i="1"/>
  <c r="O683" i="1"/>
  <c r="N651" i="1"/>
  <c r="B356" i="1"/>
  <c r="J356" i="1"/>
  <c r="Q356" i="1"/>
  <c r="B1126" i="1"/>
  <c r="B1188" i="1"/>
  <c r="J132" i="1"/>
  <c r="L96" i="1"/>
  <c r="P120" i="1"/>
  <c r="J190" i="1"/>
  <c r="P426" i="1"/>
  <c r="M427" i="1"/>
  <c r="J419" i="1"/>
  <c r="K434" i="1"/>
  <c r="A434" i="1"/>
  <c r="M442" i="1"/>
  <c r="O450" i="1"/>
  <c r="J458" i="1"/>
  <c r="R435" i="1"/>
  <c r="J877" i="1"/>
  <c r="N933" i="1"/>
  <c r="O997" i="1"/>
  <c r="N885" i="1"/>
  <c r="A909" i="1"/>
  <c r="J603" i="1"/>
  <c r="Q699" i="1"/>
  <c r="A691" i="1"/>
  <c r="P1212" i="1"/>
  <c r="B852" i="1"/>
  <c r="B734" i="1"/>
  <c r="R740" i="1"/>
  <c r="Q732" i="1"/>
  <c r="O723" i="1"/>
  <c r="P720" i="1"/>
  <c r="P718" i="1"/>
  <c r="P689" i="1"/>
  <c r="R705" i="1"/>
  <c r="N713" i="1"/>
  <c r="B713" i="1"/>
  <c r="L553" i="1"/>
  <c r="P561" i="1"/>
  <c r="R569" i="1"/>
  <c r="Q569" i="1"/>
  <c r="M577" i="1"/>
  <c r="N585" i="1"/>
  <c r="A585" i="1"/>
  <c r="K593" i="1"/>
  <c r="J601" i="1"/>
  <c r="P609" i="1"/>
  <c r="B609" i="1"/>
  <c r="L617" i="1"/>
  <c r="Q625" i="1"/>
  <c r="M633" i="1"/>
  <c r="O633" i="1"/>
  <c r="J641" i="1"/>
  <c r="L649" i="1"/>
  <c r="A649" i="1"/>
  <c r="P657" i="1"/>
  <c r="R665" i="1"/>
  <c r="N673" i="1"/>
  <c r="B673" i="1"/>
  <c r="Q681" i="1"/>
  <c r="K697" i="1"/>
  <c r="K686" i="1"/>
  <c r="L710" i="1"/>
  <c r="P1006" i="1"/>
  <c r="B408" i="1"/>
  <c r="J1216" i="1"/>
  <c r="K363" i="1"/>
  <c r="L387" i="1"/>
  <c r="R372" i="1"/>
  <c r="A857" i="1"/>
  <c r="A835" i="1"/>
  <c r="A774" i="1"/>
  <c r="A734" i="1"/>
  <c r="Q740" i="1"/>
  <c r="Q734" i="1"/>
  <c r="P732" i="1"/>
  <c r="N730" i="1"/>
  <c r="Q726" i="1"/>
  <c r="O720" i="1"/>
  <c r="O718" i="1"/>
  <c r="P966" i="1"/>
  <c r="A886" i="1"/>
  <c r="L862" i="1"/>
  <c r="L982" i="1"/>
  <c r="N689" i="1"/>
  <c r="B689" i="1"/>
  <c r="Q705" i="1"/>
  <c r="K713" i="1"/>
  <c r="R553" i="1"/>
  <c r="Q553" i="1"/>
  <c r="M561" i="1"/>
  <c r="N569" i="1"/>
  <c r="A569" i="1"/>
  <c r="K577" i="1"/>
  <c r="P585" i="1"/>
  <c r="R593" i="1"/>
  <c r="B593" i="1"/>
  <c r="L601" i="1"/>
  <c r="N609" i="1"/>
  <c r="J617" i="1"/>
  <c r="Q617" i="1"/>
  <c r="O625" i="1"/>
  <c r="L633" i="1"/>
  <c r="A633" i="1"/>
  <c r="P641" i="1"/>
  <c r="R649" i="1"/>
  <c r="N657" i="1"/>
  <c r="B657" i="1"/>
  <c r="Q665" i="1"/>
  <c r="K673" i="1"/>
  <c r="M681" i="1"/>
  <c r="O681" i="1"/>
  <c r="J697" i="1"/>
  <c r="P629" i="1"/>
  <c r="O653" i="1"/>
  <c r="M677" i="1"/>
  <c r="B693" i="1"/>
  <c r="J686" i="1"/>
  <c r="J710" i="1"/>
  <c r="P645" i="1"/>
  <c r="P709" i="1"/>
  <c r="A1006" i="1"/>
  <c r="L1161" i="1"/>
  <c r="R1213" i="1"/>
  <c r="R1169" i="1"/>
  <c r="R412" i="1"/>
  <c r="N391" i="1"/>
  <c r="A363" i="1"/>
  <c r="Q377" i="1"/>
  <c r="A372" i="1"/>
  <c r="B856" i="1"/>
  <c r="B840" i="1"/>
  <c r="B820" i="1"/>
  <c r="A758" i="1"/>
  <c r="B740" i="1"/>
  <c r="A718" i="1"/>
  <c r="O740" i="1"/>
  <c r="O734" i="1"/>
  <c r="M732" i="1"/>
  <c r="P722" i="1"/>
  <c r="R719" i="1"/>
  <c r="M966" i="1"/>
  <c r="L934" i="1"/>
  <c r="R862" i="1"/>
  <c r="N982" i="1"/>
  <c r="K950" i="1"/>
  <c r="L689" i="1"/>
  <c r="A689" i="1"/>
  <c r="P705" i="1"/>
  <c r="R713" i="1"/>
  <c r="O553" i="1"/>
  <c r="B553" i="1"/>
  <c r="L561" i="1"/>
  <c r="J569" i="1"/>
  <c r="J577" i="1"/>
  <c r="Q577" i="1"/>
  <c r="M585" i="1"/>
  <c r="N593" i="1"/>
  <c r="A593" i="1"/>
  <c r="K601" i="1"/>
  <c r="M609" i="1"/>
  <c r="M617" i="1"/>
  <c r="B617" i="1"/>
  <c r="N625" i="1"/>
  <c r="K633" i="1"/>
  <c r="M641" i="1"/>
  <c r="O641" i="1"/>
  <c r="J649" i="1"/>
  <c r="L657" i="1"/>
  <c r="A657" i="1"/>
  <c r="P665" i="1"/>
  <c r="R673" i="1"/>
  <c r="N681" i="1"/>
  <c r="A681" i="1"/>
  <c r="Q697" i="1"/>
  <c r="L653" i="1"/>
  <c r="L677" i="1"/>
  <c r="A693" i="1"/>
  <c r="B686" i="1"/>
  <c r="B710" i="1"/>
  <c r="Q661" i="1"/>
  <c r="M709" i="1"/>
  <c r="L1166" i="1"/>
  <c r="K1161" i="1"/>
  <c r="Q1169" i="1"/>
  <c r="N408" i="1"/>
  <c r="L401" i="1"/>
  <c r="A383" i="1"/>
  <c r="K387" i="1"/>
  <c r="Q363" i="1"/>
  <c r="L372" i="1"/>
  <c r="N368" i="1"/>
  <c r="J387" i="1"/>
  <c r="J363" i="1"/>
  <c r="A850" i="1"/>
  <c r="B844" i="1"/>
  <c r="A740" i="1"/>
  <c r="B730" i="1"/>
  <c r="M740" i="1"/>
  <c r="N734" i="1"/>
  <c r="M728" i="1"/>
  <c r="O722" i="1"/>
  <c r="K689" i="1"/>
  <c r="M705" i="1"/>
  <c r="O705" i="1"/>
  <c r="J713" i="1"/>
  <c r="J553" i="1"/>
  <c r="A553" i="1"/>
  <c r="K561" i="1"/>
  <c r="P569" i="1"/>
  <c r="N577" i="1"/>
  <c r="B577" i="1"/>
  <c r="L585" i="1"/>
  <c r="J593" i="1"/>
  <c r="R601" i="1"/>
  <c r="Q601" i="1"/>
  <c r="J609" i="1"/>
  <c r="R617" i="1"/>
  <c r="A617" i="1"/>
  <c r="M625" i="1"/>
  <c r="R633" i="1"/>
  <c r="N641" i="1"/>
  <c r="B641" i="1"/>
  <c r="Q649" i="1"/>
  <c r="K657" i="1"/>
  <c r="M665" i="1"/>
  <c r="O665" i="1"/>
  <c r="J673" i="1"/>
  <c r="L681" i="1"/>
  <c r="B681" i="1"/>
  <c r="P697" i="1"/>
  <c r="B372" i="1"/>
  <c r="P372" i="1"/>
  <c r="N372" i="1"/>
  <c r="O719" i="1"/>
  <c r="R910" i="1"/>
  <c r="J950" i="1"/>
  <c r="R689" i="1"/>
  <c r="N705" i="1"/>
  <c r="B705" i="1"/>
  <c r="Q713" i="1"/>
  <c r="P553" i="1"/>
  <c r="O561" i="1"/>
  <c r="Q561" i="1"/>
  <c r="M569" i="1"/>
  <c r="R577" i="1"/>
  <c r="A577" i="1"/>
  <c r="K585" i="1"/>
  <c r="P593" i="1"/>
  <c r="P601" i="1"/>
  <c r="B601" i="1"/>
  <c r="L609" i="1"/>
  <c r="P617" i="1"/>
  <c r="J625" i="1"/>
  <c r="K625" i="1"/>
  <c r="J633" i="1"/>
  <c r="L641" i="1"/>
  <c r="A641" i="1"/>
  <c r="P649" i="1"/>
  <c r="R657" i="1"/>
  <c r="N665" i="1"/>
  <c r="B665" i="1"/>
  <c r="Q673" i="1"/>
  <c r="K681" i="1"/>
  <c r="M697" i="1"/>
  <c r="O697" i="1"/>
  <c r="Q686" i="1"/>
  <c r="Q710" i="1"/>
  <c r="M1210" i="1"/>
  <c r="P1221" i="1"/>
  <c r="Q1161" i="1"/>
  <c r="N1213" i="1"/>
  <c r="N1169" i="1"/>
  <c r="Q372" i="1"/>
  <c r="B720" i="1"/>
  <c r="L705" i="1"/>
  <c r="R561" i="1"/>
  <c r="R585" i="1"/>
  <c r="O601" i="1"/>
  <c r="L625" i="1"/>
  <c r="M649" i="1"/>
  <c r="L665" i="1"/>
  <c r="N697" i="1"/>
  <c r="L1210" i="1"/>
  <c r="B363" i="1"/>
  <c r="L363" i="1"/>
  <c r="M387" i="1"/>
  <c r="N335" i="1"/>
  <c r="A720" i="1"/>
  <c r="R732" i="1"/>
  <c r="R720" i="1"/>
  <c r="Q718" i="1"/>
  <c r="Q96" i="1"/>
  <c r="B1047" i="1"/>
  <c r="N1047" i="1"/>
  <c r="P1047" i="1"/>
  <c r="B1051" i="1"/>
  <c r="L1051" i="1"/>
  <c r="N1051" i="1"/>
  <c r="R1146" i="1"/>
  <c r="P1146" i="1"/>
  <c r="Q1146" i="1"/>
  <c r="N1155" i="1"/>
  <c r="Q1155" i="1"/>
  <c r="J1155" i="1"/>
  <c r="M1189" i="1"/>
  <c r="N1189" i="1"/>
  <c r="P1194" i="1"/>
  <c r="L1194" i="1"/>
  <c r="A1194" i="1"/>
  <c r="K1206" i="1"/>
  <c r="A1206" i="1"/>
  <c r="M1232" i="1"/>
  <c r="B1232" i="1"/>
  <c r="P1232" i="1"/>
  <c r="A94" i="1"/>
  <c r="P94" i="1"/>
  <c r="M1193" i="1"/>
  <c r="N1154" i="1"/>
  <c r="Q1048" i="1"/>
  <c r="K164" i="1"/>
  <c r="A164" i="1"/>
  <c r="Q1117" i="1"/>
  <c r="M87" i="1"/>
  <c r="L306" i="1"/>
  <c r="N291" i="1"/>
  <c r="M155" i="1"/>
  <c r="B522" i="1"/>
  <c r="A1000" i="1"/>
  <c r="A259" i="1"/>
  <c r="L1232" i="1"/>
  <c r="R1206" i="1"/>
  <c r="L1189" i="1"/>
  <c r="L1155" i="1"/>
  <c r="P1051" i="1"/>
  <c r="A1047" i="1"/>
  <c r="P165" i="1"/>
  <c r="N1231" i="1"/>
  <c r="R1240" i="1"/>
  <c r="K94" i="1"/>
  <c r="K132" i="1"/>
  <c r="N1094" i="1"/>
  <c r="L1094" i="1"/>
  <c r="M1094" i="1"/>
  <c r="B1094" i="1"/>
  <c r="K1094" i="1"/>
  <c r="Q257" i="1"/>
  <c r="B257" i="1"/>
  <c r="P257" i="1"/>
  <c r="O257" i="1"/>
  <c r="N257" i="1"/>
  <c r="A249" i="1"/>
  <c r="B249" i="1"/>
  <c r="R249" i="1"/>
  <c r="K249" i="1"/>
  <c r="M249" i="1"/>
  <c r="J1193" i="1"/>
  <c r="L1154" i="1"/>
  <c r="L1250" i="1"/>
  <c r="R155" i="1"/>
  <c r="K259" i="1"/>
  <c r="Q230" i="1"/>
  <c r="A165" i="1"/>
  <c r="K342" i="1"/>
  <c r="R1231" i="1"/>
  <c r="P1125" i="1"/>
  <c r="O1240" i="1"/>
  <c r="O202" i="1"/>
  <c r="P202" i="1"/>
  <c r="Q202" i="1"/>
  <c r="P423" i="1"/>
  <c r="J423" i="1"/>
  <c r="O230" i="1"/>
  <c r="O1126" i="1"/>
  <c r="J342" i="1"/>
  <c r="Q1231" i="1"/>
  <c r="M1125" i="1"/>
  <c r="L178" i="1"/>
  <c r="M15" i="1"/>
  <c r="R144" i="1"/>
  <c r="B144" i="1"/>
  <c r="L144" i="1"/>
  <c r="R20" i="1"/>
  <c r="B20" i="1"/>
  <c r="L20" i="1"/>
  <c r="A52" i="1"/>
  <c r="R52" i="1"/>
  <c r="N52" i="1"/>
  <c r="B1015" i="1"/>
  <c r="K1015" i="1"/>
  <c r="M533" i="1"/>
  <c r="R533" i="1"/>
  <c r="O493" i="1"/>
  <c r="A493" i="1"/>
  <c r="Q493" i="1"/>
  <c r="K239" i="1"/>
  <c r="P239" i="1"/>
  <c r="P342" i="1"/>
  <c r="P461" i="1"/>
  <c r="A461" i="1"/>
  <c r="P445" i="1"/>
  <c r="J445" i="1"/>
  <c r="R445" i="1"/>
  <c r="K445" i="1"/>
  <c r="B1117" i="1"/>
  <c r="O1117" i="1"/>
  <c r="Q1125" i="1"/>
  <c r="J1125" i="1"/>
  <c r="N1125" i="1"/>
  <c r="N96" i="1"/>
  <c r="K96" i="1"/>
  <c r="M96" i="1"/>
  <c r="J96" i="1"/>
  <c r="P1240" i="1"/>
  <c r="K1240" i="1"/>
  <c r="K1118" i="1"/>
  <c r="B1118" i="1"/>
  <c r="N1126" i="1"/>
  <c r="L1126" i="1"/>
  <c r="M1126" i="1"/>
  <c r="A230" i="1"/>
  <c r="R230" i="1"/>
  <c r="B1147" i="1"/>
  <c r="K1147" i="1"/>
  <c r="M1188" i="1"/>
  <c r="O1188" i="1"/>
  <c r="Q1188" i="1"/>
  <c r="A1188" i="1"/>
  <c r="L1034" i="1"/>
  <c r="K1034" i="1"/>
  <c r="Q1034" i="1"/>
  <c r="Q291" i="1"/>
  <c r="K291" i="1"/>
  <c r="N299" i="1"/>
  <c r="P299" i="1"/>
  <c r="M299" i="1"/>
  <c r="P306" i="1"/>
  <c r="O306" i="1"/>
  <c r="B309" i="1"/>
  <c r="P309" i="1"/>
  <c r="B87" i="1"/>
  <c r="P87" i="1"/>
  <c r="B69" i="1"/>
  <c r="M69" i="1"/>
  <c r="R322" i="1"/>
  <c r="P322" i="1"/>
  <c r="Q259" i="1"/>
  <c r="P259" i="1"/>
  <c r="J259" i="1"/>
  <c r="L15" i="1"/>
  <c r="J15" i="1"/>
  <c r="N1000" i="1"/>
  <c r="O1000" i="1"/>
  <c r="P1000" i="1"/>
  <c r="A132" i="1"/>
  <c r="B132" i="1"/>
  <c r="K538" i="1"/>
  <c r="M538" i="1"/>
  <c r="M530" i="1"/>
  <c r="N530" i="1"/>
  <c r="A530" i="1"/>
  <c r="P522" i="1"/>
  <c r="J522" i="1"/>
  <c r="M1096" i="1"/>
  <c r="B1095" i="1"/>
  <c r="P1095" i="1"/>
  <c r="P117" i="1"/>
  <c r="Q251" i="1"/>
  <c r="Q193" i="1"/>
  <c r="J193" i="1"/>
  <c r="B425" i="1"/>
  <c r="Q424" i="1"/>
  <c r="M424" i="1"/>
  <c r="A424" i="1"/>
  <c r="K416" i="1"/>
  <c r="J416" i="1"/>
  <c r="L416" i="1"/>
  <c r="M416" i="1"/>
  <c r="O444" i="1"/>
  <c r="L907" i="1"/>
  <c r="L995" i="1"/>
  <c r="B120" i="1"/>
  <c r="R120" i="1"/>
  <c r="P256" i="1"/>
  <c r="Q256" i="1"/>
  <c r="B248" i="1"/>
  <c r="M248" i="1"/>
  <c r="B452" i="1"/>
  <c r="O452" i="1"/>
  <c r="J452" i="1"/>
  <c r="O995" i="1"/>
  <c r="A995" i="1"/>
  <c r="B995" i="1"/>
  <c r="Q995" i="1"/>
  <c r="N987" i="1"/>
  <c r="A987" i="1"/>
  <c r="Q987" i="1"/>
  <c r="K987" i="1"/>
  <c r="L987" i="1"/>
  <c r="R979" i="1"/>
  <c r="K979" i="1"/>
  <c r="L979" i="1"/>
  <c r="A979" i="1"/>
  <c r="K971" i="1"/>
  <c r="L971" i="1"/>
  <c r="P971" i="1"/>
  <c r="P963" i="1"/>
  <c r="O963" i="1"/>
  <c r="Q963" i="1"/>
  <c r="J963" i="1"/>
  <c r="B955" i="1"/>
  <c r="A955" i="1"/>
  <c r="R955" i="1"/>
  <c r="L955" i="1"/>
  <c r="N955" i="1"/>
  <c r="P947" i="1"/>
  <c r="A947" i="1"/>
  <c r="N947" i="1"/>
  <c r="R947" i="1"/>
  <c r="R939" i="1"/>
  <c r="A939" i="1"/>
  <c r="J939" i="1"/>
  <c r="B939" i="1"/>
  <c r="K939" i="1"/>
  <c r="M931" i="1"/>
  <c r="B931" i="1"/>
  <c r="N931" i="1"/>
  <c r="Q931" i="1"/>
  <c r="R931" i="1"/>
  <c r="Q923" i="1"/>
  <c r="L923" i="1"/>
  <c r="J923" i="1"/>
  <c r="L915" i="1"/>
  <c r="K915" i="1"/>
  <c r="O915" i="1"/>
  <c r="R915" i="1"/>
  <c r="R907" i="1"/>
  <c r="K907" i="1"/>
  <c r="O907" i="1"/>
  <c r="B907" i="1"/>
  <c r="B899" i="1"/>
  <c r="R899" i="1"/>
  <c r="N899" i="1"/>
  <c r="J899" i="1"/>
  <c r="P899" i="1"/>
  <c r="A891" i="1"/>
  <c r="P891" i="1"/>
  <c r="K891" i="1"/>
  <c r="K883" i="1"/>
  <c r="J883" i="1"/>
  <c r="A883" i="1"/>
  <c r="M883" i="1"/>
  <c r="P875" i="1"/>
  <c r="B875" i="1"/>
  <c r="J875" i="1"/>
  <c r="N867" i="1"/>
  <c r="P867" i="1"/>
  <c r="R867" i="1"/>
  <c r="N120" i="1"/>
  <c r="P121" i="1"/>
  <c r="O121" i="1"/>
  <c r="B255" i="1"/>
  <c r="A255" i="1"/>
  <c r="P255" i="1"/>
  <c r="A247" i="1"/>
  <c r="L247" i="1"/>
  <c r="O247" i="1"/>
  <c r="B421" i="1"/>
  <c r="O421" i="1"/>
  <c r="P421" i="1"/>
  <c r="N459" i="1"/>
  <c r="B459" i="1"/>
  <c r="K459" i="1"/>
  <c r="A459" i="1"/>
  <c r="M459" i="1"/>
  <c r="L459" i="1"/>
  <c r="B451" i="1"/>
  <c r="Q451" i="1"/>
  <c r="R451" i="1"/>
  <c r="A451" i="1"/>
  <c r="K451" i="1"/>
  <c r="O443" i="1"/>
  <c r="P443" i="1"/>
  <c r="Q443" i="1"/>
  <c r="J443" i="1"/>
  <c r="L435" i="1"/>
  <c r="N435" i="1"/>
  <c r="O435" i="1"/>
  <c r="P435" i="1"/>
  <c r="B867" i="1"/>
  <c r="B883" i="1"/>
  <c r="O923" i="1"/>
  <c r="P939" i="1"/>
  <c r="K963" i="1"/>
  <c r="Q979" i="1"/>
  <c r="A931" i="1"/>
  <c r="N875" i="1"/>
  <c r="O1093" i="1"/>
  <c r="M1095" i="1"/>
  <c r="N1096" i="1"/>
  <c r="O1092" i="1"/>
  <c r="N121" i="1"/>
  <c r="Q120" i="1"/>
  <c r="B122" i="1"/>
  <c r="M122" i="1"/>
  <c r="K255" i="1"/>
  <c r="J247" i="1"/>
  <c r="K246" i="1"/>
  <c r="L246" i="1"/>
  <c r="Q189" i="1"/>
  <c r="R189" i="1"/>
  <c r="L189" i="1"/>
  <c r="O197" i="1"/>
  <c r="P197" i="1"/>
  <c r="J197" i="1"/>
  <c r="B424" i="1"/>
  <c r="J429" i="1"/>
  <c r="J435" i="1"/>
  <c r="M443" i="1"/>
  <c r="L451" i="1"/>
  <c r="A867" i="1"/>
  <c r="O899" i="1"/>
  <c r="M923" i="1"/>
  <c r="O939" i="1"/>
  <c r="R963" i="1"/>
  <c r="P979" i="1"/>
  <c r="M947" i="1"/>
  <c r="P915" i="1"/>
  <c r="B993" i="1"/>
  <c r="J993" i="1"/>
  <c r="A985" i="1"/>
  <c r="L985" i="1"/>
  <c r="O985" i="1"/>
  <c r="N977" i="1"/>
  <c r="B977" i="1"/>
  <c r="R961" i="1"/>
  <c r="L961" i="1"/>
  <c r="M961" i="1"/>
  <c r="Q961" i="1"/>
  <c r="B953" i="1"/>
  <c r="R953" i="1"/>
  <c r="P953" i="1"/>
  <c r="K945" i="1"/>
  <c r="A945" i="1"/>
  <c r="N945" i="1"/>
  <c r="R945" i="1"/>
  <c r="J945" i="1"/>
  <c r="K937" i="1"/>
  <c r="L937" i="1"/>
  <c r="Q937" i="1"/>
  <c r="N929" i="1"/>
  <c r="A929" i="1"/>
  <c r="K929" i="1"/>
  <c r="Q929" i="1"/>
  <c r="L921" i="1"/>
  <c r="M921" i="1"/>
  <c r="R913" i="1"/>
  <c r="B913" i="1"/>
  <c r="K913" i="1"/>
  <c r="N913" i="1"/>
  <c r="B905" i="1"/>
  <c r="J905" i="1"/>
  <c r="R897" i="1"/>
  <c r="A897" i="1"/>
  <c r="B897" i="1"/>
  <c r="K897" i="1"/>
  <c r="O897" i="1"/>
  <c r="R889" i="1"/>
  <c r="J889" i="1"/>
  <c r="L889" i="1"/>
  <c r="B881" i="1"/>
  <c r="R881" i="1"/>
  <c r="N881" i="1"/>
  <c r="L873" i="1"/>
  <c r="N873" i="1"/>
  <c r="P873" i="1"/>
  <c r="J873" i="1"/>
  <c r="P865" i="1"/>
  <c r="K865" i="1"/>
  <c r="A865" i="1"/>
  <c r="N332" i="1"/>
  <c r="B75" i="1"/>
  <c r="M308" i="1"/>
  <c r="L301" i="1"/>
  <c r="N277" i="1"/>
  <c r="P234" i="1"/>
  <c r="R1115" i="1"/>
  <c r="B1115" i="1"/>
  <c r="M351" i="1"/>
  <c r="P187" i="1"/>
  <c r="R496" i="1"/>
  <c r="M520" i="1"/>
  <c r="L536" i="1"/>
  <c r="M103" i="1"/>
  <c r="O1129" i="1"/>
  <c r="J57" i="1"/>
  <c r="K33" i="1"/>
  <c r="L261" i="1"/>
  <c r="P1152" i="1"/>
  <c r="P49" i="1"/>
  <c r="M235" i="1"/>
  <c r="L1095" i="1"/>
  <c r="P1098" i="1"/>
  <c r="K1098" i="1"/>
  <c r="K125" i="1"/>
  <c r="M121" i="1"/>
  <c r="R122" i="1"/>
  <c r="A120" i="1"/>
  <c r="R255" i="1"/>
  <c r="O254" i="1"/>
  <c r="Q247" i="1"/>
  <c r="O189" i="1"/>
  <c r="R425" i="1"/>
  <c r="Q435" i="1"/>
  <c r="L443" i="1"/>
  <c r="R459" i="1"/>
  <c r="J867" i="1"/>
  <c r="R883" i="1"/>
  <c r="M899" i="1"/>
  <c r="K923" i="1"/>
  <c r="M939" i="1"/>
  <c r="B963" i="1"/>
  <c r="B979" i="1"/>
  <c r="O891" i="1"/>
  <c r="Q947" i="1"/>
  <c r="A915" i="1"/>
  <c r="B332" i="1"/>
  <c r="L75" i="1"/>
  <c r="A75" i="1"/>
  <c r="B308" i="1"/>
  <c r="B301" i="1"/>
  <c r="M277" i="1"/>
  <c r="O234" i="1"/>
  <c r="J1115" i="1"/>
  <c r="A1115" i="1"/>
  <c r="A351" i="1"/>
  <c r="N187" i="1"/>
  <c r="N496" i="1"/>
  <c r="J520" i="1"/>
  <c r="R536" i="1"/>
  <c r="K103" i="1"/>
  <c r="N1129" i="1"/>
  <c r="L57" i="1"/>
  <c r="A33" i="1"/>
  <c r="K261" i="1"/>
  <c r="P281" i="1"/>
  <c r="N49" i="1"/>
  <c r="A235" i="1"/>
  <c r="R1090" i="1"/>
  <c r="K1095" i="1"/>
  <c r="O1098" i="1"/>
  <c r="Q1097" i="1"/>
  <c r="K1097" i="1"/>
  <c r="Q125" i="1"/>
  <c r="O122" i="1"/>
  <c r="J255" i="1"/>
  <c r="L253" i="1"/>
  <c r="M254" i="1"/>
  <c r="B247" i="1"/>
  <c r="K189" i="1"/>
  <c r="A191" i="1"/>
  <c r="L191" i="1"/>
  <c r="P191" i="1"/>
  <c r="K199" i="1"/>
  <c r="A199" i="1"/>
  <c r="O199" i="1"/>
  <c r="Q199" i="1"/>
  <c r="O425" i="1"/>
  <c r="N416" i="1"/>
  <c r="Q446" i="1"/>
  <c r="Q436" i="1"/>
  <c r="M435" i="1"/>
  <c r="A443" i="1"/>
  <c r="J459" i="1"/>
  <c r="Q867" i="1"/>
  <c r="O883" i="1"/>
  <c r="K899" i="1"/>
  <c r="P923" i="1"/>
  <c r="Q939" i="1"/>
  <c r="A963" i="1"/>
  <c r="Q873" i="1"/>
  <c r="J921" i="1"/>
  <c r="M891" i="1"/>
  <c r="R971" i="1"/>
  <c r="M955" i="1"/>
  <c r="M120" i="1"/>
  <c r="K248" i="1"/>
  <c r="K417" i="1"/>
  <c r="N417" i="1"/>
  <c r="R417" i="1"/>
  <c r="A435" i="1"/>
  <c r="B443" i="1"/>
  <c r="Q459" i="1"/>
  <c r="N463" i="1"/>
  <c r="A463" i="1"/>
  <c r="R439" i="1"/>
  <c r="B439" i="1"/>
  <c r="O867" i="1"/>
  <c r="Q883" i="1"/>
  <c r="L899" i="1"/>
  <c r="N923" i="1"/>
  <c r="N939" i="1"/>
  <c r="O979" i="1"/>
  <c r="J891" i="1"/>
  <c r="J971" i="1"/>
  <c r="N995" i="1"/>
  <c r="Q390" i="1"/>
  <c r="P390" i="1"/>
  <c r="J390" i="1"/>
  <c r="R390" i="1"/>
  <c r="K390" i="1"/>
  <c r="M390" i="1"/>
  <c r="B390" i="1"/>
  <c r="N390" i="1"/>
  <c r="A390" i="1"/>
  <c r="L390" i="1"/>
  <c r="O390" i="1"/>
  <c r="M406" i="1"/>
  <c r="B406" i="1"/>
  <c r="N406" i="1"/>
  <c r="A406" i="1"/>
  <c r="O406" i="1"/>
  <c r="Q406" i="1"/>
  <c r="P406" i="1"/>
  <c r="R406" i="1"/>
  <c r="K406" i="1"/>
  <c r="L406" i="1"/>
  <c r="R398" i="1"/>
  <c r="K398" i="1"/>
  <c r="L398" i="1"/>
  <c r="M398" i="1"/>
  <c r="A398" i="1"/>
  <c r="O398" i="1"/>
  <c r="Q398" i="1"/>
  <c r="P398" i="1"/>
  <c r="B398" i="1"/>
  <c r="J398" i="1"/>
  <c r="N398" i="1"/>
  <c r="J868" i="1"/>
  <c r="B994" i="1"/>
  <c r="A994" i="1"/>
  <c r="P994" i="1"/>
  <c r="L986" i="1"/>
  <c r="N986" i="1"/>
  <c r="J978" i="1"/>
  <c r="L978" i="1"/>
  <c r="A970" i="1"/>
  <c r="R970" i="1"/>
  <c r="K962" i="1"/>
  <c r="Q962" i="1"/>
  <c r="Q954" i="1"/>
  <c r="A954" i="1"/>
  <c r="O954" i="1"/>
  <c r="Q946" i="1"/>
  <c r="K946" i="1"/>
  <c r="R938" i="1"/>
  <c r="M938" i="1"/>
  <c r="B930" i="1"/>
  <c r="J930" i="1"/>
  <c r="M922" i="1"/>
  <c r="O922" i="1"/>
  <c r="Q914" i="1"/>
  <c r="A914" i="1"/>
  <c r="N914" i="1"/>
  <c r="A906" i="1"/>
  <c r="L906" i="1"/>
  <c r="R898" i="1"/>
  <c r="M898" i="1"/>
  <c r="O890" i="1"/>
  <c r="J890" i="1"/>
  <c r="J882" i="1"/>
  <c r="M882" i="1"/>
  <c r="Q874" i="1"/>
  <c r="A874" i="1"/>
  <c r="R874" i="1"/>
  <c r="B866" i="1"/>
  <c r="K866" i="1"/>
  <c r="Q243" i="1"/>
  <c r="N190" i="1"/>
  <c r="K426" i="1"/>
  <c r="J427" i="1"/>
  <c r="K419" i="1"/>
  <c r="B419" i="1"/>
  <c r="A433" i="1"/>
  <c r="N449" i="1"/>
  <c r="M944" i="1"/>
  <c r="J968" i="1"/>
  <c r="A968" i="1"/>
  <c r="M984" i="1"/>
  <c r="L864" i="1"/>
  <c r="B864" i="1"/>
  <c r="O872" i="1"/>
  <c r="M880" i="1"/>
  <c r="O896" i="1"/>
  <c r="P904" i="1"/>
  <c r="J920" i="1"/>
  <c r="B920" i="1"/>
  <c r="Q936" i="1"/>
  <c r="M960" i="1"/>
  <c r="N992" i="1"/>
  <c r="N866" i="1"/>
  <c r="J874" i="1"/>
  <c r="Q882" i="1"/>
  <c r="M890" i="1"/>
  <c r="K898" i="1"/>
  <c r="M906" i="1"/>
  <c r="K914" i="1"/>
  <c r="N922" i="1"/>
  <c r="L930" i="1"/>
  <c r="Q938" i="1"/>
  <c r="M946" i="1"/>
  <c r="A946" i="1"/>
  <c r="P962" i="1"/>
  <c r="A962" i="1"/>
  <c r="B970" i="1"/>
  <c r="B978" i="1"/>
  <c r="Q986" i="1"/>
  <c r="J994" i="1"/>
  <c r="J916" i="1"/>
  <c r="J406" i="1"/>
  <c r="L896" i="1"/>
  <c r="N904" i="1"/>
  <c r="R920" i="1"/>
  <c r="M936" i="1"/>
  <c r="A936" i="1"/>
  <c r="K960" i="1"/>
  <c r="M992" i="1"/>
  <c r="O866" i="1"/>
  <c r="O874" i="1"/>
  <c r="P882" i="1"/>
  <c r="R890" i="1"/>
  <c r="J898" i="1"/>
  <c r="R906" i="1"/>
  <c r="M914" i="1"/>
  <c r="L922" i="1"/>
  <c r="K930" i="1"/>
  <c r="P938" i="1"/>
  <c r="L946" i="1"/>
  <c r="N954" i="1"/>
  <c r="O962" i="1"/>
  <c r="P970" i="1"/>
  <c r="P978" i="1"/>
  <c r="A978" i="1"/>
  <c r="B986" i="1"/>
  <c r="Q994" i="1"/>
  <c r="J982" i="1"/>
  <c r="O982" i="1"/>
  <c r="J966" i="1"/>
  <c r="R966" i="1"/>
  <c r="N950" i="1"/>
  <c r="O950" i="1"/>
  <c r="B942" i="1"/>
  <c r="P942" i="1"/>
  <c r="K934" i="1"/>
  <c r="A934" i="1"/>
  <c r="N910" i="1"/>
  <c r="P910" i="1"/>
  <c r="A902" i="1"/>
  <c r="P902" i="1"/>
  <c r="R886" i="1"/>
  <c r="N886" i="1"/>
  <c r="P427" i="1"/>
  <c r="Q419" i="1"/>
  <c r="J457" i="1"/>
  <c r="R984" i="1"/>
  <c r="B984" i="1"/>
  <c r="R880" i="1"/>
  <c r="A880" i="1"/>
  <c r="K896" i="1"/>
  <c r="P920" i="1"/>
  <c r="R960" i="1"/>
  <c r="B960" i="1"/>
  <c r="L992" i="1"/>
  <c r="M866" i="1"/>
  <c r="M874" i="1"/>
  <c r="N882" i="1"/>
  <c r="Q890" i="1"/>
  <c r="Q898" i="1"/>
  <c r="J906" i="1"/>
  <c r="R914" i="1"/>
  <c r="R922" i="1"/>
  <c r="M930" i="1"/>
  <c r="N938" i="1"/>
  <c r="P946" i="1"/>
  <c r="M954" i="1"/>
  <c r="N962" i="1"/>
  <c r="O970" i="1"/>
  <c r="O978" i="1"/>
  <c r="P986" i="1"/>
  <c r="A986" i="1"/>
  <c r="K940" i="1"/>
  <c r="R982" i="1"/>
  <c r="Q902" i="1"/>
  <c r="Q973" i="1"/>
  <c r="L973" i="1"/>
  <c r="N716" i="1"/>
  <c r="A716" i="1"/>
  <c r="P716" i="1"/>
  <c r="Q716" i="1"/>
  <c r="J716" i="1"/>
  <c r="B708" i="1"/>
  <c r="N708" i="1"/>
  <c r="R708" i="1"/>
  <c r="N700" i="1"/>
  <c r="P700" i="1"/>
  <c r="L700" i="1"/>
  <c r="Q692" i="1"/>
  <c r="L692" i="1"/>
  <c r="P692" i="1"/>
  <c r="K684" i="1"/>
  <c r="A684" i="1"/>
  <c r="N684" i="1"/>
  <c r="P684" i="1"/>
  <c r="J684" i="1"/>
  <c r="A676" i="1"/>
  <c r="N676" i="1"/>
  <c r="J676" i="1"/>
  <c r="N668" i="1"/>
  <c r="L668" i="1"/>
  <c r="O668" i="1"/>
  <c r="K668" i="1"/>
  <c r="K660" i="1"/>
  <c r="M660" i="1"/>
  <c r="A660" i="1"/>
  <c r="L660" i="1"/>
  <c r="P660" i="1"/>
  <c r="J660" i="1"/>
  <c r="N652" i="1"/>
  <c r="P652" i="1"/>
  <c r="Q652" i="1"/>
  <c r="J652" i="1"/>
  <c r="A644" i="1"/>
  <c r="L644" i="1"/>
  <c r="N644" i="1"/>
  <c r="K644" i="1"/>
  <c r="J644" i="1"/>
  <c r="N636" i="1"/>
  <c r="L636" i="1"/>
  <c r="P636" i="1"/>
  <c r="Q636" i="1"/>
  <c r="Q628" i="1"/>
  <c r="B628" i="1"/>
  <c r="L628" i="1"/>
  <c r="N628" i="1"/>
  <c r="O628" i="1"/>
  <c r="R628" i="1"/>
  <c r="R620" i="1"/>
  <c r="P620" i="1"/>
  <c r="M620" i="1"/>
  <c r="K620" i="1"/>
  <c r="A612" i="1"/>
  <c r="B612" i="1"/>
  <c r="Q612" i="1"/>
  <c r="L612" i="1"/>
  <c r="O612" i="1"/>
  <c r="P604" i="1"/>
  <c r="B604" i="1"/>
  <c r="Q604" i="1"/>
  <c r="R604" i="1"/>
  <c r="L604" i="1"/>
  <c r="R596" i="1"/>
  <c r="O596" i="1"/>
  <c r="A596" i="1"/>
  <c r="B596" i="1"/>
  <c r="P596" i="1"/>
  <c r="L588" i="1"/>
  <c r="A588" i="1"/>
  <c r="B588" i="1"/>
  <c r="P588" i="1"/>
  <c r="J588" i="1"/>
  <c r="R588" i="1"/>
  <c r="K588" i="1"/>
  <c r="P580" i="1"/>
  <c r="J580" i="1"/>
  <c r="R580" i="1"/>
  <c r="K580" i="1"/>
  <c r="O580" i="1"/>
  <c r="P572" i="1"/>
  <c r="K572" i="1"/>
  <c r="L572" i="1"/>
  <c r="A572" i="1"/>
  <c r="J572" i="1"/>
  <c r="K564" i="1"/>
  <c r="A564" i="1"/>
  <c r="N564" i="1"/>
  <c r="J564" i="1"/>
  <c r="M564" i="1"/>
  <c r="O564" i="1"/>
  <c r="O556" i="1"/>
  <c r="N556" i="1"/>
  <c r="Q556" i="1"/>
  <c r="K556" i="1"/>
  <c r="L556" i="1"/>
  <c r="L548" i="1"/>
  <c r="O548" i="1"/>
  <c r="B548" i="1"/>
  <c r="N548" i="1"/>
  <c r="Q548" i="1"/>
  <c r="L892" i="1"/>
  <c r="J892" i="1"/>
  <c r="M715" i="1"/>
  <c r="K715" i="1"/>
  <c r="A659" i="1"/>
  <c r="L659" i="1"/>
  <c r="B627" i="1"/>
  <c r="R627" i="1"/>
  <c r="O611" i="1"/>
  <c r="M611" i="1"/>
  <c r="K365" i="1"/>
  <c r="J365" i="1"/>
  <c r="M365" i="1"/>
  <c r="R365" i="1"/>
  <c r="L365" i="1"/>
  <c r="B365" i="1"/>
  <c r="A365" i="1"/>
  <c r="N547" i="1"/>
  <c r="A547" i="1"/>
  <c r="Q555" i="1"/>
  <c r="K563" i="1"/>
  <c r="M571" i="1"/>
  <c r="B571" i="1"/>
  <c r="J579" i="1"/>
  <c r="N587" i="1"/>
  <c r="P595" i="1"/>
  <c r="O595" i="1"/>
  <c r="J611" i="1"/>
  <c r="K619" i="1"/>
  <c r="J627" i="1"/>
  <c r="L635" i="1"/>
  <c r="B635" i="1"/>
  <c r="M651" i="1"/>
  <c r="O659" i="1"/>
  <c r="Q675" i="1"/>
  <c r="R691" i="1"/>
  <c r="L715" i="1"/>
  <c r="A715" i="1"/>
  <c r="L547" i="1"/>
  <c r="P555" i="1"/>
  <c r="O555" i="1"/>
  <c r="R563" i="1"/>
  <c r="L571" i="1"/>
  <c r="A571" i="1"/>
  <c r="Q579" i="1"/>
  <c r="K587" i="1"/>
  <c r="M595" i="1"/>
  <c r="B595" i="1"/>
  <c r="Q611" i="1"/>
  <c r="J619" i="1"/>
  <c r="Q627" i="1"/>
  <c r="R635" i="1"/>
  <c r="K651" i="1"/>
  <c r="A651" i="1"/>
  <c r="N659" i="1"/>
  <c r="P675" i="1"/>
  <c r="Q691" i="1"/>
  <c r="R715" i="1"/>
  <c r="L1006" i="1"/>
  <c r="K1006" i="1"/>
  <c r="P403" i="1"/>
  <c r="M403" i="1"/>
  <c r="M395" i="1"/>
  <c r="A395" i="1"/>
  <c r="K643" i="1"/>
  <c r="P667" i="1"/>
  <c r="R683" i="1"/>
  <c r="A683" i="1"/>
  <c r="N699" i="1"/>
  <c r="Q707" i="1"/>
  <c r="K547" i="1"/>
  <c r="M555" i="1"/>
  <c r="B555" i="1"/>
  <c r="J563" i="1"/>
  <c r="N571" i="1"/>
  <c r="M579" i="1"/>
  <c r="O579" i="1"/>
  <c r="R587" i="1"/>
  <c r="L595" i="1"/>
  <c r="A595" i="1"/>
  <c r="A611" i="1"/>
  <c r="Q619" i="1"/>
  <c r="P627" i="1"/>
  <c r="J635" i="1"/>
  <c r="L651" i="1"/>
  <c r="B651" i="1"/>
  <c r="M659" i="1"/>
  <c r="N675" i="1"/>
  <c r="P691" i="1"/>
  <c r="J715" i="1"/>
  <c r="O1006" i="1"/>
  <c r="J395" i="1"/>
  <c r="R370" i="1"/>
  <c r="L370" i="1"/>
  <c r="N370" i="1"/>
  <c r="P370" i="1"/>
  <c r="B370" i="1"/>
  <c r="K370" i="1"/>
  <c r="J683" i="1"/>
  <c r="K699" i="1"/>
  <c r="M699" i="1"/>
  <c r="P707" i="1"/>
  <c r="R547" i="1"/>
  <c r="N555" i="1"/>
  <c r="A555" i="1"/>
  <c r="Q563" i="1"/>
  <c r="K571" i="1"/>
  <c r="P579" i="1"/>
  <c r="B579" i="1"/>
  <c r="J587" i="1"/>
  <c r="N595" i="1"/>
  <c r="N611" i="1"/>
  <c r="B611" i="1"/>
  <c r="O619" i="1"/>
  <c r="O627" i="1"/>
  <c r="Q635" i="1"/>
  <c r="R651" i="1"/>
  <c r="K659" i="1"/>
  <c r="B659" i="1"/>
  <c r="M675" i="1"/>
  <c r="O691" i="1"/>
  <c r="Q715" i="1"/>
  <c r="M1006" i="1"/>
  <c r="L699" i="1"/>
  <c r="J547" i="1"/>
  <c r="L555" i="1"/>
  <c r="P563" i="1"/>
  <c r="O563" i="1"/>
  <c r="R571" i="1"/>
  <c r="L579" i="1"/>
  <c r="A579" i="1"/>
  <c r="Q587" i="1"/>
  <c r="K595" i="1"/>
  <c r="L611" i="1"/>
  <c r="P619" i="1"/>
  <c r="A619" i="1"/>
  <c r="N627" i="1"/>
  <c r="P635" i="1"/>
  <c r="J651" i="1"/>
  <c r="R659" i="1"/>
  <c r="K675" i="1"/>
  <c r="A675" i="1"/>
  <c r="N691" i="1"/>
  <c r="P715" i="1"/>
  <c r="R710" i="1"/>
  <c r="O710" i="1"/>
  <c r="M694" i="1"/>
  <c r="B694" i="1"/>
  <c r="A686" i="1"/>
  <c r="M686" i="1"/>
  <c r="N1006" i="1"/>
  <c r="M563" i="1"/>
  <c r="P587" i="1"/>
  <c r="K611" i="1"/>
  <c r="N619" i="1"/>
  <c r="B619" i="1"/>
  <c r="M627" i="1"/>
  <c r="O635" i="1"/>
  <c r="P651" i="1"/>
  <c r="J659" i="1"/>
  <c r="L675" i="1"/>
  <c r="B675" i="1"/>
  <c r="M691" i="1"/>
  <c r="O715" i="1"/>
  <c r="R1006" i="1"/>
  <c r="P1168" i="1"/>
  <c r="Q1168" i="1"/>
  <c r="R1168" i="1"/>
  <c r="L1220" i="1"/>
  <c r="B1220" i="1"/>
  <c r="M1220" i="1"/>
  <c r="A1212" i="1"/>
  <c r="Q1212" i="1"/>
  <c r="K1212" i="1"/>
  <c r="O408" i="1"/>
  <c r="M409" i="1"/>
  <c r="L382" i="1"/>
  <c r="J388" i="1"/>
  <c r="A382" i="1"/>
  <c r="B382" i="1"/>
  <c r="L374" i="1"/>
  <c r="P335" i="1"/>
  <c r="M384" i="1"/>
  <c r="L335" i="1"/>
  <c r="A825" i="1"/>
  <c r="B796" i="1"/>
  <c r="B764" i="1"/>
  <c r="A735" i="1"/>
  <c r="A730" i="1"/>
  <c r="O739" i="1"/>
  <c r="L738" i="1"/>
  <c r="L736" i="1"/>
  <c r="O731" i="1"/>
  <c r="L730" i="1"/>
  <c r="J728" i="1"/>
  <c r="J727" i="1"/>
  <c r="J409" i="1"/>
  <c r="N383" i="1"/>
  <c r="N388" i="1"/>
  <c r="B378" i="1"/>
  <c r="K374" i="1"/>
  <c r="P374" i="1"/>
  <c r="B368" i="1"/>
  <c r="R374" i="1"/>
  <c r="M360" i="1"/>
  <c r="M388" i="1"/>
  <c r="K378" i="1"/>
  <c r="A374" i="1"/>
  <c r="K368" i="1"/>
  <c r="A858" i="1"/>
  <c r="A834" i="1"/>
  <c r="B828" i="1"/>
  <c r="A782" i="1"/>
  <c r="A750" i="1"/>
  <c r="Q388" i="1"/>
  <c r="L378" i="1"/>
  <c r="Q378" i="1"/>
  <c r="A388" i="1"/>
  <c r="J374" i="1"/>
  <c r="L368" i="1"/>
  <c r="Q374" i="1"/>
  <c r="R368" i="1"/>
  <c r="R736" i="1"/>
  <c r="Q735" i="1"/>
  <c r="R728" i="1"/>
  <c r="Q727" i="1"/>
  <c r="P726" i="1"/>
  <c r="J359" i="1"/>
  <c r="A359" i="1"/>
  <c r="J378" i="1"/>
  <c r="P378" i="1"/>
  <c r="R384" i="1"/>
  <c r="A378" i="1"/>
  <c r="L384" i="1"/>
  <c r="P368" i="1"/>
  <c r="M368" i="1"/>
  <c r="O335" i="1"/>
  <c r="K372" i="1"/>
  <c r="B860" i="1"/>
  <c r="A842" i="1"/>
  <c r="B836" i="1"/>
  <c r="B832" i="1"/>
  <c r="A818" i="1"/>
  <c r="B812" i="1"/>
  <c r="B780" i="1"/>
  <c r="A738" i="1"/>
  <c r="A727" i="1"/>
  <c r="L740" i="1"/>
  <c r="Q738" i="1"/>
  <c r="Q736" i="1"/>
  <c r="O735" i="1"/>
  <c r="L734" i="1"/>
  <c r="J732" i="1"/>
  <c r="Q730" i="1"/>
  <c r="Q728" i="1"/>
  <c r="O727" i="1"/>
  <c r="O726" i="1"/>
  <c r="K393" i="1"/>
  <c r="N378" i="1"/>
  <c r="J360" i="1"/>
  <c r="J382" i="1"/>
  <c r="P388" i="1"/>
  <c r="B388" i="1"/>
  <c r="N374" i="1"/>
  <c r="Q368" i="1"/>
  <c r="N333" i="1"/>
  <c r="B736" i="1"/>
  <c r="B731" i="1"/>
  <c r="B726" i="1"/>
  <c r="P738" i="1"/>
  <c r="P736" i="1"/>
  <c r="N735" i="1"/>
  <c r="P730" i="1"/>
  <c r="P728" i="1"/>
  <c r="N727" i="1"/>
  <c r="N726" i="1"/>
  <c r="L1211" i="1"/>
  <c r="B1221" i="1"/>
  <c r="B1161" i="1"/>
  <c r="B1169" i="1"/>
  <c r="Q392" i="1"/>
  <c r="J400" i="1"/>
  <c r="R408" i="1"/>
  <c r="J393" i="1"/>
  <c r="M382" i="1"/>
  <c r="N382" i="1"/>
  <c r="P373" i="1"/>
  <c r="A826" i="1"/>
  <c r="B804" i="1"/>
  <c r="B772" i="1"/>
  <c r="A736" i="1"/>
  <c r="A731" i="1"/>
  <c r="A726" i="1"/>
  <c r="R739" i="1"/>
  <c r="O738" i="1"/>
  <c r="O736" i="1"/>
  <c r="M735" i="1"/>
  <c r="R731" i="1"/>
  <c r="O730" i="1"/>
  <c r="O728" i="1"/>
  <c r="M727" i="1"/>
  <c r="L726" i="1"/>
  <c r="Q723" i="1"/>
  <c r="O1032" i="1"/>
  <c r="O1035" i="1"/>
  <c r="O1036" i="1"/>
  <c r="O1033" i="1"/>
  <c r="O1037" i="1"/>
  <c r="O374" i="1"/>
  <c r="O341" i="1"/>
  <c r="O360" i="1"/>
  <c r="O354" i="1"/>
  <c r="O366" i="1"/>
  <c r="O353" i="1"/>
  <c r="O362" i="1"/>
  <c r="O367" i="1"/>
  <c r="O357" i="1"/>
  <c r="O361" i="1"/>
  <c r="O349" i="1"/>
  <c r="O378" i="1"/>
  <c r="O386" i="1"/>
  <c r="O365" i="1"/>
  <c r="O373" i="1"/>
  <c r="O347" i="1"/>
  <c r="O346" i="1"/>
  <c r="O382" i="1"/>
  <c r="O355" i="1"/>
  <c r="O370" i="1"/>
  <c r="O387" i="1"/>
  <c r="O351" i="1"/>
  <c r="O348" i="1"/>
  <c r="O344" i="1"/>
  <c r="O356" i="1"/>
  <c r="O379" i="1"/>
  <c r="O388" i="1"/>
  <c r="O350" i="1"/>
  <c r="O352" i="1"/>
  <c r="O377" i="1"/>
  <c r="O372" i="1"/>
  <c r="O368" i="1"/>
  <c r="O343" i="1"/>
  <c r="O345" i="1"/>
  <c r="O363" i="1"/>
  <c r="O369" i="1"/>
  <c r="O384" i="1"/>
  <c r="F54" i="8"/>
  <c r="F49" i="8"/>
  <c r="F57" i="8"/>
  <c r="F52" i="8"/>
  <c r="F84" i="8"/>
  <c r="F121" i="8"/>
  <c r="F20" i="8"/>
  <c r="F155" i="8"/>
  <c r="F82" i="8"/>
  <c r="F126" i="8"/>
  <c r="F129" i="8"/>
  <c r="O342" i="1"/>
  <c r="F79" i="8"/>
  <c r="F23" i="8"/>
  <c r="F55" i="8"/>
  <c r="F81" i="8"/>
  <c r="F53" i="8"/>
  <c r="F83" i="8"/>
  <c r="F61" i="8"/>
  <c r="F51" i="8"/>
  <c r="L517" i="1"/>
  <c r="Q541" i="1"/>
  <c r="R1015" i="1"/>
  <c r="J1232" i="1"/>
  <c r="M1206" i="1"/>
  <c r="Q1194" i="1"/>
  <c r="P1189" i="1"/>
  <c r="A1189" i="1"/>
  <c r="K1155" i="1"/>
  <c r="N1146" i="1"/>
  <c r="M1051" i="1"/>
  <c r="R1047" i="1"/>
  <c r="J331" i="1"/>
  <c r="N478" i="1"/>
  <c r="J518" i="1"/>
  <c r="J473" i="1"/>
  <c r="A1014" i="1"/>
  <c r="B43" i="1"/>
  <c r="R470" i="1"/>
  <c r="L1240" i="1"/>
  <c r="O94" i="1"/>
  <c r="K49" i="1"/>
  <c r="P235" i="1"/>
  <c r="R1044" i="1"/>
  <c r="O170" i="1"/>
  <c r="R170" i="1"/>
  <c r="J227" i="1"/>
  <c r="O227" i="1"/>
  <c r="A175" i="1"/>
  <c r="Q175" i="1"/>
  <c r="M286" i="1"/>
  <c r="Q286" i="1"/>
  <c r="B115" i="1"/>
  <c r="O115" i="1"/>
  <c r="B82" i="1"/>
  <c r="K82" i="1"/>
  <c r="Q66" i="1"/>
  <c r="R66" i="1"/>
  <c r="P100" i="1"/>
  <c r="M100" i="1"/>
  <c r="O168" i="1"/>
  <c r="Q263" i="1"/>
  <c r="P263" i="1"/>
  <c r="M27" i="1"/>
  <c r="J27" i="1"/>
  <c r="B51" i="1"/>
  <c r="L51" i="1"/>
  <c r="K59" i="1"/>
  <c r="J59" i="1"/>
  <c r="O140" i="1"/>
  <c r="B140" i="1"/>
  <c r="L140" i="1"/>
  <c r="N473" i="1"/>
  <c r="O473" i="1"/>
  <c r="N534" i="1"/>
  <c r="P534" i="1"/>
  <c r="O494" i="1"/>
  <c r="B494" i="1"/>
  <c r="L494" i="1"/>
  <c r="R315" i="1"/>
  <c r="J315" i="1"/>
  <c r="R1109" i="1"/>
  <c r="K1109" i="1"/>
  <c r="M214" i="1"/>
  <c r="A214" i="1"/>
  <c r="Q214" i="1"/>
  <c r="A1251" i="1"/>
  <c r="J1251" i="1"/>
  <c r="A264" i="1"/>
  <c r="K264" i="1"/>
  <c r="L36" i="1"/>
  <c r="Q36" i="1"/>
  <c r="J60" i="1"/>
  <c r="P60" i="1"/>
  <c r="N1057" i="1"/>
  <c r="B1057" i="1"/>
  <c r="L474" i="1"/>
  <c r="A474" i="1"/>
  <c r="Q533" i="1"/>
  <c r="K533" i="1"/>
  <c r="O509" i="1"/>
  <c r="L509" i="1"/>
  <c r="Q485" i="1"/>
  <c r="O485" i="1"/>
  <c r="M316" i="1"/>
  <c r="J316" i="1"/>
  <c r="B1007" i="1"/>
  <c r="M1007" i="1"/>
  <c r="A215" i="1"/>
  <c r="K215" i="1"/>
  <c r="K1050" i="1"/>
  <c r="R1050" i="1"/>
  <c r="M1042" i="1"/>
  <c r="L1042" i="1"/>
  <c r="R1042" i="1"/>
  <c r="M1181" i="1"/>
  <c r="B1181" i="1"/>
  <c r="P1181" i="1"/>
  <c r="O1229" i="1"/>
  <c r="A1229" i="1"/>
  <c r="J1229" i="1"/>
  <c r="P157" i="1"/>
  <c r="L157" i="1"/>
  <c r="N157" i="1"/>
  <c r="R281" i="1"/>
  <c r="Q281" i="1"/>
  <c r="A281" i="1"/>
  <c r="B305" i="1"/>
  <c r="N305" i="1"/>
  <c r="L236" i="1"/>
  <c r="K236" i="1"/>
  <c r="J236" i="1"/>
  <c r="P1203" i="1"/>
  <c r="R1135" i="1"/>
  <c r="Q1050" i="1"/>
  <c r="O144" i="1"/>
  <c r="O305" i="1"/>
  <c r="A305" i="1"/>
  <c r="L149" i="1"/>
  <c r="N1179" i="1"/>
  <c r="K1241" i="1"/>
  <c r="K1251" i="1"/>
  <c r="B1251" i="1"/>
  <c r="J1261" i="1"/>
  <c r="Q1271" i="1"/>
  <c r="K207" i="1"/>
  <c r="B1110" i="1"/>
  <c r="O477" i="1"/>
  <c r="Q501" i="1"/>
  <c r="P525" i="1"/>
  <c r="M106" i="1"/>
  <c r="K135" i="1"/>
  <c r="P52" i="1"/>
  <c r="P20" i="1"/>
  <c r="R99" i="1"/>
  <c r="B99" i="1"/>
  <c r="Q1206" i="1"/>
  <c r="B1206" i="1"/>
  <c r="R1194" i="1"/>
  <c r="P1155" i="1"/>
  <c r="Q1051" i="1"/>
  <c r="B342" i="1"/>
  <c r="B214" i="1"/>
  <c r="A331" i="1"/>
  <c r="B1109" i="1"/>
  <c r="N315" i="1"/>
  <c r="P478" i="1"/>
  <c r="P494" i="1"/>
  <c r="N518" i="1"/>
  <c r="O534" i="1"/>
  <c r="K473" i="1"/>
  <c r="Q1014" i="1"/>
  <c r="Q140" i="1"/>
  <c r="O59" i="1"/>
  <c r="L43" i="1"/>
  <c r="N27" i="1"/>
  <c r="O470" i="1"/>
  <c r="P75" i="1"/>
  <c r="P301" i="1"/>
  <c r="L277" i="1"/>
  <c r="L234" i="1"/>
  <c r="J1188" i="1"/>
  <c r="R94" i="1"/>
  <c r="O1152" i="1"/>
  <c r="N15" i="1"/>
  <c r="O236" i="1"/>
  <c r="L1197" i="1"/>
  <c r="R538" i="1"/>
  <c r="O157" i="1"/>
  <c r="P140" i="1"/>
  <c r="P59" i="1"/>
  <c r="P43" i="1"/>
  <c r="P27" i="1"/>
  <c r="M470" i="1"/>
  <c r="N1152" i="1"/>
  <c r="B236" i="1"/>
  <c r="K1197" i="1"/>
  <c r="N1044" i="1"/>
  <c r="L1118" i="1"/>
  <c r="P1118" i="1"/>
  <c r="R1126" i="1"/>
  <c r="J1126" i="1"/>
  <c r="N165" i="1"/>
  <c r="Q165" i="1"/>
  <c r="N230" i="1"/>
  <c r="M230" i="1"/>
  <c r="A1048" i="1"/>
  <c r="R1048" i="1"/>
  <c r="N1147" i="1"/>
  <c r="Q1147" i="1"/>
  <c r="K1193" i="1"/>
  <c r="L1193" i="1"/>
  <c r="M1231" i="1"/>
  <c r="A1231" i="1"/>
  <c r="B155" i="1"/>
  <c r="L155" i="1"/>
  <c r="Q178" i="1"/>
  <c r="J178" i="1"/>
  <c r="Q309" i="1"/>
  <c r="K309" i="1"/>
  <c r="A87" i="1"/>
  <c r="O87" i="1"/>
  <c r="O69" i="1"/>
  <c r="L69" i="1"/>
  <c r="B31" i="1"/>
  <c r="K31" i="1"/>
  <c r="L31" i="1"/>
  <c r="L47" i="1"/>
  <c r="A47" i="1"/>
  <c r="Q47" i="1"/>
  <c r="P132" i="1"/>
  <c r="L132" i="1"/>
  <c r="L530" i="1"/>
  <c r="K530" i="1"/>
  <c r="A522" i="1"/>
  <c r="O522" i="1"/>
  <c r="O1042" i="1"/>
  <c r="A1197" i="1"/>
  <c r="M1044" i="1"/>
  <c r="O1047" i="1"/>
  <c r="Q1047" i="1"/>
  <c r="A1051" i="1"/>
  <c r="R1051" i="1"/>
  <c r="A1146" i="1"/>
  <c r="J1146" i="1"/>
  <c r="J1189" i="1"/>
  <c r="Q1189" i="1"/>
  <c r="A1232" i="1"/>
  <c r="N1232" i="1"/>
  <c r="B94" i="1"/>
  <c r="M94" i="1"/>
  <c r="B1250" i="1"/>
  <c r="K1250" i="1"/>
  <c r="Q1240" i="1"/>
  <c r="A1240" i="1"/>
  <c r="M1240" i="1"/>
  <c r="R534" i="1"/>
  <c r="A534" i="1"/>
  <c r="B473" i="1"/>
  <c r="K1014" i="1"/>
  <c r="M140" i="1"/>
  <c r="Q59" i="1"/>
  <c r="J43" i="1"/>
  <c r="K27" i="1"/>
  <c r="J470" i="1"/>
  <c r="N1240" i="1"/>
  <c r="P1229" i="1"/>
  <c r="N1042" i="1"/>
  <c r="O281" i="1"/>
  <c r="K1181" i="1"/>
  <c r="K235" i="1"/>
  <c r="L1044" i="1"/>
  <c r="N234" i="1"/>
  <c r="M234" i="1"/>
  <c r="B293" i="1"/>
  <c r="O293" i="1"/>
  <c r="A308" i="1"/>
  <c r="K308" i="1"/>
  <c r="A67" i="1"/>
  <c r="J67" i="1"/>
  <c r="A261" i="1"/>
  <c r="Q261" i="1"/>
  <c r="P261" i="1"/>
  <c r="K269" i="1"/>
  <c r="R269" i="1"/>
  <c r="L33" i="1"/>
  <c r="M33" i="1"/>
  <c r="Q49" i="1"/>
  <c r="L49" i="1"/>
  <c r="A57" i="1"/>
  <c r="O57" i="1"/>
  <c r="K57" i="1"/>
  <c r="B129" i="1"/>
  <c r="N129" i="1"/>
  <c r="P1129" i="1"/>
  <c r="A1129" i="1"/>
  <c r="K1129" i="1"/>
  <c r="J103" i="1"/>
  <c r="P103" i="1"/>
  <c r="Q103" i="1"/>
  <c r="J480" i="1"/>
  <c r="Q528" i="1"/>
  <c r="O187" i="1"/>
  <c r="A187" i="1"/>
  <c r="R520" i="1"/>
  <c r="M536" i="1"/>
  <c r="K245" i="1"/>
  <c r="Q1091" i="1"/>
  <c r="P124" i="1"/>
  <c r="L118" i="1"/>
  <c r="P118" i="1"/>
  <c r="J1099" i="1"/>
  <c r="B496" i="1"/>
  <c r="P496" i="1"/>
  <c r="P116" i="1"/>
  <c r="O253" i="1"/>
  <c r="M253" i="1"/>
  <c r="P253" i="1"/>
  <c r="Q253" i="1"/>
  <c r="A253" i="1"/>
  <c r="J253" i="1"/>
  <c r="B253" i="1"/>
  <c r="R253" i="1"/>
  <c r="K253" i="1"/>
  <c r="N245" i="1"/>
  <c r="B245" i="1"/>
  <c r="R245" i="1"/>
  <c r="L245" i="1"/>
  <c r="M245" i="1"/>
  <c r="O245" i="1"/>
  <c r="P245" i="1"/>
  <c r="Q245" i="1"/>
  <c r="P1090" i="1"/>
  <c r="K1090" i="1"/>
  <c r="L1090" i="1"/>
  <c r="M1090" i="1"/>
  <c r="N1090" i="1"/>
  <c r="N1093" i="1"/>
  <c r="B1093" i="1"/>
  <c r="Q1093" i="1"/>
  <c r="J1093" i="1"/>
  <c r="L1093" i="1"/>
  <c r="R195" i="1"/>
  <c r="A195" i="1"/>
  <c r="B195" i="1"/>
  <c r="L195" i="1"/>
  <c r="Q195" i="1"/>
  <c r="J195" i="1"/>
  <c r="O203" i="1"/>
  <c r="P203" i="1"/>
  <c r="J203" i="1"/>
  <c r="Q1099" i="1"/>
  <c r="A1099" i="1"/>
  <c r="B1099" i="1"/>
  <c r="M1099" i="1"/>
  <c r="N1099" i="1"/>
  <c r="O1099" i="1"/>
  <c r="L1091" i="1"/>
  <c r="M1091" i="1"/>
  <c r="N1091" i="1"/>
  <c r="O1091" i="1"/>
  <c r="P1091" i="1"/>
  <c r="Q116" i="1"/>
  <c r="M116" i="1"/>
  <c r="J116" i="1"/>
  <c r="R116" i="1"/>
  <c r="K116" i="1"/>
  <c r="O116" i="1"/>
  <c r="J124" i="1"/>
  <c r="L124" i="1"/>
  <c r="M124" i="1"/>
  <c r="N124" i="1"/>
  <c r="O124" i="1"/>
  <c r="J1094" i="1"/>
  <c r="A1095" i="1"/>
  <c r="P1096" i="1"/>
  <c r="J1097" i="1"/>
  <c r="J125" i="1"/>
  <c r="Q123" i="1"/>
  <c r="J121" i="1"/>
  <c r="J117" i="1"/>
  <c r="L122" i="1"/>
  <c r="O120" i="1"/>
  <c r="M250" i="1"/>
  <c r="A243" i="1"/>
  <c r="A256" i="1"/>
  <c r="J246" i="1"/>
  <c r="K254" i="1"/>
  <c r="R248" i="1"/>
  <c r="N252" i="1"/>
  <c r="M252" i="1"/>
  <c r="A244" i="1"/>
  <c r="L244" i="1"/>
  <c r="L198" i="1"/>
  <c r="O190" i="1"/>
  <c r="N194" i="1"/>
  <c r="M197" i="1"/>
  <c r="K201" i="1"/>
  <c r="B193" i="1"/>
  <c r="B196" i="1"/>
  <c r="L196" i="1"/>
  <c r="M417" i="1"/>
  <c r="M425" i="1"/>
  <c r="A425" i="1"/>
  <c r="N428" i="1"/>
  <c r="N421" i="1"/>
  <c r="B429" i="1"/>
  <c r="L433" i="1"/>
  <c r="M441" i="1"/>
  <c r="A441" i="1"/>
  <c r="O457" i="1"/>
  <c r="A457" i="1"/>
  <c r="P437" i="1"/>
  <c r="L453" i="1"/>
  <c r="O438" i="1"/>
  <c r="Q985" i="1"/>
  <c r="R1100" i="1"/>
  <c r="O1096" i="1"/>
  <c r="O125" i="1"/>
  <c r="Q121" i="1"/>
  <c r="B117" i="1"/>
  <c r="Q250" i="1"/>
  <c r="Q246" i="1"/>
  <c r="A246" i="1"/>
  <c r="R254" i="1"/>
  <c r="L194" i="1"/>
  <c r="R201" i="1"/>
  <c r="B189" i="1"/>
  <c r="M189" i="1"/>
  <c r="M428" i="1"/>
  <c r="M421" i="1"/>
  <c r="R422" i="1"/>
  <c r="M426" i="1"/>
  <c r="L426" i="1"/>
  <c r="B418" i="1"/>
  <c r="K418" i="1"/>
  <c r="P446" i="1"/>
  <c r="O437" i="1"/>
  <c r="N125" i="1"/>
  <c r="A117" i="1"/>
  <c r="P246" i="1"/>
  <c r="B246" i="1"/>
  <c r="J254" i="1"/>
  <c r="B194" i="1"/>
  <c r="B201" i="1"/>
  <c r="K190" i="1"/>
  <c r="B190" i="1"/>
  <c r="R190" i="1"/>
  <c r="R198" i="1"/>
  <c r="P198" i="1"/>
  <c r="L415" i="1"/>
  <c r="P425" i="1"/>
  <c r="K425" i="1"/>
  <c r="B417" i="1"/>
  <c r="J417" i="1"/>
  <c r="O446" i="1"/>
  <c r="Q461" i="1"/>
  <c r="N454" i="1"/>
  <c r="Q457" i="1"/>
  <c r="N457" i="1"/>
  <c r="B449" i="1"/>
  <c r="A449" i="1"/>
  <c r="M449" i="1"/>
  <c r="J441" i="1"/>
  <c r="K441" i="1"/>
  <c r="O433" i="1"/>
  <c r="J433" i="1"/>
  <c r="L1096" i="1"/>
  <c r="B1096" i="1"/>
  <c r="N1097" i="1"/>
  <c r="M125" i="1"/>
  <c r="K123" i="1"/>
  <c r="B121" i="1"/>
  <c r="L120" i="1"/>
  <c r="O250" i="1"/>
  <c r="O246" i="1"/>
  <c r="Q254" i="1"/>
  <c r="A254" i="1"/>
  <c r="B198" i="1"/>
  <c r="R197" i="1"/>
  <c r="B197" i="1"/>
  <c r="P189" i="1"/>
  <c r="A201" i="1"/>
  <c r="Q417" i="1"/>
  <c r="J425" i="1"/>
  <c r="J426" i="1"/>
  <c r="J420" i="1"/>
  <c r="M418" i="1"/>
  <c r="Q429" i="1"/>
  <c r="P424" i="1"/>
  <c r="K424" i="1"/>
  <c r="P416" i="1"/>
  <c r="R416" i="1"/>
  <c r="Q433" i="1"/>
  <c r="Q441" i="1"/>
  <c r="J449" i="1"/>
  <c r="K457" i="1"/>
  <c r="R446" i="1"/>
  <c r="P430" i="1"/>
  <c r="Q445" i="1"/>
  <c r="K461" i="1"/>
  <c r="A456" i="1"/>
  <c r="J456" i="1"/>
  <c r="J448" i="1"/>
  <c r="O448" i="1"/>
  <c r="O440" i="1"/>
  <c r="A440" i="1"/>
  <c r="M440" i="1"/>
  <c r="K432" i="1"/>
  <c r="L432" i="1"/>
  <c r="K1096" i="1"/>
  <c r="N246" i="1"/>
  <c r="P254" i="1"/>
  <c r="B254" i="1"/>
  <c r="Q198" i="1"/>
  <c r="P190" i="1"/>
  <c r="P193" i="1"/>
  <c r="P417" i="1"/>
  <c r="Q425" i="1"/>
  <c r="R420" i="1"/>
  <c r="P429" i="1"/>
  <c r="P433" i="1"/>
  <c r="P441" i="1"/>
  <c r="Q449" i="1"/>
  <c r="R457" i="1"/>
  <c r="P420" i="1"/>
  <c r="O415" i="1"/>
  <c r="N415" i="1"/>
  <c r="B462" i="1"/>
  <c r="O462" i="1"/>
  <c r="Q454" i="1"/>
  <c r="O454" i="1"/>
  <c r="M446" i="1"/>
  <c r="B446" i="1"/>
  <c r="M438" i="1"/>
  <c r="J438" i="1"/>
  <c r="B438" i="1"/>
  <c r="L430" i="1"/>
  <c r="Q430" i="1"/>
  <c r="A430" i="1"/>
  <c r="A993" i="1"/>
  <c r="O993" i="1"/>
  <c r="R993" i="1"/>
  <c r="M993" i="1"/>
  <c r="N993" i="1"/>
  <c r="B985" i="1"/>
  <c r="P985" i="1"/>
  <c r="K985" i="1"/>
  <c r="M985" i="1"/>
  <c r="N985" i="1"/>
  <c r="J985" i="1"/>
  <c r="R985" i="1"/>
  <c r="M977" i="1"/>
  <c r="L977" i="1"/>
  <c r="O977" i="1"/>
  <c r="A977" i="1"/>
  <c r="P977" i="1"/>
  <c r="R977" i="1"/>
  <c r="K977" i="1"/>
  <c r="M969" i="1"/>
  <c r="J969" i="1"/>
  <c r="K969" i="1"/>
  <c r="L969" i="1"/>
  <c r="A969" i="1"/>
  <c r="P969" i="1"/>
  <c r="B969" i="1"/>
  <c r="Q969" i="1"/>
  <c r="R193" i="1"/>
  <c r="M202" i="1"/>
  <c r="N202" i="1"/>
  <c r="K420" i="1"/>
  <c r="K421" i="1"/>
  <c r="A421" i="1"/>
  <c r="N462" i="1"/>
  <c r="M461" i="1"/>
  <c r="O461" i="1"/>
  <c r="B461" i="1"/>
  <c r="J461" i="1"/>
  <c r="J453" i="1"/>
  <c r="M453" i="1"/>
  <c r="N453" i="1"/>
  <c r="N445" i="1"/>
  <c r="B445" i="1"/>
  <c r="K437" i="1"/>
  <c r="M437" i="1"/>
  <c r="A437" i="1"/>
  <c r="B437" i="1"/>
  <c r="K450" i="1"/>
  <c r="R865" i="1"/>
  <c r="N865" i="1"/>
  <c r="R873" i="1"/>
  <c r="L881" i="1"/>
  <c r="A881" i="1"/>
  <c r="J897" i="1"/>
  <c r="N905" i="1"/>
  <c r="O913" i="1"/>
  <c r="Q921" i="1"/>
  <c r="B921" i="1"/>
  <c r="J929" i="1"/>
  <c r="R937" i="1"/>
  <c r="M953" i="1"/>
  <c r="O961" i="1"/>
  <c r="N861" i="1"/>
  <c r="K877" i="1"/>
  <c r="R917" i="1"/>
  <c r="K933" i="1"/>
  <c r="R965" i="1"/>
  <c r="K997" i="1"/>
  <c r="Q889" i="1"/>
  <c r="B889" i="1"/>
  <c r="P945" i="1"/>
  <c r="J885" i="1"/>
  <c r="J973" i="1"/>
  <c r="L932" i="1"/>
  <c r="M956" i="1"/>
  <c r="N980" i="1"/>
  <c r="N925" i="1"/>
  <c r="M865" i="1"/>
  <c r="B865" i="1"/>
  <c r="O873" i="1"/>
  <c r="J881" i="1"/>
  <c r="L897" i="1"/>
  <c r="P897" i="1"/>
  <c r="K905" i="1"/>
  <c r="M913" i="1"/>
  <c r="O921" i="1"/>
  <c r="A921" i="1"/>
  <c r="B929" i="1"/>
  <c r="J937" i="1"/>
  <c r="L953" i="1"/>
  <c r="N961" i="1"/>
  <c r="O889" i="1"/>
  <c r="L945" i="1"/>
  <c r="B945" i="1"/>
  <c r="N868" i="1"/>
  <c r="Q892" i="1"/>
  <c r="Q916" i="1"/>
  <c r="O980" i="1"/>
  <c r="P997" i="1"/>
  <c r="Q997" i="1"/>
  <c r="Q989" i="1"/>
  <c r="O989" i="1"/>
  <c r="J981" i="1"/>
  <c r="N981" i="1"/>
  <c r="P981" i="1"/>
  <c r="M981" i="1"/>
  <c r="P973" i="1"/>
  <c r="B973" i="1"/>
  <c r="M973" i="1"/>
  <c r="B965" i="1"/>
  <c r="O965" i="1"/>
  <c r="O957" i="1"/>
  <c r="L957" i="1"/>
  <c r="M957" i="1"/>
  <c r="P949" i="1"/>
  <c r="A949" i="1"/>
  <c r="N949" i="1"/>
  <c r="R949" i="1"/>
  <c r="A941" i="1"/>
  <c r="Q941" i="1"/>
  <c r="K941" i="1"/>
  <c r="R933" i="1"/>
  <c r="B933" i="1"/>
  <c r="Q933" i="1"/>
  <c r="J925" i="1"/>
  <c r="M925" i="1"/>
  <c r="N917" i="1"/>
  <c r="M917" i="1"/>
  <c r="L909" i="1"/>
  <c r="B909" i="1"/>
  <c r="R909" i="1"/>
  <c r="K909" i="1"/>
  <c r="B901" i="1"/>
  <c r="O901" i="1"/>
  <c r="J901" i="1"/>
  <c r="K901" i="1"/>
  <c r="L893" i="1"/>
  <c r="A893" i="1"/>
  <c r="B893" i="1"/>
  <c r="K893" i="1"/>
  <c r="B885" i="1"/>
  <c r="M885" i="1"/>
  <c r="A877" i="1"/>
  <c r="N877" i="1"/>
  <c r="P869" i="1"/>
  <c r="M869" i="1"/>
  <c r="P861" i="1"/>
  <c r="L861" i="1"/>
  <c r="O996" i="1"/>
  <c r="M996" i="1"/>
  <c r="B996" i="1"/>
  <c r="K988" i="1"/>
  <c r="O988" i="1"/>
  <c r="P988" i="1"/>
  <c r="R988" i="1"/>
  <c r="Q980" i="1"/>
  <c r="P980" i="1"/>
  <c r="K980" i="1"/>
  <c r="L980" i="1"/>
  <c r="B972" i="1"/>
  <c r="L972" i="1"/>
  <c r="A972" i="1"/>
  <c r="R964" i="1"/>
  <c r="B964" i="1"/>
  <c r="O964" i="1"/>
  <c r="J964" i="1"/>
  <c r="P956" i="1"/>
  <c r="O956" i="1"/>
  <c r="R956" i="1"/>
  <c r="K956" i="1"/>
  <c r="N956" i="1"/>
  <c r="B948" i="1"/>
  <c r="K948" i="1"/>
  <c r="Q940" i="1"/>
  <c r="B940" i="1"/>
  <c r="A940" i="1"/>
  <c r="O940" i="1"/>
  <c r="M932" i="1"/>
  <c r="A932" i="1"/>
  <c r="K932" i="1"/>
  <c r="R932" i="1"/>
  <c r="N932" i="1"/>
  <c r="L924" i="1"/>
  <c r="J924" i="1"/>
  <c r="R924" i="1"/>
  <c r="P916" i="1"/>
  <c r="B916" i="1"/>
  <c r="O916" i="1"/>
  <c r="A908" i="1"/>
  <c r="B908" i="1"/>
  <c r="P908" i="1"/>
  <c r="K908" i="1"/>
  <c r="N908" i="1"/>
  <c r="R900" i="1"/>
  <c r="K900" i="1"/>
  <c r="N900" i="1"/>
  <c r="Q900" i="1"/>
  <c r="O892" i="1"/>
  <c r="R892" i="1"/>
  <c r="M892" i="1"/>
  <c r="B884" i="1"/>
  <c r="O884" i="1"/>
  <c r="P884" i="1"/>
  <c r="J884" i="1"/>
  <c r="N876" i="1"/>
  <c r="L876" i="1"/>
  <c r="R876" i="1"/>
  <c r="J876" i="1"/>
  <c r="K868" i="1"/>
  <c r="P868" i="1"/>
  <c r="A868" i="1"/>
  <c r="Q865" i="1"/>
  <c r="M873" i="1"/>
  <c r="B873" i="1"/>
  <c r="P881" i="1"/>
  <c r="M897" i="1"/>
  <c r="Q905" i="1"/>
  <c r="P905" i="1"/>
  <c r="J913" i="1"/>
  <c r="K921" i="1"/>
  <c r="M929" i="1"/>
  <c r="O937" i="1"/>
  <c r="A937" i="1"/>
  <c r="J953" i="1"/>
  <c r="K961" i="1"/>
  <c r="Q861" i="1"/>
  <c r="A861" i="1"/>
  <c r="B877" i="1"/>
  <c r="B917" i="1"/>
  <c r="L933" i="1"/>
  <c r="N965" i="1"/>
  <c r="N997" i="1"/>
  <c r="K889" i="1"/>
  <c r="Q945" i="1"/>
  <c r="A885" i="1"/>
  <c r="A973" i="1"/>
  <c r="M949" i="1"/>
  <c r="B868" i="1"/>
  <c r="A892" i="1"/>
  <c r="M916" i="1"/>
  <c r="P940" i="1"/>
  <c r="Q964" i="1"/>
  <c r="J988" i="1"/>
  <c r="R869" i="1"/>
  <c r="N957" i="1"/>
  <c r="L989" i="1"/>
  <c r="R995" i="1"/>
  <c r="J995" i="1"/>
  <c r="K995" i="1"/>
  <c r="M995" i="1"/>
  <c r="J987" i="1"/>
  <c r="B987" i="1"/>
  <c r="O987" i="1"/>
  <c r="P987" i="1"/>
  <c r="R987" i="1"/>
  <c r="B971" i="1"/>
  <c r="M971" i="1"/>
  <c r="A971" i="1"/>
  <c r="O971" i="1"/>
  <c r="Q971" i="1"/>
  <c r="P955" i="1"/>
  <c r="Q955" i="1"/>
  <c r="J955" i="1"/>
  <c r="K955" i="1"/>
  <c r="J947" i="1"/>
  <c r="K947" i="1"/>
  <c r="L947" i="1"/>
  <c r="B947" i="1"/>
  <c r="O947" i="1"/>
  <c r="P931" i="1"/>
  <c r="L931" i="1"/>
  <c r="K931" i="1"/>
  <c r="O931" i="1"/>
  <c r="M915" i="1"/>
  <c r="B915" i="1"/>
  <c r="J915" i="1"/>
  <c r="N915" i="1"/>
  <c r="Q915" i="1"/>
  <c r="A907" i="1"/>
  <c r="P907" i="1"/>
  <c r="Q907" i="1"/>
  <c r="J907" i="1"/>
  <c r="L891" i="1"/>
  <c r="B891" i="1"/>
  <c r="R891" i="1"/>
  <c r="N891" i="1"/>
  <c r="Q891" i="1"/>
  <c r="R875" i="1"/>
  <c r="M875" i="1"/>
  <c r="A875" i="1"/>
  <c r="O875" i="1"/>
  <c r="L875" i="1"/>
  <c r="O865" i="1"/>
  <c r="K873" i="1"/>
  <c r="A873" i="1"/>
  <c r="M881" i="1"/>
  <c r="N897" i="1"/>
  <c r="O905" i="1"/>
  <c r="A905" i="1"/>
  <c r="P913" i="1"/>
  <c r="R921" i="1"/>
  <c r="M937" i="1"/>
  <c r="Q953" i="1"/>
  <c r="J961" i="1"/>
  <c r="O945" i="1"/>
  <c r="K949" i="1"/>
  <c r="M876" i="1"/>
  <c r="P900" i="1"/>
  <c r="K924" i="1"/>
  <c r="R948" i="1"/>
  <c r="K972" i="1"/>
  <c r="L996" i="1"/>
  <c r="M893" i="1"/>
  <c r="B957" i="1"/>
  <c r="P989" i="1"/>
  <c r="K410" i="1"/>
  <c r="R410" i="1"/>
  <c r="N410" i="1"/>
  <c r="B402" i="1"/>
  <c r="A402" i="1"/>
  <c r="L402" i="1"/>
  <c r="P394" i="1"/>
  <c r="O394" i="1"/>
  <c r="J394" i="1"/>
  <c r="K394" i="1"/>
  <c r="A953" i="1"/>
  <c r="O953" i="1"/>
  <c r="P929" i="1"/>
  <c r="L929" i="1"/>
  <c r="A889" i="1"/>
  <c r="M889" i="1"/>
  <c r="O881" i="1"/>
  <c r="L905" i="1"/>
  <c r="Q913" i="1"/>
  <c r="A913" i="1"/>
  <c r="P921" i="1"/>
  <c r="R929" i="1"/>
  <c r="N937" i="1"/>
  <c r="N953" i="1"/>
  <c r="P961" i="1"/>
  <c r="A961" i="1"/>
  <c r="K861" i="1"/>
  <c r="O877" i="1"/>
  <c r="K917" i="1"/>
  <c r="M933" i="1"/>
  <c r="K965" i="1"/>
  <c r="L997" i="1"/>
  <c r="P889" i="1"/>
  <c r="M945" i="1"/>
  <c r="R885" i="1"/>
  <c r="R973" i="1"/>
  <c r="B876" i="1"/>
  <c r="A900" i="1"/>
  <c r="M924" i="1"/>
  <c r="P948" i="1"/>
  <c r="Q972" i="1"/>
  <c r="J996" i="1"/>
  <c r="O925" i="1"/>
  <c r="M355" i="1"/>
  <c r="A355" i="1"/>
  <c r="N355" i="1"/>
  <c r="J355" i="1"/>
  <c r="P355" i="1"/>
  <c r="B385" i="1"/>
  <c r="J385" i="1"/>
  <c r="N376" i="1"/>
  <c r="O376" i="1"/>
  <c r="A376" i="1"/>
  <c r="Q376" i="1"/>
  <c r="P376" i="1"/>
  <c r="A371" i="1"/>
  <c r="O371" i="1"/>
  <c r="B785" i="1"/>
  <c r="A785" i="1"/>
  <c r="B753" i="1"/>
  <c r="A753" i="1"/>
  <c r="M391" i="1"/>
  <c r="N395" i="1"/>
  <c r="M376" i="1"/>
  <c r="R371" i="1"/>
  <c r="Q966" i="1"/>
  <c r="Q886" i="1"/>
  <c r="R934" i="1"/>
  <c r="J862" i="1"/>
  <c r="L910" i="1"/>
  <c r="K982" i="1"/>
  <c r="A982" i="1"/>
  <c r="M902" i="1"/>
  <c r="P950" i="1"/>
  <c r="N597" i="1"/>
  <c r="B597" i="1"/>
  <c r="M629" i="1"/>
  <c r="P653" i="1"/>
  <c r="Q677" i="1"/>
  <c r="K677" i="1"/>
  <c r="N693" i="1"/>
  <c r="O686" i="1"/>
  <c r="R549" i="1"/>
  <c r="N565" i="1"/>
  <c r="R581" i="1"/>
  <c r="R613" i="1"/>
  <c r="R1174" i="1"/>
  <c r="L1174" i="1"/>
  <c r="N1174" i="1"/>
  <c r="Q1166" i="1"/>
  <c r="R1166" i="1"/>
  <c r="B1226" i="1"/>
  <c r="O1226" i="1"/>
  <c r="P1226" i="1"/>
  <c r="M1226" i="1"/>
  <c r="K1218" i="1"/>
  <c r="M1218" i="1"/>
  <c r="A1218" i="1"/>
  <c r="A1210" i="1"/>
  <c r="P1210" i="1"/>
  <c r="R1210" i="1"/>
  <c r="K376" i="1"/>
  <c r="R376" i="1"/>
  <c r="K369" i="1"/>
  <c r="J369" i="1"/>
  <c r="B369" i="1"/>
  <c r="L369" i="1"/>
  <c r="B809" i="1"/>
  <c r="A809" i="1"/>
  <c r="B777" i="1"/>
  <c r="A777" i="1"/>
  <c r="R1173" i="1"/>
  <c r="Q1173" i="1"/>
  <c r="M1173" i="1"/>
  <c r="M1165" i="1"/>
  <c r="Q1165" i="1"/>
  <c r="J1165" i="1"/>
  <c r="B1225" i="1"/>
  <c r="Q1225" i="1"/>
  <c r="M1217" i="1"/>
  <c r="P1217" i="1"/>
  <c r="J407" i="1"/>
  <c r="L407" i="1"/>
  <c r="N407" i="1"/>
  <c r="O407" i="1"/>
  <c r="B407" i="1"/>
  <c r="A407" i="1"/>
  <c r="P399" i="1"/>
  <c r="Q399" i="1"/>
  <c r="J399" i="1"/>
  <c r="P391" i="1"/>
  <c r="J391" i="1"/>
  <c r="R391" i="1"/>
  <c r="Q355" i="1"/>
  <c r="B376" i="1"/>
  <c r="Q383" i="1"/>
  <c r="P383" i="1"/>
  <c r="M383" i="1"/>
  <c r="K383" i="1"/>
  <c r="O383" i="1"/>
  <c r="J383" i="1"/>
  <c r="R335" i="1"/>
  <c r="K335" i="1"/>
  <c r="B335" i="1"/>
  <c r="J335" i="1"/>
  <c r="M335" i="1"/>
  <c r="A833" i="1"/>
  <c r="O966" i="1"/>
  <c r="M886" i="1"/>
  <c r="Q934" i="1"/>
  <c r="K862" i="1"/>
  <c r="Q910" i="1"/>
  <c r="Q982" i="1"/>
  <c r="O902" i="1"/>
  <c r="B902" i="1"/>
  <c r="M950" i="1"/>
  <c r="J597" i="1"/>
  <c r="Q629" i="1"/>
  <c r="K629" i="1"/>
  <c r="N653" i="1"/>
  <c r="J677" i="1"/>
  <c r="A677" i="1"/>
  <c r="L693" i="1"/>
  <c r="P565" i="1"/>
  <c r="O581" i="1"/>
  <c r="K613" i="1"/>
  <c r="O645" i="1"/>
  <c r="N685" i="1"/>
  <c r="L1173" i="1"/>
  <c r="B1214" i="1"/>
  <c r="Q411" i="1"/>
  <c r="R355" i="1"/>
  <c r="L376" i="1"/>
  <c r="R359" i="1"/>
  <c r="K359" i="1"/>
  <c r="N359" i="1"/>
  <c r="Q359" i="1"/>
  <c r="O359" i="1"/>
  <c r="P359" i="1"/>
  <c r="B359" i="1"/>
  <c r="L359" i="1"/>
  <c r="B801" i="1"/>
  <c r="A801" i="1"/>
  <c r="B769" i="1"/>
  <c r="A769" i="1"/>
  <c r="N966" i="1"/>
  <c r="K886" i="1"/>
  <c r="N934" i="1"/>
  <c r="Q862" i="1"/>
  <c r="M910" i="1"/>
  <c r="P982" i="1"/>
  <c r="L902" i="1"/>
  <c r="L950" i="1"/>
  <c r="B950" i="1"/>
  <c r="R629" i="1"/>
  <c r="Q693" i="1"/>
  <c r="R694" i="1"/>
  <c r="K694" i="1"/>
  <c r="L694" i="1"/>
  <c r="N694" i="1"/>
  <c r="Q694" i="1"/>
  <c r="L1225" i="1"/>
  <c r="M1162" i="1"/>
  <c r="Q403" i="1"/>
  <c r="P411" i="1"/>
  <c r="M364" i="1"/>
  <c r="N364" i="1"/>
  <c r="O364" i="1"/>
  <c r="B364" i="1"/>
  <c r="A364" i="1"/>
  <c r="J364" i="1"/>
  <c r="K373" i="1"/>
  <c r="Q373" i="1"/>
  <c r="R373" i="1"/>
  <c r="R333" i="1"/>
  <c r="B333" i="1"/>
  <c r="J333" i="1"/>
  <c r="M333" i="1"/>
  <c r="Q333" i="1"/>
  <c r="A333" i="1"/>
  <c r="P333" i="1"/>
  <c r="L333" i="1"/>
  <c r="A841" i="1"/>
  <c r="B709" i="1"/>
  <c r="R709" i="1"/>
  <c r="K709" i="1"/>
  <c r="Q709" i="1"/>
  <c r="L709" i="1"/>
  <c r="N709" i="1"/>
  <c r="O709" i="1"/>
  <c r="O685" i="1"/>
  <c r="P685" i="1"/>
  <c r="A685" i="1"/>
  <c r="J685" i="1"/>
  <c r="K685" i="1"/>
  <c r="Q685" i="1"/>
  <c r="L685" i="1"/>
  <c r="L661" i="1"/>
  <c r="M661" i="1"/>
  <c r="N661" i="1"/>
  <c r="P661" i="1"/>
  <c r="A661" i="1"/>
  <c r="J661" i="1"/>
  <c r="A645" i="1"/>
  <c r="J645" i="1"/>
  <c r="B645" i="1"/>
  <c r="R645" i="1"/>
  <c r="K645" i="1"/>
  <c r="Q645" i="1"/>
  <c r="M645" i="1"/>
  <c r="N645" i="1"/>
  <c r="Q621" i="1"/>
  <c r="R621" i="1"/>
  <c r="J621" i="1"/>
  <c r="B621" i="1"/>
  <c r="N621" i="1"/>
  <c r="M621" i="1"/>
  <c r="L621" i="1"/>
  <c r="M613" i="1"/>
  <c r="J613" i="1"/>
  <c r="O613" i="1"/>
  <c r="P613" i="1"/>
  <c r="L613" i="1"/>
  <c r="N613" i="1"/>
  <c r="L605" i="1"/>
  <c r="A605" i="1"/>
  <c r="N605" i="1"/>
  <c r="B605" i="1"/>
  <c r="R605" i="1"/>
  <c r="O605" i="1"/>
  <c r="P605" i="1"/>
  <c r="P581" i="1"/>
  <c r="Q581" i="1"/>
  <c r="L581" i="1"/>
  <c r="A581" i="1"/>
  <c r="K581" i="1"/>
  <c r="B581" i="1"/>
  <c r="N581" i="1"/>
  <c r="B573" i="1"/>
  <c r="N573" i="1"/>
  <c r="M573" i="1"/>
  <c r="R573" i="1"/>
  <c r="O573" i="1"/>
  <c r="Q573" i="1"/>
  <c r="L573" i="1"/>
  <c r="J565" i="1"/>
  <c r="L565" i="1"/>
  <c r="A565" i="1"/>
  <c r="R565" i="1"/>
  <c r="M565" i="1"/>
  <c r="K565" i="1"/>
  <c r="O565" i="1"/>
  <c r="O557" i="1"/>
  <c r="P557" i="1"/>
  <c r="Q557" i="1"/>
  <c r="R557" i="1"/>
  <c r="A557" i="1"/>
  <c r="L557" i="1"/>
  <c r="A549" i="1"/>
  <c r="L549" i="1"/>
  <c r="B549" i="1"/>
  <c r="K549" i="1"/>
  <c r="M549" i="1"/>
  <c r="N549" i="1"/>
  <c r="P549" i="1"/>
  <c r="Q549" i="1"/>
  <c r="K1225" i="1"/>
  <c r="O385" i="1"/>
  <c r="J376" i="1"/>
  <c r="N357" i="1"/>
  <c r="J357" i="1"/>
  <c r="K357" i="1"/>
  <c r="L357" i="1"/>
  <c r="M357" i="1"/>
  <c r="B357" i="1"/>
  <c r="P357" i="1"/>
  <c r="B793" i="1"/>
  <c r="A793" i="1"/>
  <c r="B761" i="1"/>
  <c r="A761" i="1"/>
  <c r="K407" i="1"/>
  <c r="M399" i="1"/>
  <c r="B411" i="1"/>
  <c r="J411" i="1"/>
  <c r="A411" i="1"/>
  <c r="R411" i="1"/>
  <c r="L411" i="1"/>
  <c r="K411" i="1"/>
  <c r="N411" i="1"/>
  <c r="O411" i="1"/>
  <c r="A403" i="1"/>
  <c r="J403" i="1"/>
  <c r="B403" i="1"/>
  <c r="R403" i="1"/>
  <c r="L403" i="1"/>
  <c r="K403" i="1"/>
  <c r="N403" i="1"/>
  <c r="O403" i="1"/>
  <c r="O395" i="1"/>
  <c r="P395" i="1"/>
  <c r="Q395" i="1"/>
  <c r="B395" i="1"/>
  <c r="R395" i="1"/>
  <c r="L395" i="1"/>
  <c r="K395" i="1"/>
  <c r="A357" i="1"/>
  <c r="K355" i="1"/>
  <c r="L355" i="1"/>
  <c r="K364" i="1"/>
  <c r="A373" i="1"/>
  <c r="A380" i="1"/>
  <c r="O380" i="1"/>
  <c r="K380" i="1"/>
  <c r="P380" i="1"/>
  <c r="B380" i="1"/>
  <c r="R380" i="1"/>
  <c r="N380" i="1"/>
  <c r="Q380" i="1"/>
  <c r="A849" i="1"/>
  <c r="A817" i="1"/>
  <c r="A370" i="1"/>
  <c r="B807" i="1"/>
  <c r="B799" i="1"/>
  <c r="B791" i="1"/>
  <c r="B783" i="1"/>
  <c r="B775" i="1"/>
  <c r="B767" i="1"/>
  <c r="B759" i="1"/>
  <c r="B751" i="1"/>
  <c r="K740" i="1"/>
  <c r="L739" i="1"/>
  <c r="K736" i="1"/>
  <c r="L735" i="1"/>
  <c r="L732" i="1"/>
  <c r="M731" i="1"/>
  <c r="L728" i="1"/>
  <c r="M724" i="1"/>
  <c r="N723" i="1"/>
  <c r="N722" i="1"/>
  <c r="M720" i="1"/>
  <c r="N719" i="1"/>
  <c r="N718" i="1"/>
  <c r="Q676" i="1"/>
  <c r="R692" i="1"/>
  <c r="A700" i="1"/>
  <c r="J1006" i="1"/>
  <c r="K1164" i="1"/>
  <c r="P356" i="1"/>
  <c r="B811" i="1"/>
  <c r="B803" i="1"/>
  <c r="B795" i="1"/>
  <c r="B787" i="1"/>
  <c r="B779" i="1"/>
  <c r="B771" i="1"/>
  <c r="B763" i="1"/>
  <c r="B755" i="1"/>
  <c r="J740" i="1"/>
  <c r="J739" i="1"/>
  <c r="J736" i="1"/>
  <c r="J735" i="1"/>
  <c r="K732" i="1"/>
  <c r="L731" i="1"/>
  <c r="K728" i="1"/>
  <c r="L724" i="1"/>
  <c r="M723" i="1"/>
  <c r="L722" i="1"/>
  <c r="L720" i="1"/>
  <c r="M719" i="1"/>
  <c r="B855" i="1"/>
  <c r="B847" i="1"/>
  <c r="B839" i="1"/>
  <c r="B831" i="1"/>
  <c r="B823" i="1"/>
  <c r="B815" i="1"/>
  <c r="K724" i="1"/>
  <c r="L723" i="1"/>
  <c r="K720" i="1"/>
  <c r="L719" i="1"/>
  <c r="M676" i="1"/>
  <c r="N692" i="1"/>
  <c r="K708" i="1"/>
  <c r="Q370" i="1"/>
  <c r="J370" i="1"/>
  <c r="A368" i="1"/>
  <c r="M356" i="1"/>
  <c r="M370" i="1"/>
  <c r="A810" i="1"/>
  <c r="A802" i="1"/>
  <c r="A794" i="1"/>
  <c r="A786" i="1"/>
  <c r="A778" i="1"/>
  <c r="A770" i="1"/>
  <c r="A762" i="1"/>
  <c r="A754" i="1"/>
  <c r="J724" i="1"/>
  <c r="J723" i="1"/>
  <c r="J720" i="1"/>
  <c r="J719" i="1"/>
  <c r="A1170" i="1"/>
  <c r="B692" i="1"/>
  <c r="L708" i="1"/>
  <c r="Q724" i="1"/>
  <c r="R723" i="1"/>
  <c r="Q720" i="1"/>
  <c r="J144" i="1"/>
  <c r="M215" i="1"/>
  <c r="P207" i="1"/>
  <c r="Q207" i="1"/>
  <c r="P332" i="1"/>
  <c r="N1007" i="1"/>
  <c r="A1007" i="1"/>
  <c r="Q1110" i="1"/>
  <c r="K1102" i="1"/>
  <c r="K316" i="1"/>
  <c r="A316" i="1"/>
  <c r="R239" i="1"/>
  <c r="M477" i="1"/>
  <c r="R485" i="1"/>
  <c r="L485" i="1"/>
  <c r="N493" i="1"/>
  <c r="R501" i="1"/>
  <c r="A501" i="1"/>
  <c r="N509" i="1"/>
  <c r="Q517" i="1"/>
  <c r="K525" i="1"/>
  <c r="B525" i="1"/>
  <c r="P533" i="1"/>
  <c r="R541" i="1"/>
  <c r="J474" i="1"/>
  <c r="O474" i="1"/>
  <c r="R106" i="1"/>
  <c r="M1015" i="1"/>
  <c r="A1015" i="1"/>
  <c r="M1057" i="1"/>
  <c r="M135" i="1"/>
  <c r="O136" i="1"/>
  <c r="B136" i="1"/>
  <c r="O60" i="1"/>
  <c r="K52" i="1"/>
  <c r="M44" i="1"/>
  <c r="P44" i="1"/>
  <c r="R36" i="1"/>
  <c r="O28" i="1"/>
  <c r="A28" i="1"/>
  <c r="O20" i="1"/>
  <c r="M264" i="1"/>
  <c r="B264" i="1"/>
  <c r="R471" i="1"/>
  <c r="Q1118" i="1"/>
  <c r="Q342" i="1"/>
  <c r="P1231" i="1"/>
  <c r="B1231" i="1"/>
  <c r="L1188" i="1"/>
  <c r="M1147" i="1"/>
  <c r="Q69" i="1"/>
  <c r="J299" i="1"/>
  <c r="R178" i="1"/>
  <c r="A178" i="1"/>
  <c r="L1229" i="1"/>
  <c r="P1042" i="1"/>
  <c r="R168" i="1"/>
  <c r="A168" i="1"/>
  <c r="B530" i="1"/>
  <c r="N132" i="1"/>
  <c r="N31" i="1"/>
  <c r="P15" i="1"/>
  <c r="M322" i="1"/>
  <c r="B322" i="1"/>
  <c r="J281" i="1"/>
  <c r="N1197" i="1"/>
  <c r="M309" i="1"/>
  <c r="N1034" i="1"/>
  <c r="N1181" i="1"/>
  <c r="N538" i="1"/>
  <c r="A538" i="1"/>
  <c r="M47" i="1"/>
  <c r="Q235" i="1"/>
  <c r="J157" i="1"/>
  <c r="P1044" i="1"/>
  <c r="M227" i="1"/>
  <c r="L227" i="1"/>
  <c r="P144" i="1"/>
  <c r="Q144" i="1"/>
  <c r="L215" i="1"/>
  <c r="O207" i="1"/>
  <c r="B207" i="1"/>
  <c r="O332" i="1"/>
  <c r="L1007" i="1"/>
  <c r="O1110" i="1"/>
  <c r="P1110" i="1"/>
  <c r="R1102" i="1"/>
  <c r="R316" i="1"/>
  <c r="B316" i="1"/>
  <c r="J239" i="1"/>
  <c r="K477" i="1"/>
  <c r="P485" i="1"/>
  <c r="B485" i="1"/>
  <c r="M493" i="1"/>
  <c r="J501" i="1"/>
  <c r="K509" i="1"/>
  <c r="M509" i="1"/>
  <c r="P517" i="1"/>
  <c r="L525" i="1"/>
  <c r="A525" i="1"/>
  <c r="O533" i="1"/>
  <c r="J541" i="1"/>
  <c r="K474" i="1"/>
  <c r="B474" i="1"/>
  <c r="J106" i="1"/>
  <c r="L1015" i="1"/>
  <c r="K1057" i="1"/>
  <c r="L1057" i="1"/>
  <c r="L135" i="1"/>
  <c r="N136" i="1"/>
  <c r="A136" i="1"/>
  <c r="Q60" i="1"/>
  <c r="O52" i="1"/>
  <c r="K44" i="1"/>
  <c r="B44" i="1"/>
  <c r="J36" i="1"/>
  <c r="J28" i="1"/>
  <c r="K20" i="1"/>
  <c r="N20" i="1"/>
  <c r="L264" i="1"/>
  <c r="P471" i="1"/>
  <c r="J471" i="1"/>
  <c r="P69" i="1"/>
  <c r="Q299" i="1"/>
  <c r="P178" i="1"/>
  <c r="B178" i="1"/>
  <c r="L168" i="1"/>
  <c r="M31" i="1"/>
  <c r="O15" i="1"/>
  <c r="L322" i="1"/>
  <c r="L309" i="1"/>
  <c r="M1034" i="1"/>
  <c r="L1181" i="1"/>
  <c r="O538" i="1"/>
  <c r="P47" i="1"/>
  <c r="B47" i="1"/>
  <c r="Q157" i="1"/>
  <c r="B1044" i="1"/>
  <c r="O1044" i="1"/>
  <c r="K470" i="1"/>
  <c r="N470" i="1"/>
  <c r="Q43" i="1"/>
  <c r="O43" i="1"/>
  <c r="B1014" i="1"/>
  <c r="M1014" i="1"/>
  <c r="A518" i="1"/>
  <c r="K518" i="1"/>
  <c r="K478" i="1"/>
  <c r="Q478" i="1"/>
  <c r="B331" i="1"/>
  <c r="L331" i="1"/>
  <c r="N144" i="1"/>
  <c r="A144" i="1"/>
  <c r="R215" i="1"/>
  <c r="M207" i="1"/>
  <c r="L332" i="1"/>
  <c r="M332" i="1"/>
  <c r="K1007" i="1"/>
  <c r="M1110" i="1"/>
  <c r="A1110" i="1"/>
  <c r="Q1102" i="1"/>
  <c r="Q316" i="1"/>
  <c r="O239" i="1"/>
  <c r="B239" i="1"/>
  <c r="R477" i="1"/>
  <c r="N485" i="1"/>
  <c r="J493" i="1"/>
  <c r="L493" i="1"/>
  <c r="P501" i="1"/>
  <c r="R509" i="1"/>
  <c r="A509" i="1"/>
  <c r="N517" i="1"/>
  <c r="J525" i="1"/>
  <c r="N533" i="1"/>
  <c r="B533" i="1"/>
  <c r="P541" i="1"/>
  <c r="Q474" i="1"/>
  <c r="Q106" i="1"/>
  <c r="O106" i="1"/>
  <c r="Q1015" i="1"/>
  <c r="J1057" i="1"/>
  <c r="A1057" i="1"/>
  <c r="R135" i="1"/>
  <c r="L136" i="1"/>
  <c r="R60" i="1"/>
  <c r="B60" i="1"/>
  <c r="J52" i="1"/>
  <c r="N44" i="1"/>
  <c r="M36" i="1"/>
  <c r="P36" i="1"/>
  <c r="M28" i="1"/>
  <c r="Q20" i="1"/>
  <c r="A20" i="1"/>
  <c r="R264" i="1"/>
  <c r="N471" i="1"/>
  <c r="A471" i="1"/>
  <c r="N168" i="1"/>
  <c r="R309" i="1"/>
  <c r="R1034" i="1"/>
  <c r="B1034" i="1"/>
  <c r="A1152" i="1"/>
  <c r="L1152" i="1"/>
  <c r="A236" i="1"/>
  <c r="R236" i="1"/>
  <c r="M144" i="1"/>
  <c r="J215" i="1"/>
  <c r="L207" i="1"/>
  <c r="K332" i="1"/>
  <c r="A332" i="1"/>
  <c r="R1007" i="1"/>
  <c r="L1110" i="1"/>
  <c r="O1102" i="1"/>
  <c r="P1102" i="1"/>
  <c r="P316" i="1"/>
  <c r="N239" i="1"/>
  <c r="A239" i="1"/>
  <c r="Q477" i="1"/>
  <c r="M485" i="1"/>
  <c r="K493" i="1"/>
  <c r="B493" i="1"/>
  <c r="O501" i="1"/>
  <c r="J509" i="1"/>
  <c r="K517" i="1"/>
  <c r="M517" i="1"/>
  <c r="Q525" i="1"/>
  <c r="L533" i="1"/>
  <c r="A533" i="1"/>
  <c r="O541" i="1"/>
  <c r="P474" i="1"/>
  <c r="N106" i="1"/>
  <c r="A106" i="1"/>
  <c r="N1015" i="1"/>
  <c r="Q1057" i="1"/>
  <c r="Q135" i="1"/>
  <c r="J135" i="1"/>
  <c r="K136" i="1"/>
  <c r="M60" i="1"/>
  <c r="A60" i="1"/>
  <c r="Q52" i="1"/>
  <c r="O44" i="1"/>
  <c r="N36" i="1"/>
  <c r="B36" i="1"/>
  <c r="L28" i="1"/>
  <c r="M20" i="1"/>
  <c r="J264" i="1"/>
  <c r="M471" i="1"/>
  <c r="J230" i="1"/>
  <c r="K1126" i="1"/>
  <c r="L342" i="1"/>
  <c r="A342" i="1"/>
  <c r="K1231" i="1"/>
  <c r="J1147" i="1"/>
  <c r="A1147" i="1"/>
  <c r="N69" i="1"/>
  <c r="M178" i="1"/>
  <c r="Q1229" i="1"/>
  <c r="M1152" i="1"/>
  <c r="B1152" i="1"/>
  <c r="K1042" i="1"/>
  <c r="M168" i="1"/>
  <c r="R132" i="1"/>
  <c r="O31" i="1"/>
  <c r="K15" i="1"/>
  <c r="Q322" i="1"/>
  <c r="P236" i="1"/>
  <c r="N281" i="1"/>
  <c r="R1197" i="1"/>
  <c r="B1197" i="1"/>
  <c r="N227" i="1"/>
  <c r="J1034" i="1"/>
  <c r="A1034" i="1"/>
  <c r="J1181" i="1"/>
  <c r="K47" i="1"/>
  <c r="L235" i="1"/>
  <c r="B235" i="1"/>
  <c r="M157" i="1"/>
  <c r="K1044" i="1"/>
  <c r="B1125" i="1"/>
  <c r="O1125" i="1"/>
  <c r="A96" i="1"/>
  <c r="O96" i="1"/>
  <c r="K168" i="1"/>
  <c r="A1118" i="1"/>
  <c r="M1118" i="1"/>
  <c r="L165" i="1"/>
  <c r="O165" i="1"/>
  <c r="K1188" i="1"/>
  <c r="R1188" i="1"/>
  <c r="A299" i="1"/>
  <c r="R299" i="1"/>
  <c r="A309" i="1"/>
  <c r="J309" i="1"/>
  <c r="A31" i="1"/>
  <c r="Q31" i="1"/>
  <c r="P538" i="1"/>
  <c r="Q538" i="1"/>
  <c r="P530" i="1"/>
  <c r="Q530" i="1"/>
  <c r="K144" i="1"/>
  <c r="O215" i="1"/>
  <c r="B215" i="1"/>
  <c r="R207" i="1"/>
  <c r="J332" i="1"/>
  <c r="P1007" i="1"/>
  <c r="Q1007" i="1"/>
  <c r="R1110" i="1"/>
  <c r="M1102" i="1"/>
  <c r="A1102" i="1"/>
  <c r="N316" i="1"/>
  <c r="L239" i="1"/>
  <c r="P477" i="1"/>
  <c r="B477" i="1"/>
  <c r="J485" i="1"/>
  <c r="P493" i="1"/>
  <c r="K501" i="1"/>
  <c r="M501" i="1"/>
  <c r="P509" i="1"/>
  <c r="R517" i="1"/>
  <c r="A517" i="1"/>
  <c r="O525" i="1"/>
  <c r="J533" i="1"/>
  <c r="K541" i="1"/>
  <c r="B541" i="1"/>
  <c r="M474" i="1"/>
  <c r="K106" i="1"/>
  <c r="P1015" i="1"/>
  <c r="J1015" i="1"/>
  <c r="O1057" i="1"/>
  <c r="O135" i="1"/>
  <c r="A135" i="1"/>
  <c r="J136" i="1"/>
  <c r="K60" i="1"/>
  <c r="M52" i="1"/>
  <c r="B52" i="1"/>
  <c r="J44" i="1"/>
  <c r="O36" i="1"/>
  <c r="Q28" i="1"/>
  <c r="N28" i="1"/>
  <c r="J20" i="1"/>
  <c r="O264" i="1"/>
  <c r="P264" i="1"/>
  <c r="K471" i="1"/>
  <c r="P230" i="1"/>
  <c r="B230" i="1"/>
  <c r="B165" i="1"/>
  <c r="Q1126" i="1"/>
  <c r="R1118" i="1"/>
  <c r="R342" i="1"/>
  <c r="J1231" i="1"/>
  <c r="P1188" i="1"/>
  <c r="P1147" i="1"/>
  <c r="K69" i="1"/>
  <c r="A69" i="1"/>
  <c r="K299" i="1"/>
  <c r="K178" i="1"/>
  <c r="N1229" i="1"/>
  <c r="R1152" i="1"/>
  <c r="J1042" i="1"/>
  <c r="A1042" i="1"/>
  <c r="Q168" i="1"/>
  <c r="R530" i="1"/>
  <c r="Q132" i="1"/>
  <c r="J31" i="1"/>
  <c r="Q15" i="1"/>
  <c r="A15" i="1"/>
  <c r="O322" i="1"/>
  <c r="N236" i="1"/>
  <c r="M281" i="1"/>
  <c r="Q1197" i="1"/>
  <c r="K227" i="1"/>
  <c r="A227" i="1"/>
  <c r="O309" i="1"/>
  <c r="P1034" i="1"/>
  <c r="Q1181" i="1"/>
  <c r="A1181" i="1"/>
  <c r="J538" i="1"/>
  <c r="O47" i="1"/>
  <c r="R235" i="1"/>
  <c r="K157" i="1"/>
  <c r="B157" i="1"/>
  <c r="J1044" i="1"/>
  <c r="J94" i="1"/>
  <c r="Q94" i="1"/>
  <c r="N215" i="1"/>
  <c r="O1007" i="1"/>
  <c r="L316" i="1"/>
  <c r="N477" i="1"/>
  <c r="L501" i="1"/>
  <c r="N525" i="1"/>
  <c r="L541" i="1"/>
  <c r="O1015" i="1"/>
  <c r="P136" i="1"/>
  <c r="L52" i="1"/>
  <c r="R28" i="1"/>
  <c r="N264" i="1"/>
  <c r="N94" i="1"/>
  <c r="J69" i="1"/>
  <c r="L299" i="1"/>
  <c r="B299" i="1"/>
  <c r="O178" i="1"/>
  <c r="M1229" i="1"/>
  <c r="J1152" i="1"/>
  <c r="Q1042" i="1"/>
  <c r="J168" i="1"/>
  <c r="B168" i="1"/>
  <c r="J530" i="1"/>
  <c r="O132" i="1"/>
  <c r="P31" i="1"/>
  <c r="R15" i="1"/>
  <c r="N322" i="1"/>
  <c r="A322" i="1"/>
  <c r="M236" i="1"/>
  <c r="L281" i="1"/>
  <c r="O1197" i="1"/>
  <c r="R227" i="1"/>
  <c r="N309" i="1"/>
  <c r="O1034" i="1"/>
  <c r="O1181" i="1"/>
  <c r="B538" i="1"/>
  <c r="N47" i="1"/>
  <c r="R96" i="1"/>
  <c r="J235" i="1"/>
  <c r="R157" i="1"/>
  <c r="A157" i="1"/>
  <c r="Q1044" i="1"/>
  <c r="Q1095" i="1"/>
  <c r="L1100" i="1"/>
  <c r="Q1092" i="1"/>
  <c r="A1092" i="1"/>
  <c r="B1098" i="1"/>
  <c r="P1094" i="1"/>
  <c r="O1094" i="1"/>
  <c r="Q1094" i="1"/>
  <c r="M118" i="1"/>
  <c r="M123" i="1"/>
  <c r="R121" i="1"/>
  <c r="L116" i="1"/>
  <c r="N116" i="1"/>
  <c r="R124" i="1"/>
  <c r="K124" i="1"/>
  <c r="J251" i="1"/>
  <c r="K257" i="1"/>
  <c r="A257" i="1"/>
  <c r="L257" i="1"/>
  <c r="J257" i="1"/>
  <c r="R257" i="1"/>
  <c r="Q249" i="1"/>
  <c r="J249" i="1"/>
  <c r="O249" i="1"/>
  <c r="N249" i="1"/>
  <c r="P249" i="1"/>
  <c r="B200" i="1"/>
  <c r="O194" i="1"/>
  <c r="M422" i="1"/>
  <c r="O423" i="1"/>
  <c r="M439" i="1"/>
  <c r="Q463" i="1"/>
  <c r="Q1090" i="1"/>
  <c r="A1090" i="1"/>
  <c r="J1090" i="1"/>
  <c r="R1093" i="1"/>
  <c r="K1093" i="1"/>
  <c r="K117" i="1"/>
  <c r="M117" i="1"/>
  <c r="Q117" i="1"/>
  <c r="A125" i="1"/>
  <c r="P125" i="1"/>
  <c r="B125" i="1"/>
  <c r="R125" i="1"/>
  <c r="L256" i="1"/>
  <c r="B256" i="1"/>
  <c r="M256" i="1"/>
  <c r="R256" i="1"/>
  <c r="K256" i="1"/>
  <c r="Q248" i="1"/>
  <c r="J248" i="1"/>
  <c r="A248" i="1"/>
  <c r="N248" i="1"/>
  <c r="P248" i="1"/>
  <c r="O248" i="1"/>
  <c r="R423" i="1"/>
  <c r="A1100" i="1"/>
  <c r="O1100" i="1"/>
  <c r="B1100" i="1"/>
  <c r="P1100" i="1"/>
  <c r="K1092" i="1"/>
  <c r="L1092" i="1"/>
  <c r="A118" i="1"/>
  <c r="R118" i="1"/>
  <c r="K118" i="1"/>
  <c r="J118" i="1"/>
  <c r="R192" i="1"/>
  <c r="A192" i="1"/>
  <c r="J192" i="1"/>
  <c r="P192" i="1"/>
  <c r="Q192" i="1"/>
  <c r="J200" i="1"/>
  <c r="R200" i="1"/>
  <c r="P200" i="1"/>
  <c r="O200" i="1"/>
  <c r="Q200" i="1"/>
  <c r="L463" i="1"/>
  <c r="M463" i="1"/>
  <c r="J463" i="1"/>
  <c r="B463" i="1"/>
  <c r="O463" i="1"/>
  <c r="P463" i="1"/>
  <c r="R463" i="1"/>
  <c r="K463" i="1"/>
  <c r="A455" i="1"/>
  <c r="O455" i="1"/>
  <c r="P455" i="1"/>
  <c r="Q455" i="1"/>
  <c r="R455" i="1"/>
  <c r="K455" i="1"/>
  <c r="M455" i="1"/>
  <c r="B455" i="1"/>
  <c r="N455" i="1"/>
  <c r="K447" i="1"/>
  <c r="L447" i="1"/>
  <c r="A447" i="1"/>
  <c r="N447" i="1"/>
  <c r="P447" i="1"/>
  <c r="O447" i="1"/>
  <c r="J447" i="1"/>
  <c r="R447" i="1"/>
  <c r="Q439" i="1"/>
  <c r="J439" i="1"/>
  <c r="K439" i="1"/>
  <c r="L439" i="1"/>
  <c r="A439" i="1"/>
  <c r="N439" i="1"/>
  <c r="P439" i="1"/>
  <c r="O439" i="1"/>
  <c r="B431" i="1"/>
  <c r="M431" i="1"/>
  <c r="A431" i="1"/>
  <c r="N431" i="1"/>
  <c r="Q431" i="1"/>
  <c r="J431" i="1"/>
  <c r="K431" i="1"/>
  <c r="L431" i="1"/>
  <c r="P1093" i="1"/>
  <c r="A1093" i="1"/>
  <c r="B1090" i="1"/>
  <c r="A1094" i="1"/>
  <c r="J1100" i="1"/>
  <c r="N1092" i="1"/>
  <c r="K1099" i="1"/>
  <c r="R1099" i="1"/>
  <c r="L1099" i="1"/>
  <c r="B1091" i="1"/>
  <c r="J1091" i="1"/>
  <c r="K1091" i="1"/>
  <c r="R1091" i="1"/>
  <c r="Q124" i="1"/>
  <c r="A124" i="1"/>
  <c r="B116" i="1"/>
  <c r="B118" i="1"/>
  <c r="L117" i="1"/>
  <c r="M257" i="1"/>
  <c r="L248" i="1"/>
  <c r="L192" i="1"/>
  <c r="M193" i="1"/>
  <c r="A193" i="1"/>
  <c r="O193" i="1"/>
  <c r="N193" i="1"/>
  <c r="K193" i="1"/>
  <c r="Q201" i="1"/>
  <c r="J201" i="1"/>
  <c r="O201" i="1"/>
  <c r="N201" i="1"/>
  <c r="P201" i="1"/>
  <c r="M447" i="1"/>
  <c r="M1092" i="1"/>
  <c r="Q1098" i="1"/>
  <c r="A1098" i="1"/>
  <c r="J1098" i="1"/>
  <c r="N200" i="1"/>
  <c r="O192" i="1"/>
  <c r="K194" i="1"/>
  <c r="M194" i="1"/>
  <c r="A194" i="1"/>
  <c r="P194" i="1"/>
  <c r="Q194" i="1"/>
  <c r="R194" i="1"/>
  <c r="B202" i="1"/>
  <c r="K202" i="1"/>
  <c r="A202" i="1"/>
  <c r="L202" i="1"/>
  <c r="J202" i="1"/>
  <c r="R202" i="1"/>
  <c r="B423" i="1"/>
  <c r="M423" i="1"/>
  <c r="A423" i="1"/>
  <c r="N423" i="1"/>
  <c r="Q423" i="1"/>
  <c r="K423" i="1"/>
  <c r="L423" i="1"/>
  <c r="Q447" i="1"/>
  <c r="Q1100" i="1"/>
  <c r="R1092" i="1"/>
  <c r="Q118" i="1"/>
  <c r="K121" i="1"/>
  <c r="A121" i="1"/>
  <c r="L121" i="1"/>
  <c r="M200" i="1"/>
  <c r="M192" i="1"/>
  <c r="O195" i="1"/>
  <c r="P195" i="1"/>
  <c r="M195" i="1"/>
  <c r="N195" i="1"/>
  <c r="M203" i="1"/>
  <c r="L203" i="1"/>
  <c r="N203" i="1"/>
  <c r="A203" i="1"/>
  <c r="R203" i="1"/>
  <c r="B203" i="1"/>
  <c r="K203" i="1"/>
  <c r="R415" i="1"/>
  <c r="K415" i="1"/>
  <c r="B415" i="1"/>
  <c r="M415" i="1"/>
  <c r="Q415" i="1"/>
  <c r="J415" i="1"/>
  <c r="Q422" i="1"/>
  <c r="P422" i="1"/>
  <c r="J422" i="1"/>
  <c r="K422" i="1"/>
  <c r="A422" i="1"/>
  <c r="N422" i="1"/>
  <c r="B422" i="1"/>
  <c r="O422" i="1"/>
  <c r="O431" i="1"/>
  <c r="B447" i="1"/>
  <c r="Q460" i="1"/>
  <c r="A460" i="1"/>
  <c r="J460" i="1"/>
  <c r="K460" i="1"/>
  <c r="R460" i="1"/>
  <c r="M460" i="1"/>
  <c r="O460" i="1"/>
  <c r="P460" i="1"/>
  <c r="M452" i="1"/>
  <c r="N452" i="1"/>
  <c r="P452" i="1"/>
  <c r="A452" i="1"/>
  <c r="Q452" i="1"/>
  <c r="K452" i="1"/>
  <c r="R452" i="1"/>
  <c r="L452" i="1"/>
  <c r="B444" i="1"/>
  <c r="J444" i="1"/>
  <c r="K444" i="1"/>
  <c r="R444" i="1"/>
  <c r="M444" i="1"/>
  <c r="N444" i="1"/>
  <c r="P444" i="1"/>
  <c r="A444" i="1"/>
  <c r="Q444" i="1"/>
  <c r="O436" i="1"/>
  <c r="P436" i="1"/>
  <c r="B436" i="1"/>
  <c r="J436" i="1"/>
  <c r="K436" i="1"/>
  <c r="R436" i="1"/>
  <c r="M436" i="1"/>
  <c r="N436" i="1"/>
  <c r="N1100" i="1"/>
  <c r="J1092" i="1"/>
  <c r="O118" i="1"/>
  <c r="M251" i="1"/>
  <c r="L251" i="1"/>
  <c r="N251" i="1"/>
  <c r="A251" i="1"/>
  <c r="R251" i="1"/>
  <c r="B251" i="1"/>
  <c r="K251" i="1"/>
  <c r="L200" i="1"/>
  <c r="K192" i="1"/>
  <c r="R431" i="1"/>
  <c r="L455" i="1"/>
  <c r="M1100" i="1"/>
  <c r="B1092" i="1"/>
  <c r="J1095" i="1"/>
  <c r="R1095" i="1"/>
  <c r="N118" i="1"/>
  <c r="J123" i="1"/>
  <c r="L123" i="1"/>
  <c r="N243" i="1"/>
  <c r="O243" i="1"/>
  <c r="B243" i="1"/>
  <c r="K243" i="1"/>
  <c r="M243" i="1"/>
  <c r="L243" i="1"/>
  <c r="B250" i="1"/>
  <c r="K250" i="1"/>
  <c r="A250" i="1"/>
  <c r="L250" i="1"/>
  <c r="J250" i="1"/>
  <c r="R250" i="1"/>
  <c r="K200" i="1"/>
  <c r="B192" i="1"/>
  <c r="A415" i="1"/>
  <c r="A428" i="1"/>
  <c r="Q428" i="1"/>
  <c r="B428" i="1"/>
  <c r="J428" i="1"/>
  <c r="L428" i="1"/>
  <c r="O428" i="1"/>
  <c r="P428" i="1"/>
  <c r="N420" i="1"/>
  <c r="O420" i="1"/>
  <c r="A420" i="1"/>
  <c r="Q420" i="1"/>
  <c r="L420" i="1"/>
  <c r="M420" i="1"/>
  <c r="A436" i="1"/>
  <c r="B460" i="1"/>
  <c r="P431" i="1"/>
  <c r="J455" i="1"/>
  <c r="R421" i="1"/>
  <c r="M429" i="1"/>
  <c r="L446" i="1"/>
  <c r="K430" i="1"/>
  <c r="K462" i="1"/>
  <c r="A462" i="1"/>
  <c r="R437" i="1"/>
  <c r="M445" i="1"/>
  <c r="P453" i="1"/>
  <c r="B453" i="1"/>
  <c r="L461" i="1"/>
  <c r="L438" i="1"/>
  <c r="J454" i="1"/>
  <c r="B454" i="1"/>
  <c r="Q421" i="1"/>
  <c r="J421" i="1"/>
  <c r="L429" i="1"/>
  <c r="K446" i="1"/>
  <c r="R430" i="1"/>
  <c r="J462" i="1"/>
  <c r="Q437" i="1"/>
  <c r="J437" i="1"/>
  <c r="L445" i="1"/>
  <c r="O453" i="1"/>
  <c r="A453" i="1"/>
  <c r="R461" i="1"/>
  <c r="K438" i="1"/>
  <c r="R454" i="1"/>
  <c r="A454" i="1"/>
  <c r="A976" i="1"/>
  <c r="Q976" i="1"/>
  <c r="K952" i="1"/>
  <c r="R952" i="1"/>
  <c r="B936" i="1"/>
  <c r="R936" i="1"/>
  <c r="A912" i="1"/>
  <c r="P912" i="1"/>
  <c r="Q904" i="1"/>
  <c r="M904" i="1"/>
  <c r="A872" i="1"/>
  <c r="L872" i="1"/>
  <c r="O430" i="1"/>
  <c r="B430" i="1"/>
  <c r="M462" i="1"/>
  <c r="P438" i="1"/>
  <c r="Q438" i="1"/>
  <c r="M454" i="1"/>
  <c r="P122" i="1"/>
  <c r="A122" i="1"/>
  <c r="K198" i="1"/>
  <c r="L190" i="1"/>
  <c r="L421" i="1"/>
  <c r="O429" i="1"/>
  <c r="A429" i="1"/>
  <c r="Q416" i="1"/>
  <c r="N446" i="1"/>
  <c r="A446" i="1"/>
  <c r="M430" i="1"/>
  <c r="R462" i="1"/>
  <c r="Q462" i="1"/>
  <c r="L437" i="1"/>
  <c r="O445" i="1"/>
  <c r="A445" i="1"/>
  <c r="R453" i="1"/>
  <c r="N461" i="1"/>
  <c r="N438" i="1"/>
  <c r="A438" i="1"/>
  <c r="K454" i="1"/>
  <c r="L119" i="1"/>
  <c r="N122" i="1"/>
  <c r="O255" i="1"/>
  <c r="R244" i="1"/>
  <c r="N247" i="1"/>
  <c r="Q191" i="1"/>
  <c r="R196" i="1"/>
  <c r="L417" i="1"/>
  <c r="K427" i="1"/>
  <c r="R419" i="1"/>
  <c r="N440" i="1"/>
  <c r="M456" i="1"/>
  <c r="L449" i="1"/>
  <c r="K435" i="1"/>
  <c r="J451" i="1"/>
  <c r="P462" i="1"/>
  <c r="Q453" i="1"/>
  <c r="P454" i="1"/>
  <c r="A714" i="1"/>
  <c r="K714" i="1"/>
  <c r="N714" i="1"/>
  <c r="L714" i="1"/>
  <c r="Q714" i="1"/>
  <c r="Q706" i="1"/>
  <c r="R706" i="1"/>
  <c r="N706" i="1"/>
  <c r="L706" i="1"/>
  <c r="N698" i="1"/>
  <c r="L698" i="1"/>
  <c r="P698" i="1"/>
  <c r="R698" i="1"/>
  <c r="R690" i="1"/>
  <c r="B690" i="1"/>
  <c r="M690" i="1"/>
  <c r="P690" i="1"/>
  <c r="P682" i="1"/>
  <c r="J682" i="1"/>
  <c r="B682" i="1"/>
  <c r="M682" i="1"/>
  <c r="B674" i="1"/>
  <c r="M674" i="1"/>
  <c r="O674" i="1"/>
  <c r="J674" i="1"/>
  <c r="J666" i="1"/>
  <c r="A666" i="1"/>
  <c r="K666" i="1"/>
  <c r="O666" i="1"/>
  <c r="O658" i="1"/>
  <c r="Q658" i="1"/>
  <c r="A658" i="1"/>
  <c r="K658" i="1"/>
  <c r="A650" i="1"/>
  <c r="K650" i="1"/>
  <c r="N650" i="1"/>
  <c r="L650" i="1"/>
  <c r="Q650" i="1"/>
  <c r="Q642" i="1"/>
  <c r="R642" i="1"/>
  <c r="N642" i="1"/>
  <c r="L642" i="1"/>
  <c r="N634" i="1"/>
  <c r="L634" i="1"/>
  <c r="P634" i="1"/>
  <c r="R634" i="1"/>
  <c r="P626" i="1"/>
  <c r="B626" i="1"/>
  <c r="L626" i="1"/>
  <c r="M626" i="1"/>
  <c r="R618" i="1"/>
  <c r="Q618" i="1"/>
  <c r="B618" i="1"/>
  <c r="O618" i="1"/>
  <c r="J610" i="1"/>
  <c r="M610" i="1"/>
  <c r="A602" i="1"/>
  <c r="Q602" i="1"/>
  <c r="J602" i="1"/>
  <c r="K594" i="1"/>
  <c r="A594" i="1"/>
  <c r="M594" i="1"/>
  <c r="P586" i="1"/>
  <c r="N586" i="1"/>
  <c r="K586" i="1"/>
  <c r="O578" i="1"/>
  <c r="P578" i="1"/>
  <c r="Q578" i="1"/>
  <c r="R570" i="1"/>
  <c r="O570" i="1"/>
  <c r="B562" i="1"/>
  <c r="N562" i="1"/>
  <c r="R562" i="1"/>
  <c r="L554" i="1"/>
  <c r="B554" i="1"/>
  <c r="Q554" i="1"/>
  <c r="A1002" i="1"/>
  <c r="K1002" i="1"/>
  <c r="L1002" i="1"/>
  <c r="O1002" i="1"/>
  <c r="R1002" i="1"/>
  <c r="N1171" i="1"/>
  <c r="J1171" i="1"/>
  <c r="A1171" i="1"/>
  <c r="R1171" i="1"/>
  <c r="B1171" i="1"/>
  <c r="M1171" i="1"/>
  <c r="K1163" i="1"/>
  <c r="P1163" i="1"/>
  <c r="Q1163" i="1"/>
  <c r="R1163" i="1"/>
  <c r="L1163" i="1"/>
  <c r="B1223" i="1"/>
  <c r="M1223" i="1"/>
  <c r="N1223" i="1"/>
  <c r="P1223" i="1"/>
  <c r="R1223" i="1"/>
  <c r="A1215" i="1"/>
  <c r="O1215" i="1"/>
  <c r="M1215" i="1"/>
  <c r="N1215" i="1"/>
  <c r="P1215" i="1"/>
  <c r="R1215" i="1"/>
  <c r="A413" i="1"/>
  <c r="O413" i="1"/>
  <c r="P413" i="1"/>
  <c r="B413" i="1"/>
  <c r="Q413" i="1"/>
  <c r="J413" i="1"/>
  <c r="L413" i="1"/>
  <c r="L405" i="1"/>
  <c r="N405" i="1"/>
  <c r="O405" i="1"/>
  <c r="A405" i="1"/>
  <c r="P405" i="1"/>
  <c r="R405" i="1"/>
  <c r="J397" i="1"/>
  <c r="Q397" i="1"/>
  <c r="L397" i="1"/>
  <c r="M397" i="1"/>
  <c r="N397" i="1"/>
  <c r="B397" i="1"/>
  <c r="A554" i="1"/>
  <c r="A562" i="1"/>
  <c r="B570" i="1"/>
  <c r="B578" i="1"/>
  <c r="B586" i="1"/>
  <c r="P594" i="1"/>
  <c r="P602" i="1"/>
  <c r="P610" i="1"/>
  <c r="P618" i="1"/>
  <c r="A626" i="1"/>
  <c r="M642" i="1"/>
  <c r="R650" i="1"/>
  <c r="J658" i="1"/>
  <c r="P666" i="1"/>
  <c r="N674" i="1"/>
  <c r="A682" i="1"/>
  <c r="M698" i="1"/>
  <c r="K706" i="1"/>
  <c r="J714" i="1"/>
  <c r="P1171" i="1"/>
  <c r="B1215" i="1"/>
  <c r="A1163" i="1"/>
  <c r="R1170" i="1"/>
  <c r="Q1170" i="1"/>
  <c r="K1170" i="1"/>
  <c r="M1170" i="1"/>
  <c r="R1162" i="1"/>
  <c r="K1162" i="1"/>
  <c r="B1162" i="1"/>
  <c r="N1162" i="1"/>
  <c r="N1222" i="1"/>
  <c r="P1222" i="1"/>
  <c r="A1222" i="1"/>
  <c r="Q1222" i="1"/>
  <c r="B1222" i="1"/>
  <c r="L1222" i="1"/>
  <c r="L1214" i="1"/>
  <c r="P1214" i="1"/>
  <c r="Q1214" i="1"/>
  <c r="A1214" i="1"/>
  <c r="K1214" i="1"/>
  <c r="P397" i="1"/>
  <c r="J405" i="1"/>
  <c r="P412" i="1"/>
  <c r="L412" i="1"/>
  <c r="M412" i="1"/>
  <c r="N412" i="1"/>
  <c r="A412" i="1"/>
  <c r="J412" i="1"/>
  <c r="M404" i="1"/>
  <c r="A404" i="1"/>
  <c r="R404" i="1"/>
  <c r="K404" i="1"/>
  <c r="L404" i="1"/>
  <c r="P404" i="1"/>
  <c r="B396" i="1"/>
  <c r="J396" i="1"/>
  <c r="Q396" i="1"/>
  <c r="A396" i="1"/>
  <c r="R396" i="1"/>
  <c r="K396" i="1"/>
  <c r="N396" i="1"/>
  <c r="R901" i="1"/>
  <c r="L949" i="1"/>
  <c r="B949" i="1"/>
  <c r="L868" i="1"/>
  <c r="O876" i="1"/>
  <c r="K876" i="1"/>
  <c r="K884" i="1"/>
  <c r="N892" i="1"/>
  <c r="B892" i="1"/>
  <c r="O900" i="1"/>
  <c r="J908" i="1"/>
  <c r="N916" i="1"/>
  <c r="A916" i="1"/>
  <c r="P924" i="1"/>
  <c r="J932" i="1"/>
  <c r="N940" i="1"/>
  <c r="M940" i="1"/>
  <c r="J948" i="1"/>
  <c r="L956" i="1"/>
  <c r="B956" i="1"/>
  <c r="P964" i="1"/>
  <c r="R972" i="1"/>
  <c r="M980" i="1"/>
  <c r="B980" i="1"/>
  <c r="Q988" i="1"/>
  <c r="K996" i="1"/>
  <c r="L869" i="1"/>
  <c r="Q893" i="1"/>
  <c r="P925" i="1"/>
  <c r="L925" i="1"/>
  <c r="R941" i="1"/>
  <c r="K957" i="1"/>
  <c r="A957" i="1"/>
  <c r="O981" i="1"/>
  <c r="Q909" i="1"/>
  <c r="M989" i="1"/>
  <c r="N989" i="1"/>
  <c r="N554" i="1"/>
  <c r="Q562" i="1"/>
  <c r="M570" i="1"/>
  <c r="A570" i="1"/>
  <c r="A578" i="1"/>
  <c r="A586" i="1"/>
  <c r="B594" i="1"/>
  <c r="B602" i="1"/>
  <c r="B610" i="1"/>
  <c r="A618" i="1"/>
  <c r="M634" i="1"/>
  <c r="K642" i="1"/>
  <c r="J650" i="1"/>
  <c r="P658" i="1"/>
  <c r="N666" i="1"/>
  <c r="A674" i="1"/>
  <c r="L690" i="1"/>
  <c r="K698" i="1"/>
  <c r="J706" i="1"/>
  <c r="P714" i="1"/>
  <c r="Q1002" i="1"/>
  <c r="L1171" i="1"/>
  <c r="O1222" i="1"/>
  <c r="P1170" i="1"/>
  <c r="L1223" i="1"/>
  <c r="N404" i="1"/>
  <c r="O397" i="1"/>
  <c r="B405" i="1"/>
  <c r="Q409" i="1"/>
  <c r="O554" i="1"/>
  <c r="O562" i="1"/>
  <c r="Q570" i="1"/>
  <c r="N578" i="1"/>
  <c r="Q586" i="1"/>
  <c r="Q594" i="1"/>
  <c r="M602" i="1"/>
  <c r="L610" i="1"/>
  <c r="A610" i="1"/>
  <c r="K626" i="1"/>
  <c r="K634" i="1"/>
  <c r="J642" i="1"/>
  <c r="P650" i="1"/>
  <c r="N658" i="1"/>
  <c r="B666" i="1"/>
  <c r="L682" i="1"/>
  <c r="K690" i="1"/>
  <c r="J698" i="1"/>
  <c r="P706" i="1"/>
  <c r="O714" i="1"/>
  <c r="M1002" i="1"/>
  <c r="K1171" i="1"/>
  <c r="M1222" i="1"/>
  <c r="N1170" i="1"/>
  <c r="K1223" i="1"/>
  <c r="P396" i="1"/>
  <c r="B404" i="1"/>
  <c r="K397" i="1"/>
  <c r="N413" i="1"/>
  <c r="Q410" i="1"/>
  <c r="O410" i="1"/>
  <c r="P410" i="1"/>
  <c r="J410" i="1"/>
  <c r="A410" i="1"/>
  <c r="L410" i="1"/>
  <c r="N402" i="1"/>
  <c r="M402" i="1"/>
  <c r="O402" i="1"/>
  <c r="P402" i="1"/>
  <c r="R402" i="1"/>
  <c r="B394" i="1"/>
  <c r="R394" i="1"/>
  <c r="A394" i="1"/>
  <c r="L394" i="1"/>
  <c r="M394" i="1"/>
  <c r="N394" i="1"/>
  <c r="Q394" i="1"/>
  <c r="N869" i="1"/>
  <c r="J869" i="1"/>
  <c r="J893" i="1"/>
  <c r="K925" i="1"/>
  <c r="A925" i="1"/>
  <c r="O941" i="1"/>
  <c r="J957" i="1"/>
  <c r="L981" i="1"/>
  <c r="B981" i="1"/>
  <c r="J909" i="1"/>
  <c r="K989" i="1"/>
  <c r="A989" i="1"/>
  <c r="M554" i="1"/>
  <c r="M562" i="1"/>
  <c r="N570" i="1"/>
  <c r="M578" i="1"/>
  <c r="M586" i="1"/>
  <c r="N594" i="1"/>
  <c r="N602" i="1"/>
  <c r="Q610" i="1"/>
  <c r="N618" i="1"/>
  <c r="Q626" i="1"/>
  <c r="J634" i="1"/>
  <c r="P642" i="1"/>
  <c r="O650" i="1"/>
  <c r="B658" i="1"/>
  <c r="L674" i="1"/>
  <c r="K682" i="1"/>
  <c r="J690" i="1"/>
  <c r="Q698" i="1"/>
  <c r="O706" i="1"/>
  <c r="B714" i="1"/>
  <c r="J1002" i="1"/>
  <c r="K1222" i="1"/>
  <c r="L1170" i="1"/>
  <c r="Q1223" i="1"/>
  <c r="R397" i="1"/>
  <c r="M413" i="1"/>
  <c r="A409" i="1"/>
  <c r="K409" i="1"/>
  <c r="L409" i="1"/>
  <c r="N409" i="1"/>
  <c r="O409" i="1"/>
  <c r="P409" i="1"/>
  <c r="R409" i="1"/>
  <c r="Q401" i="1"/>
  <c r="R401" i="1"/>
  <c r="B401" i="1"/>
  <c r="N401" i="1"/>
  <c r="O401" i="1"/>
  <c r="K401" i="1"/>
  <c r="N393" i="1"/>
  <c r="M393" i="1"/>
  <c r="Q393" i="1"/>
  <c r="A393" i="1"/>
  <c r="B393" i="1"/>
  <c r="O393" i="1"/>
  <c r="R393" i="1"/>
  <c r="O1162" i="1"/>
  <c r="N901" i="1"/>
  <c r="J949" i="1"/>
  <c r="Q868" i="1"/>
  <c r="P876" i="1"/>
  <c r="Q884" i="1"/>
  <c r="M884" i="1"/>
  <c r="K892" i="1"/>
  <c r="L900" i="1"/>
  <c r="B900" i="1"/>
  <c r="O908" i="1"/>
  <c r="R916" i="1"/>
  <c r="Q924" i="1"/>
  <c r="A924" i="1"/>
  <c r="P932" i="1"/>
  <c r="J940" i="1"/>
  <c r="N948" i="1"/>
  <c r="O948" i="1"/>
  <c r="J956" i="1"/>
  <c r="L964" i="1"/>
  <c r="A964" i="1"/>
  <c r="P972" i="1"/>
  <c r="R980" i="1"/>
  <c r="M988" i="1"/>
  <c r="B988" i="1"/>
  <c r="Q996" i="1"/>
  <c r="Q869" i="1"/>
  <c r="B869" i="1"/>
  <c r="O893" i="1"/>
  <c r="Q925" i="1"/>
  <c r="P941" i="1"/>
  <c r="L941" i="1"/>
  <c r="Q957" i="1"/>
  <c r="K981" i="1"/>
  <c r="A981" i="1"/>
  <c r="O909" i="1"/>
  <c r="R989" i="1"/>
  <c r="K554" i="1"/>
  <c r="L562" i="1"/>
  <c r="L570" i="1"/>
  <c r="L578" i="1"/>
  <c r="O586" i="1"/>
  <c r="O594" i="1"/>
  <c r="O602" i="1"/>
  <c r="O610" i="1"/>
  <c r="M618" i="1"/>
  <c r="O626" i="1"/>
  <c r="Q634" i="1"/>
  <c r="O642" i="1"/>
  <c r="B650" i="1"/>
  <c r="L666" i="1"/>
  <c r="K674" i="1"/>
  <c r="R682" i="1"/>
  <c r="Q690" i="1"/>
  <c r="O698" i="1"/>
  <c r="B706" i="1"/>
  <c r="P1002" i="1"/>
  <c r="R1222" i="1"/>
  <c r="B1170" i="1"/>
  <c r="A1223" i="1"/>
  <c r="B1174" i="1"/>
  <c r="O1174" i="1"/>
  <c r="K1174" i="1"/>
  <c r="M1174" i="1"/>
  <c r="P1174" i="1"/>
  <c r="N1166" i="1"/>
  <c r="K1166" i="1"/>
  <c r="M1166" i="1"/>
  <c r="P1166" i="1"/>
  <c r="K1226" i="1"/>
  <c r="Q1226" i="1"/>
  <c r="L1226" i="1"/>
  <c r="N1226" i="1"/>
  <c r="R1218" i="1"/>
  <c r="Q1218" i="1"/>
  <c r="L1218" i="1"/>
  <c r="B1218" i="1"/>
  <c r="Q1210" i="1"/>
  <c r="J1210" i="1"/>
  <c r="K1210" i="1"/>
  <c r="B1210" i="1"/>
  <c r="M396" i="1"/>
  <c r="Q412" i="1"/>
  <c r="A397" i="1"/>
  <c r="K413" i="1"/>
  <c r="K402" i="1"/>
  <c r="M410" i="1"/>
  <c r="J401" i="1"/>
  <c r="Q901" i="1"/>
  <c r="L901" i="1"/>
  <c r="Q949" i="1"/>
  <c r="M868" i="1"/>
  <c r="Q876" i="1"/>
  <c r="N884" i="1"/>
  <c r="A884" i="1"/>
  <c r="P892" i="1"/>
  <c r="J900" i="1"/>
  <c r="R908" i="1"/>
  <c r="M908" i="1"/>
  <c r="K916" i="1"/>
  <c r="N924" i="1"/>
  <c r="B924" i="1"/>
  <c r="O932" i="1"/>
  <c r="R940" i="1"/>
  <c r="M948" i="1"/>
  <c r="A948" i="1"/>
  <c r="Q956" i="1"/>
  <c r="K964" i="1"/>
  <c r="N972" i="1"/>
  <c r="O972" i="1"/>
  <c r="J980" i="1"/>
  <c r="L988" i="1"/>
  <c r="A988" i="1"/>
  <c r="P996" i="1"/>
  <c r="O869" i="1"/>
  <c r="A869" i="1"/>
  <c r="N893" i="1"/>
  <c r="R925" i="1"/>
  <c r="N941" i="1"/>
  <c r="B941" i="1"/>
  <c r="P957" i="1"/>
  <c r="R981" i="1"/>
  <c r="N909" i="1"/>
  <c r="J989" i="1"/>
  <c r="R554" i="1"/>
  <c r="K562" i="1"/>
  <c r="K570" i="1"/>
  <c r="K578" i="1"/>
  <c r="L586" i="1"/>
  <c r="L594" i="1"/>
  <c r="L602" i="1"/>
  <c r="N610" i="1"/>
  <c r="L618" i="1"/>
  <c r="N626" i="1"/>
  <c r="O634" i="1"/>
  <c r="B642" i="1"/>
  <c r="L658" i="1"/>
  <c r="M666" i="1"/>
  <c r="R674" i="1"/>
  <c r="Q682" i="1"/>
  <c r="O690" i="1"/>
  <c r="B698" i="1"/>
  <c r="A706" i="1"/>
  <c r="B716" i="1"/>
  <c r="R716" i="1"/>
  <c r="K716" i="1"/>
  <c r="L716" i="1"/>
  <c r="O716" i="1"/>
  <c r="P708" i="1"/>
  <c r="Q708" i="1"/>
  <c r="A708" i="1"/>
  <c r="J708" i="1"/>
  <c r="M708" i="1"/>
  <c r="M700" i="1"/>
  <c r="O700" i="1"/>
  <c r="Q700" i="1"/>
  <c r="B700" i="1"/>
  <c r="R700" i="1"/>
  <c r="A692" i="1"/>
  <c r="K692" i="1"/>
  <c r="M692" i="1"/>
  <c r="O692" i="1"/>
  <c r="J692" i="1"/>
  <c r="O684" i="1"/>
  <c r="B684" i="1"/>
  <c r="R684" i="1"/>
  <c r="M684" i="1"/>
  <c r="Q684" i="1"/>
  <c r="L676" i="1"/>
  <c r="R676" i="1"/>
  <c r="K676" i="1"/>
  <c r="B676" i="1"/>
  <c r="O676" i="1"/>
  <c r="Q668" i="1"/>
  <c r="P668" i="1"/>
  <c r="A668" i="1"/>
  <c r="J668" i="1"/>
  <c r="M668" i="1"/>
  <c r="N660" i="1"/>
  <c r="O660" i="1"/>
  <c r="Q660" i="1"/>
  <c r="B660" i="1"/>
  <c r="R660" i="1"/>
  <c r="B652" i="1"/>
  <c r="R652" i="1"/>
  <c r="M652" i="1"/>
  <c r="O652" i="1"/>
  <c r="K652" i="1"/>
  <c r="P644" i="1"/>
  <c r="B644" i="1"/>
  <c r="R644" i="1"/>
  <c r="M644" i="1"/>
  <c r="Q644" i="1"/>
  <c r="M636" i="1"/>
  <c r="K636" i="1"/>
  <c r="B636" i="1"/>
  <c r="R636" i="1"/>
  <c r="O636" i="1"/>
  <c r="A628" i="1"/>
  <c r="K628" i="1"/>
  <c r="P628" i="1"/>
  <c r="J628" i="1"/>
  <c r="M628" i="1"/>
  <c r="L620" i="1"/>
  <c r="Q620" i="1"/>
  <c r="O620" i="1"/>
  <c r="B620" i="1"/>
  <c r="J620" i="1"/>
  <c r="N612" i="1"/>
  <c r="P612" i="1"/>
  <c r="J612" i="1"/>
  <c r="M612" i="1"/>
  <c r="A604" i="1"/>
  <c r="O604" i="1"/>
  <c r="N604" i="1"/>
  <c r="K604" i="1"/>
  <c r="J604" i="1"/>
  <c r="J596" i="1"/>
  <c r="M596" i="1"/>
  <c r="N596" i="1"/>
  <c r="K596" i="1"/>
  <c r="N588" i="1"/>
  <c r="O588" i="1"/>
  <c r="Q588" i="1"/>
  <c r="M588" i="1"/>
  <c r="M580" i="1"/>
  <c r="B580" i="1"/>
  <c r="L580" i="1"/>
  <c r="Q580" i="1"/>
  <c r="Q572" i="1"/>
  <c r="R572" i="1"/>
  <c r="B572" i="1"/>
  <c r="O572" i="1"/>
  <c r="B564" i="1"/>
  <c r="L564" i="1"/>
  <c r="P564" i="1"/>
  <c r="R564" i="1"/>
  <c r="R556" i="1"/>
  <c r="A556" i="1"/>
  <c r="M556" i="1"/>
  <c r="P556" i="1"/>
  <c r="P548" i="1"/>
  <c r="J548" i="1"/>
  <c r="A548" i="1"/>
  <c r="M548" i="1"/>
  <c r="N1002" i="1"/>
  <c r="N1214" i="1"/>
  <c r="Q1162" i="1"/>
  <c r="L1215" i="1"/>
  <c r="N1163" i="1"/>
  <c r="N1173" i="1"/>
  <c r="P1173" i="1"/>
  <c r="B1173" i="1"/>
  <c r="K1173" i="1"/>
  <c r="R1165" i="1"/>
  <c r="N1165" i="1"/>
  <c r="P1165" i="1"/>
  <c r="B1165" i="1"/>
  <c r="K1165" i="1"/>
  <c r="A1225" i="1"/>
  <c r="N1225" i="1"/>
  <c r="P1225" i="1"/>
  <c r="R1225" i="1"/>
  <c r="M1225" i="1"/>
  <c r="L1217" i="1"/>
  <c r="N1217" i="1"/>
  <c r="A1217" i="1"/>
  <c r="B1217" i="1"/>
  <c r="R1217" i="1"/>
  <c r="L396" i="1"/>
  <c r="O412" i="1"/>
  <c r="Q405" i="1"/>
  <c r="R413" i="1"/>
  <c r="J402" i="1"/>
  <c r="B410" i="1"/>
  <c r="P401" i="1"/>
  <c r="M877" i="1"/>
  <c r="L965" i="1"/>
  <c r="P885" i="1"/>
  <c r="L866" i="1"/>
  <c r="K890" i="1"/>
  <c r="N906" i="1"/>
  <c r="N930" i="1"/>
  <c r="P954" i="1"/>
  <c r="N970" i="1"/>
  <c r="O994" i="1"/>
  <c r="M907" i="1"/>
  <c r="N971" i="1"/>
  <c r="O955" i="1"/>
  <c r="P901" i="1"/>
  <c r="O934" i="1"/>
  <c r="R868" i="1"/>
  <c r="L884" i="1"/>
  <c r="Q908" i="1"/>
  <c r="Q932" i="1"/>
  <c r="L948" i="1"/>
  <c r="M972" i="1"/>
  <c r="N996" i="1"/>
  <c r="P893" i="1"/>
  <c r="M941" i="1"/>
  <c r="P862" i="1"/>
  <c r="P909" i="1"/>
  <c r="J902" i="1"/>
  <c r="J554" i="1"/>
  <c r="J562" i="1"/>
  <c r="J570" i="1"/>
  <c r="R578" i="1"/>
  <c r="R586" i="1"/>
  <c r="R594" i="1"/>
  <c r="K602" i="1"/>
  <c r="K610" i="1"/>
  <c r="K618" i="1"/>
  <c r="R626" i="1"/>
  <c r="B634" i="1"/>
  <c r="A642" i="1"/>
  <c r="M658" i="1"/>
  <c r="R666" i="1"/>
  <c r="Q674" i="1"/>
  <c r="O682" i="1"/>
  <c r="N690" i="1"/>
  <c r="A698" i="1"/>
  <c r="M714" i="1"/>
  <c r="K548" i="1"/>
  <c r="J556" i="1"/>
  <c r="Q564" i="1"/>
  <c r="N572" i="1"/>
  <c r="A580" i="1"/>
  <c r="L596" i="1"/>
  <c r="M604" i="1"/>
  <c r="K612" i="1"/>
  <c r="N620" i="1"/>
  <c r="J636" i="1"/>
  <c r="O644" i="1"/>
  <c r="L652" i="1"/>
  <c r="R668" i="1"/>
  <c r="P676" i="1"/>
  <c r="L684" i="1"/>
  <c r="J700" i="1"/>
  <c r="O708" i="1"/>
  <c r="M716" i="1"/>
  <c r="B1002" i="1"/>
  <c r="M1214" i="1"/>
  <c r="P1162" i="1"/>
  <c r="K1215" i="1"/>
  <c r="M1163" i="1"/>
  <c r="J404" i="1"/>
  <c r="K412" i="1"/>
  <c r="M405" i="1"/>
  <c r="Q402" i="1"/>
  <c r="L393" i="1"/>
  <c r="A401" i="1"/>
  <c r="A694" i="1"/>
  <c r="O694" i="1"/>
  <c r="R1212" i="1"/>
  <c r="R1220" i="1"/>
  <c r="L1160" i="1"/>
  <c r="K1168" i="1"/>
  <c r="P1169" i="1"/>
  <c r="M407" i="1"/>
  <c r="N392" i="1"/>
  <c r="A392" i="1"/>
  <c r="Q408" i="1"/>
  <c r="K391" i="1"/>
  <c r="R399" i="1"/>
  <c r="L385" i="1"/>
  <c r="K385" i="1"/>
  <c r="M385" i="1"/>
  <c r="R385" i="1"/>
  <c r="N385" i="1"/>
  <c r="P385" i="1"/>
  <c r="A385" i="1"/>
  <c r="Q385" i="1"/>
  <c r="N1212" i="1"/>
  <c r="N1220" i="1"/>
  <c r="Q1160" i="1"/>
  <c r="N1168" i="1"/>
  <c r="A1213" i="1"/>
  <c r="J1213" i="1"/>
  <c r="R407" i="1"/>
  <c r="O400" i="1"/>
  <c r="N400" i="1"/>
  <c r="J1164" i="1"/>
  <c r="B399" i="1"/>
  <c r="N399" i="1"/>
  <c r="L399" i="1"/>
  <c r="L391" i="1"/>
  <c r="Q391" i="1"/>
  <c r="L1212" i="1"/>
  <c r="A1220" i="1"/>
  <c r="B1160" i="1"/>
  <c r="K1169" i="1"/>
  <c r="P407" i="1"/>
  <c r="O391" i="1"/>
  <c r="A391" i="1"/>
  <c r="O399" i="1"/>
  <c r="B19" i="10" a="1"/>
  <c r="B19" i="10" s="1"/>
  <c r="A853" i="1"/>
  <c r="B853" i="1"/>
  <c r="A845" i="1"/>
  <c r="B845" i="1"/>
  <c r="A837" i="1"/>
  <c r="B837" i="1"/>
  <c r="A829" i="1"/>
  <c r="B829" i="1"/>
  <c r="A821" i="1"/>
  <c r="B821" i="1"/>
  <c r="A813" i="1"/>
  <c r="B813" i="1"/>
  <c r="A805" i="1"/>
  <c r="B805" i="1"/>
  <c r="A797" i="1"/>
  <c r="B797" i="1"/>
  <c r="A789" i="1"/>
  <c r="B789" i="1"/>
  <c r="A781" i="1"/>
  <c r="B781" i="1"/>
  <c r="A773" i="1"/>
  <c r="B773" i="1"/>
  <c r="A765" i="1"/>
  <c r="B765" i="1"/>
  <c r="A757" i="1"/>
  <c r="B757" i="1"/>
  <c r="A749" i="1"/>
  <c r="B749" i="1"/>
  <c r="J721" i="1"/>
  <c r="R721" i="1"/>
  <c r="K721" i="1"/>
  <c r="A721" i="1"/>
  <c r="L721" i="1"/>
  <c r="B721" i="1"/>
  <c r="M721" i="1"/>
  <c r="N721" i="1"/>
  <c r="O721" i="1"/>
  <c r="P721" i="1"/>
  <c r="J354" i="1"/>
  <c r="N354" i="1"/>
  <c r="B354" i="1"/>
  <c r="K354" i="1"/>
  <c r="A354" i="1"/>
  <c r="M354" i="1"/>
  <c r="P354" i="1"/>
  <c r="L354" i="1"/>
  <c r="J358" i="1"/>
  <c r="B358" i="1"/>
  <c r="A358" i="1"/>
  <c r="M358" i="1"/>
  <c r="P358" i="1"/>
  <c r="N358" i="1"/>
  <c r="L358" i="1"/>
  <c r="B334" i="1"/>
  <c r="R334" i="1"/>
  <c r="Q334" i="1"/>
  <c r="P334" i="1"/>
  <c r="N334" i="1"/>
  <c r="L334" i="1"/>
  <c r="K334" i="1"/>
  <c r="M334" i="1"/>
  <c r="O334" i="1"/>
  <c r="K362" i="1"/>
  <c r="J362" i="1"/>
  <c r="N362" i="1"/>
  <c r="R362" i="1"/>
  <c r="M362" i="1"/>
  <c r="P362" i="1"/>
  <c r="L362" i="1"/>
  <c r="L367" i="1"/>
  <c r="J367" i="1"/>
  <c r="B367" i="1"/>
  <c r="P367" i="1"/>
  <c r="Q367" i="1"/>
  <c r="N367" i="1"/>
  <c r="K367" i="1"/>
  <c r="A367" i="1"/>
  <c r="J741" i="1"/>
  <c r="R741" i="1"/>
  <c r="K741" i="1"/>
  <c r="A741" i="1"/>
  <c r="L741" i="1"/>
  <c r="B741" i="1"/>
  <c r="M741" i="1"/>
  <c r="N741" i="1"/>
  <c r="O741" i="1"/>
  <c r="P741" i="1"/>
  <c r="L371" i="1"/>
  <c r="B371" i="1"/>
  <c r="N371" i="1"/>
  <c r="K371" i="1"/>
  <c r="Q371" i="1"/>
  <c r="J371" i="1"/>
  <c r="P371" i="1"/>
  <c r="J737" i="1"/>
  <c r="R737" i="1"/>
  <c r="K737" i="1"/>
  <c r="A737" i="1"/>
  <c r="L737" i="1"/>
  <c r="B737" i="1"/>
  <c r="M737" i="1"/>
  <c r="N737" i="1"/>
  <c r="O737" i="1"/>
  <c r="P737" i="1"/>
  <c r="O358" i="1"/>
  <c r="R354" i="1"/>
  <c r="M371" i="1"/>
  <c r="A375" i="1"/>
  <c r="R375" i="1"/>
  <c r="L375" i="1"/>
  <c r="J375" i="1"/>
  <c r="B375" i="1"/>
  <c r="N375" i="1"/>
  <c r="O375" i="1"/>
  <c r="J733" i="1"/>
  <c r="R733" i="1"/>
  <c r="K733" i="1"/>
  <c r="A733" i="1"/>
  <c r="L733" i="1"/>
  <c r="B733" i="1"/>
  <c r="M733" i="1"/>
  <c r="N733" i="1"/>
  <c r="O733" i="1"/>
  <c r="P733" i="1"/>
  <c r="L377" i="1"/>
  <c r="J377" i="1"/>
  <c r="M377" i="1"/>
  <c r="A377" i="1"/>
  <c r="B377" i="1"/>
  <c r="P377" i="1"/>
  <c r="R377" i="1"/>
  <c r="J729" i="1"/>
  <c r="R729" i="1"/>
  <c r="K729" i="1"/>
  <c r="A729" i="1"/>
  <c r="L729" i="1"/>
  <c r="B729" i="1"/>
  <c r="M729" i="1"/>
  <c r="N729" i="1"/>
  <c r="O729" i="1"/>
  <c r="P729" i="1"/>
  <c r="R358" i="1"/>
  <c r="A334" i="1"/>
  <c r="L381" i="1"/>
  <c r="M381" i="1"/>
  <c r="A381" i="1"/>
  <c r="B381" i="1"/>
  <c r="R381" i="1"/>
  <c r="K381" i="1"/>
  <c r="J381" i="1"/>
  <c r="O381" i="1"/>
  <c r="J725" i="1"/>
  <c r="R725" i="1"/>
  <c r="K725" i="1"/>
  <c r="A725" i="1"/>
  <c r="L725" i="1"/>
  <c r="B725" i="1"/>
  <c r="M725" i="1"/>
  <c r="N725" i="1"/>
  <c r="O725" i="1"/>
  <c r="P725" i="1"/>
  <c r="Q721" i="1"/>
  <c r="B387" i="1"/>
  <c r="Q379" i="1"/>
  <c r="A356" i="1"/>
  <c r="B360" i="1"/>
  <c r="P387" i="1"/>
  <c r="Q365" i="1"/>
  <c r="P369" i="1"/>
  <c r="O1214" i="1"/>
  <c r="R363" i="1"/>
  <c r="R383" i="1"/>
  <c r="A387" i="1"/>
  <c r="N365" i="1"/>
  <c r="N373" i="1"/>
  <c r="L373" i="1"/>
  <c r="A369" i="1"/>
  <c r="M373" i="1"/>
  <c r="A335" i="1"/>
  <c r="A739" i="1"/>
  <c r="K739" i="1"/>
  <c r="M738" i="1"/>
  <c r="K735" i="1"/>
  <c r="M734" i="1"/>
  <c r="K731" i="1"/>
  <c r="M730" i="1"/>
  <c r="K727" i="1"/>
  <c r="M726" i="1"/>
  <c r="K723" i="1"/>
  <c r="M722" i="1"/>
  <c r="K719" i="1"/>
  <c r="M718" i="1"/>
  <c r="B854" i="1"/>
  <c r="B846" i="1"/>
  <c r="B838" i="1"/>
  <c r="B830" i="1"/>
  <c r="B822" i="1"/>
  <c r="B814" i="1"/>
  <c r="L718" i="1"/>
  <c r="K738" i="1"/>
  <c r="K734" i="1"/>
  <c r="K730" i="1"/>
  <c r="K726" i="1"/>
  <c r="K722" i="1"/>
  <c r="K718" i="1"/>
  <c r="N379" i="1"/>
  <c r="N387" i="1"/>
  <c r="N356" i="1"/>
  <c r="N360" i="1"/>
  <c r="B379" i="1"/>
  <c r="P363" i="1"/>
  <c r="L356" i="1"/>
  <c r="Q387" i="1"/>
  <c r="P360" i="1"/>
  <c r="M369" i="1"/>
  <c r="P365" i="1"/>
  <c r="B373" i="1"/>
  <c r="B808" i="1"/>
  <c r="B800" i="1"/>
  <c r="B792" i="1"/>
  <c r="B784" i="1"/>
  <c r="B776" i="1"/>
  <c r="B768" i="1"/>
  <c r="B760" i="1"/>
  <c r="B752" i="1"/>
  <c r="R738" i="1"/>
  <c r="R734" i="1"/>
  <c r="R730" i="1"/>
  <c r="R726" i="1"/>
  <c r="R722" i="1"/>
  <c r="R718" i="1"/>
  <c r="R379" i="1"/>
  <c r="A379" i="1"/>
  <c r="R356" i="1"/>
  <c r="R360" i="1"/>
  <c r="K356" i="1"/>
  <c r="K360" i="1"/>
  <c r="L360" i="1"/>
  <c r="N369" i="1"/>
  <c r="Q369" i="1"/>
  <c r="Q360" i="1"/>
  <c r="B383" i="1"/>
  <c r="R369" i="1"/>
  <c r="A1174" i="1"/>
  <c r="O1225" i="1"/>
  <c r="O1212" i="1"/>
  <c r="J1220" i="1"/>
  <c r="O1160" i="1"/>
  <c r="J1168" i="1"/>
  <c r="J1221" i="1"/>
  <c r="O1161" i="1"/>
  <c r="O1217" i="1"/>
  <c r="O1165" i="1"/>
  <c r="O1170" i="1"/>
  <c r="J1223" i="1"/>
  <c r="O1163" i="1"/>
  <c r="J1224" i="1"/>
  <c r="O1210" i="1"/>
  <c r="J1218" i="1"/>
  <c r="J1166" i="1"/>
  <c r="A1159" i="1"/>
  <c r="O1171" i="1"/>
  <c r="A1165" i="1"/>
  <c r="O1219" i="1"/>
  <c r="O1167" i="1"/>
  <c r="J1175" i="1"/>
  <c r="A1160" i="1"/>
  <c r="J1173" i="1"/>
  <c r="O1213" i="1"/>
  <c r="J1214" i="1"/>
  <c r="J1162" i="1"/>
  <c r="A1162" i="1"/>
  <c r="O1223" i="1"/>
  <c r="O1224" i="1"/>
  <c r="O1166" i="1"/>
  <c r="O1220" i="1"/>
  <c r="O1168" i="1"/>
  <c r="O1221" i="1"/>
  <c r="A1169" i="1"/>
  <c r="O1218" i="1"/>
  <c r="J1226" i="1"/>
  <c r="J1174" i="1"/>
  <c r="J1211" i="1"/>
  <c r="J1159" i="1"/>
  <c r="A1167" i="1"/>
  <c r="A1161" i="1"/>
  <c r="O1173" i="1"/>
  <c r="J1169" i="1"/>
  <c r="J1172" i="1"/>
  <c r="A1166" i="1"/>
  <c r="O1175" i="1"/>
  <c r="J1225" i="1"/>
  <c r="J1212" i="1"/>
  <c r="J1160" i="1"/>
  <c r="A1168" i="1"/>
  <c r="J1161" i="1"/>
  <c r="J1217" i="1"/>
  <c r="A1173" i="1"/>
  <c r="A1172" i="1"/>
  <c r="J1222" i="1"/>
  <c r="J1170" i="1"/>
  <c r="J1215" i="1"/>
  <c r="J1163"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tc={DEC2ADC6-4AB2-454A-B069-050E86ABCA25}</author>
    <author>tc={19777683-0E7F-4DAF-955F-A7EBAC7AAEEA}</author>
    <author>tc={A2328F4B-C3F9-4761-BF76-1D4F4D6A14B6}</author>
    <author>tc={3224698C-8114-49BB-A425-26AE0DED31AE}</author>
    <author>tc={E2106FC3-386C-4714-B306-9BA0FD425274}</author>
    <author>tc={E8911680-E731-4D67-9690-17976D3FED66}</author>
    <author>tc={5B177B48-17FC-4889-93EE-8CEBBC9D67A1}</author>
    <author>tc={FC0E8780-2055-48EE-B42B-F31936B1D4FF}</author>
    <author>tc={9E6238C4-2B41-4F84-9F69-94DEF5E3EB8C}</author>
    <author>tc={6E9F8D40-752E-4116-9D9F-F74F76285640}</author>
    <author>tc={C12E46EA-3F96-434D-AD07-C9DAE30A70F4}</author>
    <author>tc={A29A373E-8B2B-4B45-BF1E-AC6A2B5F3C17}</author>
    <author>tc={4879F214-E99D-4D42-8C39-70789BBBC99D}</author>
    <author>tc={29C92E86-4989-4367-A9C0-46D156A7CEBB}</author>
    <author>tc={8C94AB36-0C9D-4D5F-A64A-5E1836200BD4}</author>
    <author>tc={0785BC27-69F5-4B43-8886-6AB6B3A1C38C}</author>
    <author>tc={4E6A3C34-D015-4798-8B15-C2C63B01F6C3}</author>
    <author>tc={7355F6F6-D3AD-4011-944E-FCE1A44D743D}</author>
    <author>tc={52DDC055-DFE6-4C4D-97FC-B38B71C63DF3}</author>
    <author>tc={0EFD8687-3DDE-4CBD-AEA3-EE622A1F5ED4}</author>
    <author>tc={4F677542-9574-41F5-9B11-3E8FA1978897}</author>
    <author>tc={C6EC601F-FF77-423D-9BE3-C8F28EB3F9D6}</author>
    <author>tc={A5E5F926-8C26-4331-A7DC-EFA14653951A}</author>
    <author>tc={FBB6CCFB-0F4E-489C-9FA4-2FCAFFEE5EFA}</author>
  </authors>
  <commentList>
    <comment ref="D3" authorId="0" shapeId="0" xr:uid="{DEC2ADC6-4AB2-454A-B069-050E86ABCA25}">
      <text>
        <t>[Threaded comment]
Your version of Excel allows you to read this threaded comment; however, any edits to it will get removed if the file is opened in a newer version of Excel. Learn more: https://go.microsoft.com/fwlink/?linkid=870924
Comment:
    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
      </text>
    </comment>
    <comment ref="E32" authorId="1" shapeId="0" xr:uid="{19777683-0E7F-4DAF-955F-A7EBAC7AAEE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3" authorId="2" shapeId="0" xr:uid="{A2328F4B-C3F9-4761-BF76-1D4F4D6A14B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5" authorId="3" shapeId="0" xr:uid="{3224698C-8114-49BB-A425-26AE0DED31A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I40" authorId="4" shapeId="0" xr:uid="{E2106FC3-386C-4714-B306-9BA0FD425274}">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I72" authorId="5" shapeId="0" xr:uid="{E8911680-E731-4D67-9690-17976D3FED66}">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D74" authorId="6" shapeId="0" xr:uid="{5B177B48-17FC-4889-93EE-8CEBBC9D67A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75" authorId="7" shapeId="0" xr:uid="{FC0E8780-2055-48EE-B42B-F31936B1D4F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76" authorId="8" shapeId="0" xr:uid="{9E6238C4-2B41-4F84-9F69-94DEF5E3EB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76" authorId="9" shapeId="0" xr:uid="{6E9F8D40-752E-4116-9D9F-F74F7628564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B80" authorId="10" shapeId="0" xr:uid="{C12E46EA-3F96-434D-AD07-C9DAE30A70F4}">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B86" authorId="11" shapeId="0" xr:uid="{A29A373E-8B2B-4B45-BF1E-AC6A2B5F3C17}">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D91" authorId="12" shapeId="0" xr:uid="{4879F214-E99D-4D42-8C39-70789BBBC99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2" authorId="13" shapeId="0" xr:uid="{29C92E86-4989-4367-A9C0-46D156A7CEB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3" authorId="14" shapeId="0" xr:uid="{8C94AB36-0C9D-4D5F-A64A-5E1836200B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4" authorId="15" shapeId="0" xr:uid="{0785BC27-69F5-4B43-8886-6AB6B3A1C3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5" authorId="16" shapeId="0" xr:uid="{4E6A3C34-D015-4798-8B15-C2C63B01F6C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6" authorId="17" shapeId="0" xr:uid="{7355F6F6-D3AD-4011-944E-FCE1A44D743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7" authorId="18" shapeId="0" xr:uid="{52DDC055-DFE6-4C4D-97FC-B38B71C63DF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8" authorId="19" shapeId="0" xr:uid="{0EFD8687-3DDE-4CBD-AEA3-EE622A1F5E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9" authorId="20" shapeId="0" xr:uid="{4F677542-9574-41F5-9B11-3E8FA197889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0" authorId="21" shapeId="0" xr:uid="{C6EC601F-FF77-423D-9BE3-C8F28EB3F9D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1" authorId="22" shapeId="0" xr:uid="{A5E5F926-8C26-4331-A7DC-EFA14653951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101" authorId="23" shapeId="0" xr:uid="{FBB6CCFB-0F4E-489C-9FA4-2FCAFFEE5EFA}">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266" authorId="0" shapeId="0" xr:uid="{DD267273-5A51-4C36-B481-F59DC4871612}">
      <text>
        <r>
          <rPr>
            <sz val="11"/>
            <color theme="1"/>
            <rFont val="Calibri"/>
            <family val="2"/>
            <scheme val="minor"/>
          </rPr>
          <t xml:space="preserve">Evaporative Emissions are accounted for in on-road transportation emissions
</t>
        </r>
      </text>
    </comment>
    <comment ref="G266" authorId="0" shapeId="0" xr:uid="{95E5AA51-2203-4E18-8C75-B57418A8C9C3}">
      <text>
        <r>
          <rPr>
            <sz val="11"/>
            <color theme="1"/>
            <rFont val="Calibri"/>
            <family val="2"/>
            <scheme val="minor"/>
          </rPr>
          <t xml:space="preserve">Evaporative Emissions are accounted for in on-road transportation emissions
</t>
        </r>
      </text>
    </comment>
    <comment ref="B267" authorId="0" shapeId="0" xr:uid="{BA55636A-B252-4698-B290-7E53F309096D}">
      <text>
        <r>
          <rPr>
            <sz val="11"/>
            <color theme="1"/>
            <rFont val="Calibri"/>
            <family val="2"/>
            <scheme val="minor"/>
          </rPr>
          <t xml:space="preserve">Evaporative Emissions are accounted for in on-road transportation emissions
</t>
        </r>
      </text>
    </comment>
    <comment ref="G267" authorId="0" shapeId="0" xr:uid="{1953359F-7ED0-4787-AF0F-3E55E6491FB2}">
      <text>
        <r>
          <rPr>
            <sz val="11"/>
            <color theme="1"/>
            <rFont val="Calibri"/>
            <family val="2"/>
            <scheme val="minor"/>
          </rPr>
          <t xml:space="preserve">Evaporative Emissions are accounted for in on-road transportation emissions
</t>
        </r>
      </text>
    </comment>
    <comment ref="B268" authorId="0" shapeId="0" xr:uid="{77913B75-693F-41CB-BE24-B98B247D4A37}">
      <text>
        <r>
          <rPr>
            <sz val="11"/>
            <color theme="1"/>
            <rFont val="Calibri"/>
            <family val="2"/>
            <scheme val="minor"/>
          </rPr>
          <t xml:space="preserve">Evaporative Emissions are accounted for in on-road transportation emissions
</t>
        </r>
      </text>
    </comment>
    <comment ref="G268" authorId="0" shapeId="0" xr:uid="{D25C27C8-0406-484C-929F-BE266C6D78C7}">
      <text>
        <r>
          <rPr>
            <sz val="11"/>
            <color theme="1"/>
            <rFont val="Calibri"/>
            <family val="2"/>
            <scheme val="minor"/>
          </rPr>
          <t xml:space="preserve">Evaporative Emissions are accounted for in on-road transportation emissions
</t>
        </r>
      </text>
    </comment>
    <comment ref="B269" authorId="0" shapeId="0" xr:uid="{936B998B-B4A8-49B6-8F19-19A3504290D7}">
      <text>
        <r>
          <rPr>
            <sz val="11"/>
            <color theme="1"/>
            <rFont val="Calibri"/>
            <family val="2"/>
            <scheme val="minor"/>
          </rPr>
          <t xml:space="preserve">Evaporative Emissions are accounted for in on-road transportation emissions
</t>
        </r>
      </text>
    </comment>
    <comment ref="G269" authorId="0" shapeId="0" xr:uid="{89B70B22-A713-44A2-8533-37AF13A9D3CF}">
      <text>
        <r>
          <rPr>
            <sz val="11"/>
            <color theme="1"/>
            <rFont val="Calibri"/>
            <family val="2"/>
            <scheme val="minor"/>
          </rPr>
          <t xml:space="preserve">Evaporative Emissions are accounted for in on-road transportation emissions
</t>
        </r>
      </text>
    </comment>
    <comment ref="B270" authorId="0" shapeId="0" xr:uid="{08814D22-A57F-405A-B36F-CAF72A7BD485}">
      <text>
        <r>
          <rPr>
            <sz val="11"/>
            <color theme="1"/>
            <rFont val="Calibri"/>
            <family val="2"/>
            <scheme val="minor"/>
          </rPr>
          <t xml:space="preserve">Evaporative Emissions are accounted for in on-road transportation emissions
</t>
        </r>
      </text>
    </comment>
    <comment ref="G270" authorId="0" shapeId="0" xr:uid="{F0BA4345-0C9C-4549-91FA-AA8E917002E0}">
      <text>
        <r>
          <rPr>
            <sz val="11"/>
            <color theme="1"/>
            <rFont val="Calibri"/>
            <family val="2"/>
            <scheme val="minor"/>
          </rPr>
          <t xml:space="preserve">Evaporative Emissions are accounted for in on-road transportation emissions
</t>
        </r>
      </text>
    </comment>
    <comment ref="B271" authorId="0" shapeId="0" xr:uid="{47D5C3F7-127D-42D6-A64B-3EFF9492CA79}">
      <text>
        <r>
          <rPr>
            <sz val="11"/>
            <color theme="1"/>
            <rFont val="Calibri"/>
            <family val="2"/>
            <scheme val="minor"/>
          </rPr>
          <t xml:space="preserve">Evaporative Emissions are accounted for in on-road transportation emissions
</t>
        </r>
      </text>
    </comment>
    <comment ref="G271" authorId="0" shapeId="0" xr:uid="{A6A82011-9E1F-423B-9A12-F4C4909005E9}">
      <text>
        <r>
          <rPr>
            <sz val="11"/>
            <color theme="1"/>
            <rFont val="Calibri"/>
            <family val="2"/>
            <scheme val="minor"/>
          </rPr>
          <t xml:space="preserve">Evaporative Emissions are accounted for in on-road transportation emissions
</t>
        </r>
      </text>
    </comment>
    <comment ref="B272" authorId="0" shapeId="0" xr:uid="{B12C3D04-D17D-48D4-98F1-A44082F9AEFC}">
      <text>
        <r>
          <rPr>
            <sz val="11"/>
            <color theme="1"/>
            <rFont val="Calibri"/>
            <family val="2"/>
            <scheme val="minor"/>
          </rPr>
          <t xml:space="preserve">Evaporative Emissions are accounted for in on-road transportation emissions
</t>
        </r>
      </text>
    </comment>
    <comment ref="G272" authorId="0" shapeId="0" xr:uid="{3DAA4F8A-8E82-4F1F-ABE9-053770860EA6}">
      <text>
        <r>
          <rPr>
            <sz val="11"/>
            <color theme="1"/>
            <rFont val="Calibri"/>
            <family val="2"/>
            <scheme val="minor"/>
          </rPr>
          <t xml:space="preserve">Evaporative Emissions are accounted for in on-road transportation emissions
</t>
        </r>
      </text>
    </comment>
    <comment ref="H272" authorId="0" shapeId="0" xr:uid="{BE1BDE3E-0D56-41F2-9773-FB30B7607EAC}">
      <text>
        <r>
          <rPr>
            <sz val="11"/>
            <color theme="1"/>
            <rFont val="Calibri"/>
            <family val="2"/>
            <scheme val="minor"/>
          </rPr>
          <t xml:space="preserve">Evaporative Emissions are accounted for in on-road transportation emissions
</t>
        </r>
      </text>
    </comment>
    <comment ref="I272" authorId="0" shapeId="0" xr:uid="{EBF200E1-7022-478C-BA2E-181A3BF57E59}">
      <text>
        <r>
          <rPr>
            <sz val="11"/>
            <color theme="1"/>
            <rFont val="Calibri"/>
            <family val="2"/>
            <scheme val="minor"/>
          </rPr>
          <t xml:space="preserve">Evaporative Emissions are accounted for in on-road transportation emissions
</t>
        </r>
      </text>
    </comment>
    <comment ref="E590" authorId="0" shapeId="0" xr:uid="{ACB257C6-CE8F-4326-8138-B352D7B1DD6F}">
      <text>
        <r>
          <rPr>
            <sz val="11"/>
            <color theme="1"/>
            <rFont val="Calibri"/>
            <family val="2"/>
            <scheme val="minor"/>
          </rPr>
          <t>Reported under Grassland Remaining Grassland in the LULUCF Sector</t>
        </r>
      </text>
    </comment>
    <comment ref="F590" authorId="0" shapeId="0" xr:uid="{2631181F-93FE-4AD0-AE65-E5D730E51360}">
      <text>
        <r>
          <rPr>
            <sz val="11"/>
            <color theme="1"/>
            <rFont val="Calibri"/>
            <family val="2"/>
            <scheme val="minor"/>
          </rPr>
          <t>Reported under Grassland Remaining Grassland in the LULUCF Sector.</t>
        </r>
      </text>
    </comment>
    <comment ref="G608" authorId="0" shapeId="0" xr:uid="{5C51EAC9-0F22-490F-A08E-861434D56A26}">
      <text>
        <r>
          <rPr>
            <sz val="11"/>
            <color theme="1"/>
            <rFont val="Calibri"/>
            <family val="2"/>
            <scheme val="minor"/>
          </rPr>
          <t>VOCs are not estimated in the forest land category.</t>
        </r>
      </text>
    </comment>
    <comment ref="E620" authorId="0" shapeId="0" xr:uid="{D60E0826-DE70-479F-AEB3-CF4F52C55B28}">
      <text>
        <r>
          <rPr>
            <sz val="11"/>
            <color theme="1"/>
            <rFont val="Calibri"/>
            <family val="2"/>
            <scheme val="minor"/>
          </rPr>
          <t>Activity data not available on biomass burning in settlements.</t>
        </r>
      </text>
    </comment>
    <comment ref="F620" authorId="0" shapeId="0" xr:uid="{258C74D7-0830-4EDF-A478-07846D6D087E}">
      <text>
        <r>
          <rPr>
            <sz val="11"/>
            <color theme="1"/>
            <rFont val="Calibri"/>
            <family val="2"/>
            <scheme val="minor"/>
          </rPr>
          <t>Activity data not available on biomass burning in settlements.</t>
        </r>
      </text>
    </comment>
    <comment ref="E621" authorId="0" shapeId="0" xr:uid="{557C26C7-409A-4A11-AAFA-51F12A554179}">
      <text>
        <r>
          <rPr>
            <sz val="11"/>
            <color theme="1"/>
            <rFont val="Calibri"/>
            <family val="2"/>
            <scheme val="minor"/>
          </rPr>
          <t>Activity data not available.</t>
        </r>
      </text>
    </comment>
    <comment ref="F621" authorId="0" shapeId="0" xr:uid="{56D75BBF-7F72-4C47-B1C8-BB2E26B1BF6F}">
      <text>
        <r>
          <rPr>
            <sz val="11"/>
            <color theme="1"/>
            <rFont val="Calibri"/>
            <family val="2"/>
            <scheme val="minor"/>
          </rPr>
          <t>Activity data not available.</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<sst xmlns="http://schemas.openxmlformats.org/spreadsheetml/2006/main" count="15224" uniqueCount="3608">
  <si>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</si>
  <si>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</si>
  <si>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</si>
  <si>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</si>
  <si>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</si>
  <si>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</si>
  <si>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</si>
  <si>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</si>
  <si>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</si>
  <si>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</si>
  <si>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</si>
  <si>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</si>
  <si>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</si>
  <si>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</si>
  <si>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</si>
  <si>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</si>
  <si>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</si>
  <si>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</si>
  <si>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</si>
  <si>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</si>
  <si>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</si>
  <si>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</si>
  <si>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</si>
  <si>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</si>
  <si>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</si>
  <si>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</si>
  <si>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</si>
  <si>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</si>
  <si>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</si>
  <si>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</si>
  <si>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</si>
  <si>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</si>
  <si>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</si>
  <si>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</si>
  <si>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</si>
  <si>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</si>
  <si>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</si>
  <si>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</si>
  <si>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</si>
  <si>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</si>
  <si>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</si>
  <si>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</si>
  <si>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</si>
  <si>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</si>
  <si>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</si>
  <si>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</si>
  <si>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</si>
  <si>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</si>
  <si>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</si>
  <si>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</si>
  <si>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</si>
  <si>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</si>
  <si>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</si>
  <si>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</si>
  <si>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</si>
  <si>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</si>
  <si>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</si>
  <si>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</si>
  <si>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</si>
  <si>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</si>
  <si>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</si>
  <si>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</si>
  <si>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</si>
  <si>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</si>
  <si>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</si>
  <si>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</si>
  <si>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</si>
  <si>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</si>
  <si>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</si>
  <si>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</si>
  <si>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</si>
  <si>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</si>
  <si>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</si>
  <si>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</si>
  <si>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</si>
  <si>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</si>
  <si>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</si>
  <si>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nuclear es</t>
  </si>
  <si>
    <t>hydro es</t>
  </si>
  <si>
    <t>solar PV es</t>
  </si>
  <si>
    <t>solar thermal es</t>
  </si>
  <si>
    <t>biomass es</t>
  </si>
  <si>
    <t>Slider Step Size</t>
  </si>
  <si>
    <t>Subscript 1 Display Name</t>
  </si>
  <si>
    <t>Subscript 2 Display Name</t>
  </si>
  <si>
    <t>Passenger</t>
  </si>
  <si>
    <t>Freight</t>
  </si>
  <si>
    <t>Rail</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</si>
  <si>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</si>
  <si>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</si>
  <si>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</si>
  <si>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</si>
  <si>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</si>
  <si>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</si>
  <si>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</si>
  <si>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</si>
  <si>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</si>
  <si>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</si>
  <si>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</si>
  <si>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</si>
  <si>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</si>
  <si>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</si>
  <si>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</si>
  <si>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</si>
  <si>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</si>
  <si>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</si>
  <si>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</si>
  <si>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</si>
  <si>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</si>
  <si>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</si>
  <si>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</si>
  <si>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</si>
  <si>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</si>
  <si>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</si>
  <si>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</si>
  <si>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</si>
  <si>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</si>
  <si>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</si>
  <si>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</si>
  <si>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</si>
  <si>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</si>
  <si>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</si>
  <si>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</si>
  <si>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</si>
  <si>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</si>
  <si>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</si>
  <si>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</si>
  <si>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</si>
  <si>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</si>
  <si>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</si>
  <si>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</si>
  <si>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</si>
  <si>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</si>
  <si>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</si>
  <si>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</si>
  <si>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</si>
  <si>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Agriculture</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</si>
  <si>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</si>
  <si>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</si>
  <si>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</si>
  <si>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</si>
  <si>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</si>
  <si>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</si>
  <si>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</si>
  <si>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</si>
  <si>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</si>
  <si>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</si>
  <si>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</si>
  <si>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</si>
  <si>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</si>
  <si>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</si>
  <si>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</si>
  <si>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</si>
  <si>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</si>
  <si>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National Renewable Energy Laboratory, 2014, Renewable Electricity Futures Scenario Viewer,
http://www.nrel.gov/analysis/re_futures/data_viewer/#
80% RE-ITI (2014) scenario</t>
  </si>
  <si>
    <t>National Renewable Energy Laboratory, 2014, Renewable Electricity Futures (Vol. 1),
http://www.nrel.gov/docs/fy12osti/52409-1.pdf, Page xli, Figure ES-8, 80% RE scenario.</t>
  </si>
  <si>
    <t>U.S. Energy Information Administration, 2014, "Almost all U.S. nuclear plants require life extension past 60 years to operate beyond 2050", http://www.eia.gov/todayinenergy/detail.cfm?id=19091.</t>
  </si>
  <si>
    <t>White House, 2015, "Fact Sheet: President Obama to Announce Historic Carbon Pollution Standards for Power Plants", https://www.whitehouse.gov/the-press-office/2015/08/03/fact-sheet-president-obama-announce-historic-carbon-pollution-standards.</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</si>
  <si>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</si>
  <si>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</si>
  <si>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</si>
  <si>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</si>
  <si>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</si>
  <si>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</si>
  <si>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</si>
  <si>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</si>
  <si>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</si>
  <si>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</si>
  <si>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</si>
  <si>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</si>
  <si>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</si>
  <si>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</si>
  <si>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</si>
  <si>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</si>
  <si>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</si>
  <si>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</si>
  <si>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</si>
  <si>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</si>
  <si>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</si>
  <si>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</si>
  <si>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</si>
  <si>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</si>
  <si>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</si>
  <si>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</si>
  <si>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</si>
  <si>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</si>
  <si>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</si>
  <si>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</si>
  <si>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</si>
  <si>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</si>
  <si>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</si>
  <si>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</si>
  <si>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</si>
  <si>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</si>
  <si>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</si>
  <si>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</si>
  <si>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</si>
  <si>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</si>
  <si>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</si>
  <si>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</si>
  <si>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</si>
  <si>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</si>
  <si>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</si>
  <si>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</si>
  <si>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</si>
  <si>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</si>
  <si>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</si>
  <si>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</si>
  <si>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</si>
  <si>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</si>
  <si>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</si>
  <si>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</si>
  <si>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</si>
  <si>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</si>
  <si>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</si>
  <si>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</si>
  <si>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</si>
  <si>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</si>
  <si>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</si>
  <si>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</si>
  <si>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</si>
  <si>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</si>
  <si>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</si>
  <si>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</si>
  <si>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</si>
  <si>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</si>
  <si>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</si>
  <si>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</si>
  <si>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</si>
  <si>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</si>
  <si>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</si>
  <si>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</si>
  <si>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</si>
  <si>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</si>
  <si>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</si>
  <si>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</si>
  <si>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</si>
  <si>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</si>
  <si>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</si>
  <si>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</si>
  <si>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</si>
  <si>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</si>
  <si>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</si>
  <si>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</si>
  <si>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</si>
  <si>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</si>
  <si>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</si>
  <si>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</si>
  <si>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</si>
  <si>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</si>
  <si>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</si>
  <si>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</si>
  <si>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</si>
  <si>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</si>
  <si>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</si>
  <si>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</si>
  <si>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</si>
  <si>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</si>
  <si>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</si>
  <si>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</si>
  <si>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</si>
  <si>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</si>
  <si>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</si>
  <si>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</si>
  <si>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</si>
  <si>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</si>
  <si>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</si>
  <si>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</si>
  <si>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</si>
  <si>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</si>
  <si>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</si>
  <si>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</si>
  <si>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</si>
  <si>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</si>
  <si>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</si>
  <si>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</si>
  <si>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</si>
  <si>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</si>
  <si>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</si>
  <si>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</si>
  <si>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</si>
  <si>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</si>
  <si>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</si>
  <si>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</si>
  <si>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</si>
  <si>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</si>
  <si>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</si>
  <si>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</si>
  <si>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</si>
  <si>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</si>
  <si>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</si>
  <si>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</si>
  <si>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</si>
  <si>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</si>
  <si>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</si>
  <si>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</si>
  <si>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</si>
  <si>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</si>
  <si>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</si>
  <si>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</si>
  <si>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</si>
  <si>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</si>
  <si>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</si>
  <si>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</si>
  <si>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</si>
  <si>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</si>
  <si>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</si>
  <si>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</si>
  <si>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</si>
  <si>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</si>
  <si>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</si>
  <si>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</si>
  <si>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</si>
  <si>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</si>
  <si>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</si>
  <si>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</si>
  <si>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</si>
  <si>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</si>
  <si>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</si>
  <si>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</si>
  <si>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</si>
  <si>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</si>
  <si>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</si>
  <si>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</si>
  <si>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</si>
  <si>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</si>
  <si>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</si>
  <si>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</si>
  <si>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</si>
  <si>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</si>
  <si>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</si>
  <si>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</si>
  <si>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</si>
  <si>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New</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</si>
  <si>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</si>
  <si>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</si>
  <si>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</si>
  <si>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</si>
  <si>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</si>
  <si>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</si>
  <si>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</si>
  <si>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</si>
  <si>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</si>
  <si>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</si>
  <si>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</si>
  <si>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</si>
  <si>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</si>
  <si>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</si>
  <si>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Iron and Steel</t>
  </si>
  <si>
    <t>Industry: Chemicals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</si>
  <si>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</si>
  <si>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</si>
  <si>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</si>
  <si>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</si>
  <si>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</si>
  <si>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</si>
  <si>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</si>
  <si>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</si>
  <si>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</si>
  <si>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</si>
  <si>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</si>
  <si>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</si>
  <si>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</si>
  <si>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</si>
  <si>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</si>
  <si>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</si>
  <si>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</si>
  <si>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</si>
  <si>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</si>
  <si>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</si>
  <si>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</si>
  <si>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</si>
  <si>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</si>
  <si>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</si>
  <si>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</si>
  <si>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</si>
  <si>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</si>
  <si>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</si>
  <si>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</si>
  <si>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</si>
  <si>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</si>
  <si>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</si>
  <si>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</si>
  <si>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</si>
  <si>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</si>
  <si>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</si>
  <si>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</si>
  <si>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</si>
  <si>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</si>
  <si>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</si>
  <si>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</si>
  <si>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</si>
  <si>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</si>
  <si>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</si>
  <si>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</si>
  <si>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</si>
  <si>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</si>
  <si>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</si>
  <si>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</si>
  <si>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</si>
  <si>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</si>
  <si>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</si>
  <si>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</si>
  <si>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</si>
  <si>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</si>
  <si>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</si>
  <si>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</si>
  <si>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</si>
  <si>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</si>
  <si>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</si>
  <si>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</si>
  <si>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</si>
  <si>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</si>
  <si>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</si>
  <si>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</si>
  <si>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</si>
  <si>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</si>
  <si>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</si>
  <si>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</si>
  <si>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</si>
  <si>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</si>
  <si>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</si>
  <si>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</si>
  <si>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National Renewable Energy Laboratory, 2014, Renewable Electricity Futures (Vol. 1),
http://www.nrel.gov/docs/fy12osti/52409-1.pdf, Page 2-10, 90% RE scenario.</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</si>
  <si>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</si>
  <si>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</si>
  <si>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</si>
  <si>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</si>
  <si>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</si>
  <si>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</si>
  <si>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</si>
  <si>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</si>
  <si>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</si>
  <si>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</si>
  <si>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</si>
  <si>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</si>
  <si>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</si>
  <si>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</si>
  <si>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</si>
  <si>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</si>
  <si>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</si>
  <si>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</si>
  <si>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</si>
  <si>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</si>
  <si>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</si>
  <si>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</si>
  <si>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</si>
  <si>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</si>
  <si>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</si>
  <si>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</si>
  <si>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</si>
  <si>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</si>
  <si>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</si>
  <si>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</si>
  <si>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</si>
  <si>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</si>
  <si>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</si>
  <si>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</si>
  <si>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</si>
  <si>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</si>
  <si>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</si>
  <si>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</si>
  <si>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</si>
  <si>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</si>
  <si>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cost curve</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</si>
  <si>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</si>
  <si>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</si>
  <si>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</si>
  <si>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</si>
  <si>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</si>
  <si>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</si>
  <si>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</si>
  <si>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</si>
  <si>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</si>
  <si>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</si>
  <si>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</si>
  <si>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</si>
  <si>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</si>
  <si>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</si>
  <si>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</si>
  <si>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</si>
  <si>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</si>
  <si>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</si>
  <si>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</si>
  <si>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</si>
  <si>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</si>
  <si>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</si>
  <si>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</si>
  <si>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</si>
  <si>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https://www.fueleconomy.gov/feg/taxevb.shtml plus Chevrolet and Tesla websites</t>
  </si>
  <si>
    <t>Electric Vehicle Subsidy</t>
  </si>
  <si>
    <t>Additional Minimum Required EV Sales Percentage</t>
  </si>
  <si>
    <t>% of new vehicles sold</t>
  </si>
  <si>
    <t>transportation-sector-main.html#ev-mandate</t>
  </si>
  <si>
    <t>ev-mandate.html</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</si>
  <si>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</si>
  <si>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</si>
  <si>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</si>
  <si>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</si>
  <si>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</si>
  <si>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</si>
  <si>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</si>
  <si>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</si>
  <si>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</si>
  <si>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</si>
  <si>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</si>
  <si>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</si>
  <si>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TABLE  1  SECTORAL REPORT FOR ENERGY</t>
  </si>
  <si>
    <t>Inventory 2005</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</si>
  <si>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</si>
  <si>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</si>
  <si>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</si>
  <si>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</si>
  <si>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</si>
  <si>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</si>
  <si>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</si>
  <si>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</si>
  <si>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</si>
  <si>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(kt)</t>
  </si>
  <si>
    <t>Total Energy</t>
  </si>
  <si>
    <t>A. Fuel combustion activities (sectoral approach)</t>
  </si>
  <si>
    <t>1. Energy industries</t>
  </si>
  <si>
    <t>a.  Public electricity and heat production</t>
  </si>
  <si>
    <t>b.  Petroleum refining</t>
  </si>
  <si>
    <t>NA</t>
  </si>
  <si>
    <t>c.  Manufacture of solid fuels and other energy industries</t>
  </si>
  <si>
    <t>IE</t>
  </si>
  <si>
    <t>2. Manufacturing industries and construction</t>
  </si>
  <si>
    <t>a.  Iron and steel</t>
  </si>
  <si>
    <t>b.  Non-ferrous metals</t>
  </si>
  <si>
    <t>c.  Chemicals</t>
  </si>
  <si>
    <t>d.  Pulp, paper and print</t>
  </si>
  <si>
    <t>e.  Food processing, beverages and tobacco</t>
  </si>
  <si>
    <t>f.  Non-metallic minerals</t>
  </si>
  <si>
    <t>3. Transport</t>
  </si>
  <si>
    <t>a.  Domestic aviation</t>
  </si>
  <si>
    <t>b.  Road transportation</t>
  </si>
  <si>
    <t>c.  Railways</t>
  </si>
  <si>
    <t>d.  Domestic navigation</t>
  </si>
  <si>
    <t>e.  Other transportation</t>
  </si>
  <si>
    <t>4. Other sectors</t>
  </si>
  <si>
    <t>a.  Commercial/institutional</t>
  </si>
  <si>
    <t>b.  Residential</t>
  </si>
  <si>
    <t>c.  Agriculture/forestry/fishing</t>
  </si>
  <si>
    <t>a.  Stationary</t>
  </si>
  <si>
    <t>b.  Mobile</t>
  </si>
  <si>
    <t>B. Fugitive emissions from fuels</t>
  </si>
  <si>
    <t>NE,NA</t>
  </si>
  <si>
    <t>1. Solid fuels</t>
  </si>
  <si>
    <t>NO,NE,NA</t>
  </si>
  <si>
    <t>a.  Coal mining and handling</t>
  </si>
  <si>
    <t>NE</t>
  </si>
  <si>
    <t>b.  Solid fuel transformation</t>
  </si>
  <si>
    <t>NO</t>
  </si>
  <si>
    <t>2. Oil and natural gas and other emissions from energy production</t>
  </si>
  <si>
    <t>a.  Oil</t>
  </si>
  <si>
    <t>b.  Natural gas</t>
  </si>
  <si>
    <t>c.  Venting and flaring</t>
  </si>
  <si>
    <t>IE,NA</t>
  </si>
  <si>
    <t>2.  Injection and storage</t>
  </si>
  <si>
    <t>3.  Other</t>
  </si>
  <si>
    <t>International bunkers</t>
  </si>
  <si>
    <t>Aviation</t>
  </si>
  <si>
    <t>Navigation</t>
  </si>
  <si>
    <t>Multilateral operations</t>
  </si>
  <si>
    <t>For domestic storage</t>
  </si>
  <si>
    <t>For storage in other countries</t>
  </si>
  <si>
    <t>Subtotals, excluding biomass, including bunkers</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</si>
  <si>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</si>
  <si>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</si>
  <si>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</si>
  <si>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</si>
  <si>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</si>
  <si>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</si>
  <si>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</si>
  <si>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</si>
  <si>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</si>
  <si>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</si>
  <si>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</si>
  <si>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</si>
  <si>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</si>
  <si>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1.A. Fuel combustion</t>
  </si>
  <si>
    <t>GCV</t>
  </si>
  <si>
    <t>Liquid fuels</t>
  </si>
  <si>
    <t>Solid fuels</t>
  </si>
  <si>
    <t>Gaseous fuels</t>
  </si>
  <si>
    <t>NO,NA</t>
  </si>
  <si>
    <t>1.A.1. Energy industries</t>
  </si>
  <si>
    <t>1.A.1.a.i  Electricity Generation</t>
  </si>
  <si>
    <t>Liquid Fuels</t>
  </si>
  <si>
    <t>Solid Fuels</t>
  </si>
  <si>
    <t>Gaseous Fuels</t>
  </si>
  <si>
    <t>Other Fossil Fuels</t>
  </si>
  <si>
    <t>Peat</t>
  </si>
  <si>
    <t>1.A.1.a.ii  Combined heat and power generation</t>
  </si>
  <si>
    <t>1.A.1.a.iii  Heat plants</t>
  </si>
  <si>
    <t>1.A.1.c.i  Manufacture of solid fuels</t>
  </si>
  <si>
    <t>1.A.1.c.ii  Oil and gas extraction</t>
  </si>
  <si>
    <t>NO,IE</t>
  </si>
  <si>
    <t>1.A.1.c.iii  Other energy industries</t>
  </si>
  <si>
    <t>1.A.2 Manufacturing industries and construction</t>
  </si>
  <si>
    <t>1.A.2.g.viii  Other (please specify)</t>
  </si>
  <si>
    <t>Other non-specified</t>
  </si>
  <si>
    <t>1.A.3  Transport</t>
  </si>
  <si>
    <t>Aviation gasoline</t>
  </si>
  <si>
    <t>Jet kerosene</t>
  </si>
  <si>
    <t>Gasoline</t>
  </si>
  <si>
    <t>Diesel oil</t>
  </si>
  <si>
    <t>Liquefied petroleum gases (LPG)</t>
  </si>
  <si>
    <t>i.  Cars</t>
  </si>
  <si>
    <t>LNG</t>
  </si>
  <si>
    <t>ii.  Light duty trucks</t>
  </si>
  <si>
    <t>iii.  Heavy duty trucks and buses</t>
  </si>
  <si>
    <t>iv.  Motorcycles</t>
  </si>
  <si>
    <t>v.  Other (please specify)</t>
  </si>
  <si>
    <t>Evaporative Emissions</t>
  </si>
  <si>
    <t>Diesel Oil</t>
  </si>
  <si>
    <t>Liquefied Petroleum Gases (LPG)</t>
  </si>
  <si>
    <t>Other Liquid Fuels (please specify)</t>
  </si>
  <si>
    <t>Other Fossil Fuels (please specify)</t>
  </si>
  <si>
    <t>Residual fuel oil</t>
  </si>
  <si>
    <t>Gas/diesel oil</t>
  </si>
  <si>
    <t>NE,IE</t>
  </si>
  <si>
    <t>NO,NE</t>
  </si>
  <si>
    <t>i. Pipeline transport</t>
  </si>
  <si>
    <t>Non-Transportation Mobile</t>
  </si>
  <si>
    <t>1.A.4  Other sectors</t>
  </si>
  <si>
    <t>1.A.4.a.i  Stationary combustion</t>
  </si>
  <si>
    <t>1.A.4.b.iii  Other (please specify)</t>
  </si>
  <si>
    <t>Residential</t>
  </si>
  <si>
    <t>i. Stationary</t>
  </si>
  <si>
    <t>ii. Off-road vehicles and other machinery</t>
  </si>
  <si>
    <t>iii. Fishing</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</si>
  <si>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</si>
  <si>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</si>
  <si>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</si>
  <si>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</si>
  <si>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Non Energy Use</t>
  </si>
  <si>
    <r>
      <t xml:space="preserve">b. Mobile </t>
    </r>
    <r>
      <rPr>
        <b/>
        <i/>
        <sz val="9"/>
        <rFont val="Times New Roman"/>
        <family val="1"/>
      </rPr>
      <t>(please specify)</t>
    </r>
  </si>
  <si>
    <t>Military</t>
  </si>
  <si>
    <r>
      <t>Information item:</t>
    </r>
    <r>
      <rPr>
        <b/>
        <vertAlign val="superscript"/>
        <sz val="9"/>
        <rFont val="Times New Roman"/>
        <family val="1"/>
      </rPr>
      <t>(15)</t>
    </r>
  </si>
  <si>
    <t>Waste incineration with energy recovery included as:</t>
  </si>
  <si>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</si>
  <si>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</si>
  <si>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</si>
  <si>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</si>
  <si>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</si>
  <si>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</si>
  <si>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</si>
  <si>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</si>
  <si>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</si>
  <si>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</si>
  <si>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</si>
  <si>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</si>
  <si>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</si>
  <si>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</si>
  <si>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</si>
  <si>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</si>
  <si>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</si>
  <si>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</si>
  <si>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</si>
  <si>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</si>
  <si>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</si>
  <si>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</si>
  <si>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</si>
  <si>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</si>
  <si>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</si>
  <si>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</si>
  <si>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t>C.  Metal industry</t>
  </si>
  <si>
    <t>1.  Iron and steel production</t>
  </si>
  <si>
    <t>2.  Ferroalloys production</t>
  </si>
  <si>
    <t>3.  Aluminium production</t>
  </si>
  <si>
    <t>4.  Magnesium production</t>
  </si>
  <si>
    <t>5. Lead production</t>
  </si>
  <si>
    <t>6. Zinc production</t>
  </si>
  <si>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</si>
  <si>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</si>
  <si>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</si>
  <si>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</si>
  <si>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</si>
  <si>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</si>
  <si>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</si>
  <si>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</si>
  <si>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</si>
  <si>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r>
      <t>F.  Product uses as substitutes for ODS</t>
    </r>
    <r>
      <rPr>
        <b/>
        <vertAlign val="superscript"/>
        <sz val="9"/>
        <rFont val="Times New Roman"/>
        <family val="1"/>
      </rPr>
      <t>(2)</t>
    </r>
  </si>
  <si>
    <t>1.  Refrigeration and air conditioning</t>
  </si>
  <si>
    <t>2.  Foam blowing agents</t>
  </si>
  <si>
    <t>3.  Fire protection</t>
  </si>
  <si>
    <t>4.  Aerosols</t>
  </si>
  <si>
    <t>5.  Solvents</t>
  </si>
  <si>
    <t>6.  Other applications</t>
  </si>
  <si>
    <t>G.  Other product manufacture and use</t>
  </si>
  <si>
    <t>1.  Electrical equipment</t>
  </si>
  <si>
    <t xml:space="preserve">4.  Other </t>
  </si>
  <si>
    <r>
      <t>H.  Other (as specified in tables 2(I).A-H and 2(II))</t>
    </r>
    <r>
      <rPr>
        <b/>
        <vertAlign val="superscript"/>
        <sz val="9"/>
        <rFont val="Times New Roman"/>
        <family val="1"/>
      </rPr>
      <t>(3)</t>
    </r>
  </si>
  <si>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</si>
  <si>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</si>
  <si>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</si>
  <si>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</si>
  <si>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</si>
  <si>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</si>
  <si>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</si>
  <si>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</si>
  <si>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</si>
  <si>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</si>
  <si>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</si>
  <si>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</si>
  <si>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</si>
  <si>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</si>
  <si>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</si>
  <si>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</si>
  <si>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</si>
  <si>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</si>
  <si>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</si>
  <si>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</si>
  <si>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</si>
  <si>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</si>
  <si>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</si>
  <si>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</si>
  <si>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</si>
  <si>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</si>
  <si>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</si>
  <si>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</si>
  <si>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</si>
  <si>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</si>
  <si>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</si>
  <si>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</si>
  <si>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</si>
  <si>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</si>
  <si>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</si>
  <si>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</si>
  <si>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</si>
  <si>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</si>
  <si>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B.   Chemical industry</t>
  </si>
  <si>
    <t>9. Flurochemical production</t>
  </si>
  <si>
    <t>By-product emissions</t>
  </si>
  <si>
    <t>Fugitive emissions</t>
  </si>
  <si>
    <t>10. Other</t>
  </si>
  <si>
    <t>C.   Metal industry</t>
  </si>
  <si>
    <t>3. Aluminium production</t>
  </si>
  <si>
    <t>4. Magnesium production</t>
  </si>
  <si>
    <t>7. Other</t>
  </si>
  <si>
    <r>
      <t xml:space="preserve">H.   Other </t>
    </r>
    <r>
      <rPr>
        <b/>
        <i/>
        <sz val="9"/>
        <rFont val="Times New Roman"/>
        <family val="1"/>
      </rPr>
      <t>(please specify)</t>
    </r>
  </si>
  <si>
    <t>2.H.3  Other (please specify)</t>
  </si>
  <si>
    <t>.</t>
  </si>
  <si>
    <r>
      <t xml:space="preserve">Total emissions </t>
    </r>
    <r>
      <rPr>
        <b/>
        <vertAlign val="superscript"/>
        <sz val="9"/>
        <rFont val="Times New Roman"/>
        <family val="1"/>
      </rPr>
      <t>(3)</t>
    </r>
    <r>
      <rPr>
        <b/>
        <strike/>
        <vertAlign val="superscript"/>
        <sz val="9"/>
        <color indexed="8"/>
        <rFont val="Times New Roman"/>
        <family val="1"/>
      </rPr>
      <t/>
    </r>
  </si>
  <si>
    <t>B.     Chemical industry</t>
  </si>
  <si>
    <t>C.     Metal production</t>
  </si>
  <si>
    <t>E.     Electronics industry</t>
  </si>
  <si>
    <t>G.    Other product manufacture and use</t>
  </si>
  <si>
    <t xml:space="preserve">H.    Other </t>
  </si>
  <si>
    <t>Subtotal of Industry F-Gas Emissions</t>
  </si>
  <si>
    <t>TABLE 3 SECTORAL REPORT FOR AGRICULTURE</t>
  </si>
  <si>
    <t>(Sheet 1 of 2)</t>
  </si>
  <si>
    <t xml:space="preserve">GREENHOUSE GAS SOURCE AND </t>
  </si>
  <si>
    <t>SINK CATEGORIES</t>
  </si>
  <si>
    <t>3. Total agriculture</t>
  </si>
  <si>
    <t>I. Livestock</t>
  </si>
  <si>
    <t>A. Enteric fermentation</t>
  </si>
  <si>
    <t>Option A:</t>
  </si>
  <si>
    <t>Dairy cattle</t>
  </si>
  <si>
    <t>Non-dairy cattle</t>
  </si>
  <si>
    <t>Option B:</t>
  </si>
  <si>
    <t>Mature dairy cattle</t>
  </si>
  <si>
    <t>Other mature cattle</t>
  </si>
  <si>
    <t>Growing cattle</t>
  </si>
  <si>
    <t>Option C (country-specific):</t>
  </si>
  <si>
    <t>Dairy Cattle</t>
  </si>
  <si>
    <t>Non-Dairy Cattle</t>
  </si>
  <si>
    <t>Steer Stocker</t>
  </si>
  <si>
    <t>Heifer Stocker</t>
  </si>
  <si>
    <t>Beef Cows</t>
  </si>
  <si>
    <t>Dairy Replacements</t>
  </si>
  <si>
    <t>Beef Replacements</t>
  </si>
  <si>
    <t>Steer Feedlot</t>
  </si>
  <si>
    <t>Heifer Feedlot</t>
  </si>
  <si>
    <t>Bulls</t>
  </si>
  <si>
    <t>Dairy Cows</t>
  </si>
  <si>
    <t>2.    Sheep</t>
  </si>
  <si>
    <t>3.    Swine</t>
  </si>
  <si>
    <t>4.    Other livestock</t>
  </si>
  <si>
    <t>Camels</t>
  </si>
  <si>
    <t>Goats</t>
  </si>
  <si>
    <t>Horses</t>
  </si>
  <si>
    <t>Mules and Asses</t>
  </si>
  <si>
    <t>Poultry</t>
  </si>
  <si>
    <t>Other (please specify)</t>
  </si>
  <si>
    <t>Other</t>
  </si>
  <si>
    <t>B.  Manure management</t>
  </si>
  <si>
    <t>C.  Rice cultivation</t>
  </si>
  <si>
    <r>
      <t>D.  Agricultural soils</t>
    </r>
    <r>
      <rPr>
        <b/>
        <vertAlign val="superscript"/>
        <sz val="9"/>
        <rFont val="Times New Roman"/>
        <family val="1"/>
      </rPr>
      <t>(2) (3) (4)</t>
    </r>
  </si>
  <si>
    <t>E.  Prescribed burning of savannas</t>
  </si>
  <si>
    <t>F.  Field burning of agricultural residues</t>
  </si>
  <si>
    <t>G.  Liming</t>
  </si>
  <si>
    <t>H.  Urea application</t>
  </si>
  <si>
    <t>I.  Other carbon-containing fertilizers</t>
  </si>
  <si>
    <r>
      <t>J.  Other</t>
    </r>
    <r>
      <rPr>
        <b/>
        <i/>
        <sz val="9"/>
        <rFont val="Times New Roman"/>
        <family val="1"/>
      </rPr>
      <t xml:space="preserve"> (please specify)</t>
    </r>
  </si>
  <si>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</si>
  <si>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</si>
  <si>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</si>
  <si>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</si>
  <si>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</si>
  <si>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</si>
  <si>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A. Forest land</t>
  </si>
  <si>
    <t>1. Forest land remaining forest land</t>
  </si>
  <si>
    <t>2. Land converted to forest land</t>
  </si>
  <si>
    <t>B. Cropland</t>
  </si>
  <si>
    <t>1. Cropland remaining cropland</t>
  </si>
  <si>
    <t>2. Land converted to cropland</t>
  </si>
  <si>
    <t>C. Grassland</t>
  </si>
  <si>
    <t>1. Grassland remaining grassland</t>
  </si>
  <si>
    <t>2. Land converted to grassland</t>
  </si>
  <si>
    <r>
      <t>D. Wetlands</t>
    </r>
    <r>
      <rPr>
        <b/>
        <vertAlign val="superscript"/>
        <sz val="9"/>
        <rFont val="Times New Roman"/>
        <family val="1"/>
      </rPr>
      <t>(3)</t>
    </r>
  </si>
  <si>
    <r>
      <t>1. Wetlands remaining wetlands</t>
    </r>
    <r>
      <rPr>
        <strike/>
        <sz val="9"/>
        <rFont val="Times New Roman"/>
        <family val="1"/>
      </rPr>
      <t/>
    </r>
  </si>
  <si>
    <t>2. Land converted to wetlands</t>
  </si>
  <si>
    <t>E. 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</si>
  <si>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</si>
  <si>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</si>
  <si>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</si>
  <si>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</si>
  <si>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</si>
  <si>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</si>
  <si>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</si>
  <si>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Settlements Remaining Settlements</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</si>
  <si>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</si>
  <si>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</si>
  <si>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</si>
  <si>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</si>
  <si>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</si>
  <si>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NO,NE,IE,NA</t>
  </si>
  <si>
    <t>A.  Solid waste disposal</t>
  </si>
  <si>
    <t>1.  Managed waste disposal sites</t>
  </si>
  <si>
    <t>2.  Unmanaged waste disposal sites</t>
  </si>
  <si>
    <t>3.  Uncategorized waste disposal sites</t>
  </si>
  <si>
    <t>B.  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</si>
  <si>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</si>
  <si>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</si>
  <si>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</si>
  <si>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</si>
  <si>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</si>
  <si>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</si>
  <si>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</si>
  <si>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</si>
  <si>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Memo item:</t>
    </r>
    <r>
      <rPr>
        <b/>
        <vertAlign val="superscript"/>
        <sz val="9"/>
        <rFont val="Times New Roman"/>
        <family val="1"/>
      </rPr>
      <t>(2)</t>
    </r>
  </si>
  <si>
    <t>Long-term storage of C in waste disposal sites</t>
  </si>
  <si>
    <t xml:space="preserve">Annual change in total long-term C storage </t>
  </si>
  <si>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</si>
  <si>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</si>
  <si>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</si>
  <si>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</si>
  <si>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</si>
  <si>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</si>
  <si>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</si>
  <si>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</si>
  <si>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</si>
  <si>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</si>
  <si>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</si>
  <si>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</si>
  <si>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</si>
  <si>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</si>
  <si>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</si>
  <si>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</si>
  <si>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</si>
  <si>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</si>
  <si>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</si>
  <si>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</si>
  <si>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</si>
  <si>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</si>
  <si>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</si>
  <si>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</si>
  <si>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</si>
  <si>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</si>
  <si>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</si>
  <si>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</si>
  <si>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</si>
  <si>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</si>
  <si>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</si>
  <si>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F-gases</t>
  </si>
  <si>
    <t>Total Emissions</t>
  </si>
  <si>
    <t>TOTAL 2005 US EMISSIONS,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</si>
  <si>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</si>
  <si>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</si>
  <si>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</si>
  <si>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</si>
  <si>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</si>
  <si>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</si>
  <si>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</si>
  <si>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</si>
  <si>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</si>
  <si>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</si>
  <si>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</si>
  <si>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</si>
  <si>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</si>
  <si>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</si>
  <si>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</si>
  <si>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</si>
  <si>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</si>
  <si>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</si>
  <si>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</si>
  <si>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</si>
  <si>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</si>
  <si>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</si>
  <si>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</si>
  <si>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</si>
  <si>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</si>
  <si>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</si>
  <si>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</si>
  <si>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</si>
  <si>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</si>
  <si>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</si>
  <si>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</si>
  <si>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</si>
  <si>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</si>
  <si>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</si>
  <si>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</si>
  <si>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</si>
  <si>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</si>
  <si>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</si>
  <si>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</si>
  <si>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</si>
  <si>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</si>
  <si>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</si>
  <si>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</si>
  <si>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</si>
  <si>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</si>
  <si>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</si>
  <si>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</si>
  <si>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</si>
  <si>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</si>
  <si>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</si>
  <si>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</si>
  <si>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</si>
  <si>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</si>
  <si>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</si>
  <si>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</si>
  <si>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</si>
  <si>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</si>
  <si>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</si>
  <si>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</si>
  <si>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</si>
  <si>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</si>
  <si>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</si>
  <si>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</si>
  <si>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</si>
  <si>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</si>
  <si>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</si>
  <si>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</si>
  <si>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</si>
  <si>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</si>
  <si>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</si>
  <si>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</si>
  <si>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</si>
  <si>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</si>
  <si>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</si>
  <si>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</si>
  <si>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</si>
  <si>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</si>
  <si>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</si>
  <si>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</si>
  <si>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</si>
  <si>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</si>
  <si>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</si>
  <si>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</si>
  <si>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</si>
  <si>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</si>
  <si>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</si>
  <si>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</si>
  <si>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</si>
  <si>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</si>
  <si>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</si>
  <si>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</si>
  <si>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</si>
  <si>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</si>
  <si>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</si>
  <si>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</si>
  <si>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</si>
  <si>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</si>
  <si>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</si>
  <si>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</si>
  <si>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</si>
  <si>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</si>
  <si>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</si>
  <si>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</si>
  <si>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</si>
  <si>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</si>
  <si>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</si>
  <si>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</si>
  <si>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</si>
  <si>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</si>
  <si>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</si>
  <si>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</si>
  <si>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</si>
  <si>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</si>
  <si>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</si>
  <si>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</si>
  <si>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</si>
  <si>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</si>
  <si>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</si>
  <si>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</si>
  <si>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</si>
  <si>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</si>
  <si>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</si>
  <si>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</si>
  <si>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</si>
  <si>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</si>
  <si>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</si>
  <si>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</si>
  <si>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</si>
  <si>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</si>
  <si>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</si>
  <si>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</si>
  <si>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</si>
  <si>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</si>
  <si>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</si>
  <si>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</si>
  <si>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</si>
  <si>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</si>
  <si>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</si>
  <si>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</si>
  <si>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</si>
  <si>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</si>
  <si>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</si>
  <si>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</si>
  <si>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</si>
  <si>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</si>
  <si>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</si>
  <si>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</si>
  <si>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</si>
  <si>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</si>
  <si>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</si>
  <si>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</si>
  <si>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</si>
  <si>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</si>
  <si>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</si>
  <si>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</si>
  <si>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</si>
  <si>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</si>
  <si>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</si>
  <si>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</si>
  <si>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</si>
  <si>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</si>
  <si>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</si>
  <si>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</si>
  <si>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</si>
  <si>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</si>
  <si>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</si>
  <si>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</si>
  <si>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</si>
  <si>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</si>
  <si>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</si>
  <si>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</si>
  <si>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</si>
  <si>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</si>
  <si>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</si>
  <si>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</si>
  <si>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</si>
  <si>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</si>
  <si>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</si>
  <si>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</si>
  <si>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</si>
  <si>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</si>
  <si>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</si>
  <si>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</si>
  <si>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</si>
  <si>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</si>
  <si>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</si>
  <si>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</si>
  <si>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</si>
  <si>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</si>
  <si>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</si>
  <si>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</si>
  <si>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</si>
  <si>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</si>
  <si>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</si>
  <si>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</si>
  <si>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</si>
  <si>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</si>
  <si>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</si>
  <si>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</si>
  <si>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</si>
  <si>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</si>
  <si>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</si>
  <si>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</si>
  <si>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</si>
  <si>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</si>
  <si>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</si>
  <si>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</si>
  <si>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</si>
  <si>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</si>
  <si>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</si>
  <si>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</si>
  <si>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</si>
  <si>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</si>
  <si>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</si>
  <si>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</si>
  <si>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</si>
  <si>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</si>
  <si>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</si>
  <si>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</si>
  <si>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</si>
  <si>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</si>
  <si>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</si>
  <si>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</si>
  <si>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</si>
  <si>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</si>
  <si>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</si>
  <si>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</si>
  <si>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</si>
  <si>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</si>
  <si>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</si>
  <si>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</si>
  <si>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</si>
  <si>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</si>
  <si>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</si>
  <si>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</si>
  <si>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</si>
  <si>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</si>
  <si>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</si>
  <si>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</si>
  <si>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</si>
  <si>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</si>
  <si>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</si>
  <si>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</si>
  <si>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</si>
  <si>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</si>
  <si>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</si>
  <si>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</si>
  <si>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</si>
  <si>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</si>
  <si>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</si>
  <si>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</si>
  <si>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</si>
  <si>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</si>
  <si>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</si>
  <si>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</si>
  <si>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</si>
  <si>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</si>
  <si>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</si>
  <si>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</si>
  <si>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</si>
  <si>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</si>
  <si>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</si>
  <si>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</si>
  <si>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</si>
  <si>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</si>
  <si>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</si>
  <si>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</si>
  <si>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</si>
  <si>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</si>
  <si>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</si>
  <si>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</si>
  <si>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</si>
  <si>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</si>
  <si>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</si>
  <si>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</si>
  <si>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</si>
  <si>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</si>
  <si>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</si>
  <si>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</si>
  <si>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</si>
  <si>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</si>
  <si>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</si>
  <si>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</si>
  <si>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</si>
  <si>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</si>
  <si>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</si>
  <si>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</si>
  <si>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</si>
  <si>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</si>
  <si>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</si>
  <si>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</si>
  <si>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</si>
  <si>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</si>
  <si>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</si>
  <si>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</si>
  <si>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</si>
  <si>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</si>
  <si>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</si>
  <si>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</si>
  <si>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</si>
  <si>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</si>
  <si>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</si>
  <si>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</si>
  <si>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</si>
  <si>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</si>
  <si>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</si>
  <si>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</si>
  <si>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</si>
  <si>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</si>
  <si>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</si>
  <si>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</si>
  <si>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</si>
  <si>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</si>
  <si>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</si>
  <si>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</si>
  <si>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</si>
  <si>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</si>
  <si>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</si>
  <si>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</si>
  <si>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</si>
  <si>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</si>
  <si>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</si>
  <si>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</si>
  <si>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</si>
  <si>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</si>
  <si>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</si>
  <si>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</si>
  <si>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</si>
  <si>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</si>
  <si>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</si>
  <si>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</si>
  <si>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</si>
  <si>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</si>
  <si>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</si>
  <si>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</si>
  <si>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</si>
  <si>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</si>
  <si>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</si>
  <si>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</si>
  <si>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</si>
  <si>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</si>
  <si>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</si>
  <si>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</si>
  <si>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</si>
  <si>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</si>
  <si>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</si>
  <si>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</si>
  <si>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</si>
  <si>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</si>
  <si>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</si>
  <si>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</si>
  <si>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</si>
  <si>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</si>
  <si>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</si>
  <si>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</si>
  <si>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</si>
  <si>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</si>
  <si>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</si>
  <si>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</si>
  <si>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</si>
  <si>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</si>
  <si>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</si>
  <si>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</si>
  <si>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</si>
  <si>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</si>
  <si>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</si>
  <si>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</si>
  <si>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</si>
  <si>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</si>
  <si>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</si>
  <si>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</si>
  <si>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</si>
  <si>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</si>
  <si>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</si>
  <si>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</si>
  <si>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</si>
  <si>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</si>
  <si>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</si>
  <si>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</si>
  <si>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</si>
  <si>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</si>
  <si>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</si>
  <si>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</si>
  <si>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</si>
  <si>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</si>
  <si>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</si>
  <si>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</si>
  <si>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</si>
  <si>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</si>
  <si>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</si>
  <si>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</si>
  <si>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</si>
  <si>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</si>
  <si>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</si>
  <si>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</si>
  <si>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</si>
  <si>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</si>
  <si>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</si>
  <si>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</si>
  <si>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</si>
  <si>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</si>
  <si>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</si>
  <si>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</si>
  <si>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</si>
  <si>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</si>
  <si>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</si>
  <si>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</si>
  <si>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</si>
  <si>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</si>
  <si>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</si>
  <si>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</si>
  <si>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</si>
  <si>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</si>
  <si>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</si>
  <si>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</si>
  <si>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</si>
  <si>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</si>
  <si>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</si>
  <si>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</si>
  <si>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</si>
  <si>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</si>
  <si>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</si>
  <si>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</si>
  <si>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</si>
  <si>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</si>
  <si>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</si>
  <si>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</si>
  <si>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</si>
  <si>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</si>
  <si>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</si>
  <si>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</si>
  <si>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</si>
  <si>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</si>
  <si>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</si>
  <si>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</si>
  <si>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</si>
  <si>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</si>
  <si>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</si>
  <si>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</si>
  <si>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</si>
  <si>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</si>
  <si>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</si>
  <si>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</si>
  <si>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</si>
  <si>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</si>
  <si>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</si>
  <si>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</si>
  <si>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</si>
  <si>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</si>
  <si>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</si>
  <si>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</si>
  <si>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</si>
  <si>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</si>
  <si>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</si>
  <si>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</si>
  <si>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</si>
  <si>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</si>
  <si>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</si>
  <si>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</si>
  <si>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</si>
  <si>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</si>
  <si>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</si>
  <si>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</si>
  <si>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</si>
  <si>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</si>
  <si>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</si>
  <si>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</si>
  <si>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</si>
  <si>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</si>
  <si>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</si>
  <si>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</si>
  <si>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</si>
  <si>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</si>
  <si>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</si>
  <si>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</si>
  <si>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</si>
  <si>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</si>
  <si>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</si>
  <si>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</si>
  <si>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</si>
  <si>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</si>
  <si>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</si>
  <si>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</si>
  <si>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</si>
  <si>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</si>
  <si>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</si>
  <si>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</si>
  <si>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</si>
  <si>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</si>
  <si>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</si>
  <si>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</si>
  <si>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</si>
  <si>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</si>
  <si>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</si>
  <si>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</si>
  <si>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</si>
  <si>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</si>
  <si>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</si>
  <si>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</si>
  <si>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</si>
  <si>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</si>
  <si>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</si>
  <si>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</si>
  <si>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</si>
  <si>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</si>
  <si>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</si>
  <si>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</si>
  <si>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</si>
  <si>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</si>
  <si>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</si>
  <si>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</si>
  <si>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</si>
  <si>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</si>
  <si>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</si>
  <si>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</si>
  <si>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</si>
  <si>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</si>
  <si>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</si>
  <si>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</si>
  <si>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</si>
  <si>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</si>
  <si>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</si>
  <si>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</si>
  <si>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</si>
  <si>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</si>
  <si>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</si>
  <si>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</si>
  <si>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</si>
  <si>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</si>
  <si>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</si>
  <si>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</si>
  <si>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</si>
  <si>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</si>
  <si>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</si>
  <si>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</si>
  <si>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</si>
  <si>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</si>
  <si>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</si>
  <si>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</si>
  <si>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</si>
  <si>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</si>
  <si>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</si>
  <si>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</si>
  <si>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</si>
  <si>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</si>
  <si>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</si>
  <si>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</si>
  <si>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</si>
  <si>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</si>
  <si>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</si>
  <si>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</si>
  <si>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</si>
  <si>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</si>
  <si>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</si>
  <si>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</si>
  <si>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</si>
  <si>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</si>
  <si>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</si>
  <si>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</si>
  <si>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</si>
  <si>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</si>
  <si>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</si>
  <si>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</si>
  <si>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</si>
  <si>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</si>
  <si>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</si>
  <si>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</si>
  <si>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</si>
  <si>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</si>
  <si>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</si>
  <si>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</si>
  <si>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</si>
  <si>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</si>
  <si>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</si>
  <si>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</si>
  <si>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</si>
  <si>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</si>
  <si>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</si>
  <si>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</si>
  <si>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</si>
  <si>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</si>
  <si>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</si>
  <si>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</si>
  <si>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</si>
  <si>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</si>
  <si>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</si>
  <si>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</si>
  <si>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</si>
  <si>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</si>
  <si>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</si>
  <si>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</si>
  <si>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</si>
  <si>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</si>
  <si>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</si>
  <si>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</si>
  <si>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</si>
  <si>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</si>
  <si>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</si>
  <si>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</si>
  <si>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</si>
  <si>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</si>
  <si>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</si>
  <si>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</si>
  <si>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</si>
  <si>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</si>
  <si>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</si>
  <si>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</si>
  <si>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</si>
  <si>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</si>
  <si>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</si>
  <si>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</si>
  <si>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</si>
  <si>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</si>
  <si>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</si>
  <si>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</si>
  <si>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</si>
  <si>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</si>
  <si>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</si>
  <si>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</si>
  <si>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</si>
  <si>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</si>
  <si>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</si>
  <si>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</si>
  <si>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</si>
  <si>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</si>
  <si>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</si>
  <si>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</si>
  <si>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</si>
  <si>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</si>
  <si>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</si>
  <si>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</si>
  <si>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</si>
  <si>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</si>
  <si>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</si>
  <si>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</si>
  <si>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</si>
  <si>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</si>
  <si>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</si>
  <si>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</si>
  <si>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</si>
  <si>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</si>
  <si>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</si>
  <si>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</si>
  <si>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</si>
  <si>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</si>
  <si>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</si>
  <si>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</si>
  <si>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</si>
  <si>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</si>
  <si>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</si>
  <si>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</si>
  <si>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</si>
  <si>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</si>
  <si>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</si>
  <si>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</si>
  <si>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</si>
  <si>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</si>
  <si>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</si>
  <si>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</si>
  <si>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</si>
  <si>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</si>
  <si>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</si>
  <si>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</si>
  <si>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</si>
  <si>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</si>
  <si>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</si>
  <si>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</si>
  <si>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</si>
  <si>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</si>
  <si>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</si>
  <si>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</si>
  <si>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</si>
  <si>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</si>
  <si>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</si>
  <si>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</si>
  <si>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</si>
  <si>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</si>
  <si>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</si>
  <si>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</si>
  <si>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</si>
  <si>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</si>
  <si>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</si>
  <si>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</si>
  <si>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</si>
  <si>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</si>
  <si>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</si>
  <si>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</si>
  <si>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</si>
  <si>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</si>
  <si>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</si>
  <si>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</si>
  <si>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</si>
  <si>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</si>
  <si>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</si>
  <si>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</si>
  <si>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</si>
  <si>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</si>
  <si>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</si>
  <si>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</si>
  <si>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</si>
  <si>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</si>
  <si>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</si>
  <si>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</si>
  <si>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</si>
  <si>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</si>
  <si>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</si>
  <si>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</si>
  <si>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</si>
  <si>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</si>
  <si>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</si>
  <si>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</si>
  <si>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</si>
  <si>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</si>
  <si>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</si>
  <si>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</si>
  <si>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</si>
  <si>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</si>
  <si>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</si>
  <si>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</si>
  <si>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</si>
  <si>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</si>
  <si>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</si>
  <si>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</si>
  <si>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</si>
  <si>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</si>
  <si>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</si>
  <si>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</si>
  <si>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</si>
  <si>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</si>
  <si>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</si>
  <si>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</si>
  <si>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</si>
  <si>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</si>
  <si>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</si>
  <si>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</si>
  <si>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</si>
  <si>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</si>
  <si>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</si>
  <si>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</si>
  <si>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</si>
  <si>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</si>
  <si>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</si>
  <si>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</si>
  <si>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</si>
  <si>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</si>
  <si>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</si>
  <si>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</si>
  <si>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</si>
  <si>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</si>
  <si>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</si>
  <si>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</si>
  <si>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</si>
  <si>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</si>
  <si>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</si>
  <si>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</si>
  <si>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</si>
  <si>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</si>
  <si>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</si>
  <si>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</si>
  <si>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</si>
  <si>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</si>
  <si>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</si>
  <si>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</si>
  <si>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</si>
  <si>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</si>
  <si>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</si>
  <si>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</si>
  <si>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</si>
  <si>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</si>
  <si>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</si>
  <si>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</si>
  <si>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</si>
  <si>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</si>
  <si>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</si>
  <si>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</si>
  <si>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</si>
  <si>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</si>
  <si>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</si>
  <si>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</si>
  <si>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</si>
  <si>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</si>
  <si>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</si>
  <si>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</si>
  <si>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</si>
  <si>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</si>
  <si>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</si>
  <si>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</si>
  <si>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</si>
  <si>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</si>
  <si>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</si>
  <si>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</si>
  <si>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</si>
  <si>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</si>
  <si>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</si>
  <si>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</si>
  <si>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</si>
  <si>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</si>
  <si>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</si>
  <si>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</si>
  <si>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</si>
  <si>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</si>
  <si>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</si>
  <si>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</si>
  <si>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</si>
  <si>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</si>
  <si>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</si>
  <si>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</si>
  <si>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</si>
  <si>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</si>
  <si>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</si>
  <si>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</si>
  <si>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</si>
  <si>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</si>
  <si>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</si>
  <si>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</si>
  <si>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</si>
  <si>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</si>
  <si>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</si>
  <si>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</si>
  <si>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</si>
  <si>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</si>
  <si>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</si>
  <si>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</si>
  <si>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</si>
  <si>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</si>
  <si>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</si>
  <si>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</si>
  <si>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</si>
  <si>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</si>
  <si>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</si>
  <si>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</si>
  <si>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</si>
  <si>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</si>
  <si>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</si>
  <si>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</si>
  <si>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</si>
  <si>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</si>
  <si>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</si>
  <si>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</si>
  <si>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</si>
  <si>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</si>
  <si>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</si>
  <si>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</si>
  <si>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</si>
  <si>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</si>
  <si>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</si>
  <si>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</si>
  <si>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</si>
  <si>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</si>
  <si>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</si>
  <si>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</si>
  <si>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</si>
  <si>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</si>
  <si>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</si>
  <si>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</si>
  <si>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</si>
  <si>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</si>
  <si>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</si>
  <si>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</si>
  <si>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</si>
  <si>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</si>
  <si>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</si>
  <si>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</si>
  <si>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</si>
  <si>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</si>
  <si>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</si>
  <si>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</si>
  <si>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</si>
  <si>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</si>
  <si>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</si>
  <si>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</si>
  <si>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</si>
  <si>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</si>
  <si>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</si>
  <si>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</si>
  <si>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</si>
  <si>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</si>
  <si>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</si>
  <si>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</si>
  <si>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</si>
  <si>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</si>
  <si>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</si>
  <si>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</si>
  <si>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</si>
  <si>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</si>
  <si>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</si>
  <si>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</si>
  <si>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</si>
  <si>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</si>
  <si>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</si>
  <si>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</si>
  <si>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</si>
  <si>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</si>
  <si>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</si>
  <si>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</si>
  <si>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</si>
  <si>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</si>
  <si>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</si>
  <si>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</si>
  <si>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</si>
  <si>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</si>
  <si>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</si>
  <si>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</si>
  <si>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</si>
  <si>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</si>
  <si>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</si>
  <si>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</si>
  <si>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</si>
  <si>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</si>
  <si>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</si>
  <si>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</si>
  <si>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</si>
  <si>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</si>
  <si>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</si>
  <si>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</si>
  <si>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</si>
  <si>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</si>
  <si>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</si>
  <si>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</si>
  <si>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</si>
  <si>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</si>
  <si>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</si>
  <si>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</si>
  <si>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</si>
  <si>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</si>
  <si>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</si>
  <si>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</si>
  <si>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</si>
  <si>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</si>
  <si>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</si>
  <si>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</si>
  <si>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</si>
  <si>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</si>
  <si>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</si>
  <si>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</si>
  <si>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</si>
  <si>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</si>
  <si>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</si>
  <si>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</si>
  <si>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</si>
  <si>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</si>
  <si>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</si>
  <si>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</si>
  <si>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</si>
  <si>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</si>
  <si>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</si>
  <si>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</si>
  <si>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</si>
  <si>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</si>
  <si>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</si>
  <si>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</si>
  <si>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</si>
  <si>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</si>
  <si>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</si>
  <si>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</si>
  <si>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</si>
  <si>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</si>
  <si>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</si>
  <si>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</si>
  <si>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</si>
  <si>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</si>
  <si>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</si>
  <si>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</si>
  <si>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</si>
  <si>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</si>
  <si>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</si>
  <si>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</si>
  <si>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</si>
  <si>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</si>
  <si>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</si>
  <si>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</si>
  <si>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</si>
  <si>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</si>
  <si>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</si>
  <si>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</si>
  <si>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</si>
  <si>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</si>
  <si>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</si>
  <si>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</si>
  <si>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</si>
  <si>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</si>
  <si>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</si>
  <si>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</si>
  <si>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</si>
  <si>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</si>
  <si>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</si>
  <si>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</si>
  <si>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</si>
  <si>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</si>
  <si>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</si>
  <si>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</si>
  <si>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</si>
  <si>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</si>
  <si>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</si>
  <si>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</si>
  <si>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</si>
  <si>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</si>
  <si>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</si>
  <si>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</si>
  <si>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</si>
  <si>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</si>
  <si>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</si>
  <si>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</si>
  <si>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</si>
  <si>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</si>
  <si>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</si>
  <si>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</si>
  <si>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</si>
  <si>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</si>
  <si>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</si>
  <si>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</si>
  <si>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</si>
  <si>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</si>
  <si>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</si>
  <si>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</si>
  <si>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</si>
  <si>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</si>
  <si>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</si>
  <si>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</si>
  <si>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</si>
  <si>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</si>
  <si>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</si>
  <si>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</si>
  <si>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</si>
  <si>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</si>
  <si>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</si>
  <si>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</si>
  <si>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</si>
  <si>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</si>
  <si>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</si>
  <si>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</si>
  <si>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</si>
  <si>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</si>
  <si>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</si>
  <si>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</si>
  <si>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</si>
  <si>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</si>
  <si>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</si>
  <si>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</si>
  <si>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</si>
  <si>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</si>
  <si>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</si>
  <si>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</si>
  <si>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</si>
  <si>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</si>
  <si>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</si>
  <si>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</si>
  <si>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</si>
  <si>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</si>
  <si>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</si>
  <si>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</si>
  <si>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</si>
  <si>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</si>
  <si>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</si>
  <si>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</si>
  <si>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</si>
  <si>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</si>
  <si>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</si>
  <si>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</si>
  <si>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</si>
  <si>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</si>
  <si>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</si>
  <si>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</si>
  <si>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</si>
  <si>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</si>
  <si>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</si>
  <si>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</si>
  <si>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</si>
  <si>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</si>
  <si>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</si>
  <si>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</si>
  <si>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</si>
  <si>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</si>
  <si>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</si>
  <si>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</si>
  <si>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</si>
  <si>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</si>
  <si>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</si>
  <si>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</si>
  <si>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</si>
  <si>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</si>
  <si>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</si>
  <si>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</si>
  <si>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</si>
  <si>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</si>
  <si>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</si>
  <si>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</si>
  <si>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</si>
  <si>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</si>
  <si>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</si>
  <si>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</si>
  <si>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</si>
  <si>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</si>
  <si>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</si>
  <si>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</si>
  <si>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</si>
  <si>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</si>
  <si>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</si>
  <si>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</si>
  <si>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</si>
  <si>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</si>
  <si>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</si>
  <si>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</si>
  <si>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</si>
  <si>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</si>
  <si>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</si>
  <si>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</si>
  <si>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</si>
  <si>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</si>
  <si>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</si>
  <si>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</si>
  <si>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</si>
  <si>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</si>
  <si>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</si>
  <si>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</si>
  <si>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</si>
  <si>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</si>
  <si>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</si>
  <si>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</si>
  <si>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</si>
  <si>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</si>
  <si>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</si>
  <si>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</si>
  <si>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</si>
  <si>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</si>
  <si>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</si>
  <si>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</si>
  <si>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</si>
  <si>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</si>
  <si>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</si>
  <si>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</si>
  <si>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</si>
  <si>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</si>
  <si>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</si>
  <si>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</si>
  <si>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</si>
  <si>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</si>
  <si>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</si>
  <si>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</si>
  <si>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</si>
  <si>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</si>
  <si>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</si>
  <si>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</si>
  <si>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</si>
  <si>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</si>
  <si>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</si>
  <si>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</si>
  <si>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</si>
  <si>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</si>
  <si>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</si>
  <si>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</si>
  <si>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</si>
  <si>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</si>
  <si>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</si>
  <si>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</si>
  <si>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</si>
  <si>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</si>
  <si>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</si>
  <si>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</si>
  <si>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</si>
  <si>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</si>
  <si>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</si>
  <si>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</si>
  <si>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</si>
  <si>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</si>
  <si>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</si>
  <si>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</si>
  <si>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</si>
  <si>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</si>
  <si>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</si>
  <si>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</si>
  <si>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</si>
  <si>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</si>
  <si>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</si>
  <si>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</si>
  <si>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</si>
  <si>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</si>
  <si>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</si>
  <si>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</si>
  <si>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</si>
  <si>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</si>
  <si>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</si>
  <si>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</si>
  <si>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</si>
  <si>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</si>
  <si>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</si>
  <si>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</si>
  <si>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</si>
  <si>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</si>
  <si>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</si>
  <si>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</si>
  <si>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</si>
  <si>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</si>
  <si>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</si>
  <si>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</si>
  <si>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</si>
  <si>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</si>
  <si>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</si>
  <si>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</si>
  <si>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</si>
  <si>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</si>
  <si>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</si>
  <si>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</si>
  <si>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</si>
  <si>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</si>
  <si>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</si>
  <si>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</si>
  <si>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</si>
  <si>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</si>
  <si>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</si>
  <si>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</si>
  <si>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</si>
  <si>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</si>
  <si>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</si>
  <si>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</si>
  <si>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</si>
  <si>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</si>
  <si>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</si>
  <si>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</si>
  <si>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</si>
  <si>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</si>
  <si>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</si>
  <si>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</si>
  <si>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</si>
  <si>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</si>
  <si>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</si>
  <si>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</si>
  <si>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</si>
  <si>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</si>
  <si>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</si>
  <si>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</si>
  <si>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</si>
  <si>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</si>
  <si>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</si>
  <si>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</si>
  <si>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</si>
  <si>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</si>
  <si>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</si>
  <si>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</si>
  <si>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</si>
  <si>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</si>
  <si>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</si>
  <si>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</si>
  <si>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</si>
  <si>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</si>
  <si>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</si>
  <si>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</si>
  <si>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</si>
  <si>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</si>
  <si>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</si>
  <si>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</si>
  <si>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</si>
  <si>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</si>
  <si>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</si>
  <si>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</si>
  <si>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</si>
  <si>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</si>
  <si>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</si>
  <si>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</si>
  <si>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</si>
  <si>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</si>
  <si>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</si>
  <si>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</si>
  <si>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</si>
  <si>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</si>
  <si>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</si>
  <si>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</si>
  <si>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</si>
  <si>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</si>
  <si>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</si>
  <si>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</si>
  <si>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</si>
  <si>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</si>
  <si>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</si>
  <si>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</si>
  <si>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</si>
  <si>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</si>
  <si>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</si>
  <si>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</si>
  <si>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</si>
  <si>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</si>
  <si>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</si>
  <si>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</si>
  <si>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</si>
  <si>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</si>
  <si>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</si>
  <si>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</si>
  <si>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</si>
  <si>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</si>
  <si>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</si>
  <si>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</si>
  <si>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</si>
  <si>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</si>
  <si>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</si>
  <si>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</si>
  <si>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</si>
  <si>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</si>
  <si>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</si>
  <si>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</si>
  <si>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</si>
  <si>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</si>
  <si>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</si>
  <si>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</si>
  <si>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</si>
  <si>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</si>
  <si>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</si>
  <si>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</si>
  <si>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</si>
  <si>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</si>
  <si>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</si>
  <si>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</si>
  <si>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</si>
  <si>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</si>
  <si>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</si>
  <si>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</si>
  <si>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</si>
  <si>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</si>
  <si>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</si>
  <si>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</si>
  <si>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</si>
  <si>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</si>
  <si>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</si>
  <si>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</si>
  <si>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</si>
  <si>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</si>
  <si>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</si>
  <si>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</si>
  <si>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</si>
  <si>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</si>
  <si>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</si>
  <si>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</si>
  <si>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</si>
  <si>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</si>
  <si>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</si>
  <si>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</si>
  <si>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</si>
  <si>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</si>
  <si>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</si>
  <si>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</si>
  <si>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</si>
  <si>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</si>
  <si>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</si>
  <si>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</si>
  <si>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</si>
  <si>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</si>
  <si>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</si>
  <si>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</si>
  <si>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</si>
  <si>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</si>
  <si>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</si>
  <si>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</si>
  <si>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</si>
  <si>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</si>
  <si>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</si>
  <si>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</si>
  <si>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</si>
  <si>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</si>
  <si>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</si>
  <si>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</si>
  <si>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</si>
  <si>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</si>
  <si>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</si>
  <si>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</si>
  <si>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</si>
  <si>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</si>
  <si>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</si>
  <si>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</si>
  <si>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</si>
  <si>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</si>
  <si>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</si>
  <si>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CO2</t>
  </si>
  <si>
    <t>p. 731, Table 8.A, Row 1</t>
  </si>
  <si>
    <t>VOC</t>
  </si>
  <si>
    <t>p. 740, Table 8.A.5, Row 3 (VOC North America)</t>
  </si>
  <si>
    <t>p. 740, Table 8.A.4, Row 3 (CO North America)</t>
  </si>
  <si>
    <t>NOx</t>
  </si>
  <si>
    <t>p. 739, Table 8.A.3, Row 3 (NOx North America)</t>
  </si>
  <si>
    <t>PM10</t>
  </si>
  <si>
    <t>This is handled via BC and OC, below.  To include a value here would be double-counting.</t>
  </si>
  <si>
    <t>PM25</t>
  </si>
  <si>
    <t>SOx</t>
  </si>
  <si>
    <t>No value is reported by the IPCC for SOx.</t>
  </si>
  <si>
    <t>BC</t>
  </si>
  <si>
    <t>p. 740, Table 8.A.6, Row 2 (BC four regions)</t>
  </si>
  <si>
    <t>OC</t>
  </si>
  <si>
    <t>p. 740, Table 8.A.6, Row 7 (OC four regions)</t>
  </si>
  <si>
    <t>CH4</t>
  </si>
  <si>
    <t>p. 731, Table 8.A, Row 2</t>
  </si>
  <si>
    <t>N2O</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</si>
  <si>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</si>
  <si>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</si>
  <si>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</si>
  <si>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</si>
  <si>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</si>
  <si>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</si>
  <si>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</si>
  <si>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</si>
  <si>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</si>
  <si>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</si>
  <si>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</si>
  <si>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</si>
  <si>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</si>
  <si>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</si>
  <si>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</si>
  <si>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</si>
  <si>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</si>
  <si>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</si>
  <si>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</si>
  <si>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</si>
  <si>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</si>
  <si>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</si>
  <si>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</si>
  <si>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</si>
  <si>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</si>
  <si>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</si>
  <si>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</si>
  <si>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</si>
  <si>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building fuel use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</si>
  <si>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</si>
  <si>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</si>
  <si>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</si>
  <si>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</si>
  <si>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</si>
  <si>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</si>
  <si>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</si>
  <si>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</si>
  <si>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</si>
  <si>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</si>
  <si>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</si>
  <si>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</si>
  <si>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</si>
  <si>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</si>
  <si>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</si>
  <si>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</si>
  <si>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</si>
  <si>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</si>
  <si>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</si>
  <si>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</si>
  <si>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</si>
  <si>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</si>
  <si>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</si>
  <si>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</si>
  <si>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</si>
  <si>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</si>
  <si>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</si>
  <si>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</si>
  <si>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</si>
  <si>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</si>
  <si>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</si>
  <si>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</si>
  <si>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</si>
  <si>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</si>
  <si>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</si>
  <si>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</si>
  <si>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</si>
  <si>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</si>
  <si>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</si>
  <si>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</si>
  <si>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trans EV subsidy</t>
  </si>
  <si>
    <t>trans EV minimum</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</si>
  <si>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</si>
  <si>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</si>
  <si>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350 GW of demand response capacity in 2050 (on top of a BAU quantity of 41 GW).</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</si>
  <si>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roughly 37 million MW-miles of new transmission capacity, an increase of 21% beyond the existing 150-200 million MW-miles.</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</si>
  <si>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</si>
  <si>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</si>
  <si>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</si>
  <si>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</si>
  <si>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</si>
  <si>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</si>
  <si>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</si>
  <si>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t>
  </si>
  <si>
    <t>**Description:**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t>
  </si>
  <si>
    <t>**Description:**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t>
  </si>
  <si>
    <t>Output Total CO2e Emissions Excluding LULUCF</t>
  </si>
  <si>
    <t>First Tier Menu Name</t>
  </si>
  <si>
    <t>Second Tier Menu Name</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</si>
  <si>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</si>
  <si>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</si>
  <si>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</si>
  <si>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</si>
  <si>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</si>
  <si>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</si>
  <si>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</si>
  <si>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</si>
  <si>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Variable Names in Graph Key (for multiple variable graphs)</t>
  </si>
  <si>
    <t>Reduce Soft Costs</t>
  </si>
  <si>
    <t>Percent Reduction in Soft Costs of Capacity Construction</t>
  </si>
  <si>
    <t>elec reduce soft costs</t>
  </si>
  <si>
    <t>% reduction in soft costs</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</si>
  <si>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</si>
  <si>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</si>
  <si>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</si>
  <si>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</si>
  <si>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</si>
  <si>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</si>
  <si>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</si>
  <si>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</si>
  <si>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</si>
  <si>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</si>
  <si>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</si>
  <si>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</si>
  <si>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</si>
  <si>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</si>
  <si>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</si>
  <si>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</si>
  <si>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</si>
  <si>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</si>
  <si>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</si>
  <si>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</si>
  <si>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</si>
  <si>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</si>
  <si>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</si>
  <si>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</si>
  <si>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</si>
  <si>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</si>
  <si>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</si>
  <si>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</si>
  <si>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</si>
  <si>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</si>
  <si>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</si>
  <si>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</si>
  <si>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</si>
  <si>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</si>
  <si>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</si>
  <si>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</si>
  <si>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</si>
  <si>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</si>
  <si>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</si>
  <si>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</si>
  <si>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</si>
  <si>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</si>
  <si>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</si>
  <si>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</si>
  <si>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</si>
  <si>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</si>
  <si>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</si>
  <si>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</si>
  <si>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</si>
  <si>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</si>
  <si>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</si>
  <si>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</si>
  <si>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</si>
  <si>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</si>
  <si>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</si>
  <si>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</si>
  <si>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</si>
  <si>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</si>
  <si>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</si>
  <si>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</si>
  <si>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</si>
  <si>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</si>
  <si>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</si>
  <si>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</si>
  <si>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</si>
  <si>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</si>
  <si>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</si>
  <si>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</si>
  <si>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</si>
  <si>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</si>
  <si>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</si>
  <si>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</si>
  <si>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</si>
  <si>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</si>
  <si>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</si>
  <si>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</si>
  <si>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</si>
  <si>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</si>
  <si>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</si>
  <si>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</si>
  <si>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</si>
  <si>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</si>
  <si>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</si>
  <si>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</si>
  <si>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</si>
  <si>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</si>
  <si>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</si>
  <si>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</si>
  <si>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</si>
  <si>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</si>
  <si>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</si>
  <si>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</si>
  <si>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</si>
  <si>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</si>
  <si>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</si>
  <si>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</si>
  <si>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</si>
  <si>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</si>
  <si>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</si>
  <si>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</si>
  <si>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</si>
  <si>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</si>
  <si>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</si>
  <si>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</si>
  <si>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</si>
  <si>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</si>
  <si>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</si>
  <si>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</si>
  <si>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</si>
  <si>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</si>
  <si>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</si>
  <si>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</si>
  <si>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</si>
  <si>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</si>
  <si>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</si>
  <si>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</si>
  <si>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</si>
  <si>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</si>
  <si>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</si>
  <si>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indst reduce nonenergy product demand</t>
  </si>
  <si>
    <t>% demand reduction</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</si>
  <si>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</si>
  <si>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</si>
  <si>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</si>
  <si>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</si>
  <si>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</si>
  <si>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</si>
  <si>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Non CO2 Emissions</t>
  </si>
  <si>
    <t>cross toggle whether carbon tax affects non CO2 emissions</t>
  </si>
  <si>
    <t>electricity-sector-main.html#ces</t>
  </si>
  <si>
    <t>clean-energy-standard.html</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</si>
  <si>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</si>
  <si>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</si>
  <si>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</si>
  <si>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</si>
  <si>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</si>
  <si>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</si>
  <si>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</si>
  <si>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</si>
  <si>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</si>
  <si>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</si>
  <si>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</si>
  <si>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</si>
  <si>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</si>
  <si>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</si>
  <si>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</si>
  <si>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</si>
  <si>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</si>
  <si>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</si>
  <si>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</si>
  <si>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</si>
  <si>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</si>
  <si>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</si>
  <si>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</si>
  <si>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</si>
  <si>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</si>
  <si>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</si>
  <si>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</si>
  <si>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</si>
  <si>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</si>
  <si>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</si>
  <si>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</si>
  <si>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</si>
  <si>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</si>
  <si>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</si>
  <si>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</si>
  <si>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</si>
  <si>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</si>
  <si>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</si>
  <si>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</si>
  <si>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</si>
  <si>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</si>
  <si>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</si>
  <si>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</si>
  <si>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</si>
  <si>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</si>
  <si>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</si>
  <si>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</si>
  <si>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</si>
  <si>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</si>
  <si>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Minimum Required Hydrogen Vehicle Sales Percentage</t>
  </si>
  <si>
    <t>trans hydrogen vehicle minimum</t>
  </si>
  <si>
    <t>https://wamu.org/story/19/03/18/japan-is-betting-big-on-the-future-of-hydrogen-cars/</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</si>
  <si>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</si>
  <si>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</si>
  <si>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</si>
  <si>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</si>
  <si>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</si>
  <si>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</si>
  <si>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</si>
  <si>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</si>
  <si>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</si>
  <si>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</si>
  <si>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</si>
  <si>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</si>
  <si>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</si>
  <si>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</si>
  <si>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</si>
  <si>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</si>
  <si>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</si>
  <si>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</si>
  <si>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</si>
  <si>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</si>
  <si>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</si>
  <si>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</si>
  <si>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</si>
  <si>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</si>
  <si>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</si>
  <si>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</si>
  <si>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</si>
  <si>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</si>
  <si>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</si>
  <si>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</si>
  <si>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</si>
  <si>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</si>
  <si>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</si>
  <si>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</si>
  <si>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</si>
  <si>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</si>
  <si>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</si>
  <si>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</si>
  <si>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</si>
  <si>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</si>
  <si>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</si>
  <si>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</si>
  <si>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</si>
  <si>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</si>
  <si>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</si>
  <si>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</si>
  <si>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</si>
  <si>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</si>
  <si>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</si>
  <si>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</si>
  <si>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</si>
  <si>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</si>
  <si>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</si>
  <si>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</si>
  <si>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</si>
  <si>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</si>
  <si>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</si>
  <si>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</si>
  <si>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</si>
  <si>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</si>
  <si>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</si>
  <si>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</si>
  <si>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</si>
  <si>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</si>
  <si>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</si>
  <si>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</si>
  <si>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</si>
  <si>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</si>
  <si>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</si>
  <si>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</si>
  <si>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</si>
  <si>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</si>
  <si>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</si>
  <si>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</si>
  <si>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</si>
  <si>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</si>
  <si>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</si>
  <si>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</si>
  <si>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</si>
  <si>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</si>
  <si>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</si>
  <si>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</si>
  <si>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</si>
  <si>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</si>
  <si>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</si>
  <si>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</si>
  <si>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</si>
  <si>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</si>
  <si>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</si>
  <si>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</si>
  <si>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</si>
  <si>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</si>
  <si>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</si>
  <si>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</si>
  <si>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</si>
  <si>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</si>
  <si>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</si>
  <si>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</si>
  <si>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</si>
  <si>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</si>
  <si>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</si>
  <si>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</si>
  <si>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</si>
  <si>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</si>
  <si>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</si>
  <si>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</si>
  <si>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</si>
  <si>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Chemicals</t>
  </si>
  <si>
    <t>Iron and Steel</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</si>
  <si>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</si>
  <si>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</si>
  <si>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</si>
  <si>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</si>
  <si>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</si>
  <si>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</si>
  <si>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</si>
  <si>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</si>
  <si>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</si>
  <si>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</si>
  <si>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</si>
  <si>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</si>
  <si>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</si>
  <si>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</si>
  <si>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</si>
  <si>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</si>
  <si>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087bf1, f593e0, 004185, 00b050, 000000</t>
  </si>
  <si>
    <t>f1bb18, 969696</t>
  </si>
  <si>
    <t>Output Vehicles in Millions[motorbikes,passenger,battery electric vehicle]; Output Vehicles in Millions[motorbikes,passenger,gasoline vehicle]</t>
  </si>
  <si>
    <t>c01b00, 004185, af64ff, 00b050, 04ffaf, 087bf1, f1bb18, f593e0, c2dffd, 000000, 969696</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</si>
  <si>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</si>
  <si>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</si>
  <si>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</si>
  <si>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</si>
  <si>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</si>
  <si>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</si>
  <si>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</si>
  <si>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</si>
  <si>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</si>
  <si>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</si>
  <si>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</si>
  <si>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</si>
  <si>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</si>
  <si>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</si>
  <si>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</si>
  <si>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</si>
  <si>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</si>
  <si>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</si>
  <si>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</si>
  <si>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</si>
  <si>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</si>
  <si>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</si>
  <si>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</si>
  <si>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</si>
  <si>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</si>
  <si>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</si>
  <si>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</si>
  <si>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</si>
  <si>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</si>
  <si>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</si>
  <si>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</si>
  <si>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</si>
  <si>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</si>
  <si>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</si>
  <si>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</si>
  <si>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</si>
  <si>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</si>
  <si>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</si>
  <si>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</si>
  <si>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</si>
  <si>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</si>
  <si>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</si>
  <si>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</si>
  <si>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</si>
  <si>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</si>
  <si>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</si>
  <si>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</si>
  <si>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</si>
  <si>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</si>
  <si>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</si>
  <si>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</si>
  <si>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</si>
  <si>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</si>
  <si>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</si>
  <si>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</si>
  <si>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</si>
  <si>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004185, 087bf1, c01b00, 969696, 620e7a</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</si>
  <si>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</si>
  <si>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</si>
  <si>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</si>
  <si>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</si>
  <si>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</si>
  <si>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</si>
  <si>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</si>
  <si>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</si>
  <si>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</si>
  <si>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</si>
  <si>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</si>
  <si>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</si>
  <si>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</si>
  <si>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</si>
  <si>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</si>
  <si>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</si>
  <si>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</si>
  <si>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</si>
  <si>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</si>
  <si>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</si>
  <si>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</si>
  <si>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</si>
  <si>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</si>
  <si>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</si>
  <si>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</si>
  <si>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</si>
  <si>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</si>
  <si>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</si>
  <si>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</si>
  <si>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</si>
  <si>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</si>
  <si>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</si>
  <si>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</si>
  <si>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</si>
  <si>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</si>
  <si>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</si>
  <si>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</si>
  <si>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</si>
  <si>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</si>
  <si>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</si>
  <si>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</si>
  <si>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</si>
  <si>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</si>
  <si>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</si>
  <si>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</si>
  <si>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</si>
  <si>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</si>
  <si>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</si>
  <si>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</si>
  <si>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</si>
  <si>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</si>
  <si>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</si>
  <si>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reduce-fuel-exports.html</t>
  </si>
  <si>
    <t>shift-to-non-animal-products.html</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</si>
  <si>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</si>
  <si>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</si>
  <si>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</si>
  <si>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</si>
  <si>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</si>
  <si>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</si>
  <si>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</si>
  <si>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</si>
  <si>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</si>
  <si>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</si>
  <si>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</si>
  <si>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</si>
  <si>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</si>
  <si>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</si>
  <si>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</si>
  <si>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</si>
  <si>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</si>
  <si>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</si>
  <si>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</si>
  <si>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</si>
  <si>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</si>
  <si>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</si>
  <si>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</si>
  <si>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</si>
  <si>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</si>
  <si>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</si>
  <si>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</si>
  <si>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</si>
  <si>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</si>
  <si>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</si>
  <si>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</si>
  <si>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</si>
  <si>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</si>
  <si>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</si>
  <si>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</si>
  <si>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</si>
  <si>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</si>
  <si>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</si>
  <si>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</si>
  <si>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</si>
  <si>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</si>
  <si>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Renewable Portfolio Std Percentage</t>
  </si>
  <si>
    <t>Output Total Change in CapEx and OpEx</t>
  </si>
  <si>
    <t>Transport: Vehicles by Technology</t>
  </si>
  <si>
    <t>Sales: Cars and SUVs</t>
  </si>
  <si>
    <t>Sales: Buses</t>
  </si>
  <si>
    <t>Fleet Composition: Cars and SUVs</t>
  </si>
  <si>
    <t>Fleet Composition: Buses</t>
  </si>
  <si>
    <t>^ Total Only</t>
  </si>
  <si>
    <t>crude oil es</t>
  </si>
  <si>
    <t>heavy or residual fuel oil es</t>
  </si>
  <si>
    <t>municipal solid waste es</t>
  </si>
  <si>
    <t>Energy Export, Import, and Production Types</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</si>
  <si>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</si>
  <si>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</si>
  <si>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</si>
  <si>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</si>
  <si>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</si>
  <si>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</si>
  <si>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</si>
  <si>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</si>
  <si>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</si>
  <si>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Coal Mining</t>
  </si>
  <si>
    <t>Output Fuel Costs per Unit Energy by Sector[hydrogen,transportation sector]; Output Fuel Costs per Unit Energy by Sector[hydrogen,industry sector]</t>
  </si>
  <si>
    <t>Transportation Sector, Industry Sector</t>
  </si>
  <si>
    <t>c01b00, 969696</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</si>
  <si>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</si>
  <si>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</si>
  <si>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</si>
  <si>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</si>
  <si>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</si>
  <si>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</si>
  <si>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</si>
  <si>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</si>
  <si>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</si>
  <si>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</si>
  <si>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</si>
  <si>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</si>
  <si>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</si>
  <si>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</si>
  <si>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</si>
  <si>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</si>
  <si>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</si>
  <si>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</si>
  <si>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</si>
  <si>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</si>
  <si>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</si>
  <si>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</si>
  <si>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</si>
  <si>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</si>
  <si>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</si>
  <si>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</si>
  <si>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</si>
  <si>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</si>
  <si>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</si>
  <si>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</si>
  <si>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</si>
  <si>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</si>
  <si>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</si>
  <si>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</si>
  <si>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</si>
  <si>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</si>
  <si>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</si>
  <si>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</si>
  <si>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</si>
  <si>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</si>
  <si>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</si>
  <si>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</si>
  <si>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</si>
  <si>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</si>
  <si>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</si>
  <si>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t>
  </si>
  <si>
    <t>direct-air-capture.html#dac</t>
  </si>
  <si>
    <t>**Description:** This policy extends the lifetime of all nuclear plants by the specified number of years.</t>
  </si>
  <si>
    <t>Energy-Related Emissions by Industry</t>
  </si>
  <si>
    <t>Energy-Related Emissions by Pollutant</t>
  </si>
  <si>
    <t>Industry: CO2e Emissions</t>
  </si>
  <si>
    <t>N2O, CH4, CO2</t>
  </si>
  <si>
    <t>00b050, c01b00, 969696</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</si>
  <si>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</si>
  <si>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</si>
  <si>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</si>
  <si>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</si>
  <si>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</si>
  <si>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</si>
  <si>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</si>
  <si>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</si>
  <si>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</si>
  <si>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</si>
  <si>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</si>
  <si>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</si>
  <si>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</si>
  <si>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</si>
  <si>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</si>
  <si>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</si>
  <si>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</si>
  <si>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</si>
  <si>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</si>
  <si>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</si>
  <si>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</si>
  <si>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</si>
  <si>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</si>
  <si>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</si>
  <si>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</si>
  <si>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</si>
  <si>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</si>
  <si>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</si>
  <si>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</si>
  <si>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</si>
  <si>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</si>
  <si>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</si>
  <si>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</si>
  <si>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rFont val="Calibri"/>
        <family val="2"/>
        <scheme val="minor"/>
      </rPr>
      <t xml:space="preserve"> a valid step size, but 1%, 2%, 0.5% and 0.05% are all valid).</t>
    </r>
  </si>
  <si>
    <r>
      <t>Leave the "</t>
    </r>
    <r>
      <rPr>
        <b/>
        <sz val="11"/>
        <color rgb="FF740000"/>
        <rFont val="Calibri"/>
        <family val="2"/>
        <scheme val="minor"/>
      </rPr>
      <t>Policy Schedule Subscript</t>
    </r>
    <r>
      <rPr>
        <sz val="11"/>
        <rFont val="Calibri"/>
        <family val="2"/>
        <scheme val="minor"/>
      </rPr>
      <t>" cell blank to deny the ability to edit the implementation</t>
    </r>
  </si>
  <si>
    <r>
      <t>Leave the "</t>
    </r>
    <r>
      <rPr>
        <b/>
        <sz val="11"/>
        <color rgb="FF740000"/>
        <rFont val="Calibri"/>
        <family val="2"/>
        <scheme val="minor"/>
      </rPr>
      <t>Policy Group</t>
    </r>
    <r>
      <rPr>
        <sz val="1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</si>
  <si>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rFont val="Calibri"/>
        <family val="2"/>
        <scheme val="minor"/>
      </rPr>
      <t>" cell blank to exclude this link from</t>
    </r>
  </si>
  <si>
    <r>
      <t>Leave the "</t>
    </r>
    <r>
      <rPr>
        <b/>
        <sz val="11"/>
        <color rgb="FF740000"/>
        <rFont val="Calibri"/>
        <family val="2"/>
        <scheme val="minor"/>
      </rPr>
      <t>URL for "How to design this policy well" links</t>
    </r>
    <r>
      <rPr>
        <sz val="11"/>
        <rFont val="Calibri"/>
        <family val="2"/>
        <scheme val="minor"/>
      </rPr>
      <t>" cell blank to exclude this link from</t>
    </r>
  </si>
  <si>
    <r>
      <t>policy settings based on the "</t>
    </r>
    <r>
      <rPr>
        <b/>
        <sz val="11"/>
        <color rgb="FF740000"/>
        <rFont val="Calibri"/>
        <family val="2"/>
        <scheme val="minor"/>
      </rPr>
      <t>Slider Step Size</t>
    </r>
    <r>
      <rPr>
        <sz val="1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</si>
  <si>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</si>
  <si>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</si>
  <si>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</si>
  <si>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</si>
  <si>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</si>
  <si>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</si>
  <si>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</si>
  <si>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</si>
  <si>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</si>
  <si>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</si>
  <si>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</si>
  <si>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</si>
  <si>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</si>
  <si>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</si>
  <si>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</si>
  <si>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</si>
  <si>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</si>
  <si>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</si>
  <si>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</si>
  <si>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</si>
  <si>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</si>
  <si>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</si>
  <si>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</si>
  <si>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</si>
  <si>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</si>
  <si>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</si>
  <si>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</si>
  <si>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</si>
  <si>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</si>
  <si>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</si>
  <si>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</si>
  <si>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</si>
  <si>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</si>
  <si>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</si>
  <si>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</si>
  <si>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</si>
  <si>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</si>
  <si>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</si>
  <si>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</si>
  <si>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</si>
  <si>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</si>
  <si>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</si>
  <si>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</si>
  <si>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</si>
  <si>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</si>
  <si>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</si>
  <si>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</si>
  <si>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</si>
  <si>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</si>
  <si>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</si>
  <si>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</si>
  <si>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</si>
  <si>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</si>
  <si>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</si>
  <si>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</si>
  <si>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</si>
  <si>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</si>
  <si>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</si>
  <si>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</si>
  <si>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</si>
  <si>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</si>
  <si>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</si>
  <si>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</si>
  <si>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</si>
  <si>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</si>
  <si>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</si>
  <si>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</si>
  <si>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</si>
  <si>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</si>
  <si>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</si>
  <si>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</si>
  <si>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</si>
  <si>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</si>
  <si>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</si>
  <si>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</si>
  <si>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</si>
  <si>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</si>
  <si>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</si>
  <si>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</si>
  <si>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</si>
  <si>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</si>
  <si>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</si>
  <si>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</si>
  <si>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</si>
  <si>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</si>
  <si>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</si>
  <si>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</si>
  <si>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</si>
  <si>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</si>
  <si>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</si>
  <si>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</si>
  <si>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</si>
  <si>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</si>
  <si>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</si>
  <si>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</si>
  <si>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</si>
  <si>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</si>
  <si>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</si>
  <si>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</si>
  <si>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</si>
  <si>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</si>
  <si>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</si>
  <si>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</si>
  <si>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</si>
  <si>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</si>
  <si>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</si>
  <si>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</si>
  <si>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</si>
  <si>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</si>
  <si>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</si>
  <si>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</si>
  <si>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</si>
  <si>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</si>
  <si>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</si>
  <si>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</si>
  <si>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</si>
  <si>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</si>
  <si>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</si>
  <si>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</si>
  <si>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</si>
  <si>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</si>
  <si>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</si>
  <si>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</si>
  <si>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</si>
  <si>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</si>
  <si>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</si>
  <si>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</si>
  <si>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</si>
  <si>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</si>
  <si>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</si>
  <si>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</si>
  <si>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</si>
  <si>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</si>
  <si>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</si>
  <si>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</si>
  <si>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</si>
  <si>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</si>
  <si>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</si>
  <si>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</si>
  <si>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</si>
  <si>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</si>
  <si>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**Description:** This policy causes grid-scale electricity storage from chemical batteries to increase above the amount predicted in the BAU Scenario. // **Guidance for setting values:** In 2019, the U.S. had about 1,400 MW of grid battery storage.  The BAU scenario is based on EIA AEO data and sees grid battery capacity reach 17,400 MW by 2050.  The additional potential is based on NREL's Renewable Electricity Futures Study (80% RE-ITI (2014) scenario) and suggests the U.S. could reach 120,000 MW of grid battery storage by 2050.</t>
  </si>
  <si>
    <t>reduction wedge</t>
  </si>
  <si>
    <t>increase wedge</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</si>
  <si>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t>
  </si>
  <si>
    <t>Exempt Process Emissions from C Tax</t>
  </si>
  <si>
    <t>Row of first policy missing a valid ID number</t>
  </si>
  <si>
    <t>Budget Deficit</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</si>
  <si>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</si>
  <si>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</si>
  <si>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</si>
  <si>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</si>
  <si>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</si>
  <si>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</si>
  <si>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</si>
  <si>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</si>
  <si>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</si>
  <si>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Mode Shifting</t>
  </si>
  <si>
    <t>Percent of Travel Demand Shifted to Other Modes or Eliminated</t>
  </si>
  <si>
    <t>trans mode shifting</t>
  </si>
  <si>
    <t>% of trips shifted</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</si>
  <si>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</si>
  <si>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</si>
  <si>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</si>
  <si>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</si>
  <si>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</si>
  <si>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</si>
  <si>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</si>
  <si>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</si>
  <si>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</si>
  <si>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</si>
  <si>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</si>
  <si>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</si>
  <si>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</si>
  <si>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</si>
  <si>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</si>
  <si>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</si>
  <si>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</si>
  <si>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</si>
  <si>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</si>
  <si>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</si>
  <si>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Change in Govt Cash Flow by Source</t>
  </si>
  <si>
    <t>Carbon Tax Revenue, Fuel Tax Revenue, EV Subsidy, Electricity Generation Subsidy, Electricity Capacity Construction Subsidy, Distributed Solar Subsidy, Fuel Subsidy, National Debt Interest, Remaining Government Cash Flows, Total</t>
  </si>
  <si>
    <t>Government Cash Flow Sources</t>
  </si>
  <si>
    <t>ad6600, 087bf1, f593e0, 04ffaf, f1bb18, 969696, c01b00, 00b050, 620e7a, 000000</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</si>
  <si>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</si>
  <si>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November 2020 Short-Term Energy Outlook (STEO) expects a 3.6% shrinkage in GDP (versus a counter-factual growth of 2.0% from the January STEO).  This is the default setting.</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</si>
  <si>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</si>
  <si>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</si>
  <si>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</si>
  <si>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Electric Vehicle Sales Standard</t>
  </si>
  <si>
    <t>EV Sales Standard</t>
  </si>
  <si>
    <t>Hydrogen Vehicle Sales Standard</t>
  </si>
  <si>
    <t>Hydrogen Veh Sales Standard</t>
  </si>
  <si>
    <t>Non BAU Capacity Retirement Schedule</t>
  </si>
  <si>
    <t>Boolean Use Non BAU Capacity Retirement Schedule</t>
  </si>
  <si>
    <t>Electricity Sector Fraction of Potential Additional CCS Achieved</t>
  </si>
  <si>
    <t>elec CCS</t>
  </si>
  <si>
    <t>**Description:**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t>
  </si>
  <si>
    <t>indst CCS</t>
  </si>
  <si>
    <t>Industry Sector Fraction of Potential Additional CCS Achieved</t>
  </si>
  <si>
    <t>Industry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</si>
  <si>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</si>
  <si>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energy related emissions</t>
  </si>
  <si>
    <t>Energy Related Emissions</t>
  </si>
  <si>
    <t>Process Emissions</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</si>
  <si>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t>
  </si>
  <si>
    <t>Oil and Gas Extraction</t>
  </si>
  <si>
    <t>Other Mining and Quarrying</t>
  </si>
  <si>
    <t>Food Beverage and Tobacco</t>
  </si>
  <si>
    <t>Textiles Apparel and Leather</t>
  </si>
  <si>
    <t>Wood Products</t>
  </si>
  <si>
    <t>Pulp Paper and Printing</t>
  </si>
  <si>
    <t>Refined Petroleum and Coke</t>
  </si>
  <si>
    <t>Rubber and Plastic Products</t>
  </si>
  <si>
    <t>Glass and Glass Products</t>
  </si>
  <si>
    <t>Cement and Other Nonmetallic Minerals</t>
  </si>
  <si>
    <t>Other Metals</t>
  </si>
  <si>
    <t>Metal Products Except Machinery and Vehicles</t>
  </si>
  <si>
    <t>Computers and Electronics</t>
  </si>
  <si>
    <t>Appliances and Electrical Equipment</t>
  </si>
  <si>
    <t>Other Machinery</t>
  </si>
  <si>
    <t>Road Vehicles</t>
  </si>
  <si>
    <t>Nonroad Vehicles</t>
  </si>
  <si>
    <t>Other Manufacturing</t>
  </si>
  <si>
    <t>Energy Pipelines and Gas Processing</t>
  </si>
  <si>
    <t>Construction</t>
  </si>
  <si>
    <t>009999</t>
  </si>
  <si>
    <t>FF9999</t>
  </si>
  <si>
    <t>CCFF33</t>
  </si>
  <si>
    <t>6E8000</t>
  </si>
  <si>
    <t>255-153-153</t>
  </si>
  <si>
    <t>204-255-51</t>
  </si>
  <si>
    <t>110-128-0</t>
  </si>
  <si>
    <t>0-99-99</t>
  </si>
  <si>
    <t>Output Industrial Fuel Use by Industry[construction 41T43]; Output Industrial Fuel Use by Industry[energy pipelines and gas processing 352T353]; Output Industrial Fuel Use by Industry[other manufacturing 31T33]; Output Industrial Fuel Use by Industry[nonroad vehicles 30]; Output Industrial Fuel Use by Industry[road vehicles 29]; Output Industrial Fuel Use by Industry[other machinery 28]; Output Industrial Fuel Use by Industry[appliances and electrical equipment 27]; Output Industrial Fuel Use by Industry[computers and electronics 26]; Output Industrial Fuel Use by Industry[metal products except machinery and vehicles 25]; Output Industrial Fuel Use by Industry[other metals 242]; Output Industrial Fuel Use by Industry[iron and steel 241]; Output Industrial Fuel Use by Industry[cement and other nonmetallic minerals 239]; Output Industrial Fuel Use by Industry[glass and glass products 231]; Output Industrial Fuel Use by Industry[rubber and plastic products 22]; Output Industrial Fuel Use by Industry[chemicals 20]; Output Industrial Fuel Use by Industry[refined petroleum and coke 19]; Output Industrial Fuel Use by Industry[pulp paper and printing 17T18]; Output Industrial Fuel Use by Industry[wood products 16]; Output Industrial Fuel Use by Industry[textiles apparel and leather 13T15]; Output Industrial Fuel Use by Industry[food beverage and tobacco 10T12]; Output Industrial Fuel Use by Industry[other mining and quarrying 07T08]; Output Industrial Fuel Use by Industry[oil and gas extraction 06]; Output Industrial Fuel Use by Industry[coal mining 05]</t>
  </si>
  <si>
    <t>Construction, Energy Pipelines and Gas Processing,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Refined Petroleum and Coke, Pulp Paper and Printing, Wood Products, Textiles Apparel and Leather, Food Beverage and Tobacco, Other Mining and Quarrying, Oil and Gas Extraction, Coal Mining</t>
  </si>
  <si>
    <t>6E8000, CCFF33, FF9999, 009999, bfb088, af64ff, 004d10, f593e0, 740000, 087bf1, 004185, c2dffd, ad6600, ff00ff, f1bb18, 000000, 04ffaf, 00b050, ffff00, ff6400, 620e7a, c01b00, 969696</t>
  </si>
  <si>
    <t>Output Industrial Fuel Use for Energy Purposes by Industry[construction 41T43]; Output Industrial Fuel Use for Energy Purposes by Industry[energy pipelines and gas processing 352T353]; Output Industrial Fuel Use for Energy Purposes by Industry[other manufacturing 31T33]; Output Industrial Fuel Use for Energy Purposes by Industry[nonroad vehicles 30]; Output Industrial Fuel Use for Energy Purposes by Industry[road vehicles 29]; Output Industrial Fuel Use for Energy Purposes by Industry[other machinery 28]; Output Industrial Fuel Use for Energy Purposes by Industry[appliances and electrical equipment 27]; Output Industrial Fuel Use for Energy Purposes by Industry[computers and electronics 26]; Output Industrial Fuel Use for Energy Purposes by Industry[metal products except machinery and vehicles 25]; Output Industrial Fuel Use for Energy Purposes by Industry[other metals 242]; Output Industrial Fuel Use for Energy Purposes by Industry[iron and steel 241]; Output Industrial Fuel Use for Energy Purposes by Industry[cement and other nonmetallic minerals 239]; Output Industrial Fuel Use for Energy Purposes by Industry[glass and glass products 231]; Output Industrial Fuel Use for Energy Purposes by Industry[rubber and plastic products 22]; Output Industrial Fuel Use for Energy Purposes by Industry[chemicals 20]; Output Industrial Fuel Use for Energy Purposes by Industry[refined petroleum and coke 19]; Output Industrial Fuel Use for Energy Purposes by Industry[pulp paper and printing 17T18]; Output Industrial Fuel Use for Energy Purposes by Industry[wood products 16]; Output Industrial Fuel Use for Energy Purposes by Industry[textiles apparel and leather 13T15]; Output Industrial Fuel Use for Energy Purposes by Industry[food beverage and tobacco 10T12]; Output Industrial Fuel Use for Energy Purposes by Industry[other mining and quarrying 07T08]; Output Industrial Fuel Use for Energy Purposes by Industry[oil and gas extraction 06]; Output Industrial Fuel Use for Energy Purposes by Industry[coal mining 05]</t>
  </si>
  <si>
    <t>Output Industry Sector CO2e Emissions by Industry[construction 41T43]; Output Industry Sector CO2e Emissions by Industry[energy pipelines and gas processing 352T353]; Output Industry Sector CO2e Emissions by Industry[other manufacturing 31T33]; Output Industry Sector CO2e Emissions by Industry[nonroad vehicles 30]; Output Industry Sector CO2e Emissions by Industry[road vehicles 29]; Output Industry Sector CO2e Emissions by Industry[other machinery 28]; Output Industry Sector CO2e Emissions by Industry[appliances and electrical equipment 27]; Output Industry Sector CO2e Emissions by Industry[computers and electronics 26]; Output Industry Sector CO2e Emissions by Industry[metal products except machinery and vehicles 25]; Output Industry Sector CO2e Emissions by Industry[other metals 242]; Output Industry Sector CO2e Emissions by Industry[iron and steel 241]; Output Industry Sector CO2e Emissions by Industry[cement and other nonmetallic minerals 239]; Output Industry Sector CO2e Emissions by Industry[glass and glass products 231]; Output Industry Sector CO2e Emissions by Industry[rubber and plastic products 22]; Output Industry Sector CO2e Emissions by Industry[chemicals 20]; Output Industry Sector CO2e Emissions by Industry[refined petroleum and coke 19]; Output Industry Sector CO2e Emissions by Industry[pulp paper and printing 17T18]; Output Industry Sector CO2e Emissions by Industry[wood products 16]; Output Industry Sector CO2e Emissions by Industry[textiles apparel and leather 13T15]; Output Industry Sector CO2e Emissions by Industry[food beverage and tobacco 10T12]; Output Industry Sector CO2e Emissions by Industry[other mining and quarrying 07T08]; Output Industry Sector CO2e Emissions by Industry[oil and gas extraction 06]; Output Industry Sector CO2e Emissions by Industry[coal mining 05]</t>
  </si>
  <si>
    <t>Output Industry Sector Energy Related CO2e Emissions by Industry[construction 41T43]; Output Industry Sector Energy Related CO2e Emissions by Industry[energy pipelines and gas processing 352T353]; Output Industry Sector Energy Related CO2e Emissions by Industry[other manufacturing 31T33]; Output Industry Sector Energy Related CO2e Emissions by Industry[nonroad vehicles 30]; Output Industry Sector Energy Related CO2e Emissions by Industry[road vehicles 29]; Output Industry Sector Energy Related CO2e Emissions by Industry[other machinery 28]; Output Industry Sector Energy Related CO2e Emissions by Industry[appliances and electrical equipment 27]; Output Industry Sector Energy Related CO2e Emissions by Industry[computers and electronics 26]; Output Industry Sector Energy Related CO2e Emissions by Industry[metal products except machinery and vehicles 25]; Output Industry Sector Energy Related CO2e Emissions by Industry[other metals 242]; Output Industry Sector Energy Related CO2e Emissions by Industry[iron and steel 241]; Output Industry Sector Energy Related CO2e Emissions by Industry[cement and other nonmetallic minerals 239]; Output Industry Sector Energy Related CO2e Emissions by Industry[glass and glass products 231]; Output Industry Sector Energy Related CO2e Emissions by Industry[rubber and plastic products 22]; Output Industry Sector Energy Related CO2e Emissions by Industry[chemicals 20]; Output Industry Sector Energy Related CO2e Emissions by Industry[refined petroleum and coke 19]; Output Industry Sector Energy Related CO2e Emissions by Industry[pulp paper and printing 17T18]; Output Industry Sector Energy Related CO2e Emissions by Industry[wood products 16]; Output Industry Sector Energy Related CO2e Emissions by Industry[textiles apparel and leather 13T15]; Output Industry Sector Energy Related CO2e Emissions by Industry[food beverage and tobacco 10T12]; Output Industry Sector Energy Related CO2e Emissions by Industry[other mining and quarrying 07T08]; Output Industry Sector Energy Related CO2e Emissions by Industry[oil and gas extraction 06]; Output Industry Sector Energy Related CO2e Emissions by Industry[coal mining 05]</t>
  </si>
  <si>
    <t>agriculture and forestry 01T03</t>
  </si>
  <si>
    <t>coal mining 05</t>
  </si>
  <si>
    <t>oil and gas extraction 06</t>
  </si>
  <si>
    <t>other mining and quarrying 07T08</t>
  </si>
  <si>
    <t>food beverage and tobacco 10T12</t>
  </si>
  <si>
    <t>textiles apparel and leather 13T15</t>
  </si>
  <si>
    <t>wood products 16</t>
  </si>
  <si>
    <t>pulp paper and printing 17T18</t>
  </si>
  <si>
    <t>refined petroleum and coke 19</t>
  </si>
  <si>
    <t>chemicals 20</t>
  </si>
  <si>
    <t>rubber and plastic products 22</t>
  </si>
  <si>
    <t>glass and glass products 231</t>
  </si>
  <si>
    <t>cement and other nonmetallic minerals 239</t>
  </si>
  <si>
    <t>iron and steel 241</t>
  </si>
  <si>
    <t>other metals 242</t>
  </si>
  <si>
    <t>metal products except machinery and vehicles 25</t>
  </si>
  <si>
    <t>computers and electronics 26</t>
  </si>
  <si>
    <t>appliances and electrical equipment 27</t>
  </si>
  <si>
    <t>other machinery 28</t>
  </si>
  <si>
    <t>road vehicles 29</t>
  </si>
  <si>
    <t>nonroad vehicles 30</t>
  </si>
  <si>
    <t>other manufacturing 31T33</t>
  </si>
  <si>
    <t>energy pipelines and gas processing 352T353</t>
  </si>
  <si>
    <t>water and waste 36T39</t>
  </si>
  <si>
    <t>construction 41T43</t>
  </si>
  <si>
    <t>Agriculture and Forestry</t>
  </si>
  <si>
    <t>Water and Waste</t>
  </si>
  <si>
    <t>Shift to Electricity</t>
  </si>
  <si>
    <t>Shift to Coal</t>
  </si>
  <si>
    <t>Shift to Natural Gas</t>
  </si>
  <si>
    <t>Shift to Biomass</t>
  </si>
  <si>
    <t>Shift to Petroleum</t>
  </si>
  <si>
    <t>Shift to Purchased Heat</t>
  </si>
  <si>
    <t>Shift to Crude Oil</t>
  </si>
  <si>
    <t>Shift to Heavy or Residual Oil</t>
  </si>
  <si>
    <t>Shift to LPG Propane or Butane</t>
  </si>
  <si>
    <t>Shift to Hydrogen</t>
  </si>
  <si>
    <t>Industry: Agriculture and Forestry</t>
  </si>
  <si>
    <t>Industry: Coal Mining</t>
  </si>
  <si>
    <t>Industry: Oil and Gas Extraction</t>
  </si>
  <si>
    <t>Industry: Other Mining and Quarrying</t>
  </si>
  <si>
    <t>Industry: Food Beverage and Tobacco</t>
  </si>
  <si>
    <t>Industry: Textiles Apparel and Leather</t>
  </si>
  <si>
    <t>Industry: Wood Products</t>
  </si>
  <si>
    <t>Industry: Pulp Paper and Printing</t>
  </si>
  <si>
    <t>Industry: Refined Petroleum and Coke</t>
  </si>
  <si>
    <t>Industry: Rubber and Plastic Products</t>
  </si>
  <si>
    <t>Industry: Glass and Glass Products</t>
  </si>
  <si>
    <t>Industry: Cement and Other Nonmetallic Minerals</t>
  </si>
  <si>
    <t>Industry: Other Metals</t>
  </si>
  <si>
    <t>Industry: Metal Products Except Machinery and Vehicles</t>
  </si>
  <si>
    <t>Industry: Computers and Electronics</t>
  </si>
  <si>
    <t>Industry: Appliances and Electrical Equipment</t>
  </si>
  <si>
    <t>Industry: Other Machinery</t>
  </si>
  <si>
    <t>Industry: Road Vehicles</t>
  </si>
  <si>
    <t>Industry: Nonroad Vehicles</t>
  </si>
  <si>
    <t>Industry: Other Manufacturing</t>
  </si>
  <si>
    <t>Industry: Energy Pipelines and Gas Processing</t>
  </si>
  <si>
    <t>Industry: Water and Waste</t>
  </si>
  <si>
    <t>Industry: Construction</t>
  </si>
  <si>
    <t>Output Process Emissions in CO2e by Industry[construction 41T43]; Output Process Emissions in CO2e by Industry[energy pipelines and gas processing 352T353]; Output Process Emissions in CO2e by Industry[other manufacturing 31T33]; Output Process Emissions in CO2e by Industry[nonroad vehicles 30]; Output Process Emissions in CO2e by Industry[road vehicles 29]; Output Process Emissions in CO2e by Industry[other machinery 28]; Output Process Emissions in CO2e by Industry[appliances and electrical equipment 27]; Output Process Emissions in CO2e by Industry[computers and electronics 26]; Output Process Emissions in CO2e by Industry[metal products except machinery and vehicles 25]; Output Process Emissions in CO2e by Industry[other metals 242]; Output Process Emissions in CO2e by Industry[iron and steel 241]; Output Process Emissions in CO2e by Industry[cement and other nonmetallic minerals 239]; Output Process Emissions in CO2e by Industry[glass and glass products 231]; Output Process Emissions in CO2e by Industry[rubber and plastic products 22]; Output Process Emissions in CO2e by Industry[chemicals 20]; Output Process Emissions in CO2e by Industry[refined petroleum and coke 19]; Output Process Emissions in CO2e by Industry[pulp paper and printing 17T18]; Output Process Emissions in CO2e by Industry[wood products 16]; Output Process Emissions in CO2e by Industry[textiles apparel and leather 13T15]; Output Process Emissions in CO2e by Industry[food beverage and tobacco 10T12]; Output Process Emissions in CO2e by Industry[other mining and quarrying 07T08]; Output Process Emissions in CO2e by Industry[oil and gas extraction 06]; Output Process Emissions in CO2e by Industry[coal mining 05]</t>
  </si>
  <si>
    <t>Electricity: Levelized Costs, Curtailment, Emissions and Water Use</t>
  </si>
  <si>
    <t>CO2e Emissions by Plant Type</t>
  </si>
  <si>
    <t>Biomass, Municipal Solid Waste, Petroleum, Natural Gas Peaker, Natural Gas Nonpeaker, Lignite, Hard Coal</t>
  </si>
  <si>
    <t>00b050, ff00ff, 000000, f593e0, c01b00, 004d10, 969696</t>
  </si>
  <si>
    <t>Output Electricity Sector CO2e Emissions[biomass es]; Output Electricity Sector CO2e Emissions[municipal solid waste es]; Output Electricity Sector CO2e Emissions[petroleum es]; Output Electricity Sector CO2e Emissions[natural gas peaker es]; Output Electricity Sector CO2e Emissions[natural gas nonpeaker es]; Output Electricity Sector CO2e Emissions[lignite es]; Output Electricity Sector CO2e Emissions[hard coal es]</t>
  </si>
  <si>
    <t>Sales: Light &amp; Medium Freight Trucks</t>
  </si>
  <si>
    <t>Fleet Composition: Light &amp; Medium Freight Trucks</t>
  </si>
  <si>
    <t>Light &amp; Medium Freight Trucks</t>
  </si>
  <si>
    <t>Sales: Heavy Freight Trucks</t>
  </si>
  <si>
    <t>Fleet Composition: Heavy Freight Trucks</t>
  </si>
  <si>
    <t>LULUCF</t>
  </si>
  <si>
    <t>Waste</t>
  </si>
  <si>
    <t>*adjustments made using Table 1.A(a) to move pipeline energy use from transportation into industry and to move waste incineration energy use from industry into waste</t>
  </si>
  <si>
    <t>Freight Aircraft, Light &amp; Medium Freight Trucks, Freight Ships, Freight Rail, Heavy Trucks</t>
  </si>
  <si>
    <t>Example Scenario</t>
  </si>
  <si>
    <t>Example_Scenario.cin</t>
  </si>
  <si>
    <t>Carbon Price</t>
  </si>
  <si>
    <t>Electricity Sector CCS</t>
  </si>
  <si>
    <t>Clean Electricity Standard</t>
  </si>
  <si>
    <t>NO,NE,IE</t>
  </si>
  <si>
    <r>
      <t>C. CO</t>
    </r>
    <r>
      <rPr>
        <b/>
        <vertAlign val="subscript"/>
        <sz val="9"/>
        <rFont val="Times New Roman"/>
        <family val="1"/>
      </rPr>
      <t>2</t>
    </r>
    <r>
      <rPr>
        <b/>
        <sz val="9"/>
        <rFont val="Times New Roman"/>
        <family val="1"/>
      </rPr>
      <t xml:space="preserve"> Transport and storage</t>
    </r>
  </si>
  <si>
    <r>
      <t xml:space="preserve">Memo items: </t>
    </r>
    <r>
      <rPr>
        <b/>
        <vertAlign val="superscript"/>
        <sz val="9"/>
        <rFont val="Times New Roman"/>
        <family val="1"/>
      </rPr>
      <t>(1)</t>
    </r>
  </si>
  <si>
    <r>
      <t>CO</t>
    </r>
    <r>
      <rPr>
        <b/>
        <vertAlign val="subscript"/>
        <sz val="9"/>
        <rFont val="Times New Roman"/>
        <family val="1"/>
      </rPr>
      <t>2</t>
    </r>
    <r>
      <rPr>
        <b/>
        <sz val="9"/>
        <rFont val="Times New Roman"/>
        <family val="1"/>
      </rPr>
      <t xml:space="preserve"> emissions from biomass</t>
    </r>
  </si>
  <si>
    <r>
      <t>CO</t>
    </r>
    <r>
      <rPr>
        <b/>
        <vertAlign val="subscript"/>
        <sz val="9"/>
        <rFont val="Times New Roman"/>
        <family val="1"/>
      </rPr>
      <t>2</t>
    </r>
    <r>
      <rPr>
        <b/>
        <sz val="9"/>
        <rFont val="Times New Roman"/>
        <family val="1"/>
      </rPr>
      <t xml:space="preserve"> captured</t>
    </r>
  </si>
  <si>
    <t>NO,IE,NA</t>
  </si>
  <si>
    <t>IE,NO</t>
  </si>
  <si>
    <t>(t)</t>
  </si>
  <si>
    <t>Beef Calves</t>
  </si>
  <si>
    <t>Dairy Calves</t>
  </si>
  <si>
    <t>NE,IE,NA</t>
  </si>
  <si>
    <t>2030 Nationally Determined Contribution (NDC)</t>
  </si>
  <si>
    <t>In its updated Nationally Determined Contribution (NDC) to the U.N. Framework Convention on Climate Change, the U.S. committed to reduce greenhouse gas emissions 50-52 percent below 2005 levels by 2030.</t>
  </si>
  <si>
    <r>
      <t>NDC</t>
    </r>
    <r>
      <rPr>
        <sz val="11"/>
        <color theme="1"/>
        <rFont val="Calibri"/>
        <family val="2"/>
      </rPr>
      <t xml:space="preserve"> Pathway</t>
    </r>
  </si>
  <si>
    <t>Scenario_NDC.cin</t>
  </si>
  <si>
    <t>male</t>
  </si>
  <si>
    <t>female</t>
  </si>
  <si>
    <t>Change in Jobs by Race</t>
  </si>
  <si>
    <t>white</t>
  </si>
  <si>
    <t>black</t>
  </si>
  <si>
    <t>asian</t>
  </si>
  <si>
    <t>other race</t>
  </si>
  <si>
    <t>Change in Jobs by Hispanic or Latino Status</t>
  </si>
  <si>
    <t>hispanic or latino</t>
  </si>
  <si>
    <t>not hispanic or latino</t>
  </si>
  <si>
    <t>Change in Jobs by Age Bracket</t>
  </si>
  <si>
    <t>age 16 to 19</t>
  </si>
  <si>
    <t>age 20 to 24</t>
  </si>
  <si>
    <t>age 25 to 34</t>
  </si>
  <si>
    <t>age 35 to 44</t>
  </si>
  <si>
    <t>age 45 to 54</t>
  </si>
  <si>
    <t>age 55 to 64</t>
  </si>
  <si>
    <t>age 65+</t>
  </si>
  <si>
    <t>Output Change in Domestic Jobs by Demographic Trait[female]; Output Change in Domestic Jobs by Demographic Trait[male]</t>
  </si>
  <si>
    <t>Female, Male</t>
  </si>
  <si>
    <t>00b050, ff6400</t>
  </si>
  <si>
    <t>Other Race or Multiple Races, Asian, Black, White</t>
  </si>
  <si>
    <t>087bf1, 00b050, f1bb18, c01b00</t>
  </si>
  <si>
    <t>Output Change in Domestic Jobs by Demographic Trait[hispanic]; Output Change in Domestic Jobs by Demographic Trait[nonhispanic]</t>
  </si>
  <si>
    <t>Hispanic or Latino, Not Hispanic or Latino</t>
  </si>
  <si>
    <t>af64ff, 04ffaf</t>
  </si>
  <si>
    <t>Output Change in Domestic Jobs by Demographic Trait[age 65plus]; Output Change in Domestic Jobs by Demographic Trait[age 55to64]; Output Change in Domestic Jobs by Demographic Trait[age 45to54]; Output Change in Domestic Jobs by Demographic Trait[age 35to44]; Output Change in Domestic Jobs by Demographic Trait[age 25to34]; Output Change in Domestic Jobs by Demographic Trait[age 20to24]; Output Change in Domestic Jobs by Demographic Trait[age 16to19]</t>
  </si>
  <si>
    <t>Age 65 Plus, Age 55 to 64, Age 45 to 54, Age 35 to 44, Age 25 to 34, Age 20 to 24, Age 16 to 19</t>
  </si>
  <si>
    <t>c01b00, 969696, f1bb18, 00b050, f593e0, 087bf1, ff6400</t>
  </si>
  <si>
    <t>Avoided Deaths by Race</t>
  </si>
  <si>
    <t>Avoided Deaths by Hispanic or Latino Status</t>
  </si>
  <si>
    <t>Output Avoided Premature Mortality by Demographic Trait[female]; Output Avoided Premature Mortality by Demographic Trait[male]</t>
  </si>
  <si>
    <t>Output Avoided Premature Mortality by Demographic Trait[other race]; Output Avoided Premature Mortality by Demographic Trait[asian]; Output Avoided Premature Mortality by Demographic Trait[black]; Output Avoided Premature Mortality by Demographic Trait[white]</t>
  </si>
  <si>
    <t>Output Avoided Premature Mortality by Demographic Trait[hispanic]; Output Avoided Premature Mortality by Demographic Trait[nonhispanic]</t>
  </si>
  <si>
    <t>Percent Change in Jobs by Race</t>
  </si>
  <si>
    <t>Perc Change in Jobs by Hispanic or Latino Status</t>
  </si>
  <si>
    <t>Percent Change in Jobs by Age Bracket</t>
  </si>
  <si>
    <t>Output Percent Change in Employment by Demographic Trait[female]; Output Percent Change in Employment by Demographic Trait[male]</t>
  </si>
  <si>
    <t>Output Percent Change in Employment by Demographic Trait[hispanic]; Output Percent Change in Employment by Demographic Trait[nonhispanic]</t>
  </si>
  <si>
    <t>Output Percent Change in Employment by Demographic Trait[age 65plus]; Output Percent Change in Employment by Demographic Trait[age 55to64]; Output Percent Change in Employment by Demographic Trait[age 45to54]; Output Percent Change in Employment by Demographic Trait[age 35to44]; Output Percent Change in Employment by Demographic Trait[age 25to34]; Output Percent Change in Employment by Demographic Trait[age 20to24]; Output Percent Change in Employment by Demographic Trait[age 16to19]</t>
  </si>
  <si>
    <t>Output Percent Change in Employment by Demographic Trait[other race]; Output Percent Change in Employment by Demographic Trait[asian]; Output Percent Change in Employment by Demographic Trait[black]; Output Percent Change in Employment by Demographic Trait[white]</t>
  </si>
  <si>
    <t>Output Change in Domestic Jobs by Demographic Trait[other race]; Output Change in Domestic Jobs by Demographic Trait[asian]; Output Change in Domestic Jobs by Demographic Trait[black]; Output Change in Domestic Jobs by Demographic Trait[white]</t>
  </si>
  <si>
    <t>Output Percent Change in Deaths by Demographic Trait[female]; Output Percent Change in Deaths by Demographic Trait[male]</t>
  </si>
  <si>
    <t>Output Percent Change in Deaths by Demographic Trait[other race]; Output Percent Change in Deaths by Demographic Trait[asian]; Output Percent Change in Deaths by Demographic Trait[black]; Output Percent Change in Deaths by Demographic Trait[white]</t>
  </si>
  <si>
    <t>Output Percent Change in Deaths by Demographic Trait[hispanic]; Output Percent Change in Deaths by Demographic Trait[nonhispanic]</t>
  </si>
  <si>
    <t>Percent Change in Deaths by Race</t>
  </si>
  <si>
    <t>Perc Change in Deaths by Hispanic or Latino Status</t>
  </si>
  <si>
    <t>Percent Change in Deaths</t>
  </si>
  <si>
    <t>Output Percent Change in Deaths</t>
  </si>
  <si>
    <t>% of imports shifted</t>
  </si>
  <si>
    <t>Fraction of Imported Industrial Outputs Shifted to In Region Suppliers</t>
  </si>
  <si>
    <t>indst buy in region outputs</t>
  </si>
  <si>
    <t>This tab contains information about each policy that does not vary by subscripted element of that policy.</t>
  </si>
  <si>
    <t>It matches policies to the listing in the "PolicyLevers" tab using the "Vensim Variable Name" column.</t>
  </si>
  <si>
    <t>https://autoalliance.org/energy-environment/state-electric-vehicle-mandate/
https://www.cnbc.com/2019/08/26/colorado-joins-california-in-requiring-automakers-to-sell-more-evs.html
https://www.consumerreports.org/hybrids-evs/california-says-new-cars-sold-in-the-state-must-be-zero-emissions-by-2035/
https://www.greentechmedia.com/articles/read/electric-buses-are-going-to-dominate
statistics from FoVObE variable
https://www.prnewswire.com/news-releases/electric-boats-and-ships-2017-2027-300561222.html</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</si>
  <si>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
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
https://theicct.org/sites/default/files/publications/ICCT_ShipEfficiency_20130723.pdf
Others calculated from model input data.</t>
  </si>
  <si>
    <t>National Research Council, 2013, "Transitions to Alternative Vehicles and Fuels", https://www.nap.edu/catalog/18264/transitions-to-alternative-vehicles-and-fuels, Table 2.9, Fuel economy test mpg.
U.S. DoE, 2013, "Potential for Energy Efficiency Improvement Beyond the Light-Duty-Vehicle Sector," http://www.nrel.gov/docs/fy13osti/55637.pdf, Table 2.2 and Section 3.4.5, Paragraph 1
David McCollum, Gregory Gould, and Davide Greene, 2009, "Greenhouse Gas Emissions from Aviation and Marine Transportation: Mitigation Potential and Policies", Pew Center on Global Climate Change, http://www.c2es.org/docUploads/aviation-and-marine-report-2009.pdf, Table 4
https://theicct.org/sites/default/files/publications/ICCT_ShipEfficiency_20130723.pdf</t>
  </si>
  <si>
    <t>EIA AEO</t>
  </si>
  <si>
    <t>**Description:**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t>
  </si>
  <si>
    <t>**Description:**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</si>
  <si>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</si>
  <si>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represents a modest rebate paid to customers who purchase energy-efficient building equipment of the selected type(s).  Typical rebate amounts represented by this policy are $50-100 for a clothes washer and $25-50 for a dishwasher or refrigerator.</t>
  </si>
  <si>
    <t>**Description:** This policy prevents new capacity of the selected type(s) from being built or deployed.</t>
  </si>
  <si>
    <t>**Description:**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t>
  </si>
  <si>
    <t>**Description:**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t>
  </si>
  <si>
    <t>**Description:**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t>
  </si>
  <si>
    <t>**Description:**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</si>
  <si>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</si>
  <si>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t>
  </si>
  <si>
    <t>**Description:**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t>
  </si>
  <si>
    <t>**Description:**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</si>
  <si>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**Description:** This policy reduces methane emissions from the selected industry by increasing the capture of methane that is currently being released into the atmosphere (for example, stopping leaks from wellheads, pipes, coal mines, landfills, etc.).</t>
  </si>
  <si>
    <t>**Description:** This policy reduces methane emissions from the selected industry by increasing the burning of methane that is currently being released into the atmosphere (i.e. flaring instead of venting/leaking).</t>
  </si>
  <si>
    <t>**Description:**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t>
  </si>
  <si>
    <t>**Description:**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t>
  </si>
  <si>
    <t>**Description:**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</si>
  <si>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</si>
  <si>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Allwood and Cullen, "Sustainable Materials Without the Hot Air: Making Buildings, Vehicles and Products Efficiently and with Less New Material"
Allwood and Cullen, "Sustainable Materials With Both Eyes Open" - page 185, http://www.withbotheyesopen.com/read.php?c=12
USDA Irrigation &amp; Water Use: https://www.ers.usda.gov/topics/farm-practices-management/irrigation-water-use.aspx and EPA WaterSense Statistics and Facts: https://www.epa.gov/watersense/statistics-and-facts</t>
  </si>
  <si>
    <t>https://www.energy.gov/articles/secretary-perry-announces-financial-close-additional-loan-guarantees-during-trip-vogtle
https://www.energysage.com/solar/cost-benefit/solar-investment-tax-credit/
http://biomassmagazine.com/articles/8185/usda-loan-guarantees-support-3-biomass-power-plants</t>
  </si>
  <si>
    <t>E&amp;E Publishing.  The Clean Power Plan - A Summary.  http://www.eenews.net/interactive/clean_power_plan/fact_sheets/rule
National Renewable Energy Laboratory.  United States (48 Contiguous States) Potential Wind Capacity Cumulative Area vs. Gross Capacity Factor.  http://apps2.eere.energy.gov/wind/windexchange/pdfs/wind_maps/us_contiguous_wind_potential_chart.pdf
See the discussion of multi-junction solar cells on Wikipedia at https://en.wikipedia.org/wiki/Multi-junction_solar_cell.  Also NREL has a useful chart at http://www.nrel.gov/ncpv/images/efficiency_chart.jpg.</t>
  </si>
  <si>
    <t>International Energy Agency, 2009, "Transport, Energy and CO2: Moving toward Sustainability", http://www.iea.org/publications/freepublications/publication/transport2009.pdf
"Freight Facts and Figures", 2013, https://ops.fhwa.dot.gov/freight/freight_analysis/nat_freight_stats/docs/13factsfigures/pdfs/fff2013_highres.pdf</t>
  </si>
  <si>
    <r>
      <rPr>
        <b/>
        <sz val="11"/>
        <rFont val="Calibri"/>
        <family val="2"/>
        <scheme val="minor"/>
      </rPr>
      <t>Number of EV chargers:</t>
    </r>
    <r>
      <rPr>
        <sz val="11"/>
        <rFont val="Calibri"/>
        <family val="2"/>
        <scheme val="minor"/>
      </rPr>
      <t xml:space="preserve"> https://evadoption.com/ev-charging-stations-statistics/</t>
    </r>
    <r>
      <rPr>
        <b/>
        <sz val="11"/>
        <rFont val="Calibri"/>
        <family val="2"/>
        <scheme val="minor"/>
      </rPr>
      <t xml:space="preserve">
Number of gas stations:</t>
    </r>
    <r>
      <rPr>
        <sz val="11"/>
        <rFont val="Calibri"/>
        <family val="2"/>
        <scheme val="minor"/>
      </rPr>
      <t xml:space="preserve"> U.S. Census, Statistics of U.S. Businesses, https://www.census.gov/data/tables/2016/econ/susb/2016-susb-annual.html
</t>
    </r>
    <r>
      <rPr>
        <b/>
        <sz val="11"/>
        <rFont val="Calibri"/>
        <family val="2"/>
        <scheme val="minor"/>
      </rPr>
      <t>Pumps per station:</t>
    </r>
    <r>
      <rPr>
        <sz val="11"/>
        <rFont val="Calibri"/>
        <family val="2"/>
        <scheme val="minor"/>
      </rPr>
      <t xml:space="preserve"> https://247wallst.com/economy/2014/05/22/why-are-there-115000-or-150000-gas-stations-in-america/</t>
    </r>
  </si>
  <si>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</si>
  <si>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</si>
  <si>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r>
      <t xml:space="preserve">Define most policy properties on the </t>
    </r>
    <r>
      <rPr>
        <b/>
        <sz val="11"/>
        <color rgb="FF740000"/>
        <rFont val="Calibri"/>
        <family val="2"/>
        <scheme val="minor"/>
      </rPr>
      <t>"Policy Characteristics"</t>
    </r>
    <r>
      <rPr>
        <sz val="11"/>
        <rFont val="Calibri"/>
        <family val="2"/>
        <scheme val="minor"/>
      </rPr>
      <t xml:space="preserve"> tab.</t>
    </r>
  </si>
  <si>
    <r>
      <t xml:space="preserve">Specify the subscripted elements of each policy and which are enabled/disabled on the </t>
    </r>
    <r>
      <rPr>
        <b/>
        <sz val="11"/>
        <color rgb="FF740000"/>
        <rFont val="Calibri"/>
        <family val="2"/>
        <scheme val="minor"/>
      </rPr>
      <t>"PolicyLevers"</t>
    </r>
    <r>
      <rPr>
        <sz val="11"/>
        <rFont val="Calibri"/>
        <family val="2"/>
        <scheme val="minor"/>
      </rPr>
      <t xml:space="preserve"> tab.</t>
    </r>
  </si>
  <si>
    <t>On the PolicyLevers tab, only manually edit the cells under the green column headers.  Simply extend the</t>
  </si>
  <si>
    <t>existing formulas up or down to fill cells under the red headers on that tab.</t>
  </si>
  <si>
    <t>Notes on Meaning of Blank Cells on the Policy Characteristics Tab</t>
  </si>
  <si>
    <t>Notes on Unit Formatting on Policy Characteristics Tab</t>
  </si>
  <si>
    <t>Customizing Policy Levers</t>
  </si>
  <si>
    <t>RnD CCS capital cost reduction</t>
  </si>
  <si>
    <t>RnD electricity capital cost reduction</t>
  </si>
  <si>
    <t>RnD industry capital cost reduction</t>
  </si>
  <si>
    <t>RnD transportation capital cost reduction</t>
  </si>
  <si>
    <t>RnD CCS fuel use reduction</t>
  </si>
  <si>
    <t>RnD electricity fuel use reduction</t>
  </si>
  <si>
    <t>RnD industry fuel use reduction</t>
  </si>
  <si>
    <t>RnD transportation fuel use reduction</t>
  </si>
  <si>
    <t>Buy In-Region Products</t>
  </si>
  <si>
    <t>**Description:**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t>
  </si>
  <si>
    <t>Change in Jobs by Union Status</t>
  </si>
  <si>
    <t>Output Change in Domestic Jobs by Union Status[union]; Output Change in Domestic Jobs by Union Status[nonunion]</t>
  </si>
  <si>
    <t>Union Jobs, Non-Union Jobs</t>
  </si>
  <si>
    <t>087bf1, 00b050</t>
  </si>
  <si>
    <t>Percent Change in Jobs by Union Status</t>
  </si>
  <si>
    <t>Output Percent Change in Domestic Jobs by Union Status[union]; Output Percent Change in Domestic Jobs by Union Status[nonunion]</t>
  </si>
  <si>
    <t>N2O Abatement</t>
  </si>
  <si>
    <t>Fraction of N2O Abatement Achieved</t>
  </si>
  <si>
    <t>indst N2O abatement</t>
  </si>
  <si>
    <t>**Description:** This policy reduces nitrous oxide (N2O) process emissions from the chemicals industry (primarily from the production of nitric acid and adipic acid) by destroying the N2O rather than venting it to the atmosphere.</t>
  </si>
  <si>
    <t>**Description:**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</si>
  <si>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r>
      <t>g. Other (</t>
    </r>
    <r>
      <rPr>
        <b/>
        <i/>
        <sz val="9"/>
        <rFont val="Times New Roman"/>
        <family val="1"/>
      </rPr>
      <t>please specify</t>
    </r>
    <r>
      <rPr>
        <b/>
        <sz val="9"/>
        <rFont val="Times New Roman"/>
        <family val="1"/>
      </rPr>
      <t>)</t>
    </r>
  </si>
  <si>
    <r>
      <t xml:space="preserve">5. Other </t>
    </r>
    <r>
      <rPr>
        <b/>
        <i/>
        <sz val="9"/>
        <rFont val="Times New Roman"/>
        <family val="1"/>
      </rPr>
      <t>(as specified in table 1.A(a) sheet 4)</t>
    </r>
  </si>
  <si>
    <r>
      <t>c.  Other</t>
    </r>
    <r>
      <rPr>
        <b/>
        <i/>
        <sz val="9"/>
        <rFont val="Times New Roman"/>
        <family val="1"/>
      </rPr>
      <t xml:space="preserve"> (as specified in table 1.B.1)</t>
    </r>
  </si>
  <si>
    <r>
      <t>d. Other</t>
    </r>
    <r>
      <rPr>
        <b/>
        <i/>
        <sz val="9"/>
        <rFont val="Times New Roman"/>
        <family val="1"/>
      </rPr>
      <t xml:space="preserve"> (as specified in table 1.B.2)</t>
    </r>
  </si>
  <si>
    <r>
      <t>1.  Transport of CO</t>
    </r>
    <r>
      <rPr>
        <b/>
        <vertAlign val="subscript"/>
        <sz val="9"/>
        <rFont val="Times New Roman"/>
        <family val="1"/>
      </rPr>
      <t>2</t>
    </r>
  </si>
  <si>
    <r>
      <t>Other fossil fuels</t>
    </r>
    <r>
      <rPr>
        <b/>
        <vertAlign val="superscript"/>
        <sz val="9"/>
        <rFont val="Times New Roman"/>
        <family val="1"/>
      </rPr>
      <t>(4)</t>
    </r>
  </si>
  <si>
    <r>
      <t>Peat</t>
    </r>
    <r>
      <rPr>
        <b/>
        <vertAlign val="superscript"/>
        <sz val="9"/>
        <rFont val="Times New Roman"/>
        <family val="1"/>
      </rPr>
      <t>(5)</t>
    </r>
  </si>
  <si>
    <r>
      <t>Biomass</t>
    </r>
    <r>
      <rPr>
        <b/>
        <vertAlign val="superscript"/>
        <sz val="9"/>
        <rFont val="Times New Roman"/>
        <family val="1"/>
      </rPr>
      <t>(6)</t>
    </r>
  </si>
  <si>
    <r>
      <t>a.  Public electricity and heat production</t>
    </r>
    <r>
      <rPr>
        <b/>
        <vertAlign val="superscript"/>
        <sz val="9"/>
        <rFont val="Times New Roman"/>
        <family val="1"/>
      </rPr>
      <t>(7)</t>
    </r>
  </si>
  <si>
    <r>
      <t>c.  Manufacture of solid fuels and other energy industries</t>
    </r>
    <r>
      <rPr>
        <b/>
        <vertAlign val="superscript"/>
        <sz val="9"/>
        <rFont val="Times New Roman"/>
        <family val="1"/>
      </rPr>
      <t>(8)</t>
    </r>
  </si>
  <si>
    <r>
      <t>Other fossil fuels</t>
    </r>
    <r>
      <rPr>
        <b/>
        <vertAlign val="superscript"/>
        <sz val="9"/>
        <color indexed="8"/>
        <rFont val="Times New Roman"/>
        <family val="1"/>
      </rPr>
      <t>(4)</t>
    </r>
  </si>
  <si>
    <r>
      <t>Peat</t>
    </r>
    <r>
      <rPr>
        <b/>
        <vertAlign val="superscript"/>
        <sz val="9"/>
        <color indexed="8"/>
        <rFont val="Times New Roman"/>
        <family val="1"/>
      </rPr>
      <t>(5)</t>
    </r>
  </si>
  <si>
    <r>
      <t>Biomass</t>
    </r>
    <r>
      <rPr>
        <b/>
        <vertAlign val="superscript"/>
        <sz val="9"/>
        <color indexed="8"/>
        <rFont val="Times New Roman"/>
        <family val="1"/>
      </rPr>
      <t>(6)</t>
    </r>
  </si>
  <si>
    <r>
      <t>g. Other (</t>
    </r>
    <r>
      <rPr>
        <b/>
        <i/>
        <sz val="9"/>
        <color indexed="8"/>
        <rFont val="Times New Roman"/>
        <family val="1"/>
      </rPr>
      <t>please specify</t>
    </r>
    <r>
      <rPr>
        <b/>
        <sz val="9"/>
        <color indexed="8"/>
        <rFont val="Times New Roman"/>
        <family val="1"/>
      </rPr>
      <t>)</t>
    </r>
    <r>
      <rPr>
        <b/>
        <vertAlign val="superscript"/>
        <sz val="9"/>
        <color indexed="8"/>
        <rFont val="Times New Roman"/>
        <family val="1"/>
      </rPr>
      <t>(9)</t>
    </r>
  </si>
  <si>
    <r>
      <t>a.  Domestic aviation</t>
    </r>
    <r>
      <rPr>
        <b/>
        <vertAlign val="superscript"/>
        <sz val="9"/>
        <rFont val="Times New Roman"/>
        <family val="1"/>
      </rPr>
      <t>(10)</t>
    </r>
  </si>
  <si>
    <r>
      <t>b.  Road transportation</t>
    </r>
    <r>
      <rPr>
        <b/>
        <vertAlign val="superscript"/>
        <sz val="9"/>
        <rFont val="Times New Roman"/>
        <family val="1"/>
      </rPr>
      <t>(11)</t>
    </r>
  </si>
  <si>
    <r>
      <t>Other liquid fuels (</t>
    </r>
    <r>
      <rPr>
        <b/>
        <i/>
        <sz val="9"/>
        <rFont val="Times New Roman"/>
        <family val="1"/>
      </rPr>
      <t>please specify</t>
    </r>
    <r>
      <rPr>
        <b/>
        <sz val="9"/>
        <rFont val="Times New Roman"/>
        <family val="1"/>
      </rPr>
      <t>)</t>
    </r>
  </si>
  <si>
    <r>
      <t xml:space="preserve">Other fossil fuels </t>
    </r>
    <r>
      <rPr>
        <b/>
        <i/>
        <sz val="9"/>
        <rFont val="Times New Roman"/>
        <family val="1"/>
      </rPr>
      <t>(please specify)</t>
    </r>
    <r>
      <rPr>
        <b/>
        <vertAlign val="superscript"/>
        <sz val="9"/>
        <rFont val="Times New Roman"/>
        <family val="1"/>
      </rPr>
      <t>(4)</t>
    </r>
  </si>
  <si>
    <r>
      <t>Other liquid fFuels (</t>
    </r>
    <r>
      <rPr>
        <b/>
        <i/>
        <sz val="9"/>
        <rFont val="Times New Roman"/>
        <family val="1"/>
      </rPr>
      <t>please specify</t>
    </r>
    <r>
      <rPr>
        <b/>
        <sz val="9"/>
        <rFont val="Times New Roman"/>
        <family val="1"/>
      </rPr>
      <t>)</t>
    </r>
  </si>
  <si>
    <r>
      <t>Other fossil  fuels (</t>
    </r>
    <r>
      <rPr>
        <b/>
        <i/>
        <sz val="9"/>
        <rFont val="Times New Roman"/>
        <family val="1"/>
      </rPr>
      <t>please specify)</t>
    </r>
  </si>
  <si>
    <r>
      <t>d.  Domestic Navigation</t>
    </r>
    <r>
      <rPr>
        <b/>
        <vertAlign val="superscript"/>
        <sz val="9"/>
        <rFont val="Times New Roman"/>
        <family val="1"/>
      </rPr>
      <t>(10)</t>
    </r>
    <r>
      <rPr>
        <b/>
        <sz val="9"/>
        <rFont val="Times New Roman"/>
        <family val="1"/>
      </rPr>
      <t xml:space="preserve"> </t>
    </r>
  </si>
  <si>
    <r>
      <t>Other liquid fuels</t>
    </r>
    <r>
      <rPr>
        <b/>
        <i/>
        <sz val="9"/>
        <rFont val="Times New Roman"/>
        <family val="1"/>
      </rPr>
      <t xml:space="preserve"> (please specify)</t>
    </r>
  </si>
  <si>
    <r>
      <t>Other fossil fuels (</t>
    </r>
    <r>
      <rPr>
        <b/>
        <i/>
        <sz val="9"/>
        <rFont val="Times New Roman"/>
        <family val="1"/>
      </rPr>
      <t>please specify)</t>
    </r>
    <r>
      <rPr>
        <b/>
        <vertAlign val="superscript"/>
        <sz val="9"/>
        <rFont val="Times New Roman"/>
        <family val="1"/>
      </rPr>
      <t>(4)</t>
    </r>
  </si>
  <si>
    <r>
      <t xml:space="preserve">e.  Other transportation </t>
    </r>
    <r>
      <rPr>
        <b/>
        <i/>
        <sz val="9"/>
        <rFont val="Times New Roman"/>
        <family val="1"/>
      </rPr>
      <t>(please specify)</t>
    </r>
  </si>
  <si>
    <r>
      <t>ii. Other</t>
    </r>
    <r>
      <rPr>
        <b/>
        <i/>
        <sz val="9"/>
        <color indexed="8"/>
        <rFont val="Times New Roman"/>
        <family val="1"/>
      </rPr>
      <t xml:space="preserve"> (please specify)</t>
    </r>
  </si>
  <si>
    <r>
      <t>a.  Commercial/institutional</t>
    </r>
    <r>
      <rPr>
        <b/>
        <vertAlign val="superscript"/>
        <sz val="9"/>
        <rFont val="Times New Roman"/>
        <family val="1"/>
      </rPr>
      <t>(12)</t>
    </r>
  </si>
  <si>
    <r>
      <t>b.  Residential</t>
    </r>
    <r>
      <rPr>
        <b/>
        <vertAlign val="superscript"/>
        <sz val="9"/>
        <rFont val="Times New Roman"/>
        <family val="1"/>
      </rPr>
      <t>(13)</t>
    </r>
  </si>
  <si>
    <r>
      <t>Fossil fuels</t>
    </r>
    <r>
      <rPr>
        <b/>
        <vertAlign val="superscript"/>
        <sz val="9"/>
        <rFont val="Times New Roman"/>
        <family val="1"/>
      </rPr>
      <t>(4)</t>
    </r>
  </si>
  <si>
    <r>
      <t xml:space="preserve">10.  Other </t>
    </r>
    <r>
      <rPr>
        <b/>
        <i/>
        <sz val="9"/>
        <rFont val="Times New Roman"/>
        <family val="1"/>
      </rPr>
      <t>(as specified in table 2(I).A-H)</t>
    </r>
  </si>
  <si>
    <r>
      <t xml:space="preserve">7.  Other </t>
    </r>
    <r>
      <rPr>
        <b/>
        <i/>
        <sz val="9"/>
        <rFont val="Times New Roman"/>
        <family val="1"/>
      </rPr>
      <t>(as specified in table 2(I).A-H)</t>
    </r>
  </si>
  <si>
    <r>
      <t xml:space="preserve">5.  Other </t>
    </r>
    <r>
      <rPr>
        <b/>
        <i/>
        <sz val="9"/>
        <rFont val="Times New Roman"/>
        <family val="1"/>
      </rPr>
      <t>(as specified in table 2(II))</t>
    </r>
  </si>
  <si>
    <r>
      <t>2.  SF</t>
    </r>
    <r>
      <rPr>
        <b/>
        <vertAlign val="subscript"/>
        <sz val="9"/>
        <rFont val="Times New Roman"/>
        <family val="1"/>
      </rPr>
      <t>6</t>
    </r>
    <r>
      <rPr>
        <b/>
        <sz val="9"/>
        <rFont val="Times New Roman"/>
        <family val="1"/>
      </rPr>
      <t xml:space="preserve"> and PFCs from other product use</t>
    </r>
  </si>
  <si>
    <r>
      <t>3.  N</t>
    </r>
    <r>
      <rPr>
        <b/>
        <vertAlign val="subscript"/>
        <sz val="9"/>
        <rFont val="Times New Roman"/>
        <family val="1"/>
      </rPr>
      <t>2</t>
    </r>
    <r>
      <rPr>
        <b/>
        <sz val="9"/>
        <rFont val="Times New Roman"/>
        <family val="1"/>
      </rPr>
      <t>O from product uses</t>
    </r>
  </si>
  <si>
    <t>F.     Product uses as substitutes for ODS</t>
  </si>
  <si>
    <r>
      <t>1.   Cattle</t>
    </r>
    <r>
      <rPr>
        <b/>
        <vertAlign val="superscript"/>
        <sz val="9"/>
        <rFont val="Times New Roman"/>
        <family val="1"/>
      </rPr>
      <t>(1)</t>
    </r>
  </si>
  <si>
    <r>
      <t xml:space="preserve">Other </t>
    </r>
    <r>
      <rPr>
        <b/>
        <i/>
        <sz val="9"/>
        <rFont val="Times New Roman"/>
        <family val="1"/>
      </rPr>
      <t>(as specified in table 3(I).A)</t>
    </r>
  </si>
  <si>
    <r>
      <t>1.    Cattle</t>
    </r>
    <r>
      <rPr>
        <b/>
        <vertAlign val="superscript"/>
        <sz val="9"/>
        <rFont val="Times New Roman"/>
        <family val="1"/>
      </rPr>
      <t>(1)</t>
    </r>
  </si>
  <si>
    <r>
      <t xml:space="preserve">Other </t>
    </r>
    <r>
      <rPr>
        <b/>
        <i/>
        <sz val="9"/>
        <rFont val="Times New Roman"/>
        <family val="1"/>
      </rPr>
      <t>(as specified in table 3(I).B)</t>
    </r>
  </si>
  <si>
    <r>
      <t>5. Indirect N</t>
    </r>
    <r>
      <rPr>
        <b/>
        <vertAlign val="subscript"/>
        <sz val="9"/>
        <rFont val="Times New Roman"/>
        <family val="1"/>
      </rPr>
      <t>2</t>
    </r>
    <r>
      <rPr>
        <b/>
        <sz val="9"/>
        <rFont val="Times New Roman"/>
        <family val="1"/>
      </rPr>
      <t>O emissions</t>
    </r>
  </si>
  <si>
    <r>
      <t xml:space="preserve">3.  Other </t>
    </r>
    <r>
      <rPr>
        <b/>
        <i/>
        <sz val="9"/>
        <rFont val="Times New Roman"/>
        <family val="1"/>
      </rPr>
      <t>(as specified in table 5.D)</t>
    </r>
  </si>
  <si>
    <r>
      <t>E.  Other</t>
    </r>
    <r>
      <rPr>
        <b/>
        <i/>
        <sz val="9"/>
        <rFont val="Times New Roman"/>
        <family val="1"/>
      </rPr>
      <t xml:space="preserve"> (please specify)</t>
    </r>
  </si>
  <si>
    <r>
      <t>Annual change in total long-term C storage in HWP waste</t>
    </r>
    <r>
      <rPr>
        <b/>
        <vertAlign val="superscript"/>
        <sz val="9"/>
        <rFont val="Times New Roman"/>
        <family val="1"/>
      </rPr>
      <t>(3)</t>
    </r>
  </si>
  <si>
    <t>Submission 2021 v1</t>
  </si>
  <si>
    <t>Subtotals, CO2e (MMT, AR5)</t>
  </si>
  <si>
    <t>**Description:** This policy reduces emissions of high-GWP, fluorinated gases (F-gases) from the industry sector by substituting less-harmful chemicals. // **Guidance for setting values:** If this policy is fully implemented, F-gas emissions in 2050 are reduced by 61%.</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</si>
  <si>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t>
  </si>
  <si>
    <t>**Description:** This policy represents increasing the deployment of EV charging stations, including DC Fast and Level 2 charging stations.  It is set in chargers per 100,000 people (cumulative, not per year), additional to chargers in the BAU case. This policy lever does not have an effect on energy use/emissions/deployment. It is meant to account for the costs of additional charging infrastructure.   // **Guidance for setting values:** As of Mar 2019, the U.S. had 63,000 chargers, just under 20 chargers per 100k pop.  In 2016, the U.S. had 111,076 gas stations with an average of 8 fuel pumps each, or 275 pumps per 100k pop.  Therefore, a lever setting of 255 would cause the population density of EV chargers to equal the 2016 population density of fuel pumps.</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</si>
  <si>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t>
  </si>
  <si>
    <t>Avoided Deaths by Gender</t>
  </si>
  <si>
    <t>Percent Change in Deaths by Gender</t>
  </si>
  <si>
    <t>Change in Jobs by Gender</t>
  </si>
  <si>
    <t>Percent Change in Jobs by Gender</t>
  </si>
  <si>
    <t>Motorbikes, Freight Ships, Recreational Boats, Freight Rail, Passenger Rail, Freight Aircraft, Passenger Aircraft, Heavy Trucks, Buses, Light &amp; Medium Freight Trucks, Cars and SUVs</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</si>
  <si>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Type[aircraft,passenger,CO2]; Output Transportation Pollutant Emissions by Vehicle Type[HDVs,freight,CO2]; Output Transportation Pollutant Emissions by Vehicle Type[HDVs,passenger,CO2]; Output Transportation Pollutant Emissions by Vehicle Type[LDVs,freight,CO2]; Output Transportation Pollutant Emissions by Vehicle Type[LDVs,passenger,CO2]</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</si>
  <si>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Type[aircraft,passenger]; Output Transportation Sector Fuel Used by Vehicle Type[HDVs,freight]; Output Transportation Sector Fuel Used by Vehicle Type[HDVs,passenger]; Output Transportation Sector Fuel Used by Vehicle Type[LDVs,freight]; Output Transportation Sector Fuel Used by Vehicle Type[LDVs,passenger]</t>
  </si>
  <si>
    <t>Additional Fuel Tax or Subsidy Rate by Fuel</t>
  </si>
  <si>
    <t>Fuel Taxes or Subsidies</t>
  </si>
  <si>
    <t>**Description:**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t>
  </si>
  <si>
    <t>Output Primary Energy Use by Geoengineering Sector; 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</si>
  <si>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Geoengineering, District Heat &amp; Hydrogen, Agriculture, Buildings, Water &amp; Waste, Transportation, Electricity, Industry</t>
  </si>
  <si>
    <t>ad6600, 620e7a, 04ffaf, 087bf1, f593e0, c01b00, f1bb18, 969696</t>
  </si>
  <si>
    <t>Fuel Use (Total)</t>
  </si>
  <si>
    <t>Output Transportation Sector Fuel Used</t>
  </si>
  <si>
    <t>Total (Excluding Feedstocks)</t>
  </si>
  <si>
    <t>Output Total Industrial Fuel Use for Energy Purposes</t>
  </si>
  <si>
    <t>Total (Including Feedstocks)</t>
  </si>
  <si>
    <t>Output Total Industrial Fuel Use</t>
  </si>
  <si>
    <t>Output Total Buildings Energy Use</t>
  </si>
  <si>
    <t>BUTYGV Boolean Use Twenty Year GWP Values</t>
  </si>
  <si>
    <t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t>
  </si>
  <si>
    <t>Use 20-Year GWP Values</t>
  </si>
  <si>
    <t>g CO2e / 2020 dollar</t>
  </si>
  <si>
    <t>g CO2 / 2020 dollar</t>
  </si>
  <si>
    <t>billion 2020 dollars / year</t>
  </si>
  <si>
    <t>billion 2020 dollars</t>
  </si>
  <si>
    <t>2020 dollars / employee-year</t>
  </si>
  <si>
    <t>2020 dollars / megawatt-hour (MWh)</t>
  </si>
  <si>
    <t>thousand BTU / 2020 dollar</t>
  </si>
  <si>
    <t>2020 dollars / short ton</t>
  </si>
  <si>
    <t>2020 dollars / thousand cubic feet</t>
  </si>
  <si>
    <t>2020 dollars / gallon</t>
  </si>
  <si>
    <t>2020 dollars / kg</t>
  </si>
  <si>
    <t>2020 dollars / kilowatt-hour (kWh)</t>
  </si>
  <si>
    <t>cost of eqpt. to capture 1 metric ton CO2e/yr (2020 dollars)</t>
  </si>
  <si>
    <t>million 2020 dollars / megawatt (MW)</t>
  </si>
  <si>
    <t>cost of eqpt. to produce 1 kg H2/yr (2020 dollars)</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</si>
  <si>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cars and SUVs (most light-duty road vehicles).  // **Guidance for setting values:** U.S. model year 2017 all-electric (not hybrid) vehicles had ranges from 58 to 335 miles (median 114 miles), and the typical charging time was 0.5 hours (with a DC Fast charger) or 3.5 hours (with a Level 2 charger).</t>
  </si>
  <si>
    <t>**Description:**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t>
  </si>
  <si>
    <t>**Description:**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</si>
  <si>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t>
  </si>
  <si>
    <t>Light and Medium Commercial and Heavy Duty Trucks</t>
  </si>
  <si>
    <t>Commercial passenger and freight flights</t>
  </si>
  <si>
    <t>Passenger and freight rail</t>
  </si>
  <si>
    <t>Recreational boats and cargo ships</t>
  </si>
  <si>
    <t>Passenger motorbikes</t>
  </si>
  <si>
    <t>Passenger cars, SUVs, Light and Medium Commercial and Heavy Duty Trucks</t>
  </si>
  <si>
    <t>Buses and Heavy Heavy Duty Trucks</t>
  </si>
  <si>
    <t>Heavy Heavy Duty Trucks</t>
  </si>
  <si>
    <t>Commercial flights</t>
  </si>
  <si>
    <t>Recreational boats</t>
  </si>
  <si>
    <t>Cargo ships</t>
  </si>
  <si>
    <t>Cars and SUVs</t>
  </si>
  <si>
    <t>**Description:**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t>
  </si>
  <si>
    <t>**Description:**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</si>
  <si>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t>
  </si>
  <si>
    <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3.5 million acres per year in 2050 (roughly equal to 0.175% of the land area of the lower 48 states).</t>
  </si>
  <si>
    <t>**Description:**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 (roughly equal to 0.01% of the land area of the lower 48 states).</t>
  </si>
  <si>
    <t>**Description:** This policy increases CO2 sequestration by forests through improved forest management practices.  // **Guidance for setting values:** If this policy is fully implemented, 60% of the 94 million acres of forest not currently under best management practices will instead be managed with best practices by 2050.</t>
  </si>
  <si>
    <t>2020 dollars / metric ton CO2e abated, Annual average abatement (million metric tons CO2e)</t>
  </si>
  <si>
    <t>2020 dollars / barrel of oil</t>
  </si>
  <si>
    <t>million barrels of oil / year</t>
  </si>
  <si>
    <t>**Description:**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t>
  </si>
  <si>
    <t>Commercial Buildings Sector, Residential Buildings Sector, Transportation Sector, Industry Sector, District Heat &amp; Hydrogen Sectors, Geoenginnering Sector</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</si>
  <si>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 Output Fuel Costs per Unit Energy by Sector[electricity,geoengineering sector]</t>
  </si>
  <si>
    <t>Commercial Buildings Sector, Residential Buildings Sector, Electricity Sector, Transportation Sector, Industry Sector, District Heat &amp; Hydrogen Sectors, Geoengineering Sector</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</si>
  <si>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 Output Fuel Costs per Unit Energy by Sector[natural gas,geoengineering sector]</t>
  </si>
  <si>
    <t>Output Total Pollutant Emissions by Sector in MMT[district heat and hydrogen sector,CO2];Output Waste Management Pollutant Emissions in MMT[CO2]; Output Agriculture Pollutant Emissions in MMT[CO2]; Output Buildings Sector Pollutant Emissions in MMT[CO2]; Output Total Pollutant Emissions by Sector in MMT[transportation sector,CO2]; Output Total Pollutant Emissions by Sector in MMT[electricity sector,CO2]; Output Industry Sector Excluding Ag and Waste Pollutant Emissions in MMT[CO2]; Output Total Pollutant Emissions by Sector in MMT[geoengineering sector,CO2]; Output Total Pollutant Emissions by Sector in MMT[LULUCF sector,CO2]</t>
  </si>
  <si>
    <t>Fraction of Med and High Temp Industrial Heat Shifted to Other Fuels</t>
  </si>
  <si>
    <t>**Description:**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t>
  </si>
  <si>
    <t>Electrification + Hydrogen (Med &amp; High Temp)</t>
  </si>
  <si>
    <t>Electrification (Low Temp)</t>
  </si>
  <si>
    <t>Fraction of Low Temp Industrial Heat Shifted to Other Fuels</t>
  </si>
  <si>
    <t>indst low temp fuel type shifting</t>
  </si>
  <si>
    <t>indst med and high temp fuel type shifting</t>
  </si>
  <si>
    <t>**Description:**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t>
  </si>
  <si>
    <t>620e7a, f593e0, 04ffaf, 087bf1, c01b00, f1bb18, 969696, ad6600, 00b051</t>
  </si>
  <si>
    <t>620e7a, f593e0, 04ffaf, 087bf1, c01b00, f1bb18, 969696, ad6600, 00b052</t>
  </si>
  <si>
    <t>620e7a, f593e0, 04ffaf, 087bf1, c01b00, f1bb18, 969696, ad6600, 00b053</t>
  </si>
  <si>
    <t>620e7a, f593e0, 04ffaf, 087bf1, c01b00, f1bb18, 969696, ad6600, 00b054</t>
  </si>
  <si>
    <t>620e7a, f593e0, 04ffaf, 087bf1, c01b00, f1bb18, 969696, ad6600, 00b055</t>
  </si>
  <si>
    <t>620e7a, f593e0, 04ffaf, 087bf1, c01b00, f1bb18, 969696, ad6600, 00b056</t>
  </si>
  <si>
    <t>620e7a, f593e0, 04ffaf, 087bf1, c01b00, f1bb18, 969696, ad6600, 00b057</t>
  </si>
  <si>
    <t>620e7a, f593e0, 04ffaf, 087bf1, c01b00, f1bb18, 969696, ad6600, 00b058</t>
  </si>
  <si>
    <t>620e7a, f593e0, 04ffaf, 087bf1, c01b00, f1bb18, 969696, ad6600, 00b059</t>
  </si>
  <si>
    <t>620e7a, f593e0, 04ffaf, 087bf1, c01b00, f1bb18, 969696, ad6600, 00b060</t>
  </si>
  <si>
    <t>620e7a, f593e0, 04ffaf, 087bf1, c01b00, f1bb18, 969696, ad6600, 00b061</t>
  </si>
  <si>
    <t>Output Total Pollutant Emissions by Sector in MMT[district heat and hydrogen sector,CH4];Output Waste Management Pollutant Emissions in MMT[CH4]; Output Agriculture Pollutant Emissions in MMT[CH4]; Output Buildings Sector Pollutant Emissions in MMT[CH4]; Output Total Pollutant Emissions by Sector in MMT[transportation sector,CH4]; Output Total Pollutant Emissions by Sector in MMT[electricity sector,CH4]; Output Industry Sector Excluding Ag and Waste Pollutant Emissions in MMT[CH4]; Output Total Pollutant Emissions by Sector in MMT[geoengineering sector,CH4]; Output Total Pollutant Emissions by Sector in MMT[LULUCF sector,CH4]</t>
  </si>
  <si>
    <t>Output Total Pollutant Emissions by Sector in MMT[district heat and hydrogen sector,N2O];Output Waste Management Pollutant Emissions in MMT[N2O]; Output Agriculture Pollutant Emissions in MMT[N2O]; Output Buildings Sector Pollutant Emissions in MMT[N2O]; Output Total Pollutant Emissions by Sector in MMT[transportation sector,N2O]; Output Total Pollutant Emissions by Sector in MMT[electricity sector,N2O]; Output Industry Sector Excluding Ag and Waste Pollutant Emissions in MMT[N2O]; Output Total Pollutant Emissions by Sector in MMT[geoengineering sector,N2O]; Output Total Pollutant Emissions by Sector in MMT[LULUCF sector,N2O]</t>
  </si>
  <si>
    <t>Output Total Pollutant Emissions by Sector in MMT[district heat and hydrogen sector,F gases];Output Waste Management Pollutant Emissions in MMT[F gases]; Output Agriculture Pollutant Emissions in MMT[F gases]; Output Buildings Sector Pollutant Emissions in MMT[F gases]; Output Total Pollutant Emissions by Sector in MMT[transportation sector,F gases]; Output Total Pollutant Emissions by Sector in MMT[electricity sector,F gases]; Output Industry Sector Excluding Ag and Waste Pollutant Emissions in MMT[F gases]; Output Total Pollutant Emissions by Sector in MMT[geoengineering sector,F gases]; Output Total Pollutant Emissions by Sector in MMT[LULUCF sector,F gases]</t>
  </si>
  <si>
    <t>Output Total Pollutant Emissions by Sector in KMT[district heat and hydrogen sector,PM25];Output Waste Management Pollutant Emissions in KMT[PM25]; Output Agriculture Pollutant Emissions in KMT[PM25]; Output Buildings Sector Pollutant Emissions in KMT[PM25]; Output Total Pollutant Emissions by Sector in KMT[transportation sector,PM25]; Output Total Pollutant Emissions by Sector in KMT[electricity sector,PM25]; Output Industry Sector Excluding Ag and Waste Pollutant Emissions in KMT[PM25]; Output Total Pollutant Emissions by Sector in KMT[geoengineering sector,PM25]; Output Total Pollutant Emissions by Sector in KMT[LULUCF sector,PM25]</t>
  </si>
  <si>
    <t>Output Total Pollutant Emissions by Sector in KMT[district heat and hydrogen sector,PM10];Output Waste Management Pollutant Emissions in KMT[PM10]; Output Agriculture Pollutant Emissions in KMT[PM10]; Output Buildings Sector Pollutant Emissions in KMT[PM10]; Output Total Pollutant Emissions by Sector in KMT[transportation sector,PM10]; Output Total Pollutant Emissions by Sector in KMT[electricity sector,PM10]; Output Industry Sector Excluding Ag and Waste Pollutant Emissions in KMT[PM10]; Output Total Pollutant Emissions by Sector in KMT[geoengineering sector,PM10]; Output Total Pollutant Emissions by Sector in KMT[LULUCF sector,PM10]</t>
  </si>
  <si>
    <t>Output Total Pollutant Emissions by Sector in KMT[district heat and hydrogen sector,BC];Output Waste Management Pollutant Emissions in KMT[BC]; Output Agriculture Pollutant Emissions in KMT[BC]; Output Buildings Sector Pollutant Emissions in KMT[BC]; Output Total Pollutant Emissions by Sector in KMT[transportation sector,BC]; Output Total Pollutant Emissions by Sector in KMT[electricity sector,BC]; Output Industry Sector Excluding Ag and Waste Pollutant Emissions in KMT[BC]; Output Total Pollutant Emissions by Sector in KMT[geoengineering sector,BC]; Output Total Pollutant Emissions by Sector in KMT[LULUCF sector,BC]</t>
  </si>
  <si>
    <t>Output Total Pollutant Emissions by Sector in KMT[district heat and hydrogen sector,OC];Output Waste Management Pollutant Emissions in KMT[OC]; Output Agriculture Pollutant Emissions in KMT[OC]; Output Buildings Sector Pollutant Emissions in KMT[OC]; Output Total Pollutant Emissions by Sector in KMT[transportation sector,OC]; Output Total Pollutant Emissions by Sector in KMT[electricity sector,OC]; Output Industry Sector Excluding Ag and Waste Pollutant Emissions in KMT[OC]; Output Total Pollutant Emissions by Sector in KMT[geoengineering sector,OC]; Output Total Pollutant Emissions by Sector in KMT[LULUCF sector,OC]</t>
  </si>
  <si>
    <t>Output Total Pollutant Emissions by Sector in MMT[district heat and hydrogen sector,NOx];Output Waste Management Pollutant Emissions in MMT[NOx]; Output Agriculture Pollutant Emissions in MMT[NOx]; Output Buildings Sector Pollutant Emissions in MMT[NOx]; Output Total Pollutant Emissions by Sector in MMT[transportation sector,NOx]; Output Total Pollutant Emissions by Sector in MMT[electricity sector,NOx]; Output Industry Sector Excluding Ag and Waste Pollutant Emissions in MMT[NOx]; Output Total Pollutant Emissions by Sector in MMT[geoengineering sector,NOx]; Output Total Pollutant Emissions by Sector in MMT[LULUCF sector,NOx]</t>
  </si>
  <si>
    <t>Output Total Pollutant Emissions by Sector in KMT[district heat and hydrogen sector,VOC];Output Waste Management Pollutant Emissions in KMT[VOC]; Output Agriculture Pollutant Emissions in KMT[VOC]; Output Buildings Sector Pollutant Emissions in KMT[VOC]; Output Total Pollutant Emissions by Sector in KMT[transportation sector,VOC]; Output Total Pollutant Emissions by Sector in KMT[electricity sector,VOC]; Output Industry Sector Excluding Ag and Waste Pollutant Emissions in KMT[VOC]; Output Total Pollutant Emissions by Sector in KMT[geoengineering sector,VOC]; Output Total Pollutant Emissions by Sector in KMT[LULUCF sector,VOC]</t>
  </si>
  <si>
    <t>Output Total Pollutant Emissions by Sector in MMT[district heat and hydrogen sector,SOx];Output Waste Management Pollutant Emissions in MMT[SOx]; Output Agriculture Pollutant Emissions in MMT[SOx]; Output Buildings Sector Pollutant Emissions in MMT[SOx]; Output Total Pollutant Emissions by Sector in MMT[transportation sector,SOx]; Output Total Pollutant Emissions by Sector in MMT[electricity sector,SOx]; Output Industry Sector Excluding Ag and Waste Pollutant Emissions in MMT[SOx]; Output Total Pollutant Emissions by Sector in MMT[geoengineering sector,SOx]; Output Total Pollutant Emissions by Sector in MMT[LULUCF sector,SOx]</t>
  </si>
  <si>
    <t>Output Total Pollutant Emissions by Sector in MMT[district heat and hydrogen sector,CO];Output Waste Management Pollutant Emissions in MMT[CO]; Output Agriculture Pollutant Emissions in MMT[CO]; Output Buildings Sector Pollutant Emissions in MMT[CO]; Output Total Pollutant Emissions by Sector in MMT[transportation sector,CO]; Output Total Pollutant Emissions by Sector in MMT[electricity sector,CO]; Output Industry Sector Excluding Ag and Waste Pollutant Emissions in MMT[CO]; Output Total Pollutant Emissions by Sector in MMT[geoengineering sector,CO]; Output Total Pollutant Emissions by Sector in MMT[LULUCF sector,CO]</t>
  </si>
  <si>
    <t>Toggle Carbon Tax Border Adjustment</t>
  </si>
  <si>
    <t>**Description:** By default, the carbon tax applies to CO2 and non-CO2 emissions. This policy exempts non-CO2 emissions, meaning the carbon tax will only apply to CO2 emissions.</t>
  </si>
  <si>
    <t>Share of Generation from Clean Sources</t>
  </si>
  <si>
    <t>%</t>
  </si>
  <si>
    <t>metric tons CO2e / megawatt-hour (MWh)</t>
  </si>
  <si>
    <t>Output Share of Generation from Clean Sources</t>
  </si>
  <si>
    <t>Output Carbon Intensity of Electricity Generation</t>
  </si>
  <si>
    <t>Carbon Intensity of Electricity Generation</t>
  </si>
  <si>
    <t>Process CO2 Emissions by Industry</t>
  </si>
  <si>
    <t>Energy-Related CO2 Emissions by Industry</t>
  </si>
  <si>
    <t>Output Process CO2 Emissions; Output Industry Sector Energy Related CO2 Emissions</t>
  </si>
  <si>
    <t>Process Emissions, Energy-Related Emissions</t>
  </si>
  <si>
    <t>Output Process CO2 Emissions by Industry[construction 41T43]; Output Process CO2 Emissions by Industry[energy pipelines and gas processing 352T353]; Output Process CO2 Emissions by Industry[other manufacturing 31T33]; Output Process CO2 Emissions by Industry[nonroad vehicles 30]; Output Process CO2 Emissions by Industry[road vehicles 29]; Output Process CO2 Emissions by Industry[other machinery 28]; Output Process CO2 Emissions by Industry[appliances and electrical equipment 27]; Output Process CO2 Emissions by Industry[computers and electronics 26]; Output Process CO2 Emissions by Industry[metal products except machinery and vehicles 25]; Output Process CO2 Emissions by Industry[other metals 242]; Output Process CO2 Emissions by Industry[iron and steel 241]; Output Process CO2 Emissions by Industry[cement and other nonmetallic minerals 239]; Output Process CO2 Emissions by Industry[glass and glass products 231]; Output Process CO2 Emissions by Industry[rubber and plastic products 22]; Output Process CO2 Emissions by Industry[chemicals 20]; Output Process CO2 Emissions by Industry[refined petroleum and coke 19]; Output Process CO2 Emissions by Industry[pulp paper and printing 17T18]; Output Process CO2 Emissions by Industry[wood products 16]; Output Process CO2 Emissions by Industry[textiles apparel and leather 13T15]; Output Process CO2 Emissions by Industry[food beverage and tobacco 10T12]; Output Process CO2 Emissions by Industry[other mining and quarrying 07T08]; Output Process CO2 Emissions by Industry[oil and gas extraction 06]; Output Process CO2 Emissions by Industry[coal mining 05]</t>
  </si>
  <si>
    <t>Output Industry Sector Energy Related CO2 Emissions by Industry[construction 41T43]; Output Industry Sector Energy Related CO2 Emissions by Industry[energy pipelines and gas processing 352T353]; Output Industry Sector Energy Related CO2 Emissions by Industry[other manufacturing 31T33]; Output Industry Sector Energy Related CO2 Emissions by Industry[nonroad vehicles 30]; Output Industry Sector Energy Related CO2 Emissions by Industry[road vehicles 29]; Output Industry Sector Energy Related CO2 Emissions by Industry[other machinery 28]; Output Industry Sector Energy Related CO2 Emissions by Industry[appliances and electrical equipment 27]; Output Industry Sector Energy Related CO2 Emissions by Industry[computers and electronics 26]; Output Industry Sector Energy Related CO2 Emissions by Industry[metal products except machinery and vehicles 25]; Output Industry Sector Energy Related CO2 Emissions by Industry[other metals 242]; Output Industry Sector Energy Related CO2 Emissions by Industry[iron and steel 241]; Output Industry Sector Energy Related CO2 Emissions by Industry[cement and other nonmetallic minerals 239]; Output Industry Sector Energy Related CO2 Emissions by Industry[glass and glass products 231]; Output Industry Sector Energy Related CO2 Emissions by Industry[rubber and plastic products 22]; Output Industry Sector Energy Related CO2 Emissions by Industry[chemicals 20]; Output Industry Sector Energy Related CO2 Emissions by Industry[refined petroleum and coke 19]; Output Industry Sector Energy Related CO2 Emissions by Industry[pulp paper and printing 17T18]; Output Industry Sector Energy Related CO2 Emissions by Industry[wood products 16]; Output Industry Sector Energy Related CO2 Emissions by Industry[textiles apparel and leather 13T15]; Output Industry Sector Energy Related CO2 Emissions by Industry[food beverage and tobacco 10T12]; Output Industry Sector Energy Related CO2 Emissions by Industry[other mining and quarrying 07T08]; Output Industry Sector Energy Related CO2 Emissions by Industry[oil and gas extraction 06]; Output Industry Sector Energy Related CO2 Emissions by Industry[coal mining 05]</t>
  </si>
  <si>
    <t>969696, c01b00</t>
  </si>
  <si>
    <t>Electricity Intensity per Unit GDP</t>
  </si>
  <si>
    <t>Output Electricity Intensity per Unit GDP</t>
  </si>
  <si>
    <t>kilowatt-hour / 2020 dollar</t>
  </si>
  <si>
    <t>CO2 Emissions by Source Type</t>
  </si>
  <si>
    <t>**Description:**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t>
  </si>
  <si>
    <t>Tillage Measures</t>
  </si>
  <si>
    <t>Fraction of CO2 Storage Through Tillage Practices</t>
  </si>
  <si>
    <t>indst tillage</t>
  </si>
  <si>
    <t>**Description:**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</si>
  <si>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**Description:** This policy stores CO2 in agricultural soils through improved tillage practices. // **Guidance for setting values:** If this policy is fully implemented, approximately 40 MMT CO2 is stored in soils.</t>
  </si>
  <si>
    <t>Exports, Imports, Production, and Consumption</t>
  </si>
  <si>
    <t>Exports of Nonenergy Products</t>
  </si>
  <si>
    <t>Change in Exports of Nonenergy Products</t>
  </si>
  <si>
    <t>Imports of Nonenergy Products</t>
  </si>
  <si>
    <t>Change in Imports of Nonenergy Products</t>
  </si>
  <si>
    <t>Nonenergy Production</t>
  </si>
  <si>
    <t>Change in Nonenergy Production</t>
  </si>
  <si>
    <t>Domestic Consumption of Nonenergy Products</t>
  </si>
  <si>
    <t>Change in Consumption of Nonenergy Products</t>
  </si>
  <si>
    <t>6E8000, c01b00, FF9999, 009999, bfb088, af64ff, 004d10, f593e0, 740000, 087bf1, 004185, c2dffd, ad6600, ff00ff, f1bb18, 04ffaf, 00b050, ffff00, ff6400, 620e7a, 969696</t>
  </si>
  <si>
    <t>Construction, Water and Waste,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Pulp Paper and Printing, Wood Products, Textiles Apparel and Leather, Food Beverage and Tobacco, Other Mining and Quarrying, Agriculture and Forestry</t>
  </si>
  <si>
    <t>Output Exports of Nonenergy Products[construction 41T43]; Output Exports of Nonenergy Products[water and waste 36T39]; Output Exports of Nonenergy Products[other manufacturing 31T33]; Output Exports of Nonenergy Products[nonroad vehicles 30]; Output Exports of Nonenergy Products[road vehicles 29]; Output Exports of Nonenergy Products[other machinery 28]; Output Exports of Nonenergy Products[appliances and electrical equipment 27]; Output Exports of Nonenergy Products[computers and electronics 26]; Output Exports of Nonenergy Products[metal products except machinery and vehicles 25]; Output Exports of Nonenergy Products[other metals 242]; Output Exports of Nonenergy Products[iron and steel 241]; Output Exports of Nonenergy Products[cement and other nonmetallic minerals 239]; Output Exports of Nonenergy Products[glass and glass products 231]; Output Exports of Nonenergy Products[rubber and plastic products 22]; Output Exports of Nonenergy Products[chemicals 20]; Output Exports of Nonenergy Products[pulp paper and printing 17T18]; Output Exports of Nonenergy Products[wood products 16]; Output Exports of Nonenergy Products[textiles apparel and leather 13T15]; Output Exports of Nonenergy Products[food beverage and tobacco 10T12]; Output Exports of Nonenergy Products[other mining and quarrying 07T08]; Output Exports of Nonenergy Products[agriculture and forestry 01T03]</t>
  </si>
  <si>
    <t>6E8000, c01b00, FF9999, 009999, bfb088, af64ff, 004d10, f593e0, 740000, 087bf1, 004185, c2dffd, ad6600, ff00ff, f1bb18, 04ffaf, 00b050, ffff00, ff6400, 620e7a, 969697</t>
  </si>
  <si>
    <t>6E8000, c01b00, FF9999, 009999, bfb088, af64ff, 004d10, f593e0, 740000, 087bf1, 004185, c2dffd, ad6600, ff00ff, f1bb18, 04ffaf, 00b050, ffff00, ff6400, 620e7a, 969698</t>
  </si>
  <si>
    <t>6E8000, c01b00, FF9999, 009999, bfb088, af64ff, 004d10, f593e0, 740000, 087bf1, 004185, c2dffd, ad6600, ff00ff, f1bb18, 04ffaf, 00b050, ffff00, ff6400, 620e7a, 969699</t>
  </si>
  <si>
    <t>6E8000, c01b00, FF9999, 009999, bfb088, af64ff, 004d10, f593e0, 740000, 087bf1, 004185, c2dffd, ad6600, ff00ff, f1bb18, 04ffaf, 00b050, ffff00, ff6400, 620e7a, 969700</t>
  </si>
  <si>
    <t>6E8000, c01b00, FF9999, 009999, bfb088, af64ff, 004d10, f593e0, 740000, 087bf1, 004185, c2dffd, ad6600, ff00ff, f1bb18, 04ffaf, 00b050, ffff00, ff6400, 620e7a, 969701</t>
  </si>
  <si>
    <t>6E8000, c01b00, FF9999, 009999, bfb088, af64ff, 004d10, f593e0, 740000, 087bf1, 004185, c2dffd, ad6600, ff00ff, f1bb18, 04ffaf, 00b050, ffff00, ff6400, 620e7a, 969702</t>
  </si>
  <si>
    <t>6E8000, c01b00, FF9999, 009999, bfb088, af64ff, 004d10, f593e0, 740000, 087bf1, 004185, c2dffd, ad6600, ff00ff, f1bb18, 04ffaf, 00b050, ffff00, ff6400, 620e7a, 969703</t>
  </si>
  <si>
    <t>Output Change in Exports of Nonenergy Products[construction 41T43]; Output Change in Exports of Nonenergy Products[water and waste 36T39]; Output Change in Exports of Nonenergy Products[other manufacturing 31T33]; Output Change in Exports of Nonenergy Products[nonroad vehicles 30]; Output Change in Exports of Nonenergy Products[road vehicles 29]; Output Change in Exports of Nonenergy Products[other machinery 28]; Output Change in Exports of Nonenergy Products[appliances and electrical equipment 27]; Output Change in Exports of Nonenergy Products[computers and electronics 26]; Output Change in Exports of Nonenergy Products[metal products except machinery and vehicles 25]; Output Change in Exports of Nonenergy Products[other metals 242]; Output Change in Exports of Nonenergy Products[iron and steel 241]; Output Change in Exports of Nonenergy Products[cement and other nonmetallic minerals 239]; Output Change in Exports of Nonenergy Products[glass and glass products 231]; Output Change in Exports of Nonenergy Products[rubber and plastic products 22]; Output Change in Exports of Nonenergy Products[chemicals 20]; Output Change in Exports of Nonenergy Products[pulp paper and printing 17T18]; Output Change in Exports of Nonenergy Products[wood products 16]; Output Change in Exports of Nonenergy Products[textiles apparel and leather 13T15]; Output Change in Exports of Nonenergy Products[food beverage and tobacco 10T12]; Output Change in Exports of Nonenergy Products[other mining and quarrying 07T08]; Output Change in Exports of Nonenergy Products[agriculture and forestry 01T03]</t>
  </si>
  <si>
    <t>Output Imports of Nonenergy Products[construction 41T43]; Output Imports of Nonenergy Products[water and waste 36T39]; Output Imports of Nonenergy Products[other manufacturing 31T33]; Output Imports of Nonenergy Products[nonroad vehicles 30]; Output Imports of Nonenergy Products[road vehicles 29]; Output Imports of Nonenergy Products[other machinery 28]; Output Imports of Nonenergy Products[appliances and electrical equipment 27]; Output Imports of Nonenergy Products[computers and electronics 26]; Output Imports of Nonenergy Products[metal products except machinery and vehicles 25]; Output Imports of Nonenergy Products[other metals 242]; Output Imports of Nonenergy Products[iron and steel 241]; Output Imports of Nonenergy Products[cement and other nonmetallic minerals 239]; Output Imports of Nonenergy Products[glass and glass products 231]; Output Imports of Nonenergy Products[rubber and plastic products 22]; Output Imports of Nonenergy Products[chemicals 20]; Output Imports of Nonenergy Products[pulp paper and printing 17T18]; Output Imports of Nonenergy Products[wood products 16]; Output Imports of Nonenergy Products[textiles apparel and leather 13T15]; Output Imports of Nonenergy Products[food beverage and tobacco 10T12]; Output Imports of Nonenergy Products[other mining and quarrying 07T08]; Output Imports of Nonenergy Products[agriculture and forestry 01T03]</t>
  </si>
  <si>
    <t>Output Change in Imports of Nonenergy Products[construction 41T43]; Output Change in Imports of Nonenergy Products[water and waste 36T39]; Output Change in Imports of Nonenergy Products[other manufacturing 31T33]; Output Change in Imports of Nonenergy Products[nonroad vehicles 30]; Output Change in Imports of Nonenergy Products[road vehicles 29]; Output Change in Imports of Nonenergy Products[other machinery 28]; Output Change in Imports of Nonenergy Products[appliances and electrical equipment 27]; Output Change in Imports of Nonenergy Products[computers and electronics 26]; Output Change in Imports of Nonenergy Products[metal products except machinery and vehicles 25]; Output Change in Imports of Nonenergy Products[other metals 242]; Output Change in Imports of Nonenergy Products[iron and steel 241]; Output Change in Imports of Nonenergy Products[cement and other nonmetallic minerals 239]; Output Change in Imports of Nonenergy Products[glass and glass products 231]; Output Change in Imports of Nonenergy Products[rubber and plastic products 22]; Output Change in Imports of Nonenergy Products[chemicals 20]; Output Change in Imports of Nonenergy Products[pulp paper and printing 17T18]; Output Change in Imports of Nonenergy Products[wood products 16]; Output Change in Imports of Nonenergy Products[textiles apparel and leather 13T15]; Output Change in Imports of Nonenergy Products[food beverage and tobacco 10T12]; Output Change in Imports of Nonenergy Products[other mining and quarrying 07T08]; Output Change in Imports of Nonenergy Products[agriculture and forestry 01T03]</t>
  </si>
  <si>
    <t>Output Domestic Consumption of Nonenergy Products[construction 41T43]; Output Domestic Consumption of Nonenergy Products[water and waste 36T39]; Output Domestic Consumption of Nonenergy Products[other manufacturing 31T33]; Output Domestic Consumption of Nonenergy Products[nonroad vehicles 30]; Output Domestic Consumption of Nonenergy Products[road vehicles 29]; Output Domestic Consumption of Nonenergy Products[other machinery 28]; Output Domestic Consumption of Nonenergy Products[appliances and electrical equipment 27]; Output Domestic Consumption of Nonenergy Products[computers and electronics 26]; Output Domestic Consumption of Nonenergy Products[metal products except machinery and vehicles 25]; Output Domestic Consumption of Nonenergy Products[other metals 242]; Output Domestic Consumption of Nonenergy Products[iron and steel 241]; Output Domestic Consumption of Nonenergy Products[cement and other nonmetallic minerals 239]; Output Domestic Consumption of Nonenergy Products[glass and glass products 231]; Output Domestic Consumption of Nonenergy Products[rubber and plastic products 22]; Output Domestic Consumption of Nonenergy Products[chemicals 20]; Output Domestic Consumption of Nonenergy Products[pulp paper and printing 17T18]; Output Domestic Consumption of Nonenergy Products[wood products 16]; Output Domestic Consumption of Nonenergy Products[textiles apparel and leather 13T15]; Output Domestic Consumption of Nonenergy Products[food beverage and tobacco 10T12]; Output Domestic Consumption of Nonenergy Products[other mining and quarrying 07T08]; Output Domestic Consumption of Nonenergy Products[agriculture and forestry 01T03]</t>
  </si>
  <si>
    <t>Output Change in Domestic Consumption of Nonenergy Products[construction 41T43]; Output Change in Domestic Consumption of Nonenergy Products[water and waste 36T39]; Output Change in Domestic Consumption of Nonenergy Products[other manufacturing 31T33]; Output Change in Domestic Consumption of Nonenergy Products[nonroad vehicles 30]; Output Change in Domestic Consumption of Nonenergy Products[road vehicles 29]; Output Change in Domestic Consumption of Nonenergy Products[other machinery 28]; Output Change in Domestic Consumption of Nonenergy Products[appliances and electrical equipment 27]; Output Change in Domestic Consumption of Nonenergy Products[computers and electronics 26]; Output Change in Domestic Consumption of Nonenergy Products[metal products except machinery and vehicles 25]; Output Change in Domestic Consumption of Nonenergy Products[other metals 242]; Output Change in Domestic Consumption of Nonenergy Products[iron and steel 241]; Output Change in Domestic Consumption of Nonenergy Products[cement and other nonmetallic minerals 239]; Output Change in Domestic Consumption of Nonenergy Products[glass and glass products 231]; Output Change in Domestic Consumption of Nonenergy Products[rubber and plastic products 22]; Output Change in Domestic Consumption of Nonenergy Products[chemicals 20]; Output Change in Domestic Consumption of Nonenergy Products[pulp paper and printing 17T18]; Output Change in Domestic Consumption of Nonenergy Products[wood products 16]; Output Change in Domestic Consumption of Nonenergy Products[textiles apparel and leather 13T15]; Output Change in Domestic Consumption of Nonenergy Products[food beverage and tobacco 10T12]; Output Change in Domestic Consumption of Nonenergy Products[other mining and quarrying 07T08]; Output Change in Domestic Consumption of Nonenergy Products[agriculture and forestry 01T03]</t>
  </si>
  <si>
    <t>Output Nonenergy Production[construction 41T43]; Output Nonenergy Production[water and waste 36T39]; Output Nonenergy Production[other manufacturing 31T33]; Output Nonenergy Production[nonroad vehicles 30]; Output Nonenergy Production[road vehicles 29]; Output Nonenergy Production[other machinery 28]; Output Nonenergy Production[appliances and electrical equipment 27]; Output Nonenergy Production[computers and electronics 26]; Output Nonenergy Production[metal products except machinery and vehicles 25]; Output Nonenergy Production[other metals 242]; Output Nonenergy Production[iron and steel 241]; Output Nonenergy Production[cement and other nonmetallic minerals 239]; Output Nonenergy Production[glass and glass products 231]; Output Nonenergy Production[rubber and plastic products 22]; Output Nonenergy Production[chemicals 20]; Output Nonenergy Production[pulp paper and printing 17T18]; Output Nonenergy Production[wood products 16]; Output Nonenergy Production[textiles apparel and leather 13T15]; Output Nonenergy Production[food beverage and tobacco 10T12]; Output Nonenergy Production[other mining and quarrying 07T08]; Output Nonenergy Production[agriculture and forestry 01T03]</t>
  </si>
  <si>
    <t>Output Change in Nonenergy Production[construction 41T43]; Output Change in Nonenergy Production[water and waste 36T39]; Output Change in Nonenergy Production[other manufacturing 31T33]; Output Change in Nonenergy Production[nonroad vehicles 30]; Output Change in Nonenergy Production[road vehicles 29]; Output Change in Nonenergy Production[other machinery 28]; Output Change in Nonenergy Production[appliances and electrical equipment 27]; Output Change in Nonenergy Production[computers and electronics 26]; Output Change in Nonenergy Production[metal products except machinery and vehicles 25]; Output Change in Nonenergy Production[other metals 242]; Output Change in Nonenergy Production[iron and steel 241]; Output Change in Nonenergy Production[cement and other nonmetallic minerals 239]; Output Change in Nonenergy Production[glass and glass products 231]; Output Change in Nonenergy Production[rubber and plastic products 22]; Output Change in Nonenergy Production[chemicals 20]; Output Change in Nonenergy Production[pulp paper and printing 17T18]; Output Change in Nonenergy Production[wood products 16]; Output Change in Nonenergy Production[textiles apparel and leather 13T15]; Output Change in Nonenergy Production[food beverage and tobacco 10T12]; Output Change in Nonenergy Production[other mining and quarrying 07T08]; Output Change in Nonenergy Production[agriculture and forestry 01T03]</t>
  </si>
  <si>
    <t>Sales: Passenger Motorbikes</t>
  </si>
  <si>
    <t>Sales: Freight Motorbikes</t>
  </si>
  <si>
    <t>Output New Vehicles in Thousands[motorbikes,freight,battery electric vehicle]; Output New Vehicles in Thousands[motorbikes,freight,gasoline vehicle]</t>
  </si>
  <si>
    <t>Fleet Composition: Passenger Motorbikes</t>
  </si>
  <si>
    <t>Fleet Composition: Freight Motorbikes</t>
  </si>
  <si>
    <t>Output Vehicles in Millions[motorbikes,freight,battery electric vehicle]; Output Vehicles in Millions[motorbikes,freight,gasoline vehicle]</t>
  </si>
  <si>
    <t>**Description:** By default, carbon taxes apply to only domestically produced goods. If set to zero, this policy enables carbon tax border adjustments, meaning the carbon tax will only apply to both domestically produced and imported goods.</t>
  </si>
  <si>
    <t>**Description:**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t>
  </si>
  <si>
    <t>**Description:**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t>
  </si>
  <si>
    <t>BEPEfCT Boolean Exempt Process Emissions from Carbon Tax</t>
  </si>
  <si>
    <t>BDCTBA Boolean Disable Carbon Tax Border Adjustment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</si>
</sst>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4">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 numFmtId="173" formatCode="_-* #,##0.00_-;\-* #,##0.00_-;_-* &quot;-&quot;??_-;_-@_-"/>
    <numFmt numFmtId="174" formatCode="_-* #,##0.00\ _F_-;\-* #,##0.00\ _F_-;_-* &quot;-&quot;??\ _F_-;_-@_-"/>
    <numFmt numFmtId="175" formatCode="#,##0.0000"/>
    <numFmt numFmtId="176" formatCode="_(* #,##0_);_(* \(#,##0\);_(* &quot;-&quot;??_);_(@_)"/>
  </numFmts>
  <fonts count="108" x14ac:knownFonts="1">
    <font>
      <sz val="1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b/>
      <sz val="9"/>
      <color indexed="8"/>
      <name val="Times New Roman"/>
      <family val="1"/>
    </font>
    <font>
      <b/>
      <i/>
      <sz val="9"/>
      <name val="Times New Roman"/>
      <family val="1"/>
    </font>
    <font>
      <b/>
      <vertAlign val="subscript"/>
      <sz val="12"/>
      <name val="Times New Roman"/>
      <family val="1"/>
    </font>
    <font>
      <b/>
      <strike/>
      <vertAlign val="superscript"/>
      <sz val="9"/>
      <color indexed="8"/>
      <name val="Times New Roman"/>
      <family val="1"/>
    </font>
    <font>
      <strike/>
      <sz val="9"/>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sz val="11"/>
      <color theme="1"/>
      <name val="Calibri"/>
      <family val="2"/>
    </font>
    <font>
      <b/>
      <vertAlign val="superscript"/>
      <sz val="9"/>
      <color indexed="8"/>
      <name val="Times New Roman"/>
      <family val="1"/>
    </font>
    <font>
      <b/>
      <i/>
      <sz val="9"/>
      <color indexed="8"/>
      <name val="Times New Roman"/>
      <family val="1"/>
    </font>
    <font>
      <sz val="11"/>
      <color rgb="FF3F3F76"/>
      <name val="Calibri"/>
      <family val="2"/>
      <scheme val="minor"/>
    </font>
    <font>
      <b/>
      <sz val="11"/>
      <color rgb="FF3F3F3F"/>
      <name val="Calibri"/>
      <family val="2"/>
      <scheme val="minor"/>
    </font>
    <font>
      <b/>
      <sz val="11"/>
      <color rgb="FFFA7D0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b/>
      <sz val="12"/>
      <color indexed="8"/>
      <name val="Times New Roman"/>
      <family val="1"/>
    </font>
    <font>
      <sz val="12"/>
      <color indexed="8"/>
      <name val="Times New Roman"/>
      <family val="1"/>
    </font>
    <font>
      <sz val="11"/>
      <color indexed="8"/>
      <name val="Calibri"/>
      <family val="2"/>
    </font>
    <font>
      <b/>
      <sz val="10"/>
      <name val="Arial"/>
      <family val="2"/>
    </font>
    <font>
      <u/>
      <sz val="10"/>
      <color indexed="12"/>
      <name val="Times New Roman"/>
      <family val="1"/>
    </font>
    <font>
      <sz val="11"/>
      <color indexed="8"/>
      <name val="Calibri"/>
      <family val="2"/>
      <charset val="186"/>
    </font>
    <font>
      <sz val="11"/>
      <color indexed="9"/>
      <name val="Calibri"/>
      <family val="2"/>
    </font>
    <font>
      <sz val="11"/>
      <color indexed="9"/>
      <name val="Calibri"/>
      <family val="2"/>
      <charset val="186"/>
    </font>
    <font>
      <b/>
      <sz val="11"/>
      <color indexed="63"/>
      <name val="Calibri"/>
      <family val="2"/>
    </font>
    <font>
      <sz val="11"/>
      <color indexed="20"/>
      <name val="Calibri"/>
      <family val="2"/>
      <charset val="186"/>
    </font>
    <font>
      <b/>
      <sz val="11"/>
      <color indexed="52"/>
      <name val="Calibri"/>
      <family val="2"/>
    </font>
    <font>
      <b/>
      <sz val="11"/>
      <color indexed="52"/>
      <name val="Calibri"/>
      <family val="2"/>
      <charset val="186"/>
    </font>
    <font>
      <b/>
      <sz val="11"/>
      <color indexed="9"/>
      <name val="Calibri"/>
      <family val="2"/>
      <charset val="186"/>
    </font>
    <font>
      <sz val="8"/>
      <name val="Helvetica"/>
    </font>
    <font>
      <sz val="11"/>
      <color indexed="62"/>
      <name val="Calibri"/>
      <family val="2"/>
    </font>
    <font>
      <b/>
      <sz val="11"/>
      <color indexed="8"/>
      <name val="Calibri"/>
      <family val="2"/>
    </font>
    <font>
      <i/>
      <sz val="11"/>
      <color indexed="23"/>
      <name val="Calibri"/>
      <family val="2"/>
    </font>
    <font>
      <i/>
      <sz val="11"/>
      <color indexed="23"/>
      <name val="Calibri"/>
      <family val="2"/>
      <charset val="186"/>
    </font>
    <font>
      <sz val="11"/>
      <color indexed="17"/>
      <name val="Calibri"/>
      <family val="2"/>
      <charset val="186"/>
    </font>
    <font>
      <sz val="11"/>
      <color indexed="17"/>
      <name val="Calibri"/>
      <family val="2"/>
    </font>
    <font>
      <b/>
      <sz val="15"/>
      <color indexed="56"/>
      <name val="Calibri"/>
      <family val="2"/>
      <charset val="186"/>
    </font>
    <font>
      <b/>
      <sz val="13"/>
      <color indexed="56"/>
      <name val="Calibri"/>
      <family val="2"/>
      <charset val="186"/>
    </font>
    <font>
      <b/>
      <sz val="11"/>
      <color indexed="56"/>
      <name val="Calibri"/>
      <family val="2"/>
      <charset val="186"/>
    </font>
    <font>
      <sz val="11"/>
      <color indexed="62"/>
      <name val="Calibri"/>
      <family val="2"/>
      <charset val="186"/>
    </font>
    <font>
      <sz val="11"/>
      <color indexed="52"/>
      <name val="Calibri"/>
      <family val="2"/>
      <charset val="186"/>
    </font>
    <font>
      <sz val="11"/>
      <color indexed="60"/>
      <name val="Calibri"/>
      <family val="2"/>
      <charset val="186"/>
    </font>
    <font>
      <sz val="10"/>
      <name val="Arial"/>
      <family val="2"/>
      <charset val="186"/>
    </font>
    <font>
      <b/>
      <sz val="11"/>
      <color indexed="63"/>
      <name val="Calibri"/>
      <family val="2"/>
      <charset val="186"/>
    </font>
    <font>
      <sz val="11"/>
      <color indexed="20"/>
      <name val="Calibri"/>
      <family val="2"/>
    </font>
    <font>
      <b/>
      <sz val="18"/>
      <color indexed="56"/>
      <name val="Cambria"/>
      <family val="2"/>
      <charset val="186"/>
    </font>
    <font>
      <b/>
      <sz val="11"/>
      <color indexed="8"/>
      <name val="Calibri"/>
      <family val="2"/>
      <charset val="186"/>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sz val="11"/>
      <color indexed="10"/>
      <name val="Calibri"/>
      <family val="2"/>
      <charset val="186"/>
    </font>
    <font>
      <b/>
      <sz val="11"/>
      <color indexed="9"/>
      <name val="Calibri"/>
      <family val="2"/>
    </font>
    <font>
      <u/>
      <sz val="10"/>
      <color indexed="12"/>
      <name val="Times New Roman"/>
      <family val="1"/>
      <charset val="186"/>
    </font>
    <font>
      <sz val="10"/>
      <name val="Arial"/>
      <family val="2"/>
      <charset val="204"/>
    </font>
    <font>
      <b/>
      <sz val="11"/>
      <color indexed="12"/>
      <name val="Arial"/>
      <family val="2"/>
      <charset val="204"/>
    </font>
    <font>
      <sz val="8"/>
      <name val="Helvetica"/>
      <family val="2"/>
    </font>
    <font>
      <sz val="8"/>
      <name val="Calibri"/>
      <family val="2"/>
      <scheme val="minor"/>
    </font>
  </fonts>
  <fills count="91">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009999"/>
        <bgColor indexed="64"/>
      </patternFill>
    </fill>
    <fill>
      <patternFill patternType="solid">
        <fgColor rgb="FFFF9999"/>
        <bgColor indexed="64"/>
      </patternFill>
    </fill>
    <fill>
      <patternFill patternType="solid">
        <fgColor rgb="FFCCFF33"/>
        <bgColor indexed="64"/>
      </patternFill>
    </fill>
    <fill>
      <patternFill patternType="solid">
        <fgColor rgb="FF6E8000"/>
        <bgColor indexed="64"/>
      </patternFill>
    </fill>
    <fill>
      <patternFill patternType="solid">
        <fgColor rgb="FF92D050"/>
        <bgColor indexed="64"/>
      </patternFill>
    </fill>
    <fill>
      <patternFill patternType="solid">
        <fgColor theme="5" tint="0.39997558519241921"/>
        <bgColor indexed="64"/>
      </patternFill>
    </fill>
    <fill>
      <patternFill patternType="solid">
        <fgColor rgb="FFF2F2F2"/>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2"/>
        <bgColor indexed="64"/>
      </patternFill>
    </fill>
    <fill>
      <patternFill patternType="solid">
        <fgColor indexed="23"/>
        <bgColor indexed="64"/>
      </patternFill>
    </fill>
    <fill>
      <patternFill patternType="solid">
        <fgColor indexed="27"/>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darkTrellis"/>
    </fill>
  </fills>
  <borders count="103">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right/>
      <top/>
      <bottom style="medium">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style="thin">
        <color indexed="64"/>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ck">
        <color indexed="64"/>
      </left>
      <right/>
      <top/>
      <bottom/>
      <diagonal/>
    </border>
    <border>
      <left/>
      <right style="thick">
        <color indexed="64"/>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top/>
      <bottom style="thin">
        <color indexed="64"/>
      </bottom>
      <diagonal/>
    </border>
    <border>
      <left style="medium">
        <color indexed="64"/>
      </left>
      <right style="medium">
        <color indexed="64"/>
      </right>
      <top style="thin">
        <color indexed="64"/>
      </top>
      <bottom style="medium">
        <color indexed="64"/>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s>
  <cellStyleXfs count="2307">
    <xf numFmtId="0" fontId="0" fillId="0" borderId="0"/>
    <xf numFmtId="9" fontId="6" fillId="0" borderId="0" applyFont="0" applyFill="0" applyBorder="0" applyAlignment="0" applyProtection="0"/>
    <xf numFmtId="0" fontId="7" fillId="0" borderId="0" applyNumberFormat="0" applyFill="0" applyBorder="0" applyAlignment="0" applyProtection="0"/>
    <xf numFmtId="0" fontId="11" fillId="0" borderId="0"/>
    <xf numFmtId="0" fontId="12" fillId="0" borderId="2" applyNumberFormat="0" applyProtection="0">
      <alignment wrapText="1"/>
    </xf>
    <xf numFmtId="0" fontId="11" fillId="0" borderId="3" applyNumberFormat="0" applyFont="0" applyProtection="0">
      <alignment wrapText="1"/>
    </xf>
    <xf numFmtId="43" fontId="6" fillId="0" borderId="0" applyFont="0" applyFill="0" applyBorder="0" applyAlignment="0" applyProtection="0"/>
    <xf numFmtId="0" fontId="19" fillId="0" borderId="0" applyNumberFormat="0" applyFill="0" applyBorder="0" applyAlignment="0" applyProtection="0"/>
    <xf numFmtId="0" fontId="20" fillId="0" borderId="0" applyNumberFormat="0">
      <alignment horizontal="right"/>
    </xf>
    <xf numFmtId="0" fontId="22" fillId="0" borderId="0" applyNumberFormat="0" applyFill="0" applyBorder="0" applyProtection="0">
      <alignment horizontal="left" vertical="center"/>
    </xf>
    <xf numFmtId="0" fontId="25" fillId="0" borderId="0" applyNumberFormat="0" applyFont="0" applyFill="0" applyBorder="0" applyProtection="0">
      <alignment horizontal="left" vertical="center" indent="2"/>
    </xf>
    <xf numFmtId="0" fontId="25" fillId="0" borderId="0" applyNumberFormat="0" applyFont="0" applyFill="0" applyBorder="0" applyProtection="0">
      <alignment horizontal="left" vertical="center" indent="5"/>
    </xf>
    <xf numFmtId="0" fontId="24" fillId="9" borderId="0" applyBorder="0">
      <alignment horizontal="right" vertical="center"/>
    </xf>
    <xf numFmtId="0" fontId="24" fillId="0" borderId="0"/>
    <xf numFmtId="0" fontId="25" fillId="16" borderId="0" applyNumberFormat="0" applyFont="0" applyBorder="0" applyAlignment="0" applyProtection="0"/>
    <xf numFmtId="0" fontId="21" fillId="0" borderId="0"/>
    <xf numFmtId="0" fontId="29" fillId="9" borderId="29">
      <alignment horizontal="right" vertical="center"/>
    </xf>
    <xf numFmtId="0" fontId="25" fillId="0" borderId="26"/>
    <xf numFmtId="0" fontId="24" fillId="0" borderId="51">
      <alignment horizontal="left" vertical="center" wrapText="1" indent="2"/>
    </xf>
    <xf numFmtId="0" fontId="52" fillId="0" borderId="0"/>
    <xf numFmtId="0" fontId="1" fillId="0" borderId="0"/>
    <xf numFmtId="0" fontId="58" fillId="7" borderId="56" applyNumberFormat="0" applyAlignment="0" applyProtection="0"/>
    <xf numFmtId="0" fontId="1" fillId="48" borderId="0" applyNumberFormat="0" applyBorder="0" applyAlignment="0" applyProtection="0"/>
    <xf numFmtId="0" fontId="20" fillId="14" borderId="91">
      <alignment horizontal="right" vertical="center"/>
    </xf>
    <xf numFmtId="0" fontId="25" fillId="0" borderId="0"/>
    <xf numFmtId="0" fontId="24" fillId="9" borderId="0" applyBorder="0">
      <alignment horizontal="right" vertical="center"/>
    </xf>
    <xf numFmtId="0" fontId="24" fillId="9" borderId="59">
      <alignment horizontal="right" vertical="center"/>
    </xf>
    <xf numFmtId="0" fontId="20" fillId="14" borderId="90">
      <alignment horizontal="right" vertical="center"/>
    </xf>
    <xf numFmtId="0" fontId="24" fillId="0" borderId="93">
      <alignment horizontal="left" vertical="center" wrapText="1" indent="2"/>
    </xf>
    <xf numFmtId="0" fontId="24" fillId="0" borderId="0" applyBorder="0">
      <alignment horizontal="right" vertical="center"/>
    </xf>
    <xf numFmtId="0" fontId="20" fillId="14" borderId="91">
      <alignment horizontal="right" vertical="center"/>
    </xf>
    <xf numFmtId="0" fontId="75" fillId="86" borderId="87" applyNumberFormat="0" applyAlignment="0" applyProtection="0"/>
    <xf numFmtId="4" fontId="20" fillId="14" borderId="92">
      <alignment horizontal="right" vertical="center"/>
    </xf>
    <xf numFmtId="0" fontId="24" fillId="0" borderId="29" applyNumberFormat="0" applyFill="0" applyAlignment="0" applyProtection="0"/>
    <xf numFmtId="0" fontId="20" fillId="0" borderId="65">
      <alignment horizontal="left" vertical="top" wrapText="1"/>
    </xf>
    <xf numFmtId="0" fontId="20" fillId="14" borderId="29">
      <alignment horizontal="right" vertical="center"/>
    </xf>
    <xf numFmtId="0" fontId="20" fillId="14" borderId="29">
      <alignment horizontal="right" vertical="center"/>
    </xf>
    <xf numFmtId="0" fontId="24" fillId="0" borderId="98">
      <alignment horizontal="right" vertical="center"/>
    </xf>
    <xf numFmtId="0" fontId="20" fillId="14" borderId="62">
      <alignment horizontal="right" vertical="center"/>
    </xf>
    <xf numFmtId="0" fontId="24" fillId="0" borderId="29">
      <alignment horizontal="right" vertical="center"/>
    </xf>
    <xf numFmtId="0" fontId="94" fillId="0" borderId="88" applyNumberFormat="0" applyFill="0" applyAlignment="0" applyProtection="0"/>
    <xf numFmtId="0" fontId="65" fillId="9" borderId="29">
      <alignment horizontal="right" vertical="center"/>
    </xf>
    <xf numFmtId="0" fontId="24" fillId="16" borderId="29"/>
    <xf numFmtId="0" fontId="25" fillId="89" borderId="89" applyNumberFormat="0" applyFont="0" applyAlignment="0" applyProtection="0"/>
    <xf numFmtId="0" fontId="20" fillId="14" borderId="90">
      <alignment horizontal="right" vertical="center"/>
    </xf>
    <xf numFmtId="0" fontId="20" fillId="9" borderId="29">
      <alignment horizontal="right" vertical="center"/>
    </xf>
    <xf numFmtId="0" fontId="20" fillId="9" borderId="60">
      <alignment horizontal="right" vertical="center"/>
    </xf>
    <xf numFmtId="0" fontId="24" fillId="0" borderId="60">
      <alignment horizontal="right" vertical="center"/>
    </xf>
    <xf numFmtId="4" fontId="25" fillId="0" borderId="0"/>
    <xf numFmtId="0" fontId="20" fillId="14" borderId="63">
      <alignment horizontal="right" vertical="center"/>
    </xf>
    <xf numFmtId="0" fontId="20" fillId="14" borderId="60">
      <alignment horizontal="right" vertical="center"/>
    </xf>
    <xf numFmtId="0" fontId="20" fillId="14" borderId="61">
      <alignment horizontal="right" vertical="center"/>
    </xf>
    <xf numFmtId="4" fontId="20" fillId="14" borderId="62">
      <alignment horizontal="right" vertical="center"/>
    </xf>
    <xf numFmtId="0" fontId="24" fillId="0" borderId="0"/>
    <xf numFmtId="0" fontId="24" fillId="67" borderId="29">
      <alignment horizontal="right" vertical="center"/>
    </xf>
    <xf numFmtId="0" fontId="24" fillId="67" borderId="0" applyBorder="0">
      <alignment horizontal="right" vertical="center"/>
    </xf>
    <xf numFmtId="0" fontId="25" fillId="0" borderId="0"/>
    <xf numFmtId="0" fontId="25" fillId="66" borderId="29"/>
    <xf numFmtId="4" fontId="25" fillId="0" borderId="0"/>
    <xf numFmtId="4" fontId="24" fillId="0" borderId="29" applyFill="0" applyBorder="0" applyProtection="0">
      <alignment horizontal="right" vertical="center"/>
    </xf>
    <xf numFmtId="0" fontId="68" fillId="0" borderId="0" applyNumberFormat="0" applyFill="0" applyBorder="0" applyAlignment="0" applyProtection="0"/>
    <xf numFmtId="4" fontId="25" fillId="0" borderId="0"/>
    <xf numFmtId="4" fontId="25" fillId="0" borderId="0"/>
    <xf numFmtId="0" fontId="1" fillId="0" borderId="0"/>
    <xf numFmtId="4" fontId="65" fillId="9" borderId="90">
      <alignment horizontal="right" vertical="center"/>
    </xf>
    <xf numFmtId="0" fontId="24" fillId="16" borderId="29"/>
    <xf numFmtId="0" fontId="20" fillId="14" borderId="62">
      <alignment horizontal="right" vertical="center"/>
    </xf>
    <xf numFmtId="0" fontId="24" fillId="0" borderId="98" applyNumberFormat="0" applyFill="0" applyAlignment="0" applyProtection="0"/>
    <xf numFmtId="4" fontId="24" fillId="16" borderId="90"/>
    <xf numFmtId="0" fontId="87" fillId="73" borderId="87" applyNumberFormat="0" applyAlignment="0" applyProtection="0"/>
    <xf numFmtId="0" fontId="94" fillId="0" borderId="88" applyNumberFormat="0" applyFill="0" applyAlignment="0" applyProtection="0"/>
    <xf numFmtId="0" fontId="65" fillId="9" borderId="90">
      <alignment horizontal="right" vertical="center"/>
    </xf>
    <xf numFmtId="0" fontId="59" fillId="46" borderId="57" applyNumberFormat="0" applyAlignment="0" applyProtection="0"/>
    <xf numFmtId="0" fontId="60" fillId="46" borderId="56" applyNumberFormat="0" applyAlignment="0" applyProtection="0"/>
    <xf numFmtId="0" fontId="79" fillId="0" borderId="88" applyNumberFormat="0" applyFill="0" applyAlignment="0" applyProtection="0"/>
    <xf numFmtId="0" fontId="69" fillId="89" borderId="89" applyNumberFormat="0" applyFont="0" applyAlignment="0" applyProtection="0"/>
    <xf numFmtId="0" fontId="61" fillId="0" borderId="0" applyNumberFormat="0" applyFill="0" applyBorder="0" applyAlignment="0" applyProtection="0"/>
    <xf numFmtId="0" fontId="1" fillId="50" borderId="0" applyNumberFormat="0" applyBorder="0" applyAlignment="0" applyProtection="0"/>
    <xf numFmtId="0" fontId="62" fillId="0" borderId="0" applyNumberFormat="0" applyFill="0" applyBorder="0" applyAlignment="0" applyProtection="0"/>
    <xf numFmtId="0" fontId="3" fillId="0" borderId="58" applyNumberFormat="0" applyFill="0" applyAlignment="0" applyProtection="0"/>
    <xf numFmtId="0" fontId="1" fillId="60" borderId="0" applyNumberFormat="0" applyBorder="0" applyAlignment="0" applyProtection="0"/>
    <xf numFmtId="0" fontId="1" fillId="47" borderId="0" applyNumberFormat="0" applyBorder="0" applyAlignment="0" applyProtection="0"/>
    <xf numFmtId="0" fontId="1" fillId="48" borderId="0" applyNumberFormat="0" applyBorder="0" applyAlignment="0" applyProtection="0"/>
    <xf numFmtId="0" fontId="63" fillId="49" borderId="0" applyNumberFormat="0" applyBorder="0" applyAlignment="0" applyProtection="0"/>
    <xf numFmtId="0" fontId="75" fillId="86" borderId="95" applyNumberFormat="0" applyAlignment="0" applyProtection="0"/>
    <xf numFmtId="0" fontId="1" fillId="50" borderId="0" applyNumberFormat="0" applyBorder="0" applyAlignment="0" applyProtection="0"/>
    <xf numFmtId="0" fontId="1" fillId="51" borderId="0" applyNumberFormat="0" applyBorder="0" applyAlignment="0" applyProtection="0"/>
    <xf numFmtId="0" fontId="63" fillId="52" borderId="0" applyNumberFormat="0" applyBorder="0" applyAlignment="0" applyProtection="0"/>
    <xf numFmtId="49" fontId="22" fillId="0" borderId="90" applyNumberFormat="0" applyFill="0" applyBorder="0" applyProtection="0">
      <alignment horizontal="left" vertical="center"/>
    </xf>
    <xf numFmtId="0" fontId="1" fillId="53" borderId="0" applyNumberFormat="0" applyBorder="0" applyAlignment="0" applyProtection="0"/>
    <xf numFmtId="0" fontId="1" fillId="54" borderId="0" applyNumberFormat="0" applyBorder="0" applyAlignment="0" applyProtection="0"/>
    <xf numFmtId="0" fontId="63" fillId="55" borderId="0" applyNumberFormat="0" applyBorder="0" applyAlignment="0" applyProtection="0"/>
    <xf numFmtId="0" fontId="94" fillId="0" borderId="88" applyNumberFormat="0" applyFill="0" applyAlignment="0" applyProtection="0"/>
    <xf numFmtId="0" fontId="1" fillId="56" borderId="0" applyNumberFormat="0" applyBorder="0" applyAlignment="0" applyProtection="0"/>
    <xf numFmtId="0" fontId="1" fillId="57" borderId="0" applyNumberFormat="0" applyBorder="0" applyAlignment="0" applyProtection="0"/>
    <xf numFmtId="0" fontId="63" fillId="58" borderId="0" applyNumberFormat="0" applyBorder="0" applyAlignment="0" applyProtection="0"/>
    <xf numFmtId="0" fontId="87" fillId="73" borderId="87" applyNumberFormat="0" applyAlignment="0" applyProtection="0"/>
    <xf numFmtId="0" fontId="1" fillId="59" borderId="0" applyNumberFormat="0" applyBorder="0" applyAlignment="0" applyProtection="0"/>
    <xf numFmtId="0" fontId="1" fillId="60" borderId="0" applyNumberFormat="0" applyBorder="0" applyAlignment="0" applyProtection="0"/>
    <xf numFmtId="0" fontId="63" fillId="61" borderId="0" applyNumberFormat="0" applyBorder="0" applyAlignment="0" applyProtection="0"/>
    <xf numFmtId="49" fontId="24" fillId="0" borderId="90" applyNumberFormat="0" applyFont="0" applyFill="0" applyBorder="0" applyProtection="0">
      <alignment horizontal="left" vertical="center" indent="2"/>
    </xf>
    <xf numFmtId="0" fontId="1" fillId="62" borderId="0" applyNumberFormat="0" applyBorder="0" applyAlignment="0" applyProtection="0"/>
    <xf numFmtId="0" fontId="1" fillId="63" borderId="0" applyNumberFormat="0" applyBorder="0" applyAlignment="0" applyProtection="0"/>
    <xf numFmtId="0" fontId="63" fillId="64" borderId="0" applyNumberFormat="0" applyBorder="0" applyAlignment="0" applyProtection="0"/>
    <xf numFmtId="0" fontId="24" fillId="0" borderId="29" applyNumberFormat="0" applyFill="0" applyAlignment="0" applyProtection="0"/>
    <xf numFmtId="0" fontId="20" fillId="14" borderId="29">
      <alignment horizontal="right" vertical="center"/>
    </xf>
    <xf numFmtId="0" fontId="20" fillId="14" borderId="29">
      <alignment horizontal="right" vertical="center"/>
    </xf>
    <xf numFmtId="0" fontId="24" fillId="0" borderId="51">
      <alignment horizontal="left" vertical="center" wrapText="1" indent="2"/>
    </xf>
    <xf numFmtId="0" fontId="20" fillId="14" borderId="62">
      <alignment horizontal="right" vertical="center"/>
    </xf>
    <xf numFmtId="0" fontId="24" fillId="0" borderId="29">
      <alignment horizontal="right" vertical="center"/>
    </xf>
    <xf numFmtId="0" fontId="65" fillId="9" borderId="29">
      <alignment horizontal="right" vertical="center"/>
    </xf>
    <xf numFmtId="0" fontId="24" fillId="16" borderId="29"/>
    <xf numFmtId="0" fontId="20" fillId="9" borderId="29">
      <alignment horizontal="right" vertical="center"/>
    </xf>
    <xf numFmtId="0" fontId="20" fillId="14" borderId="61">
      <alignment horizontal="right" vertical="center"/>
    </xf>
    <xf numFmtId="0" fontId="67" fillId="0" borderId="0" applyNumberFormat="0" applyFill="0" applyBorder="0" applyAlignment="0" applyProtection="0"/>
    <xf numFmtId="0" fontId="69" fillId="68" borderId="0" applyNumberFormat="0" applyBorder="0" applyAlignment="0" applyProtection="0"/>
    <xf numFmtId="0" fontId="69" fillId="69" borderId="0" applyNumberFormat="0" applyBorder="0" applyAlignment="0" applyProtection="0"/>
    <xf numFmtId="0" fontId="69" fillId="70" borderId="0" applyNumberFormat="0" applyBorder="0" applyAlignment="0" applyProtection="0"/>
    <xf numFmtId="0" fontId="69" fillId="71" borderId="0" applyNumberFormat="0" applyBorder="0" applyAlignment="0" applyProtection="0"/>
    <xf numFmtId="0" fontId="69" fillId="72" borderId="0" applyNumberFormat="0" applyBorder="0" applyAlignment="0" applyProtection="0"/>
    <xf numFmtId="0" fontId="69" fillId="73" borderId="0" applyNumberFormat="0" applyBorder="0" applyAlignment="0" applyProtection="0"/>
    <xf numFmtId="0" fontId="25" fillId="0" borderId="0" applyNumberFormat="0" applyFont="0" applyFill="0" applyBorder="0" applyProtection="0">
      <alignment horizontal="left" vertical="center" indent="2"/>
    </xf>
    <xf numFmtId="0" fontId="25" fillId="0" borderId="0" applyNumberFormat="0" applyFont="0" applyFill="0" applyBorder="0" applyProtection="0">
      <alignment horizontal="left" vertical="center" indent="2"/>
    </xf>
    <xf numFmtId="49" fontId="24" fillId="0" borderId="29" applyNumberFormat="0" applyFont="0" applyFill="0" applyBorder="0" applyProtection="0">
      <alignment horizontal="left" vertical="center" indent="2"/>
    </xf>
    <xf numFmtId="0" fontId="69" fillId="74" borderId="0" applyNumberFormat="0" applyBorder="0" applyAlignment="0" applyProtection="0"/>
    <xf numFmtId="0" fontId="69" fillId="75" borderId="0" applyNumberFormat="0" applyBorder="0" applyAlignment="0" applyProtection="0"/>
    <xf numFmtId="0" fontId="69" fillId="76" borderId="0" applyNumberFormat="0" applyBorder="0" applyAlignment="0" applyProtection="0"/>
    <xf numFmtId="0" fontId="69" fillId="71" borderId="0" applyNumberFormat="0" applyBorder="0" applyAlignment="0" applyProtection="0"/>
    <xf numFmtId="0" fontId="69" fillId="74" borderId="0" applyNumberFormat="0" applyBorder="0" applyAlignment="0" applyProtection="0"/>
    <xf numFmtId="0" fontId="69" fillId="77" borderId="0" applyNumberFormat="0" applyBorder="0" applyAlignment="0" applyProtection="0"/>
    <xf numFmtId="0" fontId="25" fillId="0" borderId="0" applyNumberFormat="0" applyFont="0" applyFill="0" applyBorder="0" applyProtection="0">
      <alignment horizontal="left" vertical="center" indent="5"/>
    </xf>
    <xf numFmtId="0" fontId="25" fillId="0" borderId="0" applyNumberFormat="0" applyFont="0" applyFill="0" applyBorder="0" applyProtection="0">
      <alignment horizontal="left" vertical="center" indent="5"/>
    </xf>
    <xf numFmtId="49" fontId="24" fillId="0" borderId="61" applyNumberFormat="0" applyFont="0" applyFill="0" applyBorder="0" applyProtection="0">
      <alignment horizontal="left" vertical="center" indent="5"/>
    </xf>
    <xf numFmtId="0" fontId="71" fillId="78" borderId="0" applyNumberFormat="0" applyBorder="0" applyAlignment="0" applyProtection="0"/>
    <xf numFmtId="0" fontId="71" fillId="75" borderId="0" applyNumberFormat="0" applyBorder="0" applyAlignment="0" applyProtection="0"/>
    <xf numFmtId="0" fontId="71" fillId="76"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1" borderId="0" applyNumberFormat="0" applyBorder="0" applyAlignment="0" applyProtection="0"/>
    <xf numFmtId="0" fontId="71" fillId="82" borderId="0" applyNumberFormat="0" applyBorder="0" applyAlignment="0" applyProtection="0"/>
    <xf numFmtId="0" fontId="71" fillId="83" borderId="0" applyNumberFormat="0" applyBorder="0" applyAlignment="0" applyProtection="0"/>
    <xf numFmtId="0" fontId="71" fillId="84"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5" borderId="0" applyNumberFormat="0" applyBorder="0" applyAlignment="0" applyProtection="0"/>
    <xf numFmtId="0" fontId="22" fillId="67" borderId="0" applyBorder="0" applyAlignment="0"/>
    <xf numFmtId="4" fontId="22" fillId="67" borderId="0" applyBorder="0" applyAlignment="0"/>
    <xf numFmtId="4" fontId="24" fillId="67" borderId="0" applyBorder="0">
      <alignment horizontal="right" vertical="center"/>
    </xf>
    <xf numFmtId="4" fontId="24" fillId="9" borderId="0" applyBorder="0">
      <alignment horizontal="right" vertical="center"/>
    </xf>
    <xf numFmtId="4" fontId="24" fillId="9" borderId="0" applyBorder="0">
      <alignment horizontal="right" vertical="center"/>
    </xf>
    <xf numFmtId="4" fontId="20" fillId="9" borderId="29">
      <alignment horizontal="right" vertical="center"/>
    </xf>
    <xf numFmtId="4" fontId="65" fillId="9" borderId="29">
      <alignment horizontal="right" vertical="center"/>
    </xf>
    <xf numFmtId="4" fontId="20" fillId="14" borderId="29">
      <alignment horizontal="right" vertical="center"/>
    </xf>
    <xf numFmtId="4" fontId="20" fillId="14" borderId="29">
      <alignment horizontal="right" vertical="center"/>
    </xf>
    <xf numFmtId="4" fontId="20" fillId="14" borderId="61">
      <alignment horizontal="right" vertical="center"/>
    </xf>
    <xf numFmtId="4" fontId="20" fillId="14" borderId="62">
      <alignment horizontal="right" vertical="center"/>
    </xf>
    <xf numFmtId="0" fontId="70" fillId="82" borderId="0" applyNumberFormat="0" applyBorder="0" applyAlignment="0" applyProtection="0"/>
    <xf numFmtId="0" fontId="70" fillId="83" borderId="0" applyNumberFormat="0" applyBorder="0" applyAlignment="0" applyProtection="0"/>
    <xf numFmtId="0" fontId="70" fillId="84" borderId="0" applyNumberFormat="0" applyBorder="0" applyAlignment="0" applyProtection="0"/>
    <xf numFmtId="0" fontId="70" fillId="79" borderId="0" applyNumberFormat="0" applyBorder="0" applyAlignment="0" applyProtection="0"/>
    <xf numFmtId="0" fontId="70" fillId="80" borderId="0" applyNumberFormat="0" applyBorder="0" applyAlignment="0" applyProtection="0"/>
    <xf numFmtId="0" fontId="70" fillId="85" borderId="0" applyNumberFormat="0" applyBorder="0" applyAlignment="0" applyProtection="0"/>
    <xf numFmtId="0" fontId="73" fillId="69" borderId="0" applyNumberFormat="0" applyBorder="0" applyAlignment="0" applyProtection="0"/>
    <xf numFmtId="4" fontId="22" fillId="0" borderId="39" applyFill="0" applyBorder="0" applyProtection="0">
      <alignment horizontal="right" vertical="center"/>
    </xf>
    <xf numFmtId="0" fontId="75" fillId="86" borderId="67" applyNumberFormat="0" applyAlignment="0" applyProtection="0"/>
    <xf numFmtId="0" fontId="76" fillId="87" borderId="68" applyNumberFormat="0" applyAlignment="0" applyProtection="0"/>
    <xf numFmtId="173" fontId="66" fillId="0" borderId="0" applyFont="0" applyFill="0" applyBorder="0" applyAlignment="0" applyProtection="0"/>
    <xf numFmtId="174" fontId="77" fillId="0" borderId="0" applyFont="0" applyFill="0" applyBorder="0" applyAlignment="0" applyProtection="0"/>
    <xf numFmtId="173" fontId="66" fillId="0" borderId="0" applyFont="0" applyFill="0" applyBorder="0" applyAlignment="0" applyProtection="0"/>
    <xf numFmtId="0" fontId="24" fillId="14" borderId="51">
      <alignment horizontal="left" vertical="center" wrapText="1" indent="2"/>
    </xf>
    <xf numFmtId="0" fontId="24" fillId="9" borderId="61">
      <alignment horizontal="left" vertical="center"/>
    </xf>
    <xf numFmtId="0" fontId="81" fillId="0" borderId="0" applyNumberFormat="0" applyFill="0" applyBorder="0" applyAlignment="0" applyProtection="0"/>
    <xf numFmtId="0" fontId="82" fillId="70" borderId="0" applyNumberFormat="0" applyBorder="0" applyAlignment="0" applyProtection="0"/>
    <xf numFmtId="0" fontId="83" fillId="70" borderId="0" applyNumberFormat="0" applyBorder="0" applyAlignment="0" applyProtection="0"/>
    <xf numFmtId="0" fontId="84" fillId="0" borderId="70" applyNumberFormat="0" applyFill="0" applyAlignment="0" applyProtection="0"/>
    <xf numFmtId="0" fontId="85" fillId="0" borderId="71" applyNumberFormat="0" applyFill="0" applyAlignment="0" applyProtection="0"/>
    <xf numFmtId="0" fontId="86" fillId="0" borderId="72" applyNumberFormat="0" applyFill="0" applyAlignment="0" applyProtection="0"/>
    <xf numFmtId="0" fontId="86" fillId="0" borderId="0" applyNumberFormat="0" applyFill="0" applyBorder="0" applyAlignment="0" applyProtection="0"/>
    <xf numFmtId="0" fontId="87" fillId="73" borderId="67" applyNumberFormat="0" applyAlignment="0" applyProtection="0"/>
    <xf numFmtId="4" fontId="24" fillId="0" borderId="0" applyBorder="0">
      <alignment horizontal="right" vertical="center"/>
    </xf>
    <xf numFmtId="0" fontId="24" fillId="0" borderId="64">
      <alignment horizontal="right" vertical="center"/>
    </xf>
    <xf numFmtId="4" fontId="24" fillId="0" borderId="29">
      <alignment horizontal="right" vertical="center"/>
    </xf>
    <xf numFmtId="1" fontId="64" fillId="9" borderId="0" applyBorder="0">
      <alignment horizontal="right" vertical="center"/>
    </xf>
    <xf numFmtId="0" fontId="88" fillId="0" borderId="73" applyNumberFormat="0" applyFill="0" applyAlignment="0" applyProtection="0"/>
    <xf numFmtId="0" fontId="89" fillId="88" borderId="0" applyNumberFormat="0" applyBorder="0" applyAlignment="0" applyProtection="0"/>
    <xf numFmtId="0" fontId="25" fillId="0" borderId="0"/>
    <xf numFmtId="0" fontId="25" fillId="0" borderId="0"/>
    <xf numFmtId="0" fontId="25" fillId="0" borderId="0"/>
    <xf numFmtId="0" fontId="25" fillId="0" borderId="0"/>
    <xf numFmtId="0" fontId="77" fillId="0" borderId="0"/>
    <xf numFmtId="4" fontId="90" fillId="0" borderId="0"/>
    <xf numFmtId="0" fontId="25" fillId="0" borderId="0"/>
    <xf numFmtId="0" fontId="25" fillId="0" borderId="0"/>
    <xf numFmtId="0" fontId="25" fillId="0" borderId="0"/>
    <xf numFmtId="0" fontId="25" fillId="0" borderId="0"/>
    <xf numFmtId="0" fontId="1" fillId="0" borderId="0"/>
    <xf numFmtId="4" fontId="24" fillId="0" borderId="0" applyFill="0" applyBorder="0" applyProtection="0">
      <alignment horizontal="right" vertical="center"/>
    </xf>
    <xf numFmtId="4" fontId="24" fillId="0" borderId="0" applyFill="0" applyBorder="0" applyProtection="0">
      <alignment horizontal="right" vertical="center"/>
    </xf>
    <xf numFmtId="4" fontId="24" fillId="0" borderId="29" applyFill="0" applyBorder="0" applyProtection="0">
      <alignment horizontal="right" vertical="center"/>
    </xf>
    <xf numFmtId="0" fontId="22" fillId="0" borderId="0" applyNumberFormat="0" applyFill="0" applyBorder="0" applyProtection="0">
      <alignment horizontal="left" vertical="center"/>
    </xf>
    <xf numFmtId="49" fontId="22" fillId="0" borderId="29" applyNumberFormat="0" applyFill="0" applyBorder="0" applyProtection="0">
      <alignment horizontal="left" vertical="center"/>
    </xf>
    <xf numFmtId="0" fontId="25" fillId="16" borderId="0" applyNumberFormat="0" applyFont="0" applyBorder="0" applyAlignment="0" applyProtection="0"/>
    <xf numFmtId="4" fontId="25" fillId="16" borderId="0" applyNumberFormat="0" applyFont="0" applyBorder="0" applyAlignment="0" applyProtection="0"/>
    <xf numFmtId="4" fontId="25" fillId="16" borderId="0" applyNumberFormat="0" applyFont="0" applyBorder="0" applyAlignment="0" applyProtection="0"/>
    <xf numFmtId="0" fontId="25" fillId="16" borderId="0" applyNumberFormat="0" applyFont="0" applyBorder="0" applyAlignment="0" applyProtection="0"/>
    <xf numFmtId="0" fontId="25" fillId="16" borderId="0" applyNumberFormat="0" applyFont="0" applyBorder="0" applyAlignment="0" applyProtection="0"/>
    <xf numFmtId="0" fontId="77" fillId="65" borderId="0" applyNumberFormat="0" applyFont="0" applyBorder="0" applyAlignment="0" applyProtection="0"/>
    <xf numFmtId="0" fontId="69" fillId="89" borderId="74" applyNumberFormat="0" applyFont="0" applyAlignment="0" applyProtection="0"/>
    <xf numFmtId="0" fontId="25" fillId="89" borderId="74" applyNumberFormat="0" applyFont="0" applyAlignment="0" applyProtection="0"/>
    <xf numFmtId="0" fontId="91" fillId="86" borderId="66" applyNumberFormat="0" applyAlignment="0" applyProtection="0"/>
    <xf numFmtId="175" fontId="24" fillId="90" borderId="29" applyNumberFormat="0" applyFont="0" applyBorder="0" applyAlignment="0" applyProtection="0">
      <alignment horizontal="right" vertical="center"/>
    </xf>
    <xf numFmtId="9" fontId="77" fillId="0" borderId="0" applyFont="0" applyFill="0" applyBorder="0" applyAlignment="0" applyProtection="0"/>
    <xf numFmtId="0" fontId="92" fillId="69" borderId="0" applyNumberFormat="0" applyBorder="0" applyAlignment="0" applyProtection="0"/>
    <xf numFmtId="4" fontId="24" fillId="16" borderId="29"/>
    <xf numFmtId="0" fontId="24" fillId="16" borderId="60"/>
    <xf numFmtId="0" fontId="93" fillId="0" borderId="0" applyNumberFormat="0" applyFill="0" applyBorder="0" applyAlignment="0" applyProtection="0"/>
    <xf numFmtId="0" fontId="94" fillId="0" borderId="69" applyNumberFormat="0" applyFill="0" applyAlignment="0" applyProtection="0"/>
    <xf numFmtId="0" fontId="95" fillId="0" borderId="0" applyNumberFormat="0" applyFill="0" applyBorder="0" applyAlignment="0" applyProtection="0"/>
    <xf numFmtId="0" fontId="96" fillId="0" borderId="70" applyNumberFormat="0" applyFill="0" applyAlignment="0" applyProtection="0"/>
    <xf numFmtId="0" fontId="97" fillId="0" borderId="71" applyNumberFormat="0" applyFill="0" applyAlignment="0" applyProtection="0"/>
    <xf numFmtId="0" fontId="98" fillId="0" borderId="72" applyNumberFormat="0" applyFill="0" applyAlignment="0" applyProtection="0"/>
    <xf numFmtId="0" fontId="98" fillId="0" borderId="0" applyNumberFormat="0" applyFill="0" applyBorder="0" applyAlignment="0" applyProtection="0"/>
    <xf numFmtId="0" fontId="99" fillId="0" borderId="73" applyNumberFormat="0" applyFill="0" applyAlignment="0" applyProtection="0"/>
    <xf numFmtId="0" fontId="101" fillId="0" borderId="0" applyNumberFormat="0" applyFill="0" applyBorder="0" applyAlignment="0" applyProtection="0"/>
    <xf numFmtId="0" fontId="102" fillId="87" borderId="68" applyNumberFormat="0" applyAlignment="0" applyProtection="0"/>
    <xf numFmtId="0" fontId="68" fillId="0" borderId="0" applyNumberFormat="0" applyFill="0" applyBorder="0" applyAlignment="0" applyProtection="0"/>
    <xf numFmtId="0" fontId="103" fillId="0" borderId="0" applyNumberFormat="0" applyFill="0" applyBorder="0" applyAlignment="0" applyProtection="0"/>
    <xf numFmtId="0" fontId="25" fillId="0" borderId="0" applyNumberFormat="0" applyFont="0" applyFill="0" applyBorder="0" applyProtection="0">
      <alignment horizontal="left" vertical="center"/>
    </xf>
    <xf numFmtId="0" fontId="24" fillId="9" borderId="0" applyBorder="0">
      <alignment horizontal="right" vertical="center"/>
    </xf>
    <xf numFmtId="0" fontId="24" fillId="9" borderId="0" applyBorder="0">
      <alignment horizontal="right" vertical="center"/>
    </xf>
    <xf numFmtId="0" fontId="24" fillId="0" borderId="0" applyBorder="0">
      <alignment horizontal="right" vertical="center"/>
    </xf>
    <xf numFmtId="4" fontId="25" fillId="0" borderId="0"/>
    <xf numFmtId="0" fontId="104" fillId="0" borderId="0"/>
    <xf numFmtId="0" fontId="25" fillId="16" borderId="0" applyNumberFormat="0" applyFont="0" applyBorder="0" applyAlignment="0" applyProtection="0"/>
    <xf numFmtId="0" fontId="68" fillId="0" borderId="0" applyNumberFormat="0" applyFill="0" applyBorder="0" applyAlignment="0" applyProtection="0"/>
    <xf numFmtId="0" fontId="69" fillId="68" borderId="0" applyNumberFormat="0" applyBorder="0" applyAlignment="0" applyProtection="0"/>
    <xf numFmtId="0" fontId="69" fillId="69" borderId="0" applyNumberFormat="0" applyBorder="0" applyAlignment="0" applyProtection="0"/>
    <xf numFmtId="0" fontId="69" fillId="70" borderId="0" applyNumberFormat="0" applyBorder="0" applyAlignment="0" applyProtection="0"/>
    <xf numFmtId="0" fontId="69" fillId="71" borderId="0" applyNumberFormat="0" applyBorder="0" applyAlignment="0" applyProtection="0"/>
    <xf numFmtId="0" fontId="69" fillId="72" borderId="0" applyNumberFormat="0" applyBorder="0" applyAlignment="0" applyProtection="0"/>
    <xf numFmtId="0" fontId="69" fillId="73" borderId="0" applyNumberFormat="0" applyBorder="0" applyAlignment="0" applyProtection="0"/>
    <xf numFmtId="0" fontId="69" fillId="74" borderId="0" applyNumberFormat="0" applyBorder="0" applyAlignment="0" applyProtection="0"/>
    <xf numFmtId="0" fontId="69" fillId="75" borderId="0" applyNumberFormat="0" applyBorder="0" applyAlignment="0" applyProtection="0"/>
    <xf numFmtId="0" fontId="69" fillId="76" borderId="0" applyNumberFormat="0" applyBorder="0" applyAlignment="0" applyProtection="0"/>
    <xf numFmtId="0" fontId="69" fillId="71" borderId="0" applyNumberFormat="0" applyBorder="0" applyAlignment="0" applyProtection="0"/>
    <xf numFmtId="0" fontId="69" fillId="74" borderId="0" applyNumberFormat="0" applyBorder="0" applyAlignment="0" applyProtection="0"/>
    <xf numFmtId="0" fontId="69" fillId="77" borderId="0" applyNumberFormat="0" applyBorder="0" applyAlignment="0" applyProtection="0"/>
    <xf numFmtId="0" fontId="71" fillId="78" borderId="0" applyNumberFormat="0" applyBorder="0" applyAlignment="0" applyProtection="0"/>
    <xf numFmtId="0" fontId="71" fillId="75" borderId="0" applyNumberFormat="0" applyBorder="0" applyAlignment="0" applyProtection="0"/>
    <xf numFmtId="0" fontId="71" fillId="76"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1" borderId="0" applyNumberFormat="0" applyBorder="0" applyAlignment="0" applyProtection="0"/>
    <xf numFmtId="0" fontId="71" fillId="82" borderId="0" applyNumberFormat="0" applyBorder="0" applyAlignment="0" applyProtection="0"/>
    <xf numFmtId="0" fontId="71" fillId="83" borderId="0" applyNumberFormat="0" applyBorder="0" applyAlignment="0" applyProtection="0"/>
    <xf numFmtId="0" fontId="71" fillId="84"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5" borderId="0" applyNumberFormat="0" applyBorder="0" applyAlignment="0" applyProtection="0"/>
    <xf numFmtId="0" fontId="73" fillId="69" borderId="0" applyNumberFormat="0" applyBorder="0" applyAlignment="0" applyProtection="0"/>
    <xf numFmtId="0" fontId="75" fillId="86" borderId="67" applyNumberFormat="0" applyAlignment="0" applyProtection="0"/>
    <xf numFmtId="0" fontId="76" fillId="87" borderId="68" applyNumberFormat="0" applyAlignment="0" applyProtection="0"/>
    <xf numFmtId="0" fontId="81" fillId="0" borderId="0" applyNumberFormat="0" applyFill="0" applyBorder="0" applyAlignment="0" applyProtection="0"/>
    <xf numFmtId="0" fontId="82" fillId="70" borderId="0" applyNumberFormat="0" applyBorder="0" applyAlignment="0" applyProtection="0"/>
    <xf numFmtId="0" fontId="84" fillId="0" borderId="70" applyNumberFormat="0" applyFill="0" applyAlignment="0" applyProtection="0"/>
    <xf numFmtId="0" fontId="85" fillId="0" borderId="71" applyNumberFormat="0" applyFill="0" applyAlignment="0" applyProtection="0"/>
    <xf numFmtId="0" fontId="86" fillId="0" borderId="72" applyNumberFormat="0" applyFill="0" applyAlignment="0" applyProtection="0"/>
    <xf numFmtId="0" fontId="86" fillId="0" borderId="0" applyNumberFormat="0" applyFill="0" applyBorder="0" applyAlignment="0" applyProtection="0"/>
    <xf numFmtId="0" fontId="87" fillId="73" borderId="67" applyNumberFormat="0" applyAlignment="0" applyProtection="0"/>
    <xf numFmtId="0" fontId="88" fillId="0" borderId="73" applyNumberFormat="0" applyFill="0" applyAlignment="0" applyProtection="0"/>
    <xf numFmtId="0" fontId="89" fillId="88" borderId="0" applyNumberFormat="0" applyBorder="0" applyAlignment="0" applyProtection="0"/>
    <xf numFmtId="0" fontId="25" fillId="0" borderId="0"/>
    <xf numFmtId="0" fontId="69" fillId="89" borderId="74" applyNumberFormat="0" applyFont="0" applyAlignment="0" applyProtection="0"/>
    <xf numFmtId="0" fontId="91" fillId="86" borderId="66" applyNumberFormat="0" applyAlignment="0" applyProtection="0"/>
    <xf numFmtId="0" fontId="93" fillId="0" borderId="0" applyNumberFormat="0" applyFill="0" applyBorder="0" applyAlignment="0" applyProtection="0"/>
    <xf numFmtId="0" fontId="94" fillId="0" borderId="69" applyNumberFormat="0" applyFill="0" applyAlignment="0" applyProtection="0"/>
    <xf numFmtId="0" fontId="101" fillId="0" borderId="0" applyNumberFormat="0" applyFill="0" applyBorder="0" applyAlignment="0" applyProtection="0"/>
    <xf numFmtId="0" fontId="105" fillId="0" borderId="0">
      <alignment horizontal="left" vertical="center" indent="1"/>
    </xf>
    <xf numFmtId="0" fontId="69" fillId="68" borderId="0" applyNumberFormat="0" applyBorder="0" applyAlignment="0" applyProtection="0"/>
    <xf numFmtId="0" fontId="69" fillId="69" borderId="0" applyNumberFormat="0" applyBorder="0" applyAlignment="0" applyProtection="0"/>
    <xf numFmtId="0" fontId="69" fillId="70" borderId="0" applyNumberFormat="0" applyBorder="0" applyAlignment="0" applyProtection="0"/>
    <xf numFmtId="0" fontId="69" fillId="71" borderId="0" applyNumberFormat="0" applyBorder="0" applyAlignment="0" applyProtection="0"/>
    <xf numFmtId="0" fontId="69" fillId="72" borderId="0" applyNumberFormat="0" applyBorder="0" applyAlignment="0" applyProtection="0"/>
    <xf numFmtId="0" fontId="69" fillId="73" borderId="0" applyNumberFormat="0" applyBorder="0" applyAlignment="0" applyProtection="0"/>
    <xf numFmtId="0" fontId="69" fillId="74" borderId="0" applyNumberFormat="0" applyBorder="0" applyAlignment="0" applyProtection="0"/>
    <xf numFmtId="0" fontId="69" fillId="75" borderId="0" applyNumberFormat="0" applyBorder="0" applyAlignment="0" applyProtection="0"/>
    <xf numFmtId="0" fontId="69" fillId="76" borderId="0" applyNumberFormat="0" applyBorder="0" applyAlignment="0" applyProtection="0"/>
    <xf numFmtId="0" fontId="69" fillId="71" borderId="0" applyNumberFormat="0" applyBorder="0" applyAlignment="0" applyProtection="0"/>
    <xf numFmtId="0" fontId="69" fillId="74" borderId="0" applyNumberFormat="0" applyBorder="0" applyAlignment="0" applyProtection="0"/>
    <xf numFmtId="0" fontId="69" fillId="77" borderId="0" applyNumberFormat="0" applyBorder="0" applyAlignment="0" applyProtection="0"/>
    <xf numFmtId="0" fontId="71" fillId="78" borderId="0" applyNumberFormat="0" applyBorder="0" applyAlignment="0" applyProtection="0"/>
    <xf numFmtId="0" fontId="71" fillId="75" borderId="0" applyNumberFormat="0" applyBorder="0" applyAlignment="0" applyProtection="0"/>
    <xf numFmtId="0" fontId="71" fillId="76"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1" borderId="0" applyNumberFormat="0" applyBorder="0" applyAlignment="0" applyProtection="0"/>
    <xf numFmtId="0" fontId="20" fillId="9" borderId="75">
      <alignment horizontal="right" vertical="center"/>
    </xf>
    <xf numFmtId="4" fontId="20" fillId="9" borderId="75">
      <alignment horizontal="right" vertical="center"/>
    </xf>
    <xf numFmtId="0" fontId="65" fillId="9" borderId="75">
      <alignment horizontal="right" vertical="center"/>
    </xf>
    <xf numFmtId="4" fontId="65" fillId="9" borderId="75">
      <alignment horizontal="right" vertical="center"/>
    </xf>
    <xf numFmtId="0" fontId="20" fillId="14" borderId="75">
      <alignment horizontal="right" vertical="center"/>
    </xf>
    <xf numFmtId="4" fontId="20" fillId="14" borderId="75">
      <alignment horizontal="right" vertical="center"/>
    </xf>
    <xf numFmtId="0" fontId="20" fillId="14" borderId="75">
      <alignment horizontal="right" vertical="center"/>
    </xf>
    <xf numFmtId="4" fontId="20" fillId="14" borderId="75">
      <alignment horizontal="right" vertical="center"/>
    </xf>
    <xf numFmtId="0" fontId="20" fillId="14" borderId="76">
      <alignment horizontal="right" vertical="center"/>
    </xf>
    <xf numFmtId="4" fontId="20" fillId="14" borderId="76">
      <alignment horizontal="right" vertical="center"/>
    </xf>
    <xf numFmtId="0" fontId="20" fillId="14" borderId="77">
      <alignment horizontal="right" vertical="center"/>
    </xf>
    <xf numFmtId="4" fontId="20" fillId="14" borderId="77">
      <alignment horizontal="right" vertical="center"/>
    </xf>
    <xf numFmtId="0" fontId="75"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9" borderId="76">
      <alignment horizontal="left" vertical="center"/>
    </xf>
    <xf numFmtId="0" fontId="81" fillId="0" borderId="0" applyNumberFormat="0" applyFill="0" applyBorder="0" applyAlignment="0" applyProtection="0"/>
    <xf numFmtId="0" fontId="87" fillId="73" borderId="67" applyNumberFormat="0" applyAlignment="0" applyProtection="0"/>
    <xf numFmtId="0" fontId="24" fillId="0" borderId="75">
      <alignment horizontal="right" vertical="center"/>
    </xf>
    <xf numFmtId="4" fontId="24" fillId="0" borderId="75">
      <alignment horizontal="right" vertical="center"/>
    </xf>
    <xf numFmtId="0" fontId="1" fillId="0" borderId="0"/>
    <xf numFmtId="0" fontId="24" fillId="0" borderId="75" applyNumberFormat="0" applyFill="0" applyAlignment="0" applyProtection="0"/>
    <xf numFmtId="0" fontId="91" fillId="86" borderId="66" applyNumberFormat="0" applyAlignment="0" applyProtection="0"/>
    <xf numFmtId="175" fontId="24" fillId="90" borderId="75" applyNumberFormat="0" applyFont="0" applyBorder="0" applyAlignment="0" applyProtection="0">
      <alignment horizontal="right" vertical="center"/>
    </xf>
    <xf numFmtId="0" fontId="24" fillId="16" borderId="75"/>
    <xf numFmtId="4" fontId="24" fillId="16" borderId="75"/>
    <xf numFmtId="0" fontId="94" fillId="0" borderId="69" applyNumberFormat="0" applyFill="0" applyAlignment="0" applyProtection="0"/>
    <xf numFmtId="0" fontId="101"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58" fillId="7" borderId="56" applyNumberFormat="0" applyAlignment="0" applyProtection="0"/>
    <xf numFmtId="0" fontId="24" fillId="9" borderId="0" applyBorder="0">
      <alignment horizontal="right" vertical="center"/>
    </xf>
    <xf numFmtId="0" fontId="24" fillId="9" borderId="0" applyBorder="0">
      <alignment horizontal="right" vertical="center"/>
    </xf>
    <xf numFmtId="0" fontId="24" fillId="0" borderId="0" applyBorder="0">
      <alignment horizontal="right" vertical="center"/>
    </xf>
    <xf numFmtId="0" fontId="25" fillId="0" borderId="0"/>
    <xf numFmtId="49" fontId="24" fillId="0" borderId="75" applyNumberFormat="0" applyFont="0" applyFill="0" applyBorder="0" applyProtection="0">
      <alignment horizontal="left" vertical="center" indent="2"/>
    </xf>
    <xf numFmtId="49" fontId="24" fillId="0" borderId="76" applyNumberFormat="0" applyFont="0" applyFill="0" applyBorder="0" applyProtection="0">
      <alignment horizontal="left" vertical="center" indent="5"/>
    </xf>
    <xf numFmtId="0" fontId="70" fillId="82" borderId="0" applyNumberFormat="0" applyBorder="0" applyAlignment="0" applyProtection="0"/>
    <xf numFmtId="0" fontId="70" fillId="83" borderId="0" applyNumberFormat="0" applyBorder="0" applyAlignment="0" applyProtection="0"/>
    <xf numFmtId="0" fontId="70" fillId="84" borderId="0" applyNumberFormat="0" applyBorder="0" applyAlignment="0" applyProtection="0"/>
    <xf numFmtId="0" fontId="70" fillId="79" borderId="0" applyNumberFormat="0" applyBorder="0" applyAlignment="0" applyProtection="0"/>
    <xf numFmtId="0" fontId="70" fillId="80" borderId="0" applyNumberFormat="0" applyBorder="0" applyAlignment="0" applyProtection="0"/>
    <xf numFmtId="0" fontId="70" fillId="85" borderId="0" applyNumberFormat="0" applyBorder="0" applyAlignment="0" applyProtection="0"/>
    <xf numFmtId="0" fontId="83" fillId="70" borderId="0" applyNumberFormat="0" applyBorder="0" applyAlignment="0" applyProtection="0"/>
    <xf numFmtId="4" fontId="25" fillId="0" borderId="0"/>
    <xf numFmtId="0" fontId="25" fillId="0" borderId="0"/>
    <xf numFmtId="0" fontId="1" fillId="0" borderId="0"/>
    <xf numFmtId="4" fontId="24" fillId="0" borderId="75" applyFill="0" applyBorder="0" applyProtection="0">
      <alignment horizontal="right" vertical="center"/>
    </xf>
    <xf numFmtId="49" fontId="22" fillId="0" borderId="75" applyNumberFormat="0" applyFill="0" applyBorder="0" applyProtection="0">
      <alignment horizontal="left" vertical="center"/>
    </xf>
    <xf numFmtId="0" fontId="25" fillId="16" borderId="0" applyNumberFormat="0" applyFont="0" applyBorder="0" applyAlignment="0" applyProtection="0"/>
    <xf numFmtId="0" fontId="92" fillId="69" borderId="0" applyNumberFormat="0" applyBorder="0" applyAlignment="0" applyProtection="0"/>
    <xf numFmtId="0" fontId="96" fillId="0" borderId="70" applyNumberFormat="0" applyFill="0" applyAlignment="0" applyProtection="0"/>
    <xf numFmtId="0" fontId="97" fillId="0" borderId="71" applyNumberFormat="0" applyFill="0" applyAlignment="0" applyProtection="0"/>
    <xf numFmtId="0" fontId="98" fillId="0" borderId="72" applyNumberFormat="0" applyFill="0" applyAlignment="0" applyProtection="0"/>
    <xf numFmtId="0" fontId="98" fillId="0" borderId="0" applyNumberFormat="0" applyFill="0" applyBorder="0" applyAlignment="0" applyProtection="0"/>
    <xf numFmtId="0" fontId="99" fillId="0" borderId="73" applyNumberFormat="0" applyFill="0" applyAlignment="0" applyProtection="0"/>
    <xf numFmtId="0" fontId="102" fillId="87" borderId="68" applyNumberFormat="0" applyAlignment="0" applyProtection="0"/>
    <xf numFmtId="0" fontId="68" fillId="0" borderId="0" applyNumberFormat="0" applyFill="0" applyBorder="0" applyAlignment="0" applyProtection="0"/>
    <xf numFmtId="0" fontId="1" fillId="0" borderId="0"/>
    <xf numFmtId="0" fontId="58" fillId="7" borderId="56" applyNumberFormat="0" applyAlignment="0" applyProtection="0"/>
    <xf numFmtId="0" fontId="66" fillId="68" borderId="0" applyNumberFormat="0" applyBorder="0" applyAlignment="0" applyProtection="0"/>
    <xf numFmtId="0" fontId="66" fillId="69" borderId="0" applyNumberFormat="0" applyBorder="0" applyAlignment="0" applyProtection="0"/>
    <xf numFmtId="0" fontId="66" fillId="70" borderId="0" applyNumberFormat="0" applyBorder="0" applyAlignment="0" applyProtection="0"/>
    <xf numFmtId="0" fontId="66" fillId="71" borderId="0" applyNumberFormat="0" applyBorder="0" applyAlignment="0" applyProtection="0"/>
    <xf numFmtId="0" fontId="66" fillId="72" borderId="0" applyNumberFormat="0" applyBorder="0" applyAlignment="0" applyProtection="0"/>
    <xf numFmtId="0" fontId="66" fillId="73" borderId="0" applyNumberFormat="0" applyBorder="0" applyAlignment="0" applyProtection="0"/>
    <xf numFmtId="0" fontId="66" fillId="74" borderId="0" applyNumberFormat="0" applyBorder="0" applyAlignment="0" applyProtection="0"/>
    <xf numFmtId="0" fontId="66" fillId="75" borderId="0" applyNumberFormat="0" applyBorder="0" applyAlignment="0" applyProtection="0"/>
    <xf numFmtId="0" fontId="66" fillId="76" borderId="0" applyNumberFormat="0" applyBorder="0" applyAlignment="0" applyProtection="0"/>
    <xf numFmtId="0" fontId="66" fillId="71" borderId="0" applyNumberFormat="0" applyBorder="0" applyAlignment="0" applyProtection="0"/>
    <xf numFmtId="0" fontId="66" fillId="74" borderId="0" applyNumberFormat="0" applyBorder="0" applyAlignment="0" applyProtection="0"/>
    <xf numFmtId="0" fontId="66" fillId="77" borderId="0" applyNumberFormat="0" applyBorder="0" applyAlignment="0" applyProtection="0"/>
    <xf numFmtId="0" fontId="70" fillId="78" borderId="0" applyNumberFormat="0" applyBorder="0" applyAlignment="0" applyProtection="0"/>
    <xf numFmtId="0" fontId="70" fillId="75" borderId="0" applyNumberFormat="0" applyBorder="0" applyAlignment="0" applyProtection="0"/>
    <xf numFmtId="0" fontId="70" fillId="76" borderId="0" applyNumberFormat="0" applyBorder="0" applyAlignment="0" applyProtection="0"/>
    <xf numFmtId="0" fontId="70" fillId="79" borderId="0" applyNumberFormat="0" applyBorder="0" applyAlignment="0" applyProtection="0"/>
    <xf numFmtId="0" fontId="70" fillId="80" borderId="0" applyNumberFormat="0" applyBorder="0" applyAlignment="0" applyProtection="0"/>
    <xf numFmtId="0" fontId="70" fillId="81" borderId="0" applyNumberFormat="0" applyBorder="0" applyAlignment="0" applyProtection="0"/>
    <xf numFmtId="0" fontId="72" fillId="86" borderId="66" applyNumberFormat="0" applyAlignment="0" applyProtection="0"/>
    <xf numFmtId="0" fontId="74" fillId="86" borderId="67" applyNumberFormat="0" applyAlignment="0" applyProtection="0"/>
    <xf numFmtId="0" fontId="79" fillId="0" borderId="69" applyNumberFormat="0" applyFill="0" applyAlignment="0" applyProtection="0"/>
    <xf numFmtId="0" fontId="80" fillId="0" borderId="0" applyNumberFormat="0" applyFill="0" applyBorder="0" applyAlignment="0" applyProtection="0"/>
    <xf numFmtId="0" fontId="1" fillId="0" borderId="0"/>
    <xf numFmtId="0" fontId="100" fillId="0" borderId="0" applyNumberFormat="0" applyFill="0" applyBorder="0" applyAlignment="0" applyProtection="0"/>
    <xf numFmtId="0" fontId="1" fillId="0" borderId="0"/>
    <xf numFmtId="0" fontId="1" fillId="0" borderId="0"/>
    <xf numFmtId="0" fontId="1" fillId="0" borderId="0"/>
    <xf numFmtId="49" fontId="24" fillId="0" borderId="29" applyNumberFormat="0" applyFont="0" applyFill="0" applyBorder="0" applyProtection="0">
      <alignment horizontal="left" vertical="center" indent="2"/>
    </xf>
    <xf numFmtId="49" fontId="24" fillId="0" borderId="61" applyNumberFormat="0" applyFont="0" applyFill="0" applyBorder="0" applyProtection="0">
      <alignment horizontal="left" vertical="center" indent="5"/>
    </xf>
    <xf numFmtId="0" fontId="20" fillId="9" borderId="29">
      <alignment horizontal="right" vertical="center"/>
    </xf>
    <xf numFmtId="4" fontId="20" fillId="9" borderId="29">
      <alignment horizontal="right" vertical="center"/>
    </xf>
    <xf numFmtId="0" fontId="65" fillId="9" borderId="29">
      <alignment horizontal="right" vertical="center"/>
    </xf>
    <xf numFmtId="4" fontId="65" fillId="9" borderId="29">
      <alignment horizontal="right" vertical="center"/>
    </xf>
    <xf numFmtId="0" fontId="20" fillId="14" borderId="29">
      <alignment horizontal="right" vertical="center"/>
    </xf>
    <xf numFmtId="4" fontId="20" fillId="14" borderId="29">
      <alignment horizontal="right" vertical="center"/>
    </xf>
    <xf numFmtId="0" fontId="20" fillId="14" borderId="29">
      <alignment horizontal="right" vertical="center"/>
    </xf>
    <xf numFmtId="4" fontId="20" fillId="14" borderId="29">
      <alignment horizontal="right" vertical="center"/>
    </xf>
    <xf numFmtId="0" fontId="20" fillId="14" borderId="61">
      <alignment horizontal="right" vertical="center"/>
    </xf>
    <xf numFmtId="4" fontId="20" fillId="14" borderId="61">
      <alignment horizontal="right" vertical="center"/>
    </xf>
    <xf numFmtId="0" fontId="20" fillId="14" borderId="62">
      <alignment horizontal="right" vertical="center"/>
    </xf>
    <xf numFmtId="4" fontId="20" fillId="14" borderId="62">
      <alignment horizontal="right" vertical="center"/>
    </xf>
    <xf numFmtId="174" fontId="106" fillId="0" borderId="0" applyFont="0" applyFill="0" applyBorder="0" applyAlignment="0" applyProtection="0"/>
    <xf numFmtId="0" fontId="24" fillId="14" borderId="51">
      <alignment horizontal="left" vertical="center" wrapText="1" indent="2"/>
    </xf>
    <xf numFmtId="0" fontId="24" fillId="0" borderId="51">
      <alignment horizontal="left" vertical="center" wrapText="1" indent="2"/>
    </xf>
    <xf numFmtId="0" fontId="24" fillId="9" borderId="61">
      <alignment horizontal="left" vertical="center"/>
    </xf>
    <xf numFmtId="0" fontId="78" fillId="73" borderId="67" applyNumberFormat="0" applyAlignment="0" applyProtection="0"/>
    <xf numFmtId="0" fontId="24" fillId="0" borderId="29">
      <alignment horizontal="right" vertical="center"/>
    </xf>
    <xf numFmtId="4" fontId="24" fillId="0" borderId="29">
      <alignment horizontal="right" vertical="center"/>
    </xf>
    <xf numFmtId="0" fontId="106" fillId="0" borderId="0"/>
    <xf numFmtId="0" fontId="104" fillId="0" borderId="0"/>
    <xf numFmtId="0" fontId="104" fillId="0" borderId="0"/>
    <xf numFmtId="0" fontId="1" fillId="0" borderId="0"/>
    <xf numFmtId="0" fontId="1" fillId="0" borderId="0"/>
    <xf numFmtId="0" fontId="1" fillId="0" borderId="0"/>
    <xf numFmtId="0" fontId="1" fillId="0" borderId="0"/>
    <xf numFmtId="0" fontId="104" fillId="0" borderId="0"/>
    <xf numFmtId="0" fontId="25" fillId="0" borderId="0"/>
    <xf numFmtId="4" fontId="24" fillId="0" borderId="29" applyFill="0" applyBorder="0" applyProtection="0">
      <alignment horizontal="right" vertical="center"/>
    </xf>
    <xf numFmtId="49" fontId="22" fillId="0" borderId="29" applyNumberFormat="0" applyFill="0" applyBorder="0" applyProtection="0">
      <alignment horizontal="left" vertical="center"/>
    </xf>
    <xf numFmtId="0" fontId="24" fillId="0" borderId="29" applyNumberFormat="0" applyFill="0" applyAlignment="0" applyProtection="0"/>
    <xf numFmtId="0" fontId="106" fillId="65" borderId="0" applyNumberFormat="0" applyFont="0" applyBorder="0" applyAlignment="0" applyProtection="0"/>
    <xf numFmtId="175" fontId="24" fillId="90" borderId="29" applyNumberFormat="0" applyFont="0" applyBorder="0" applyAlignment="0" applyProtection="0">
      <alignment horizontal="right" vertical="center"/>
    </xf>
    <xf numFmtId="9" fontId="106" fillId="0" borderId="0" applyFont="0" applyFill="0" applyBorder="0" applyAlignment="0" applyProtection="0"/>
    <xf numFmtId="0" fontId="24" fillId="16" borderId="29"/>
    <xf numFmtId="4" fontId="24" fillId="16" borderId="29"/>
    <xf numFmtId="0" fontId="24" fillId="14" borderId="78">
      <alignment horizontal="left" vertical="center" wrapText="1" indent="2"/>
    </xf>
    <xf numFmtId="0" fontId="24" fillId="0" borderId="78">
      <alignment horizontal="left" vertical="center" wrapText="1" indent="2"/>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4" fillId="14" borderId="51">
      <alignment horizontal="left" vertical="center" wrapText="1" indent="2"/>
    </xf>
    <xf numFmtId="0" fontId="24" fillId="0" borderId="51">
      <alignment horizontal="left" vertical="center" wrapText="1" indent="2"/>
    </xf>
    <xf numFmtId="0" fontId="25" fillId="0" borderId="0"/>
    <xf numFmtId="4" fontId="20" fillId="14" borderId="75">
      <alignment horizontal="right" vertical="center"/>
    </xf>
    <xf numFmtId="0" fontId="24" fillId="16" borderId="75"/>
    <xf numFmtId="0" fontId="74" fillId="86" borderId="67" applyNumberFormat="0" applyAlignment="0" applyProtection="0"/>
    <xf numFmtId="0" fontId="20" fillId="9" borderId="75">
      <alignment horizontal="right" vertical="center"/>
    </xf>
    <xf numFmtId="0" fontId="24" fillId="0" borderId="75">
      <alignment horizontal="right" vertical="center"/>
    </xf>
    <xf numFmtId="0" fontId="94" fillId="0" borderId="69" applyNumberFormat="0" applyFill="0" applyAlignment="0" applyProtection="0"/>
    <xf numFmtId="0" fontId="24" fillId="9" borderId="76">
      <alignment horizontal="left" vertical="center"/>
    </xf>
    <xf numFmtId="0" fontId="87" fillId="73" borderId="67" applyNumberFormat="0" applyAlignment="0" applyProtection="0"/>
    <xf numFmtId="175" fontId="24" fillId="90" borderId="75" applyNumberFormat="0" applyFont="0" applyBorder="0" applyAlignment="0" applyProtection="0">
      <alignment horizontal="right" vertical="center"/>
    </xf>
    <xf numFmtId="0" fontId="69" fillId="89" borderId="74" applyNumberFormat="0" applyFont="0" applyAlignment="0" applyProtection="0"/>
    <xf numFmtId="0" fontId="24" fillId="0" borderId="78">
      <alignment horizontal="left" vertical="center" wrapText="1" indent="2"/>
    </xf>
    <xf numFmtId="4" fontId="24" fillId="16" borderId="75"/>
    <xf numFmtId="49" fontId="22" fillId="0" borderId="75" applyNumberFormat="0" applyFill="0" applyBorder="0" applyProtection="0">
      <alignment horizontal="left" vertical="center"/>
    </xf>
    <xf numFmtId="0" fontId="24" fillId="0" borderId="75">
      <alignment horizontal="right" vertical="center"/>
    </xf>
    <xf numFmtId="4" fontId="20" fillId="14" borderId="77">
      <alignment horizontal="right" vertical="center"/>
    </xf>
    <xf numFmtId="4" fontId="20" fillId="14" borderId="75">
      <alignment horizontal="right" vertical="center"/>
    </xf>
    <xf numFmtId="4" fontId="20" fillId="14" borderId="75">
      <alignment horizontal="right" vertical="center"/>
    </xf>
    <xf numFmtId="0" fontId="65" fillId="9" borderId="75">
      <alignment horizontal="right" vertical="center"/>
    </xf>
    <xf numFmtId="0" fontId="20" fillId="9" borderId="75">
      <alignment horizontal="right" vertical="center"/>
    </xf>
    <xf numFmtId="49" fontId="24" fillId="0" borderId="75" applyNumberFormat="0" applyFont="0" applyFill="0" applyBorder="0" applyProtection="0">
      <alignment horizontal="left" vertical="center" indent="2"/>
    </xf>
    <xf numFmtId="0" fontId="87" fillId="73" borderId="67" applyNumberFormat="0" applyAlignment="0" applyProtection="0"/>
    <xf numFmtId="0" fontId="72" fillId="86" borderId="66" applyNumberFormat="0" applyAlignment="0" applyProtection="0"/>
    <xf numFmtId="49" fontId="24" fillId="0" borderId="75" applyNumberFormat="0" applyFont="0" applyFill="0" applyBorder="0" applyProtection="0">
      <alignment horizontal="left" vertical="center" indent="2"/>
    </xf>
    <xf numFmtId="0" fontId="78" fillId="73" borderId="67" applyNumberFormat="0" applyAlignment="0" applyProtection="0"/>
    <xf numFmtId="4" fontId="24" fillId="0" borderId="75" applyFill="0" applyBorder="0" applyProtection="0">
      <alignment horizontal="right" vertical="center"/>
    </xf>
    <xf numFmtId="0" fontId="75" fillId="86" borderId="67" applyNumberFormat="0" applyAlignment="0" applyProtection="0"/>
    <xf numFmtId="0" fontId="94" fillId="0" borderId="69" applyNumberFormat="0" applyFill="0" applyAlignment="0" applyProtection="0"/>
    <xf numFmtId="0" fontId="91" fillId="86" borderId="66" applyNumberFormat="0" applyAlignment="0" applyProtection="0"/>
    <xf numFmtId="0" fontId="24" fillId="0" borderId="75" applyNumberFormat="0" applyFill="0" applyAlignment="0" applyProtection="0"/>
    <xf numFmtId="4" fontId="24" fillId="0" borderId="75">
      <alignment horizontal="right" vertical="center"/>
    </xf>
    <xf numFmtId="0" fontId="24" fillId="0" borderId="75">
      <alignment horizontal="right" vertical="center"/>
    </xf>
    <xf numFmtId="0" fontId="87" fillId="73" borderId="67" applyNumberFormat="0" applyAlignment="0" applyProtection="0"/>
    <xf numFmtId="0" fontId="72" fillId="86" borderId="66" applyNumberFormat="0" applyAlignment="0" applyProtection="0"/>
    <xf numFmtId="0" fontId="74" fillId="86" borderId="67" applyNumberFormat="0" applyAlignment="0" applyProtection="0"/>
    <xf numFmtId="0" fontId="24" fillId="14" borderId="78">
      <alignment horizontal="left" vertical="center" wrapText="1" indent="2"/>
    </xf>
    <xf numFmtId="0" fontId="75" fillId="86" borderId="67" applyNumberFormat="0" applyAlignment="0" applyProtection="0"/>
    <xf numFmtId="0" fontId="75" fillId="86" borderId="67" applyNumberFormat="0" applyAlignment="0" applyProtection="0"/>
    <xf numFmtId="4" fontId="20" fillId="14" borderId="76">
      <alignment horizontal="right" vertical="center"/>
    </xf>
    <xf numFmtId="0" fontId="20" fillId="14" borderId="76">
      <alignment horizontal="right" vertical="center"/>
    </xf>
    <xf numFmtId="0" fontId="20" fillId="14" borderId="75">
      <alignment horizontal="right" vertical="center"/>
    </xf>
    <xf numFmtId="4" fontId="65" fillId="9" borderId="75">
      <alignment horizontal="right" vertical="center"/>
    </xf>
    <xf numFmtId="0" fontId="78" fillId="73" borderId="67" applyNumberFormat="0" applyAlignment="0" applyProtection="0"/>
    <xf numFmtId="0" fontId="79" fillId="0" borderId="69" applyNumberFormat="0" applyFill="0" applyAlignment="0" applyProtection="0"/>
    <xf numFmtId="0" fontId="94" fillId="0" borderId="69" applyNumberFormat="0" applyFill="0" applyAlignment="0" applyProtection="0"/>
    <xf numFmtId="0" fontId="69" fillId="89" borderId="74" applyNumberFormat="0" applyFont="0" applyAlignment="0" applyProtection="0"/>
    <xf numFmtId="0" fontId="87" fillId="73" borderId="67" applyNumberFormat="0" applyAlignment="0" applyProtection="0"/>
    <xf numFmtId="49" fontId="22" fillId="0" borderId="75" applyNumberFormat="0" applyFill="0" applyBorder="0" applyProtection="0">
      <alignment horizontal="left" vertical="center"/>
    </xf>
    <xf numFmtId="0" fontId="24" fillId="14" borderId="78">
      <alignment horizontal="left" vertical="center" wrapText="1" indent="2"/>
    </xf>
    <xf numFmtId="0" fontId="75" fillId="86" borderId="67" applyNumberFormat="0" applyAlignment="0" applyProtection="0"/>
    <xf numFmtId="0" fontId="24" fillId="0" borderId="78">
      <alignment horizontal="left" vertical="center" wrapText="1" indent="2"/>
    </xf>
    <xf numFmtId="0" fontId="69" fillId="89" borderId="74" applyNumberFormat="0" applyFont="0" applyAlignment="0" applyProtection="0"/>
    <xf numFmtId="0" fontId="25"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4" fontId="24" fillId="16" borderId="75"/>
    <xf numFmtId="0" fontId="20" fillId="14" borderId="75">
      <alignment horizontal="right" vertical="center"/>
    </xf>
    <xf numFmtId="0" fontId="94" fillId="0" borderId="69" applyNumberFormat="0" applyFill="0" applyAlignment="0" applyProtection="0"/>
    <xf numFmtId="4" fontId="20" fillId="14" borderId="77">
      <alignment horizontal="right" vertical="center"/>
    </xf>
    <xf numFmtId="0" fontId="74" fillId="86" borderId="67" applyNumberFormat="0" applyAlignment="0" applyProtection="0"/>
    <xf numFmtId="0" fontId="20" fillId="14" borderId="76">
      <alignment horizontal="right" vertical="center"/>
    </xf>
    <xf numFmtId="0" fontId="75" fillId="86" borderId="67" applyNumberFormat="0" applyAlignment="0" applyProtection="0"/>
    <xf numFmtId="0" fontId="79" fillId="0" borderId="69" applyNumberFormat="0" applyFill="0" applyAlignment="0" applyProtection="0"/>
    <xf numFmtId="0" fontId="69" fillId="89" borderId="74" applyNumberFormat="0" applyFont="0" applyAlignment="0" applyProtection="0"/>
    <xf numFmtId="4" fontId="20" fillId="14" borderId="76">
      <alignment horizontal="right" vertical="center"/>
    </xf>
    <xf numFmtId="0" fontId="24" fillId="14" borderId="78">
      <alignment horizontal="left" vertical="center" wrapText="1" indent="2"/>
    </xf>
    <xf numFmtId="0" fontId="24" fillId="16" borderId="75"/>
    <xf numFmtId="175" fontId="24" fillId="90" borderId="75" applyNumberFormat="0" applyFont="0" applyBorder="0" applyAlignment="0" applyProtection="0">
      <alignment horizontal="right" vertical="center"/>
    </xf>
    <xf numFmtId="0" fontId="24" fillId="0" borderId="75" applyNumberFormat="0" applyFill="0" applyAlignment="0" applyProtection="0"/>
    <xf numFmtId="4" fontId="24" fillId="0" borderId="75" applyFill="0" applyBorder="0" applyProtection="0">
      <alignment horizontal="right" vertical="center"/>
    </xf>
    <xf numFmtId="4" fontId="20" fillId="9" borderId="75">
      <alignment horizontal="right" vertical="center"/>
    </xf>
    <xf numFmtId="0" fontId="79" fillId="0" borderId="69" applyNumberFormat="0" applyFill="0" applyAlignment="0" applyProtection="0"/>
    <xf numFmtId="49" fontId="22" fillId="0" borderId="75" applyNumberFormat="0" applyFill="0" applyBorder="0" applyProtection="0">
      <alignment horizontal="left" vertical="center"/>
    </xf>
    <xf numFmtId="49" fontId="24" fillId="0" borderId="76" applyNumberFormat="0" applyFont="0" applyFill="0" applyBorder="0" applyProtection="0">
      <alignment horizontal="left" vertical="center" indent="5"/>
    </xf>
    <xf numFmtId="0" fontId="24" fillId="9" borderId="76">
      <alignment horizontal="left" vertical="center"/>
    </xf>
    <xf numFmtId="0" fontId="75" fillId="86" borderId="67" applyNumberFormat="0" applyAlignment="0" applyProtection="0"/>
    <xf numFmtId="4" fontId="20" fillId="14" borderId="77">
      <alignment horizontal="right" vertical="center"/>
    </xf>
    <xf numFmtId="0" fontId="87" fillId="73" borderId="67" applyNumberFormat="0" applyAlignment="0" applyProtection="0"/>
    <xf numFmtId="0" fontId="87" fillId="73" borderId="67" applyNumberFormat="0" applyAlignment="0" applyProtection="0"/>
    <xf numFmtId="0" fontId="69"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0" fontId="20" fillId="14" borderId="75">
      <alignment horizontal="right" vertical="center"/>
    </xf>
    <xf numFmtId="0" fontId="25" fillId="89" borderId="74" applyNumberFormat="0" applyFont="0" applyAlignment="0" applyProtection="0"/>
    <xf numFmtId="4" fontId="24" fillId="0" borderId="75">
      <alignment horizontal="right" vertical="center"/>
    </xf>
    <xf numFmtId="0" fontId="94" fillId="0" borderId="69" applyNumberFormat="0" applyFill="0" applyAlignment="0" applyProtection="0"/>
    <xf numFmtId="0" fontId="20" fillId="14" borderId="75">
      <alignment horizontal="right" vertical="center"/>
    </xf>
    <xf numFmtId="0" fontId="20" fillId="14" borderId="75">
      <alignment horizontal="right" vertical="center"/>
    </xf>
    <xf numFmtId="4" fontId="65" fillId="9" borderId="75">
      <alignment horizontal="right" vertical="center"/>
    </xf>
    <xf numFmtId="0" fontId="20" fillId="9" borderId="75">
      <alignment horizontal="right" vertical="center"/>
    </xf>
    <xf numFmtId="4" fontId="20" fillId="9" borderId="75">
      <alignment horizontal="right" vertical="center"/>
    </xf>
    <xf numFmtId="0" fontId="65" fillId="9" borderId="75">
      <alignment horizontal="right" vertical="center"/>
    </xf>
    <xf numFmtId="4" fontId="65" fillId="9" borderId="75">
      <alignment horizontal="right" vertical="center"/>
    </xf>
    <xf numFmtId="0" fontId="20" fillId="14" borderId="75">
      <alignment horizontal="right" vertical="center"/>
    </xf>
    <xf numFmtId="4" fontId="20" fillId="14" borderId="75">
      <alignment horizontal="right" vertical="center"/>
    </xf>
    <xf numFmtId="0" fontId="20" fillId="14" borderId="75">
      <alignment horizontal="right" vertical="center"/>
    </xf>
    <xf numFmtId="4" fontId="20" fillId="14" borderId="75">
      <alignment horizontal="right" vertical="center"/>
    </xf>
    <xf numFmtId="0" fontId="20" fillId="14" borderId="76">
      <alignment horizontal="right" vertical="center"/>
    </xf>
    <xf numFmtId="4" fontId="20" fillId="14" borderId="76">
      <alignment horizontal="right" vertical="center"/>
    </xf>
    <xf numFmtId="0" fontId="20" fillId="14" borderId="77">
      <alignment horizontal="right" vertical="center"/>
    </xf>
    <xf numFmtId="4" fontId="20" fillId="14" borderId="77">
      <alignment horizontal="right" vertical="center"/>
    </xf>
    <xf numFmtId="0" fontId="75"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9" borderId="76">
      <alignment horizontal="left" vertical="center"/>
    </xf>
    <xf numFmtId="0" fontId="87" fillId="73" borderId="67" applyNumberFormat="0" applyAlignment="0" applyProtection="0"/>
    <xf numFmtId="0" fontId="24" fillId="0" borderId="75">
      <alignment horizontal="right" vertical="center"/>
    </xf>
    <xf numFmtId="4" fontId="24" fillId="0" borderId="75">
      <alignment horizontal="right" vertical="center"/>
    </xf>
    <xf numFmtId="0" fontId="24" fillId="0" borderId="75" applyNumberFormat="0" applyFill="0" applyAlignment="0" applyProtection="0"/>
    <xf numFmtId="0" fontId="91" fillId="86" borderId="66" applyNumberFormat="0" applyAlignment="0" applyProtection="0"/>
    <xf numFmtId="175" fontId="24" fillId="90" borderId="75" applyNumberFormat="0" applyFont="0" applyBorder="0" applyAlignment="0" applyProtection="0">
      <alignment horizontal="right" vertical="center"/>
    </xf>
    <xf numFmtId="0" fontId="24" fillId="16" borderId="75"/>
    <xf numFmtId="4" fontId="24" fillId="16" borderId="75"/>
    <xf numFmtId="0" fontId="94" fillId="0" borderId="69" applyNumberFormat="0" applyFill="0" applyAlignment="0" applyProtection="0"/>
    <xf numFmtId="0" fontId="25" fillId="89" borderId="74" applyNumberFormat="0" applyFont="0" applyAlignment="0" applyProtection="0"/>
    <xf numFmtId="0" fontId="69" fillId="89" borderId="74" applyNumberFormat="0" applyFont="0" applyAlignment="0" applyProtection="0"/>
    <xf numFmtId="0" fontId="24" fillId="0" borderId="75" applyNumberFormat="0" applyFill="0" applyAlignment="0" applyProtection="0"/>
    <xf numFmtId="0" fontId="79" fillId="0" borderId="69" applyNumberFormat="0" applyFill="0" applyAlignment="0" applyProtection="0"/>
    <xf numFmtId="0" fontId="94" fillId="0" borderId="69" applyNumberFormat="0" applyFill="0" applyAlignment="0" applyProtection="0"/>
    <xf numFmtId="0" fontId="78" fillId="73" borderId="67" applyNumberFormat="0" applyAlignment="0" applyProtection="0"/>
    <xf numFmtId="0" fontId="75" fillId="86" borderId="67" applyNumberFormat="0" applyAlignment="0" applyProtection="0"/>
    <xf numFmtId="4" fontId="65" fillId="9" borderId="75">
      <alignment horizontal="right" vertical="center"/>
    </xf>
    <xf numFmtId="0" fontId="20" fillId="9" borderId="75">
      <alignment horizontal="right" vertical="center"/>
    </xf>
    <xf numFmtId="175" fontId="24" fillId="90" borderId="75" applyNumberFormat="0" applyFont="0" applyBorder="0" applyAlignment="0" applyProtection="0">
      <alignment horizontal="right" vertical="center"/>
    </xf>
    <xf numFmtId="0" fontId="79" fillId="0" borderId="69" applyNumberFormat="0" applyFill="0" applyAlignment="0" applyProtection="0"/>
    <xf numFmtId="49" fontId="24" fillId="0" borderId="75" applyNumberFormat="0" applyFont="0" applyFill="0" applyBorder="0" applyProtection="0">
      <alignment horizontal="left" vertical="center" indent="2"/>
    </xf>
    <xf numFmtId="49" fontId="24" fillId="0" borderId="76" applyNumberFormat="0" applyFont="0" applyFill="0" applyBorder="0" applyProtection="0">
      <alignment horizontal="left" vertical="center" indent="5"/>
    </xf>
    <xf numFmtId="49" fontId="24" fillId="0" borderId="75" applyNumberFormat="0" applyFont="0" applyFill="0" applyBorder="0" applyProtection="0">
      <alignment horizontal="left" vertical="center" indent="2"/>
    </xf>
    <xf numFmtId="4" fontId="24" fillId="0" borderId="75" applyFill="0" applyBorder="0" applyProtection="0">
      <alignment horizontal="right" vertical="center"/>
    </xf>
    <xf numFmtId="49" fontId="22" fillId="0" borderId="75" applyNumberFormat="0" applyFill="0" applyBorder="0" applyProtection="0">
      <alignment horizontal="left" vertical="center"/>
    </xf>
    <xf numFmtId="0" fontId="24" fillId="0" borderId="78">
      <alignment horizontal="left" vertical="center" wrapText="1" indent="2"/>
    </xf>
    <xf numFmtId="0" fontId="91" fillId="86" borderId="66" applyNumberFormat="0" applyAlignment="0" applyProtection="0"/>
    <xf numFmtId="0" fontId="20" fillId="14" borderId="77">
      <alignment horizontal="right" vertical="center"/>
    </xf>
    <xf numFmtId="0" fontId="78" fillId="73" borderId="67" applyNumberFormat="0" applyAlignment="0" applyProtection="0"/>
    <xf numFmtId="0" fontId="20" fillId="14" borderId="77">
      <alignment horizontal="right" vertical="center"/>
    </xf>
    <xf numFmtId="4" fontId="20" fillId="14" borderId="75">
      <alignment horizontal="right" vertical="center"/>
    </xf>
    <xf numFmtId="0" fontId="20" fillId="14" borderId="75">
      <alignment horizontal="right" vertical="center"/>
    </xf>
    <xf numFmtId="0" fontId="72" fillId="86" borderId="66" applyNumberFormat="0" applyAlignment="0" applyProtection="0"/>
    <xf numFmtId="0" fontId="74" fillId="86" borderId="67" applyNumberFormat="0" applyAlignment="0" applyProtection="0"/>
    <xf numFmtId="0" fontId="79" fillId="0" borderId="69" applyNumberFormat="0" applyFill="0" applyAlignment="0" applyProtection="0"/>
    <xf numFmtId="0" fontId="24" fillId="16" borderId="75"/>
    <xf numFmtId="4" fontId="24" fillId="16" borderId="75"/>
    <xf numFmtId="4" fontId="20" fillId="14" borderId="75">
      <alignment horizontal="right" vertical="center"/>
    </xf>
    <xf numFmtId="0" fontId="65" fillId="9" borderId="75">
      <alignment horizontal="right" vertical="center"/>
    </xf>
    <xf numFmtId="0" fontId="78" fillId="73" borderId="67" applyNumberFormat="0" applyAlignment="0" applyProtection="0"/>
    <xf numFmtId="0" fontId="75" fillId="86" borderId="67" applyNumberFormat="0" applyAlignment="0" applyProtection="0"/>
    <xf numFmtId="4" fontId="24" fillId="0" borderId="75">
      <alignment horizontal="right" vertical="center"/>
    </xf>
    <xf numFmtId="0" fontId="24" fillId="14" borderId="78">
      <alignment horizontal="left" vertical="center" wrapText="1" indent="2"/>
    </xf>
    <xf numFmtId="0" fontId="24" fillId="0" borderId="78">
      <alignment horizontal="left" vertical="center" wrapText="1" indent="2"/>
    </xf>
    <xf numFmtId="0" fontId="91" fillId="86" borderId="66" applyNumberFormat="0" applyAlignment="0" applyProtection="0"/>
    <xf numFmtId="0" fontId="87" fillId="73" borderId="67" applyNumberFormat="0" applyAlignment="0" applyProtection="0"/>
    <xf numFmtId="0" fontId="74" fillId="86" borderId="67" applyNumberFormat="0" applyAlignment="0" applyProtection="0"/>
    <xf numFmtId="0" fontId="72" fillId="86" borderId="66" applyNumberFormat="0" applyAlignment="0" applyProtection="0"/>
    <xf numFmtId="0" fontId="20" fillId="14" borderId="77">
      <alignment horizontal="right" vertical="center"/>
    </xf>
    <xf numFmtId="0" fontId="65" fillId="9" borderId="75">
      <alignment horizontal="right" vertical="center"/>
    </xf>
    <xf numFmtId="4" fontId="20" fillId="9" borderId="75">
      <alignment horizontal="right" vertical="center"/>
    </xf>
    <xf numFmtId="4" fontId="20" fillId="14" borderId="75">
      <alignment horizontal="right" vertical="center"/>
    </xf>
    <xf numFmtId="49" fontId="24" fillId="0" borderId="76" applyNumberFormat="0" applyFont="0" applyFill="0" applyBorder="0" applyProtection="0">
      <alignment horizontal="left" vertical="center" indent="5"/>
    </xf>
    <xf numFmtId="4" fontId="24" fillId="0" borderId="75" applyFill="0" applyBorder="0" applyProtection="0">
      <alignment horizontal="right" vertical="center"/>
    </xf>
    <xf numFmtId="4" fontId="20" fillId="9" borderId="75">
      <alignment horizontal="right" vertical="center"/>
    </xf>
    <xf numFmtId="0" fontId="25" fillId="0" borderId="0"/>
    <xf numFmtId="0" fontId="87" fillId="73" borderId="67" applyNumberFormat="0" applyAlignment="0" applyProtection="0"/>
    <xf numFmtId="0" fontId="78" fillId="73" borderId="67" applyNumberFormat="0" applyAlignment="0" applyProtection="0"/>
    <xf numFmtId="0" fontId="74"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14" borderId="78">
      <alignment horizontal="left" vertical="center" wrapText="1" indent="2"/>
    </xf>
    <xf numFmtId="0" fontId="24" fillId="0" borderId="78">
      <alignment horizontal="left" vertical="center" wrapText="1" indent="2"/>
    </xf>
    <xf numFmtId="0" fontId="72" fillId="86" borderId="66" applyNumberFormat="0" applyAlignment="0" applyProtection="0"/>
    <xf numFmtId="0" fontId="74" fillId="86" borderId="67" applyNumberFormat="0" applyAlignment="0" applyProtection="0"/>
    <xf numFmtId="0" fontId="75" fillId="86" borderId="67" applyNumberFormat="0" applyAlignment="0" applyProtection="0"/>
    <xf numFmtId="0" fontId="78" fillId="73" borderId="67" applyNumberFormat="0" applyAlignment="0" applyProtection="0"/>
    <xf numFmtId="0" fontId="79" fillId="0" borderId="69" applyNumberFormat="0" applyFill="0" applyAlignment="0" applyProtection="0"/>
    <xf numFmtId="0" fontId="87" fillId="73" borderId="67" applyNumberFormat="0" applyAlignment="0" applyProtection="0"/>
    <xf numFmtId="0" fontId="69" fillId="89" borderId="74" applyNumberFormat="0" applyFont="0" applyAlignment="0" applyProtection="0"/>
    <xf numFmtId="0" fontId="25"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0" fontId="75" fillId="86" borderId="67" applyNumberFormat="0" applyAlignment="0" applyProtection="0"/>
    <xf numFmtId="0" fontId="87" fillId="73" borderId="67" applyNumberFormat="0" applyAlignment="0" applyProtection="0"/>
    <xf numFmtId="0" fontId="69"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0" fontId="20" fillId="14" borderId="61">
      <alignment horizontal="right" vertical="center"/>
    </xf>
    <xf numFmtId="4" fontId="20" fillId="14" borderId="61">
      <alignment horizontal="right" vertical="center"/>
    </xf>
    <xf numFmtId="0" fontId="20" fillId="14" borderId="62">
      <alignment horizontal="right" vertical="center"/>
    </xf>
    <xf numFmtId="4" fontId="20" fillId="14" borderId="62">
      <alignment horizontal="right" vertical="center"/>
    </xf>
    <xf numFmtId="0" fontId="75" fillId="86" borderId="67" applyNumberFormat="0" applyAlignment="0" applyProtection="0"/>
    <xf numFmtId="0" fontId="24" fillId="14" borderId="51">
      <alignment horizontal="left" vertical="center" wrapText="1" indent="2"/>
    </xf>
    <xf numFmtId="0" fontId="24" fillId="0" borderId="51">
      <alignment horizontal="left" vertical="center" wrapText="1" indent="2"/>
    </xf>
    <xf numFmtId="0" fontId="24" fillId="9" borderId="61">
      <alignment horizontal="left" vertical="center"/>
    </xf>
    <xf numFmtId="0" fontId="87" fillId="73" borderId="67" applyNumberFormat="0" applyAlignment="0" applyProtection="0"/>
    <xf numFmtId="0" fontId="91" fillId="86" borderId="66" applyNumberFormat="0" applyAlignment="0" applyProtection="0"/>
    <xf numFmtId="0" fontId="94" fillId="0" borderId="69" applyNumberFormat="0" applyFill="0" applyAlignment="0" applyProtection="0"/>
    <xf numFmtId="49" fontId="24" fillId="0" borderId="61" applyNumberFormat="0" applyFont="0" applyFill="0" applyBorder="0" applyProtection="0">
      <alignment horizontal="left" vertical="center" indent="5"/>
    </xf>
    <xf numFmtId="0" fontId="72" fillId="86" borderId="66" applyNumberFormat="0" applyAlignment="0" applyProtection="0"/>
    <xf numFmtId="0" fontId="74" fillId="86" borderId="67" applyNumberFormat="0" applyAlignment="0" applyProtection="0"/>
    <xf numFmtId="0" fontId="79" fillId="0" borderId="69" applyNumberFormat="0" applyFill="0" applyAlignment="0" applyProtection="0"/>
    <xf numFmtId="49" fontId="24" fillId="0" borderId="75" applyNumberFormat="0" applyFont="0" applyFill="0" applyBorder="0" applyProtection="0">
      <alignment horizontal="left" vertical="center" indent="2"/>
    </xf>
    <xf numFmtId="0" fontId="20" fillId="9" borderId="75">
      <alignment horizontal="right" vertical="center"/>
    </xf>
    <xf numFmtId="4" fontId="20" fillId="9" borderId="75">
      <alignment horizontal="right" vertical="center"/>
    </xf>
    <xf numFmtId="0" fontId="65" fillId="9" borderId="75">
      <alignment horizontal="right" vertical="center"/>
    </xf>
    <xf numFmtId="4" fontId="65" fillId="9" borderId="75">
      <alignment horizontal="right" vertical="center"/>
    </xf>
    <xf numFmtId="0" fontId="20" fillId="14" borderId="75">
      <alignment horizontal="right" vertical="center"/>
    </xf>
    <xf numFmtId="4" fontId="20" fillId="14" borderId="75">
      <alignment horizontal="right" vertical="center"/>
    </xf>
    <xf numFmtId="0" fontId="20" fillId="14" borderId="75">
      <alignment horizontal="right" vertical="center"/>
    </xf>
    <xf numFmtId="4" fontId="20" fillId="14" borderId="75">
      <alignment horizontal="right" vertical="center"/>
    </xf>
    <xf numFmtId="0" fontId="78" fillId="73" borderId="67" applyNumberFormat="0" applyAlignment="0" applyProtection="0"/>
    <xf numFmtId="0" fontId="24" fillId="0" borderId="75">
      <alignment horizontal="right" vertical="center"/>
    </xf>
    <xf numFmtId="4" fontId="24" fillId="0" borderId="75">
      <alignment horizontal="right" vertical="center"/>
    </xf>
    <xf numFmtId="4" fontId="24" fillId="0" borderId="75" applyFill="0" applyBorder="0" applyProtection="0">
      <alignment horizontal="right" vertical="center"/>
    </xf>
    <xf numFmtId="49" fontId="22" fillId="0" borderId="75" applyNumberFormat="0" applyFill="0" applyBorder="0" applyProtection="0">
      <alignment horizontal="left" vertical="center"/>
    </xf>
    <xf numFmtId="0" fontId="24" fillId="0" borderId="75" applyNumberFormat="0" applyFill="0" applyAlignment="0" applyProtection="0"/>
    <xf numFmtId="175" fontId="24" fillId="90" borderId="75" applyNumberFormat="0" applyFont="0" applyBorder="0" applyAlignment="0" applyProtection="0">
      <alignment horizontal="right" vertical="center"/>
    </xf>
    <xf numFmtId="0" fontId="24" fillId="16" borderId="75"/>
    <xf numFmtId="4" fontId="24" fillId="16" borderId="75"/>
    <xf numFmtId="4" fontId="20" fillId="14" borderId="75">
      <alignment horizontal="right" vertical="center"/>
    </xf>
    <xf numFmtId="0" fontId="24" fillId="16" borderId="75"/>
    <xf numFmtId="0" fontId="74" fillId="86" borderId="67" applyNumberFormat="0" applyAlignment="0" applyProtection="0"/>
    <xf numFmtId="0" fontId="20" fillId="9" borderId="75">
      <alignment horizontal="right" vertical="center"/>
    </xf>
    <xf numFmtId="0" fontId="24" fillId="0" borderId="75">
      <alignment horizontal="right" vertical="center"/>
    </xf>
    <xf numFmtId="0" fontId="94" fillId="0" borderId="69" applyNumberFormat="0" applyFill="0" applyAlignment="0" applyProtection="0"/>
    <xf numFmtId="0" fontId="24" fillId="9" borderId="76">
      <alignment horizontal="left" vertical="center"/>
    </xf>
    <xf numFmtId="0" fontId="87" fillId="73" borderId="67" applyNumberFormat="0" applyAlignment="0" applyProtection="0"/>
    <xf numFmtId="175" fontId="24" fillId="90" borderId="75" applyNumberFormat="0" applyFont="0" applyBorder="0" applyAlignment="0" applyProtection="0">
      <alignment horizontal="right" vertical="center"/>
    </xf>
    <xf numFmtId="0" fontId="69" fillId="89" borderId="74" applyNumberFormat="0" applyFont="0" applyAlignment="0" applyProtection="0"/>
    <xf numFmtId="0" fontId="24" fillId="0" borderId="78">
      <alignment horizontal="left" vertical="center" wrapText="1" indent="2"/>
    </xf>
    <xf numFmtId="4" fontId="24" fillId="16" borderId="75"/>
    <xf numFmtId="49" fontId="22" fillId="0" borderId="75" applyNumberFormat="0" applyFill="0" applyBorder="0" applyProtection="0">
      <alignment horizontal="left" vertical="center"/>
    </xf>
    <xf numFmtId="0" fontId="24" fillId="0" borderId="75">
      <alignment horizontal="right" vertical="center"/>
    </xf>
    <xf numFmtId="4" fontId="20" fillId="14" borderId="77">
      <alignment horizontal="right" vertical="center"/>
    </xf>
    <xf numFmtId="4" fontId="20" fillId="14" borderId="75">
      <alignment horizontal="right" vertical="center"/>
    </xf>
    <xf numFmtId="4" fontId="20" fillId="14" borderId="75">
      <alignment horizontal="right" vertical="center"/>
    </xf>
    <xf numFmtId="0" fontId="65" fillId="9" borderId="75">
      <alignment horizontal="right" vertical="center"/>
    </xf>
    <xf numFmtId="0" fontId="20" fillId="9" borderId="75">
      <alignment horizontal="right" vertical="center"/>
    </xf>
    <xf numFmtId="49" fontId="24" fillId="0" borderId="75" applyNumberFormat="0" applyFont="0" applyFill="0" applyBorder="0" applyProtection="0">
      <alignment horizontal="left" vertical="center" indent="2"/>
    </xf>
    <xf numFmtId="0" fontId="87" fillId="73" borderId="67" applyNumberFormat="0" applyAlignment="0" applyProtection="0"/>
    <xf numFmtId="0" fontId="72" fillId="86" borderId="66" applyNumberFormat="0" applyAlignment="0" applyProtection="0"/>
    <xf numFmtId="49" fontId="24" fillId="0" borderId="75" applyNumberFormat="0" applyFont="0" applyFill="0" applyBorder="0" applyProtection="0">
      <alignment horizontal="left" vertical="center" indent="2"/>
    </xf>
    <xf numFmtId="0" fontId="78" fillId="73" borderId="67" applyNumberFormat="0" applyAlignment="0" applyProtection="0"/>
    <xf numFmtId="4" fontId="24" fillId="0" borderId="75" applyFill="0" applyBorder="0" applyProtection="0">
      <alignment horizontal="right" vertical="center"/>
    </xf>
    <xf numFmtId="0" fontId="75" fillId="86" borderId="67" applyNumberFormat="0" applyAlignment="0" applyProtection="0"/>
    <xf numFmtId="0" fontId="94" fillId="0" borderId="69" applyNumberFormat="0" applyFill="0" applyAlignment="0" applyProtection="0"/>
    <xf numFmtId="0" fontId="91" fillId="86" borderId="66" applyNumberFormat="0" applyAlignment="0" applyProtection="0"/>
    <xf numFmtId="0" fontId="24" fillId="0" borderId="75" applyNumberFormat="0" applyFill="0" applyAlignment="0" applyProtection="0"/>
    <xf numFmtId="4" fontId="24" fillId="0" borderId="75">
      <alignment horizontal="right" vertical="center"/>
    </xf>
    <xf numFmtId="0" fontId="24" fillId="0" borderId="75">
      <alignment horizontal="right" vertical="center"/>
    </xf>
    <xf numFmtId="0" fontId="87" fillId="73" borderId="67" applyNumberFormat="0" applyAlignment="0" applyProtection="0"/>
    <xf numFmtId="0" fontId="72" fillId="86" borderId="66" applyNumberFormat="0" applyAlignment="0" applyProtection="0"/>
    <xf numFmtId="0" fontId="74" fillId="86" borderId="67" applyNumberFormat="0" applyAlignment="0" applyProtection="0"/>
    <xf numFmtId="0" fontId="24" fillId="14" borderId="78">
      <alignment horizontal="left" vertical="center" wrapText="1" indent="2"/>
    </xf>
    <xf numFmtId="0" fontId="75" fillId="86" borderId="67" applyNumberFormat="0" applyAlignment="0" applyProtection="0"/>
    <xf numFmtId="0" fontId="75" fillId="86" borderId="67" applyNumberFormat="0" applyAlignment="0" applyProtection="0"/>
    <xf numFmtId="4" fontId="20" fillId="14" borderId="76">
      <alignment horizontal="right" vertical="center"/>
    </xf>
    <xf numFmtId="0" fontId="20" fillId="14" borderId="76">
      <alignment horizontal="right" vertical="center"/>
    </xf>
    <xf numFmtId="0" fontId="20" fillId="14" borderId="75">
      <alignment horizontal="right" vertical="center"/>
    </xf>
    <xf numFmtId="4" fontId="65" fillId="9" borderId="75">
      <alignment horizontal="right" vertical="center"/>
    </xf>
    <xf numFmtId="0" fontId="78" fillId="73" borderId="67" applyNumberFormat="0" applyAlignment="0" applyProtection="0"/>
    <xf numFmtId="0" fontId="79" fillId="0" borderId="69" applyNumberFormat="0" applyFill="0" applyAlignment="0" applyProtection="0"/>
    <xf numFmtId="0" fontId="94" fillId="0" borderId="69" applyNumberFormat="0" applyFill="0" applyAlignment="0" applyProtection="0"/>
    <xf numFmtId="0" fontId="69" fillId="89" borderId="74" applyNumberFormat="0" applyFont="0" applyAlignment="0" applyProtection="0"/>
    <xf numFmtId="0" fontId="87" fillId="73" borderId="67" applyNumberFormat="0" applyAlignment="0" applyProtection="0"/>
    <xf numFmtId="49" fontId="22" fillId="0" borderId="75" applyNumberFormat="0" applyFill="0" applyBorder="0" applyProtection="0">
      <alignment horizontal="left" vertical="center"/>
    </xf>
    <xf numFmtId="0" fontId="24" fillId="14" borderId="78">
      <alignment horizontal="left" vertical="center" wrapText="1" indent="2"/>
    </xf>
    <xf numFmtId="0" fontId="75" fillId="86" borderId="67" applyNumberFormat="0" applyAlignment="0" applyProtection="0"/>
    <xf numFmtId="0" fontId="24" fillId="0" borderId="78">
      <alignment horizontal="left" vertical="center" wrapText="1" indent="2"/>
    </xf>
    <xf numFmtId="0" fontId="69" fillId="89" borderId="74" applyNumberFormat="0" applyFont="0" applyAlignment="0" applyProtection="0"/>
    <xf numFmtId="0" fontId="25"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4" fontId="24" fillId="16" borderId="75"/>
    <xf numFmtId="0" fontId="20" fillId="14" borderId="75">
      <alignment horizontal="right" vertical="center"/>
    </xf>
    <xf numFmtId="0" fontId="94" fillId="0" borderId="69" applyNumberFormat="0" applyFill="0" applyAlignment="0" applyProtection="0"/>
    <xf numFmtId="4" fontId="20" fillId="14" borderId="77">
      <alignment horizontal="right" vertical="center"/>
    </xf>
    <xf numFmtId="0" fontId="74" fillId="86" borderId="67" applyNumberFormat="0" applyAlignment="0" applyProtection="0"/>
    <xf numFmtId="0" fontId="20" fillId="14" borderId="76">
      <alignment horizontal="right" vertical="center"/>
    </xf>
    <xf numFmtId="0" fontId="75" fillId="86" borderId="67" applyNumberFormat="0" applyAlignment="0" applyProtection="0"/>
    <xf numFmtId="0" fontId="79" fillId="0" borderId="69" applyNumberFormat="0" applyFill="0" applyAlignment="0" applyProtection="0"/>
    <xf numFmtId="0" fontId="69" fillId="89" borderId="74" applyNumberFormat="0" applyFont="0" applyAlignment="0" applyProtection="0"/>
    <xf numFmtId="4" fontId="20" fillId="14" borderId="76">
      <alignment horizontal="right" vertical="center"/>
    </xf>
    <xf numFmtId="0" fontId="24" fillId="14" borderId="78">
      <alignment horizontal="left" vertical="center" wrapText="1" indent="2"/>
    </xf>
    <xf numFmtId="0" fontId="24" fillId="16" borderId="75"/>
    <xf numFmtId="175" fontId="24" fillId="90" borderId="75" applyNumberFormat="0" applyFont="0" applyBorder="0" applyAlignment="0" applyProtection="0">
      <alignment horizontal="right" vertical="center"/>
    </xf>
    <xf numFmtId="0" fontId="24" fillId="0" borderId="75" applyNumberFormat="0" applyFill="0" applyAlignment="0" applyProtection="0"/>
    <xf numFmtId="4" fontId="24" fillId="0" borderId="75" applyFill="0" applyBorder="0" applyProtection="0">
      <alignment horizontal="right" vertical="center"/>
    </xf>
    <xf numFmtId="4" fontId="20" fillId="9" borderId="75">
      <alignment horizontal="right" vertical="center"/>
    </xf>
    <xf numFmtId="0" fontId="79" fillId="0" borderId="69" applyNumberFormat="0" applyFill="0" applyAlignment="0" applyProtection="0"/>
    <xf numFmtId="49" fontId="22" fillId="0" borderId="75" applyNumberFormat="0" applyFill="0" applyBorder="0" applyProtection="0">
      <alignment horizontal="left" vertical="center"/>
    </xf>
    <xf numFmtId="49" fontId="24" fillId="0" borderId="76" applyNumberFormat="0" applyFont="0" applyFill="0" applyBorder="0" applyProtection="0">
      <alignment horizontal="left" vertical="center" indent="5"/>
    </xf>
    <xf numFmtId="0" fontId="24" fillId="9" borderId="76">
      <alignment horizontal="left" vertical="center"/>
    </xf>
    <xf numFmtId="0" fontId="75" fillId="86" borderId="67" applyNumberFormat="0" applyAlignment="0" applyProtection="0"/>
    <xf numFmtId="4" fontId="20" fillId="14" borderId="77">
      <alignment horizontal="right" vertical="center"/>
    </xf>
    <xf numFmtId="0" fontId="87" fillId="73" borderId="67" applyNumberFormat="0" applyAlignment="0" applyProtection="0"/>
    <xf numFmtId="0" fontId="87" fillId="73" borderId="67" applyNumberFormat="0" applyAlignment="0" applyProtection="0"/>
    <xf numFmtId="0" fontId="69"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0" fontId="20" fillId="14" borderId="75">
      <alignment horizontal="right" vertical="center"/>
    </xf>
    <xf numFmtId="0" fontId="25" fillId="89" borderId="74" applyNumberFormat="0" applyFont="0" applyAlignment="0" applyProtection="0"/>
    <xf numFmtId="4" fontId="24" fillId="0" borderId="75">
      <alignment horizontal="right" vertical="center"/>
    </xf>
    <xf numFmtId="0" fontId="94" fillId="0" borderId="69" applyNumberFormat="0" applyFill="0" applyAlignment="0" applyProtection="0"/>
    <xf numFmtId="0" fontId="20" fillId="14" borderId="75">
      <alignment horizontal="right" vertical="center"/>
    </xf>
    <xf numFmtId="0" fontId="20" fillId="14" borderId="75">
      <alignment horizontal="right" vertical="center"/>
    </xf>
    <xf numFmtId="4" fontId="65" fillId="9" borderId="75">
      <alignment horizontal="right" vertical="center"/>
    </xf>
    <xf numFmtId="0" fontId="20" fillId="9" borderId="75">
      <alignment horizontal="right" vertical="center"/>
    </xf>
    <xf numFmtId="4" fontId="20" fillId="9" borderId="75">
      <alignment horizontal="right" vertical="center"/>
    </xf>
    <xf numFmtId="0" fontId="65" fillId="9" borderId="75">
      <alignment horizontal="right" vertical="center"/>
    </xf>
    <xf numFmtId="4" fontId="65" fillId="9" borderId="75">
      <alignment horizontal="right" vertical="center"/>
    </xf>
    <xf numFmtId="0" fontId="20" fillId="14" borderId="75">
      <alignment horizontal="right" vertical="center"/>
    </xf>
    <xf numFmtId="4" fontId="20" fillId="14" borderId="75">
      <alignment horizontal="right" vertical="center"/>
    </xf>
    <xf numFmtId="0" fontId="20" fillId="14" borderId="75">
      <alignment horizontal="right" vertical="center"/>
    </xf>
    <xf numFmtId="4" fontId="20" fillId="14" borderId="75">
      <alignment horizontal="right" vertical="center"/>
    </xf>
    <xf numFmtId="0" fontId="20" fillId="14" borderId="76">
      <alignment horizontal="right" vertical="center"/>
    </xf>
    <xf numFmtId="4" fontId="20" fillId="14" borderId="76">
      <alignment horizontal="right" vertical="center"/>
    </xf>
    <xf numFmtId="0" fontId="20" fillId="14" borderId="77">
      <alignment horizontal="right" vertical="center"/>
    </xf>
    <xf numFmtId="4" fontId="20" fillId="14" borderId="77">
      <alignment horizontal="right" vertical="center"/>
    </xf>
    <xf numFmtId="0" fontId="75"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9" borderId="76">
      <alignment horizontal="left" vertical="center"/>
    </xf>
    <xf numFmtId="0" fontId="87" fillId="73" borderId="67" applyNumberFormat="0" applyAlignment="0" applyProtection="0"/>
    <xf numFmtId="0" fontId="24" fillId="0" borderId="75">
      <alignment horizontal="right" vertical="center"/>
    </xf>
    <xf numFmtId="4" fontId="24" fillId="0" borderId="75">
      <alignment horizontal="right" vertical="center"/>
    </xf>
    <xf numFmtId="0" fontId="24" fillId="0" borderId="75" applyNumberFormat="0" applyFill="0" applyAlignment="0" applyProtection="0"/>
    <xf numFmtId="0" fontId="91" fillId="86" borderId="66" applyNumberFormat="0" applyAlignment="0" applyProtection="0"/>
    <xf numFmtId="175" fontId="24" fillId="90" borderId="75" applyNumberFormat="0" applyFont="0" applyBorder="0" applyAlignment="0" applyProtection="0">
      <alignment horizontal="right" vertical="center"/>
    </xf>
    <xf numFmtId="0" fontId="24" fillId="16" borderId="75"/>
    <xf numFmtId="4" fontId="24" fillId="16" borderId="75"/>
    <xf numFmtId="0" fontId="94" fillId="0" borderId="69" applyNumberFormat="0" applyFill="0" applyAlignment="0" applyProtection="0"/>
    <xf numFmtId="0" fontId="25" fillId="89" borderId="74" applyNumberFormat="0" applyFont="0" applyAlignment="0" applyProtection="0"/>
    <xf numFmtId="0" fontId="69" fillId="89" borderId="74" applyNumberFormat="0" applyFont="0" applyAlignment="0" applyProtection="0"/>
    <xf numFmtId="0" fontId="24" fillId="0" borderId="75" applyNumberFormat="0" applyFill="0" applyAlignment="0" applyProtection="0"/>
    <xf numFmtId="0" fontId="79" fillId="0" borderId="69" applyNumberFormat="0" applyFill="0" applyAlignment="0" applyProtection="0"/>
    <xf numFmtId="0" fontId="94" fillId="0" borderId="69" applyNumberFormat="0" applyFill="0" applyAlignment="0" applyProtection="0"/>
    <xf numFmtId="0" fontId="78" fillId="73" borderId="67" applyNumberFormat="0" applyAlignment="0" applyProtection="0"/>
    <xf numFmtId="0" fontId="75" fillId="86" borderId="67" applyNumberFormat="0" applyAlignment="0" applyProtection="0"/>
    <xf numFmtId="4" fontId="65" fillId="9" borderId="75">
      <alignment horizontal="right" vertical="center"/>
    </xf>
    <xf numFmtId="0" fontId="20" fillId="9" borderId="75">
      <alignment horizontal="right" vertical="center"/>
    </xf>
    <xf numFmtId="175" fontId="24" fillId="90" borderId="75" applyNumberFormat="0" applyFont="0" applyBorder="0" applyAlignment="0" applyProtection="0">
      <alignment horizontal="right" vertical="center"/>
    </xf>
    <xf numFmtId="0" fontId="79" fillId="0" borderId="69" applyNumberFormat="0" applyFill="0" applyAlignment="0" applyProtection="0"/>
    <xf numFmtId="49" fontId="24" fillId="0" borderId="75" applyNumberFormat="0" applyFont="0" applyFill="0" applyBorder="0" applyProtection="0">
      <alignment horizontal="left" vertical="center" indent="2"/>
    </xf>
    <xf numFmtId="49" fontId="24" fillId="0" borderId="76" applyNumberFormat="0" applyFont="0" applyFill="0" applyBorder="0" applyProtection="0">
      <alignment horizontal="left" vertical="center" indent="5"/>
    </xf>
    <xf numFmtId="49" fontId="24" fillId="0" borderId="75" applyNumberFormat="0" applyFont="0" applyFill="0" applyBorder="0" applyProtection="0">
      <alignment horizontal="left" vertical="center" indent="2"/>
    </xf>
    <xf numFmtId="4" fontId="24" fillId="0" borderId="75" applyFill="0" applyBorder="0" applyProtection="0">
      <alignment horizontal="right" vertical="center"/>
    </xf>
    <xf numFmtId="49" fontId="22" fillId="0" borderId="75" applyNumberFormat="0" applyFill="0" applyBorder="0" applyProtection="0">
      <alignment horizontal="left" vertical="center"/>
    </xf>
    <xf numFmtId="0" fontId="24" fillId="0" borderId="78">
      <alignment horizontal="left" vertical="center" wrapText="1" indent="2"/>
    </xf>
    <xf numFmtId="0" fontId="91" fillId="86" borderId="66" applyNumberFormat="0" applyAlignment="0" applyProtection="0"/>
    <xf numFmtId="0" fontId="20" fillId="14" borderId="77">
      <alignment horizontal="right" vertical="center"/>
    </xf>
    <xf numFmtId="0" fontId="78" fillId="73" borderId="67" applyNumberFormat="0" applyAlignment="0" applyProtection="0"/>
    <xf numFmtId="0" fontId="20" fillId="14" borderId="77">
      <alignment horizontal="right" vertical="center"/>
    </xf>
    <xf numFmtId="4" fontId="20" fillId="14" borderId="75">
      <alignment horizontal="right" vertical="center"/>
    </xf>
    <xf numFmtId="0" fontId="20" fillId="14" borderId="75">
      <alignment horizontal="right" vertical="center"/>
    </xf>
    <xf numFmtId="0" fontId="72" fillId="86" borderId="66" applyNumberFormat="0" applyAlignment="0" applyProtection="0"/>
    <xf numFmtId="0" fontId="74" fillId="86" borderId="67" applyNumberFormat="0" applyAlignment="0" applyProtection="0"/>
    <xf numFmtId="0" fontId="79" fillId="0" borderId="69" applyNumberFormat="0" applyFill="0" applyAlignment="0" applyProtection="0"/>
    <xf numFmtId="0" fontId="24" fillId="16" borderId="75"/>
    <xf numFmtId="4" fontId="24" fillId="16" borderId="75"/>
    <xf numFmtId="4" fontId="20" fillId="14" borderId="75">
      <alignment horizontal="right" vertical="center"/>
    </xf>
    <xf numFmtId="0" fontId="65" fillId="9" borderId="75">
      <alignment horizontal="right" vertical="center"/>
    </xf>
    <xf numFmtId="0" fontId="78" fillId="73" borderId="67" applyNumberFormat="0" applyAlignment="0" applyProtection="0"/>
    <xf numFmtId="0" fontId="75" fillId="86" borderId="67" applyNumberFormat="0" applyAlignment="0" applyProtection="0"/>
    <xf numFmtId="4" fontId="24" fillId="0" borderId="75">
      <alignment horizontal="right" vertical="center"/>
    </xf>
    <xf numFmtId="0" fontId="24" fillId="14" borderId="78">
      <alignment horizontal="left" vertical="center" wrapText="1" indent="2"/>
    </xf>
    <xf numFmtId="0" fontId="24" fillId="0" borderId="78">
      <alignment horizontal="left" vertical="center" wrapText="1" indent="2"/>
    </xf>
    <xf numFmtId="0" fontId="91" fillId="86" borderId="66" applyNumberFormat="0" applyAlignment="0" applyProtection="0"/>
    <xf numFmtId="0" fontId="87" fillId="73" borderId="67" applyNumberFormat="0" applyAlignment="0" applyProtection="0"/>
    <xf numFmtId="0" fontId="74" fillId="86" borderId="67" applyNumberFormat="0" applyAlignment="0" applyProtection="0"/>
    <xf numFmtId="0" fontId="72" fillId="86" borderId="66" applyNumberFormat="0" applyAlignment="0" applyProtection="0"/>
    <xf numFmtId="0" fontId="20" fillId="14" borderId="77">
      <alignment horizontal="right" vertical="center"/>
    </xf>
    <xf numFmtId="0" fontId="65" fillId="9" borderId="75">
      <alignment horizontal="right" vertical="center"/>
    </xf>
    <xf numFmtId="4" fontId="20" fillId="9" borderId="75">
      <alignment horizontal="right" vertical="center"/>
    </xf>
    <xf numFmtId="4" fontId="20" fillId="14" borderId="75">
      <alignment horizontal="right" vertical="center"/>
    </xf>
    <xf numFmtId="49" fontId="24" fillId="0" borderId="76" applyNumberFormat="0" applyFont="0" applyFill="0" applyBorder="0" applyProtection="0">
      <alignment horizontal="left" vertical="center" indent="5"/>
    </xf>
    <xf numFmtId="4" fontId="24" fillId="0" borderId="75" applyFill="0" applyBorder="0" applyProtection="0">
      <alignment horizontal="right" vertical="center"/>
    </xf>
    <xf numFmtId="4" fontId="20" fillId="9" borderId="75">
      <alignment horizontal="right" vertical="center"/>
    </xf>
    <xf numFmtId="0" fontId="87" fillId="73" borderId="67" applyNumberFormat="0" applyAlignment="0" applyProtection="0"/>
    <xf numFmtId="0" fontId="78" fillId="73" borderId="67" applyNumberFormat="0" applyAlignment="0" applyProtection="0"/>
    <xf numFmtId="0" fontId="74"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14" borderId="78">
      <alignment horizontal="left" vertical="center" wrapText="1" indent="2"/>
    </xf>
    <xf numFmtId="0" fontId="1" fillId="0" borderId="0"/>
    <xf numFmtId="0" fontId="24" fillId="0" borderId="93">
      <alignment horizontal="left" vertical="center" wrapText="1" indent="2"/>
    </xf>
    <xf numFmtId="0" fontId="69" fillId="89" borderId="89" applyNumberFormat="0" applyFont="0" applyAlignment="0" applyProtection="0"/>
    <xf numFmtId="0" fontId="91" fillId="86" borderId="94" applyNumberFormat="0" applyAlignment="0" applyProtection="0"/>
    <xf numFmtId="0" fontId="87" fillId="73" borderId="87" applyNumberFormat="0" applyAlignment="0" applyProtection="0"/>
    <xf numFmtId="0" fontId="79" fillId="0" borderId="88" applyNumberFormat="0" applyFill="0" applyAlignment="0" applyProtection="0"/>
    <xf numFmtId="4" fontId="24" fillId="0" borderId="98" applyFill="0" applyBorder="0" applyProtection="0">
      <alignment horizontal="right" vertical="center"/>
    </xf>
    <xf numFmtId="49" fontId="24" fillId="0" borderId="90" applyNumberFormat="0" applyFont="0" applyFill="0" applyBorder="0" applyProtection="0">
      <alignment horizontal="left" vertical="center" indent="2"/>
    </xf>
    <xf numFmtId="175" fontId="24" fillId="90" borderId="90" applyNumberFormat="0" applyFont="0" applyBorder="0" applyAlignment="0" applyProtection="0">
      <alignment horizontal="right" vertical="center"/>
    </xf>
    <xf numFmtId="4" fontId="20" fillId="14" borderId="92">
      <alignment horizontal="right" vertical="center"/>
    </xf>
    <xf numFmtId="0" fontId="24" fillId="16" borderId="90"/>
    <xf numFmtId="0" fontId="62" fillId="0" borderId="0" applyNumberFormat="0" applyFill="0" applyBorder="0" applyAlignment="0" applyProtection="0"/>
    <xf numFmtId="0" fontId="78" fillId="73" borderId="87" applyNumberFormat="0" applyAlignment="0" applyProtection="0"/>
    <xf numFmtId="0" fontId="75" fillId="86" borderId="87" applyNumberFormat="0" applyAlignment="0" applyProtection="0"/>
    <xf numFmtId="0" fontId="20" fillId="14" borderId="90">
      <alignment horizontal="right" vertical="center"/>
    </xf>
    <xf numFmtId="0" fontId="20" fillId="14" borderId="90">
      <alignment horizontal="right" vertical="center"/>
    </xf>
    <xf numFmtId="4" fontId="24" fillId="0" borderId="98">
      <alignment horizontal="right" vertical="center"/>
    </xf>
    <xf numFmtId="0" fontId="69" fillId="89" borderId="89" applyNumberFormat="0" applyFont="0" applyAlignment="0" applyProtection="0"/>
    <xf numFmtId="0" fontId="59" fillId="46" borderId="57" applyNumberFormat="0" applyAlignment="0" applyProtection="0"/>
    <xf numFmtId="0" fontId="60" fillId="46" borderId="56" applyNumberFormat="0" applyAlignment="0" applyProtection="0"/>
    <xf numFmtId="49" fontId="24" fillId="0" borderId="91" applyNumberFormat="0" applyFont="0" applyFill="0" applyBorder="0" applyProtection="0">
      <alignment horizontal="left" vertical="center" indent="5"/>
    </xf>
    <xf numFmtId="0" fontId="61" fillId="0" borderId="0" applyNumberFormat="0" applyFill="0" applyBorder="0" applyAlignment="0" applyProtection="0"/>
    <xf numFmtId="0" fontId="20" fillId="14" borderId="90">
      <alignment horizontal="right" vertical="center"/>
    </xf>
    <xf numFmtId="0" fontId="62" fillId="0" borderId="0" applyNumberFormat="0" applyFill="0" applyBorder="0" applyAlignment="0" applyProtection="0"/>
    <xf numFmtId="0" fontId="3" fillId="0" borderId="58" applyNumberFormat="0" applyFill="0" applyAlignment="0" applyProtection="0"/>
    <xf numFmtId="0" fontId="1" fillId="47" borderId="0" applyNumberFormat="0" applyBorder="0" applyAlignment="0" applyProtection="0"/>
    <xf numFmtId="0" fontId="1" fillId="48" borderId="0" applyNumberFormat="0" applyBorder="0" applyAlignment="0" applyProtection="0"/>
    <xf numFmtId="0" fontId="63" fillId="49" borderId="0" applyNumberFormat="0" applyBorder="0" applyAlignment="0" applyProtection="0"/>
    <xf numFmtId="0" fontId="1" fillId="50" borderId="0" applyNumberFormat="0" applyBorder="0" applyAlignment="0" applyProtection="0"/>
    <xf numFmtId="0" fontId="1" fillId="51" borderId="0" applyNumberFormat="0" applyBorder="0" applyAlignment="0" applyProtection="0"/>
    <xf numFmtId="0" fontId="63" fillId="52" borderId="0" applyNumberFormat="0" applyBorder="0" applyAlignment="0" applyProtection="0"/>
    <xf numFmtId="0" fontId="1" fillId="53" borderId="0" applyNumberFormat="0" applyBorder="0" applyAlignment="0" applyProtection="0"/>
    <xf numFmtId="0" fontId="1" fillId="54" borderId="0" applyNumberFormat="0" applyBorder="0" applyAlignment="0" applyProtection="0"/>
    <xf numFmtId="0" fontId="63" fillId="55" borderId="0" applyNumberFormat="0" applyBorder="0" applyAlignment="0" applyProtection="0"/>
    <xf numFmtId="0" fontId="72" fillId="86" borderId="94" applyNumberFormat="0" applyAlignment="0" applyProtection="0"/>
    <xf numFmtId="0" fontId="1" fillId="56" borderId="0" applyNumberFormat="0" applyBorder="0" applyAlignment="0" applyProtection="0"/>
    <xf numFmtId="0" fontId="1" fillId="57" borderId="0" applyNumberFormat="0" applyBorder="0" applyAlignment="0" applyProtection="0"/>
    <xf numFmtId="0" fontId="63" fillId="58" borderId="0" applyNumberFormat="0" applyBorder="0" applyAlignment="0" applyProtection="0"/>
    <xf numFmtId="4" fontId="24" fillId="16" borderId="90"/>
    <xf numFmtId="0" fontId="1" fillId="59" borderId="0" applyNumberFormat="0" applyBorder="0" applyAlignment="0" applyProtection="0"/>
    <xf numFmtId="0" fontId="1" fillId="60" borderId="0" applyNumberFormat="0" applyBorder="0" applyAlignment="0" applyProtection="0"/>
    <xf numFmtId="0" fontId="63" fillId="61" borderId="0" applyNumberFormat="0" applyBorder="0" applyAlignment="0" applyProtection="0"/>
    <xf numFmtId="0" fontId="1" fillId="62" borderId="0" applyNumberFormat="0" applyBorder="0" applyAlignment="0" applyProtection="0"/>
    <xf numFmtId="0" fontId="1" fillId="63" borderId="0" applyNumberFormat="0" applyBorder="0" applyAlignment="0" applyProtection="0"/>
    <xf numFmtId="0" fontId="63" fillId="64" borderId="0" applyNumberFormat="0" applyBorder="0" applyAlignment="0" applyProtection="0"/>
    <xf numFmtId="0" fontId="20" fillId="14" borderId="98">
      <alignment horizontal="right" vertical="center"/>
    </xf>
    <xf numFmtId="49" fontId="24" fillId="0" borderId="91" applyNumberFormat="0" applyFont="0" applyFill="0" applyBorder="0" applyProtection="0">
      <alignment horizontal="left" vertical="center" indent="5"/>
    </xf>
    <xf numFmtId="0" fontId="24" fillId="0" borderId="90" applyNumberFormat="0" applyFill="0" applyAlignment="0" applyProtection="0"/>
    <xf numFmtId="0" fontId="72" fillId="86" borderId="94" applyNumberFormat="0" applyAlignment="0" applyProtection="0"/>
    <xf numFmtId="0" fontId="59" fillId="46" borderId="57" applyNumberFormat="0" applyAlignment="0" applyProtection="0"/>
    <xf numFmtId="0" fontId="87" fillId="73" borderId="87" applyNumberFormat="0" applyAlignment="0" applyProtection="0"/>
    <xf numFmtId="0" fontId="3" fillId="0" borderId="58" applyNumberFormat="0" applyFill="0" applyAlignment="0" applyProtection="0"/>
    <xf numFmtId="0" fontId="59" fillId="46" borderId="57" applyNumberFormat="0" applyAlignment="0" applyProtection="0"/>
    <xf numFmtId="0" fontId="75" fillId="86" borderId="87" applyNumberFormat="0" applyAlignment="0" applyProtection="0"/>
    <xf numFmtId="0" fontId="74" fillId="86" borderId="95" applyNumberFormat="0" applyAlignment="0" applyProtection="0"/>
    <xf numFmtId="49" fontId="24" fillId="0" borderId="99" applyNumberFormat="0" applyFont="0" applyFill="0" applyBorder="0" applyProtection="0">
      <alignment horizontal="left" vertical="center" indent="5"/>
    </xf>
    <xf numFmtId="0" fontId="75" fillId="86" borderId="95" applyNumberFormat="0" applyAlignment="0" applyProtection="0"/>
    <xf numFmtId="4" fontId="20" fillId="14" borderId="92">
      <alignment horizontal="right" vertical="center"/>
    </xf>
    <xf numFmtId="49" fontId="24" fillId="0" borderId="91" applyNumberFormat="0" applyFont="0" applyFill="0" applyBorder="0" applyProtection="0">
      <alignment horizontal="left" vertical="center" indent="5"/>
    </xf>
    <xf numFmtId="0" fontId="1" fillId="60" borderId="0" applyNumberFormat="0" applyBorder="0" applyAlignment="0" applyProtection="0"/>
    <xf numFmtId="49" fontId="24" fillId="0" borderId="91" applyNumberFormat="0" applyFont="0" applyFill="0" applyBorder="0" applyProtection="0">
      <alignment horizontal="left" vertical="center" indent="5"/>
    </xf>
    <xf numFmtId="0" fontId="24" fillId="14" borderId="101">
      <alignment horizontal="left" vertical="center" wrapText="1" indent="2"/>
    </xf>
    <xf numFmtId="0" fontId="69" fillId="89" borderId="97" applyNumberFormat="0" applyFont="0" applyAlignment="0" applyProtection="0"/>
    <xf numFmtId="4" fontId="24" fillId="16" borderId="90"/>
    <xf numFmtId="4" fontId="20" fillId="14" borderId="90">
      <alignment horizontal="right" vertical="center"/>
    </xf>
    <xf numFmtId="4" fontId="20" fillId="14" borderId="90">
      <alignment horizontal="right" vertical="center"/>
    </xf>
    <xf numFmtId="4" fontId="24" fillId="0" borderId="90" applyFill="0" applyBorder="0" applyProtection="0">
      <alignment horizontal="right" vertical="center"/>
    </xf>
    <xf numFmtId="0" fontId="20" fillId="9" borderId="90">
      <alignment horizontal="right" vertical="center"/>
    </xf>
    <xf numFmtId="0" fontId="20" fillId="14" borderId="90">
      <alignment horizontal="right" vertical="center"/>
    </xf>
    <xf numFmtId="0" fontId="63" fillId="58" borderId="0" applyNumberFormat="0" applyBorder="0" applyAlignment="0" applyProtection="0"/>
    <xf numFmtId="0" fontId="24" fillId="9" borderId="91">
      <alignment horizontal="left" vertical="center"/>
    </xf>
    <xf numFmtId="0" fontId="24" fillId="0" borderId="90" applyNumberFormat="0" applyFill="0" applyAlignment="0" applyProtection="0"/>
    <xf numFmtId="0" fontId="78" fillId="73" borderId="87" applyNumberFormat="0" applyAlignment="0" applyProtection="0"/>
    <xf numFmtId="0" fontId="63" fillId="64" borderId="0" applyNumberFormat="0" applyBorder="0" applyAlignment="0" applyProtection="0"/>
    <xf numFmtId="0" fontId="75" fillId="86" borderId="87" applyNumberFormat="0" applyAlignment="0" applyProtection="0"/>
    <xf numFmtId="4" fontId="20" fillId="14" borderId="98">
      <alignment horizontal="right" vertical="center"/>
    </xf>
    <xf numFmtId="0" fontId="94" fillId="0" borderId="88" applyNumberFormat="0" applyFill="0" applyAlignment="0" applyProtection="0"/>
    <xf numFmtId="0" fontId="79" fillId="0" borderId="88" applyNumberFormat="0" applyFill="0" applyAlignment="0" applyProtection="0"/>
    <xf numFmtId="0" fontId="75" fillId="86" borderId="87" applyNumberFormat="0" applyAlignment="0" applyProtection="0"/>
    <xf numFmtId="0" fontId="87" fillId="73" borderId="87" applyNumberFormat="0" applyAlignment="0" applyProtection="0"/>
    <xf numFmtId="0" fontId="75" fillId="86" borderId="80" applyNumberFormat="0" applyAlignment="0" applyProtection="0"/>
    <xf numFmtId="4" fontId="20" fillId="14" borderId="90">
      <alignment horizontal="right" vertical="center"/>
    </xf>
    <xf numFmtId="0" fontId="69" fillId="89" borderId="89" applyNumberFormat="0" applyFont="0" applyAlignment="0" applyProtection="0"/>
    <xf numFmtId="0" fontId="24" fillId="0" borderId="90">
      <alignment horizontal="right" vertical="center"/>
    </xf>
    <xf numFmtId="0" fontId="24" fillId="9" borderId="91">
      <alignment horizontal="left" vertical="center"/>
    </xf>
    <xf numFmtId="0" fontId="24" fillId="14" borderId="93">
      <alignment horizontal="left" vertical="center" wrapText="1" indent="2"/>
    </xf>
    <xf numFmtId="0" fontId="1" fillId="47" borderId="0" applyNumberFormat="0" applyBorder="0" applyAlignment="0" applyProtection="0"/>
    <xf numFmtId="0" fontId="24" fillId="16" borderId="90"/>
    <xf numFmtId="4" fontId="65" fillId="9" borderId="90">
      <alignment horizontal="right" vertical="center"/>
    </xf>
    <xf numFmtId="4" fontId="20" fillId="14" borderId="91">
      <alignment horizontal="right" vertical="center"/>
    </xf>
    <xf numFmtId="4" fontId="20" fillId="14" borderId="92">
      <alignment horizontal="right" vertical="center"/>
    </xf>
    <xf numFmtId="0" fontId="87" fillId="73" borderId="80" applyNumberFormat="0" applyAlignment="0" applyProtection="0"/>
    <xf numFmtId="4" fontId="20" fillId="14" borderId="90">
      <alignment horizontal="right" vertical="center"/>
    </xf>
    <xf numFmtId="0" fontId="1" fillId="57" borderId="0" applyNumberFormat="0" applyBorder="0" applyAlignment="0" applyProtection="0"/>
    <xf numFmtId="0" fontId="24" fillId="0" borderId="93">
      <alignment horizontal="left" vertical="center" wrapText="1" indent="2"/>
    </xf>
    <xf numFmtId="49" fontId="24" fillId="0" borderId="90" applyNumberFormat="0" applyFont="0" applyFill="0" applyBorder="0" applyProtection="0">
      <alignment horizontal="left" vertical="center" indent="2"/>
    </xf>
    <xf numFmtId="0" fontId="20" fillId="9" borderId="90">
      <alignment horizontal="right" vertical="center"/>
    </xf>
    <xf numFmtId="175" fontId="24" fillId="90" borderId="90" applyNumberFormat="0" applyFont="0" applyBorder="0" applyAlignment="0" applyProtection="0">
      <alignment horizontal="right" vertical="center"/>
    </xf>
    <xf numFmtId="0" fontId="75" fillId="86" borderId="87" applyNumberFormat="0" applyAlignment="0" applyProtection="0"/>
    <xf numFmtId="0" fontId="74" fillId="86" borderId="87" applyNumberFormat="0" applyAlignment="0" applyProtection="0"/>
    <xf numFmtId="4" fontId="24" fillId="16" borderId="90"/>
    <xf numFmtId="0" fontId="3" fillId="0" borderId="58" applyNumberFormat="0" applyFill="0" applyAlignment="0" applyProtection="0"/>
    <xf numFmtId="0" fontId="62" fillId="0" borderId="0" applyNumberFormat="0" applyFill="0" applyBorder="0" applyAlignment="0" applyProtection="0"/>
    <xf numFmtId="0" fontId="60" fillId="46" borderId="56" applyNumberFormat="0" applyAlignment="0" applyProtection="0"/>
    <xf numFmtId="0" fontId="59" fillId="46" borderId="57" applyNumberFormat="0" applyAlignment="0" applyProtection="0"/>
    <xf numFmtId="0" fontId="24" fillId="0" borderId="93">
      <alignment horizontal="left" vertical="center" wrapText="1" indent="2"/>
    </xf>
    <xf numFmtId="0" fontId="79" fillId="0" borderId="88" applyNumberFormat="0" applyFill="0" applyAlignment="0" applyProtection="0"/>
    <xf numFmtId="0" fontId="79" fillId="0" borderId="88" applyNumberFormat="0" applyFill="0" applyAlignment="0" applyProtection="0"/>
    <xf numFmtId="0" fontId="69" fillId="89" borderId="82" applyNumberFormat="0" applyFont="0" applyAlignment="0" applyProtection="0"/>
    <xf numFmtId="0" fontId="25" fillId="89" borderId="82" applyNumberFormat="0" applyFont="0" applyAlignment="0" applyProtection="0"/>
    <xf numFmtId="0" fontId="91" fillId="86" borderId="79" applyNumberFormat="0" applyAlignment="0" applyProtection="0"/>
    <xf numFmtId="49" fontId="24" fillId="0" borderId="91" applyNumberFormat="0" applyFont="0" applyFill="0" applyBorder="0" applyProtection="0">
      <alignment horizontal="left" vertical="center" indent="5"/>
    </xf>
    <xf numFmtId="0" fontId="25" fillId="89" borderId="97" applyNumberFormat="0" applyFont="0" applyAlignment="0" applyProtection="0"/>
    <xf numFmtId="4" fontId="20" fillId="9" borderId="90">
      <alignment horizontal="right" vertical="center"/>
    </xf>
    <xf numFmtId="0" fontId="94" fillId="0" borderId="88" applyNumberFormat="0" applyFill="0" applyAlignment="0" applyProtection="0"/>
    <xf numFmtId="0" fontId="24" fillId="0" borderId="93">
      <alignment horizontal="left" vertical="center" wrapText="1" indent="2"/>
    </xf>
    <xf numFmtId="0" fontId="94" fillId="0" borderId="81" applyNumberFormat="0" applyFill="0" applyAlignment="0" applyProtection="0"/>
    <xf numFmtId="0" fontId="24" fillId="14" borderId="93">
      <alignment horizontal="left" vertical="center" wrapText="1" indent="2"/>
    </xf>
    <xf numFmtId="0" fontId="87" fillId="73" borderId="87" applyNumberFormat="0" applyAlignment="0" applyProtection="0"/>
    <xf numFmtId="4" fontId="24" fillId="0" borderId="90">
      <alignment horizontal="right" vertical="center"/>
    </xf>
    <xf numFmtId="0" fontId="25" fillId="89" borderId="89" applyNumberFormat="0" applyFont="0" applyAlignment="0" applyProtection="0"/>
    <xf numFmtId="0" fontId="74" fillId="86" borderId="87" applyNumberFormat="0" applyAlignment="0" applyProtection="0"/>
    <xf numFmtId="0" fontId="24" fillId="16" borderId="90"/>
    <xf numFmtId="0" fontId="1" fillId="47" borderId="0" applyNumberFormat="0" applyBorder="0" applyAlignment="0" applyProtection="0"/>
    <xf numFmtId="0" fontId="24" fillId="14" borderId="93">
      <alignment horizontal="left" vertical="center" wrapText="1" indent="2"/>
    </xf>
    <xf numFmtId="0" fontId="72" fillId="86" borderId="94" applyNumberFormat="0" applyAlignment="0" applyProtection="0"/>
    <xf numFmtId="49" fontId="24" fillId="0" borderId="90" applyNumberFormat="0" applyFont="0" applyFill="0" applyBorder="0" applyProtection="0">
      <alignment horizontal="left" vertical="center" indent="2"/>
    </xf>
    <xf numFmtId="0" fontId="20" fillId="14" borderId="90">
      <alignment horizontal="right" vertical="center"/>
    </xf>
    <xf numFmtId="0" fontId="24" fillId="14" borderId="93">
      <alignment horizontal="left" vertical="center" wrapText="1" indent="2"/>
    </xf>
    <xf numFmtId="4" fontId="20" fillId="14" borderId="92">
      <alignment horizontal="right" vertical="center"/>
    </xf>
    <xf numFmtId="0" fontId="1" fillId="47" borderId="0" applyNumberFormat="0" applyBorder="0" applyAlignment="0" applyProtection="0"/>
    <xf numFmtId="0" fontId="87" fillId="73" borderId="87" applyNumberFormat="0" applyAlignment="0" applyProtection="0"/>
    <xf numFmtId="4" fontId="20" fillId="9" borderId="90">
      <alignment horizontal="right" vertical="center"/>
    </xf>
    <xf numFmtId="0" fontId="78" fillId="73" borderId="87" applyNumberFormat="0" applyAlignment="0" applyProtection="0"/>
    <xf numFmtId="4" fontId="65" fillId="9" borderId="98">
      <alignment horizontal="right" vertical="center"/>
    </xf>
    <xf numFmtId="0" fontId="24" fillId="16" borderId="90"/>
    <xf numFmtId="0" fontId="65" fillId="9" borderId="90">
      <alignment horizontal="right" vertical="center"/>
    </xf>
    <xf numFmtId="0" fontId="20" fillId="14" borderId="90">
      <alignment horizontal="right" vertical="center"/>
    </xf>
    <xf numFmtId="0" fontId="24" fillId="14" borderId="93">
      <alignment horizontal="left" vertical="center" wrapText="1" indent="2"/>
    </xf>
    <xf numFmtId="4" fontId="20" fillId="14" borderId="91">
      <alignment horizontal="right" vertical="center"/>
    </xf>
    <xf numFmtId="0" fontId="94" fillId="0" borderId="88" applyNumberFormat="0" applyFill="0" applyAlignment="0" applyProtection="0"/>
    <xf numFmtId="0" fontId="24" fillId="0" borderId="93">
      <alignment horizontal="left" vertical="center" wrapText="1" indent="2"/>
    </xf>
    <xf numFmtId="4" fontId="24" fillId="0" borderId="90" applyFill="0" applyBorder="0" applyProtection="0">
      <alignment horizontal="right" vertical="center"/>
    </xf>
    <xf numFmtId="0" fontId="75" fillId="86" borderId="80" applyNumberFormat="0" applyAlignment="0" applyProtection="0"/>
    <xf numFmtId="0" fontId="65" fillId="9" borderId="90">
      <alignment horizontal="right" vertical="center"/>
    </xf>
    <xf numFmtId="0" fontId="78" fillId="73" borderId="95" applyNumberFormat="0" applyAlignment="0" applyProtection="0"/>
    <xf numFmtId="4" fontId="20" fillId="14" borderId="90">
      <alignment horizontal="right" vertical="center"/>
    </xf>
    <xf numFmtId="0" fontId="87" fillId="73" borderId="80" applyNumberFormat="0" applyAlignment="0" applyProtection="0"/>
    <xf numFmtId="4" fontId="65" fillId="9" borderId="90">
      <alignment horizontal="right" vertical="center"/>
    </xf>
    <xf numFmtId="0" fontId="24" fillId="9" borderId="91">
      <alignment horizontal="left" vertical="center"/>
    </xf>
    <xf numFmtId="0" fontId="69" fillId="89" borderId="82" applyNumberFormat="0" applyFont="0" applyAlignment="0" applyProtection="0"/>
    <xf numFmtId="0" fontId="91" fillId="86" borderId="79" applyNumberFormat="0" applyAlignment="0" applyProtection="0"/>
    <xf numFmtId="0" fontId="62" fillId="0" borderId="0" applyNumberFormat="0" applyFill="0" applyBorder="0" applyAlignment="0" applyProtection="0"/>
    <xf numFmtId="0" fontId="94" fillId="0" borderId="81" applyNumberFormat="0" applyFill="0" applyAlignment="0" applyProtection="0"/>
    <xf numFmtId="0" fontId="1" fillId="47" borderId="0" applyNumberFormat="0" applyBorder="0" applyAlignment="0" applyProtection="0"/>
    <xf numFmtId="0" fontId="63" fillId="52" borderId="0" applyNumberFormat="0" applyBorder="0" applyAlignment="0" applyProtection="0"/>
    <xf numFmtId="0" fontId="74" fillId="86" borderId="87" applyNumberFormat="0" applyAlignment="0" applyProtection="0"/>
    <xf numFmtId="0" fontId="20" fillId="9" borderId="90">
      <alignment horizontal="right" vertical="center"/>
    </xf>
    <xf numFmtId="0" fontId="87" fillId="73" borderId="87" applyNumberFormat="0" applyAlignment="0" applyProtection="0"/>
    <xf numFmtId="0" fontId="24" fillId="0" borderId="93">
      <alignment horizontal="left" vertical="center" wrapText="1" indent="2"/>
    </xf>
    <xf numFmtId="0" fontId="20" fillId="14" borderId="92">
      <alignment horizontal="right" vertical="center"/>
    </xf>
    <xf numFmtId="0" fontId="69" fillId="89" borderId="89" applyNumberFormat="0" applyFont="0" applyAlignment="0" applyProtection="0"/>
    <xf numFmtId="0" fontId="63" fillId="64" borderId="0" applyNumberFormat="0" applyBorder="0" applyAlignment="0" applyProtection="0"/>
    <xf numFmtId="49" fontId="22" fillId="0" borderId="90" applyNumberFormat="0" applyFill="0" applyBorder="0" applyProtection="0">
      <alignment horizontal="left" vertical="center"/>
    </xf>
    <xf numFmtId="0" fontId="25" fillId="89" borderId="89" applyNumberFormat="0" applyFont="0" applyAlignment="0" applyProtection="0"/>
    <xf numFmtId="0" fontId="63" fillId="61" borderId="0" applyNumberFormat="0" applyBorder="0" applyAlignment="0" applyProtection="0"/>
    <xf numFmtId="0" fontId="20" fillId="9" borderId="83">
      <alignment horizontal="right" vertical="center"/>
    </xf>
    <xf numFmtId="4" fontId="20" fillId="9" borderId="83">
      <alignment horizontal="right" vertical="center"/>
    </xf>
    <xf numFmtId="0" fontId="65" fillId="9" borderId="83">
      <alignment horizontal="right" vertical="center"/>
    </xf>
    <xf numFmtId="4" fontId="65" fillId="9" borderId="83">
      <alignment horizontal="right" vertical="center"/>
    </xf>
    <xf numFmtId="0" fontId="20" fillId="14" borderId="83">
      <alignment horizontal="right" vertical="center"/>
    </xf>
    <xf numFmtId="4" fontId="20" fillId="14" borderId="83">
      <alignment horizontal="right" vertical="center"/>
    </xf>
    <xf numFmtId="0" fontId="20" fillId="14" borderId="83">
      <alignment horizontal="right" vertical="center"/>
    </xf>
    <xf numFmtId="4" fontId="20" fillId="14" borderId="83">
      <alignment horizontal="right" vertical="center"/>
    </xf>
    <xf numFmtId="0" fontId="20" fillId="14" borderId="84">
      <alignment horizontal="right" vertical="center"/>
    </xf>
    <xf numFmtId="4" fontId="20" fillId="14" borderId="84">
      <alignment horizontal="right" vertical="center"/>
    </xf>
    <xf numFmtId="0" fontId="20" fillId="14" borderId="85">
      <alignment horizontal="right" vertical="center"/>
    </xf>
    <xf numFmtId="4" fontId="20" fillId="14" borderId="85">
      <alignment horizontal="right" vertical="center"/>
    </xf>
    <xf numFmtId="0" fontId="75"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9" borderId="84">
      <alignment horizontal="left" vertical="center"/>
    </xf>
    <xf numFmtId="4" fontId="24" fillId="0" borderId="90" applyFill="0" applyBorder="0" applyProtection="0">
      <alignment horizontal="right" vertical="center"/>
    </xf>
    <xf numFmtId="0" fontId="87" fillId="73" borderId="80" applyNumberFormat="0" applyAlignment="0" applyProtection="0"/>
    <xf numFmtId="0" fontId="24" fillId="0" borderId="83">
      <alignment horizontal="right" vertical="center"/>
    </xf>
    <xf numFmtId="4" fontId="24" fillId="0" borderId="83">
      <alignment horizontal="right" vertical="center"/>
    </xf>
    <xf numFmtId="49" fontId="24" fillId="0" borderId="90" applyNumberFormat="0" applyFont="0" applyFill="0" applyBorder="0" applyProtection="0">
      <alignment horizontal="left" vertical="center" indent="2"/>
    </xf>
    <xf numFmtId="0" fontId="24" fillId="0" borderId="83" applyNumberFormat="0" applyFill="0" applyAlignment="0" applyProtection="0"/>
    <xf numFmtId="0" fontId="91" fillId="86" borderId="79" applyNumberFormat="0" applyAlignment="0" applyProtection="0"/>
    <xf numFmtId="175" fontId="24" fillId="90" borderId="83" applyNumberFormat="0" applyFont="0" applyBorder="0" applyAlignment="0" applyProtection="0">
      <alignment horizontal="right" vertical="center"/>
    </xf>
    <xf numFmtId="0" fontId="24" fillId="16" borderId="83"/>
    <xf numFmtId="4" fontId="24" fillId="16" borderId="83"/>
    <xf numFmtId="0" fontId="94" fillId="0" borderId="81" applyNumberFormat="0" applyFill="0" applyAlignment="0" applyProtection="0"/>
    <xf numFmtId="0" fontId="72" fillId="86" borderId="94" applyNumberFormat="0" applyAlignment="0" applyProtection="0"/>
    <xf numFmtId="0" fontId="1" fillId="50" borderId="0" applyNumberFormat="0" applyBorder="0" applyAlignment="0" applyProtection="0"/>
    <xf numFmtId="0" fontId="1" fillId="62" borderId="0" applyNumberFormat="0" applyBorder="0" applyAlignment="0" applyProtection="0"/>
    <xf numFmtId="0" fontId="20" fillId="14" borderId="91">
      <alignment horizontal="right" vertical="center"/>
    </xf>
    <xf numFmtId="0" fontId="94" fillId="0" borderId="88" applyNumberFormat="0" applyFill="0" applyAlignment="0" applyProtection="0"/>
    <xf numFmtId="0" fontId="60" fillId="46" borderId="56" applyNumberFormat="0" applyAlignment="0" applyProtection="0"/>
    <xf numFmtId="0" fontId="69" fillId="89" borderId="89" applyNumberFormat="0" applyFont="0" applyAlignment="0" applyProtection="0"/>
    <xf numFmtId="4" fontId="24" fillId="0" borderId="90" applyFill="0" applyBorder="0" applyProtection="0">
      <alignment horizontal="right" vertical="center"/>
    </xf>
    <xf numFmtId="0" fontId="1" fillId="62" borderId="0" applyNumberFormat="0" applyBorder="0" applyAlignment="0" applyProtection="0"/>
    <xf numFmtId="0" fontId="1" fillId="48" borderId="0" applyNumberFormat="0" applyBorder="0" applyAlignment="0" applyProtection="0"/>
    <xf numFmtId="4" fontId="20" fillId="14" borderId="92">
      <alignment horizontal="right" vertical="center"/>
    </xf>
    <xf numFmtId="0" fontId="1" fillId="51" borderId="0" applyNumberFormat="0" applyBorder="0" applyAlignment="0" applyProtection="0"/>
    <xf numFmtId="0" fontId="20" fillId="14" borderId="90">
      <alignment horizontal="right" vertical="center"/>
    </xf>
    <xf numFmtId="0" fontId="91" fillId="86" borderId="94" applyNumberFormat="0" applyAlignment="0" applyProtection="0"/>
    <xf numFmtId="0" fontId="1" fillId="50" borderId="0" applyNumberFormat="0" applyBorder="0" applyAlignment="0" applyProtection="0"/>
    <xf numFmtId="0" fontId="74" fillId="86" borderId="87" applyNumberFormat="0" applyAlignment="0" applyProtection="0"/>
    <xf numFmtId="0" fontId="94" fillId="0" borderId="88" applyNumberFormat="0" applyFill="0" applyAlignment="0" applyProtection="0"/>
    <xf numFmtId="4" fontId="20" fillId="14" borderId="90">
      <alignment horizontal="right" vertical="center"/>
    </xf>
    <xf numFmtId="0" fontId="63" fillId="55" borderId="0" applyNumberFormat="0" applyBorder="0" applyAlignment="0" applyProtection="0"/>
    <xf numFmtId="0" fontId="24" fillId="0" borderId="90" applyNumberFormat="0" applyFill="0" applyAlignment="0" applyProtection="0"/>
    <xf numFmtId="0" fontId="1" fillId="56" borderId="0" applyNumberFormat="0" applyBorder="0" applyAlignment="0" applyProtection="0"/>
    <xf numFmtId="0" fontId="94" fillId="0" borderId="88" applyNumberFormat="0" applyFill="0" applyAlignment="0" applyProtection="0"/>
    <xf numFmtId="4" fontId="24" fillId="0" borderId="90">
      <alignment horizontal="right" vertical="center"/>
    </xf>
    <xf numFmtId="4" fontId="20" fillId="14" borderId="92">
      <alignment horizontal="right" vertical="center"/>
    </xf>
    <xf numFmtId="0" fontId="65" fillId="9" borderId="90">
      <alignment horizontal="right" vertical="center"/>
    </xf>
    <xf numFmtId="0" fontId="25" fillId="89" borderId="89" applyNumberFormat="0" applyFont="0" applyAlignment="0" applyProtection="0"/>
    <xf numFmtId="0" fontId="1" fillId="59" borderId="0" applyNumberFormat="0" applyBorder="0" applyAlignment="0" applyProtection="0"/>
    <xf numFmtId="0" fontId="87" fillId="73" borderId="87" applyNumberFormat="0" applyAlignment="0" applyProtection="0"/>
    <xf numFmtId="4" fontId="65" fillId="9" borderId="90">
      <alignment horizontal="right" vertical="center"/>
    </xf>
    <xf numFmtId="0" fontId="24" fillId="0" borderId="93">
      <alignment horizontal="left" vertical="center" wrapText="1" indent="2"/>
    </xf>
    <xf numFmtId="0" fontId="91" fillId="86" borderId="94" applyNumberFormat="0" applyAlignment="0" applyProtection="0"/>
    <xf numFmtId="0" fontId="69" fillId="89" borderId="89" applyNumberFormat="0" applyFont="0" applyAlignment="0" applyProtection="0"/>
    <xf numFmtId="0" fontId="78" fillId="73" borderId="87" applyNumberFormat="0" applyAlignment="0" applyProtection="0"/>
    <xf numFmtId="49" fontId="22" fillId="0" borderId="90" applyNumberFormat="0" applyFill="0" applyBorder="0" applyProtection="0">
      <alignment horizontal="left" vertical="center"/>
    </xf>
    <xf numFmtId="4" fontId="20" fillId="9" borderId="90">
      <alignment horizontal="right" vertical="center"/>
    </xf>
    <xf numFmtId="0" fontId="94" fillId="0" borderId="88" applyNumberFormat="0" applyFill="0" applyAlignment="0" applyProtection="0"/>
    <xf numFmtId="0" fontId="1" fillId="53" borderId="0" applyNumberFormat="0" applyBorder="0" applyAlignment="0" applyProtection="0"/>
    <xf numFmtId="0" fontId="91" fillId="86" borderId="94" applyNumberFormat="0" applyAlignment="0" applyProtection="0"/>
    <xf numFmtId="0" fontId="87" fillId="73" borderId="87" applyNumberFormat="0" applyAlignment="0" applyProtection="0"/>
    <xf numFmtId="0" fontId="1" fillId="51" borderId="0" applyNumberFormat="0" applyBorder="0" applyAlignment="0" applyProtection="0"/>
    <xf numFmtId="0" fontId="63" fillId="61" borderId="0" applyNumberFormat="0" applyBorder="0" applyAlignment="0" applyProtection="0"/>
    <xf numFmtId="0" fontId="1" fillId="47" borderId="0" applyNumberFormat="0" applyBorder="0" applyAlignment="0" applyProtection="0"/>
    <xf numFmtId="49" fontId="22" fillId="0" borderId="90" applyNumberFormat="0" applyFill="0" applyBorder="0" applyProtection="0">
      <alignment horizontal="left" vertical="center"/>
    </xf>
    <xf numFmtId="0" fontId="94" fillId="0" borderId="88" applyNumberFormat="0" applyFill="0" applyAlignment="0" applyProtection="0"/>
    <xf numFmtId="0" fontId="63" fillId="52" borderId="0" applyNumberFormat="0" applyBorder="0" applyAlignment="0" applyProtection="0"/>
    <xf numFmtId="49" fontId="24" fillId="0" borderId="83" applyNumberFormat="0" applyFont="0" applyFill="0" applyBorder="0" applyProtection="0">
      <alignment horizontal="left" vertical="center" indent="2"/>
    </xf>
    <xf numFmtId="49" fontId="24" fillId="0" borderId="84" applyNumberFormat="0" applyFont="0" applyFill="0" applyBorder="0" applyProtection="0">
      <alignment horizontal="left" vertical="center" indent="5"/>
    </xf>
    <xf numFmtId="0" fontId="87" fillId="73" borderId="87" applyNumberFormat="0" applyAlignment="0" applyProtection="0"/>
    <xf numFmtId="0" fontId="24" fillId="9" borderId="91">
      <alignment horizontal="left" vertical="center"/>
    </xf>
    <xf numFmtId="0" fontId="75" fillId="86" borderId="87" applyNumberFormat="0" applyAlignment="0" applyProtection="0"/>
    <xf numFmtId="0" fontId="94" fillId="0" borderId="88" applyNumberFormat="0" applyFill="0" applyAlignment="0" applyProtection="0"/>
    <xf numFmtId="4" fontId="20" fillId="14" borderId="91">
      <alignment horizontal="right" vertical="center"/>
    </xf>
    <xf numFmtId="0" fontId="25" fillId="89" borderId="89" applyNumberFormat="0" applyFont="0" applyAlignment="0" applyProtection="0"/>
    <xf numFmtId="4" fontId="24" fillId="0" borderId="83" applyFill="0" applyBorder="0" applyProtection="0">
      <alignment horizontal="right" vertical="center"/>
    </xf>
    <xf numFmtId="49" fontId="22" fillId="0" borderId="83" applyNumberFormat="0" applyFill="0" applyBorder="0" applyProtection="0">
      <alignment horizontal="left" vertical="center"/>
    </xf>
    <xf numFmtId="4" fontId="20" fillId="14" borderId="92">
      <alignment horizontal="right" vertical="center"/>
    </xf>
    <xf numFmtId="0" fontId="63" fillId="64" borderId="0" applyNumberFormat="0" applyBorder="0" applyAlignment="0" applyProtection="0"/>
    <xf numFmtId="0" fontId="94" fillId="0" borderId="88" applyNumberFormat="0" applyFill="0" applyAlignment="0" applyProtection="0"/>
    <xf numFmtId="0" fontId="78" fillId="73" borderId="87" applyNumberFormat="0" applyAlignment="0" applyProtection="0"/>
    <xf numFmtId="0" fontId="79" fillId="0" borderId="88" applyNumberFormat="0" applyFill="0" applyAlignment="0" applyProtection="0"/>
    <xf numFmtId="0" fontId="69" fillId="89" borderId="89" applyNumberFormat="0" applyFont="0" applyAlignment="0" applyProtection="0"/>
    <xf numFmtId="0" fontId="94" fillId="0" borderId="88" applyNumberFormat="0" applyFill="0" applyAlignment="0" applyProtection="0"/>
    <xf numFmtId="0" fontId="63" fillId="55" borderId="0" applyNumberFormat="0" applyBorder="0" applyAlignment="0" applyProtection="0"/>
    <xf numFmtId="0" fontId="69" fillId="89" borderId="89" applyNumberFormat="0" applyFont="0" applyAlignment="0" applyProtection="0"/>
    <xf numFmtId="0" fontId="24" fillId="0" borderId="90" applyNumberFormat="0" applyFill="0" applyAlignment="0" applyProtection="0"/>
    <xf numFmtId="49" fontId="24" fillId="0" borderId="91" applyNumberFormat="0" applyFont="0" applyFill="0" applyBorder="0" applyProtection="0">
      <alignment horizontal="left" vertical="center" indent="5"/>
    </xf>
    <xf numFmtId="0" fontId="24" fillId="0" borderId="90" applyNumberFormat="0" applyFill="0" applyAlignment="0" applyProtection="0"/>
    <xf numFmtId="4" fontId="24" fillId="0" borderId="90">
      <alignment horizontal="right" vertical="center"/>
    </xf>
    <xf numFmtId="4" fontId="24" fillId="0" borderId="90">
      <alignment horizontal="right" vertical="center"/>
    </xf>
    <xf numFmtId="0" fontId="20" fillId="14" borderId="90">
      <alignment horizontal="right" vertical="center"/>
    </xf>
    <xf numFmtId="0" fontId="24" fillId="14" borderId="93">
      <alignment horizontal="left" vertical="center" wrapText="1" indent="2"/>
    </xf>
    <xf numFmtId="0" fontId="87" fillId="73" borderId="87" applyNumberFormat="0" applyAlignment="0" applyProtection="0"/>
    <xf numFmtId="0" fontId="24" fillId="0" borderId="90">
      <alignment horizontal="right" vertical="center"/>
    </xf>
    <xf numFmtId="0" fontId="72" fillId="86" borderId="79" applyNumberFormat="0" applyAlignment="0" applyProtection="0"/>
    <xf numFmtId="0" fontId="74" fillId="86" borderId="80" applyNumberFormat="0" applyAlignment="0" applyProtection="0"/>
    <xf numFmtId="0" fontId="79" fillId="0" borderId="81" applyNumberFormat="0" applyFill="0" applyAlignment="0" applyProtection="0"/>
    <xf numFmtId="175" fontId="24" fillId="90" borderId="90" applyNumberFormat="0" applyFont="0" applyBorder="0" applyAlignment="0" applyProtection="0">
      <alignment horizontal="right" vertical="center"/>
    </xf>
    <xf numFmtId="0" fontId="59" fillId="46" borderId="57" applyNumberFormat="0" applyAlignment="0" applyProtection="0"/>
    <xf numFmtId="0" fontId="20" fillId="14" borderId="92">
      <alignment horizontal="right" vertical="center"/>
    </xf>
    <xf numFmtId="0" fontId="75" fillId="86" borderId="87" applyNumberFormat="0" applyAlignment="0" applyProtection="0"/>
    <xf numFmtId="0" fontId="74" fillId="86" borderId="87" applyNumberFormat="0" applyAlignment="0" applyProtection="0"/>
    <xf numFmtId="0" fontId="94" fillId="0" borderId="88" applyNumberFormat="0" applyFill="0" applyAlignment="0" applyProtection="0"/>
    <xf numFmtId="0" fontId="94" fillId="0" borderId="88" applyNumberFormat="0" applyFill="0" applyAlignment="0" applyProtection="0"/>
    <xf numFmtId="0" fontId="25" fillId="89" borderId="89" applyNumberFormat="0" applyFont="0" applyAlignment="0" applyProtection="0"/>
    <xf numFmtId="0" fontId="63" fillId="61" borderId="0" applyNumberFormat="0" applyBorder="0" applyAlignment="0" applyProtection="0"/>
    <xf numFmtId="0" fontId="20" fillId="14" borderId="92">
      <alignment horizontal="right" vertical="center"/>
    </xf>
    <xf numFmtId="0" fontId="1" fillId="59" borderId="0" applyNumberFormat="0" applyBorder="0" applyAlignment="0" applyProtection="0"/>
    <xf numFmtId="0" fontId="20" fillId="14" borderId="91">
      <alignment horizontal="right" vertical="center"/>
    </xf>
    <xf numFmtId="0" fontId="69" fillId="89" borderId="97" applyNumberFormat="0" applyFont="0" applyAlignment="0" applyProtection="0"/>
    <xf numFmtId="4" fontId="20" fillId="9" borderId="90">
      <alignment horizontal="right" vertical="center"/>
    </xf>
    <xf numFmtId="4" fontId="20" fillId="14" borderId="90">
      <alignment horizontal="right" vertical="center"/>
    </xf>
    <xf numFmtId="0" fontId="61" fillId="0" borderId="0" applyNumberFormat="0" applyFill="0" applyBorder="0" applyAlignment="0" applyProtection="0"/>
    <xf numFmtId="4" fontId="20" fillId="14" borderId="90">
      <alignment horizontal="right" vertical="center"/>
    </xf>
    <xf numFmtId="0" fontId="78" fillId="73" borderId="80" applyNumberFormat="0" applyAlignment="0" applyProtection="0"/>
    <xf numFmtId="0" fontId="20" fillId="14" borderId="90">
      <alignment horizontal="right" vertical="center"/>
    </xf>
    <xf numFmtId="4" fontId="20" fillId="14" borderId="90">
      <alignment horizontal="right" vertical="center"/>
    </xf>
    <xf numFmtId="0" fontId="91" fillId="86" borderId="94" applyNumberFormat="0" applyAlignment="0" applyProtection="0"/>
    <xf numFmtId="4" fontId="20" fillId="14" borderId="90">
      <alignment horizontal="right" vertical="center"/>
    </xf>
    <xf numFmtId="0" fontId="24" fillId="0" borderId="90">
      <alignment horizontal="right" vertical="center"/>
    </xf>
    <xf numFmtId="0" fontId="1" fillId="48" borderId="0" applyNumberFormat="0" applyBorder="0" applyAlignment="0" applyProtection="0"/>
    <xf numFmtId="0" fontId="63" fillId="49" borderId="0" applyNumberFormat="0" applyBorder="0" applyAlignment="0" applyProtection="0"/>
    <xf numFmtId="0" fontId="61" fillId="0" borderId="0" applyNumberFormat="0" applyFill="0" applyBorder="0" applyAlignment="0" applyProtection="0"/>
    <xf numFmtId="0" fontId="24" fillId="0" borderId="93">
      <alignment horizontal="left" vertical="center" wrapText="1" indent="2"/>
    </xf>
    <xf numFmtId="0" fontId="24" fillId="16" borderId="90"/>
    <xf numFmtId="4" fontId="24" fillId="0" borderId="90" applyFill="0" applyBorder="0" applyProtection="0">
      <alignment horizontal="right" vertical="center"/>
    </xf>
    <xf numFmtId="0" fontId="75" fillId="86" borderId="87" applyNumberFormat="0" applyAlignment="0" applyProtection="0"/>
    <xf numFmtId="0" fontId="24" fillId="14" borderId="86">
      <alignment horizontal="left" vertical="center" wrapText="1" indent="2"/>
    </xf>
    <xf numFmtId="0" fontId="24" fillId="0" borderId="86">
      <alignment horizontal="left" vertical="center" wrapText="1" indent="2"/>
    </xf>
    <xf numFmtId="0" fontId="79" fillId="0" borderId="88" applyNumberFormat="0" applyFill="0" applyAlignment="0" applyProtection="0"/>
    <xf numFmtId="0" fontId="87" fillId="73" borderId="87" applyNumberFormat="0" applyAlignment="0" applyProtection="0"/>
    <xf numFmtId="0" fontId="24" fillId="0" borderId="90">
      <alignment horizontal="right" vertical="center"/>
    </xf>
    <xf numFmtId="49" fontId="24" fillId="0" borderId="90" applyNumberFormat="0" applyFont="0" applyFill="0" applyBorder="0" applyProtection="0">
      <alignment horizontal="left" vertical="center" indent="2"/>
    </xf>
    <xf numFmtId="0" fontId="74" fillId="86" borderId="87" applyNumberFormat="0" applyAlignment="0" applyProtection="0"/>
    <xf numFmtId="0" fontId="24" fillId="0" borderId="90">
      <alignment horizontal="right" vertical="center"/>
    </xf>
    <xf numFmtId="0" fontId="20" fillId="9" borderId="90">
      <alignment horizontal="right" vertical="center"/>
    </xf>
    <xf numFmtId="4" fontId="20" fillId="14" borderId="99">
      <alignment horizontal="right" vertical="center"/>
    </xf>
    <xf numFmtId="0" fontId="63" fillId="52" borderId="0" applyNumberFormat="0" applyBorder="0" applyAlignment="0" applyProtection="0"/>
    <xf numFmtId="4" fontId="24" fillId="0" borderId="90">
      <alignment horizontal="right" vertical="center"/>
    </xf>
    <xf numFmtId="175" fontId="24" fillId="90" borderId="90" applyNumberFormat="0" applyFont="0" applyBorder="0" applyAlignment="0" applyProtection="0">
      <alignment horizontal="right" vertical="center"/>
    </xf>
    <xf numFmtId="4" fontId="65" fillId="9" borderId="90">
      <alignment horizontal="right" vertical="center"/>
    </xf>
    <xf numFmtId="4" fontId="20" fillId="14" borderId="91">
      <alignment horizontal="right" vertical="center"/>
    </xf>
    <xf numFmtId="4" fontId="20" fillId="9" borderId="90">
      <alignment horizontal="right" vertical="center"/>
    </xf>
    <xf numFmtId="0" fontId="79" fillId="0" borderId="88" applyNumberFormat="0" applyFill="0" applyAlignment="0" applyProtection="0"/>
    <xf numFmtId="0" fontId="87" fillId="73" borderId="87" applyNumberFormat="0" applyAlignment="0" applyProtection="0"/>
    <xf numFmtId="0" fontId="24" fillId="16" borderId="90"/>
    <xf numFmtId="49" fontId="24" fillId="0" borderId="90" applyNumberFormat="0" applyFont="0" applyFill="0" applyBorder="0" applyProtection="0">
      <alignment horizontal="left" vertical="center" indent="2"/>
    </xf>
    <xf numFmtId="4" fontId="65" fillId="9" borderId="90">
      <alignment horizontal="right" vertical="center"/>
    </xf>
    <xf numFmtId="0" fontId="91" fillId="86" borderId="94" applyNumberFormat="0" applyAlignment="0" applyProtection="0"/>
    <xf numFmtId="0" fontId="87" fillId="73" borderId="95" applyNumberFormat="0" applyAlignment="0" applyProtection="0"/>
    <xf numFmtId="0" fontId="1" fillId="62" borderId="0" applyNumberFormat="0" applyBorder="0" applyAlignment="0" applyProtection="0"/>
    <xf numFmtId="49" fontId="22" fillId="0" borderId="90" applyNumberFormat="0" applyFill="0" applyBorder="0" applyProtection="0">
      <alignment horizontal="left" vertical="center"/>
    </xf>
    <xf numFmtId="0" fontId="1" fillId="53" borderId="0" applyNumberFormat="0" applyBorder="0" applyAlignment="0" applyProtection="0"/>
    <xf numFmtId="0" fontId="1" fillId="51" borderId="0" applyNumberFormat="0" applyBorder="0" applyAlignment="0" applyProtection="0"/>
    <xf numFmtId="0" fontId="1" fillId="63" borderId="0" applyNumberFormat="0" applyBorder="0" applyAlignment="0" applyProtection="0"/>
    <xf numFmtId="0" fontId="65" fillId="9" borderId="90">
      <alignment horizontal="right" vertical="center"/>
    </xf>
    <xf numFmtId="0" fontId="63" fillId="49" borderId="0" applyNumberFormat="0" applyBorder="0" applyAlignment="0" applyProtection="0"/>
    <xf numFmtId="0" fontId="24" fillId="14" borderId="101">
      <alignment horizontal="left" vertical="center" wrapText="1" indent="2"/>
    </xf>
    <xf numFmtId="0" fontId="63" fillId="64" borderId="0" applyNumberFormat="0" applyBorder="0" applyAlignment="0" applyProtection="0"/>
    <xf numFmtId="0" fontId="1" fillId="57" borderId="0" applyNumberFormat="0" applyBorder="0" applyAlignment="0" applyProtection="0"/>
    <xf numFmtId="0" fontId="1" fillId="59" borderId="0" applyNumberFormat="0" applyBorder="0" applyAlignment="0" applyProtection="0"/>
    <xf numFmtId="0" fontId="1" fillId="60" borderId="0" applyNumberFormat="0" applyBorder="0" applyAlignment="0" applyProtection="0"/>
    <xf numFmtId="0" fontId="63" fillId="58" borderId="0" applyNumberFormat="0" applyBorder="0" applyAlignment="0" applyProtection="0"/>
    <xf numFmtId="0" fontId="1" fillId="54" borderId="0" applyNumberFormat="0" applyBorder="0" applyAlignment="0" applyProtection="0"/>
    <xf numFmtId="0" fontId="63" fillId="55" borderId="0" applyNumberFormat="0" applyBorder="0" applyAlignment="0" applyProtection="0"/>
    <xf numFmtId="0" fontId="79" fillId="0" borderId="88" applyNumberFormat="0" applyFill="0" applyAlignment="0" applyProtection="0"/>
    <xf numFmtId="0" fontId="24" fillId="14" borderId="93">
      <alignment horizontal="left" vertical="center" wrapText="1" indent="2"/>
    </xf>
    <xf numFmtId="0" fontId="72" fillId="86" borderId="94" applyNumberFormat="0" applyAlignment="0" applyProtection="0"/>
    <xf numFmtId="4" fontId="20" fillId="14" borderId="83">
      <alignment horizontal="right" vertical="center"/>
    </xf>
    <xf numFmtId="0" fontId="24" fillId="16" borderId="83"/>
    <xf numFmtId="0" fontId="74" fillId="86" borderId="80" applyNumberFormat="0" applyAlignment="0" applyProtection="0"/>
    <xf numFmtId="0" fontId="20" fillId="9" borderId="83">
      <alignment horizontal="right" vertical="center"/>
    </xf>
    <xf numFmtId="0" fontId="24" fillId="0" borderId="83">
      <alignment horizontal="right" vertical="center"/>
    </xf>
    <xf numFmtId="0" fontId="94" fillId="0" borderId="81" applyNumberFormat="0" applyFill="0" applyAlignment="0" applyProtection="0"/>
    <xf numFmtId="0" fontId="24" fillId="9" borderId="84">
      <alignment horizontal="left" vertical="center"/>
    </xf>
    <xf numFmtId="0" fontId="87" fillId="73" borderId="80" applyNumberFormat="0" applyAlignment="0" applyProtection="0"/>
    <xf numFmtId="175" fontId="24" fillId="90" borderId="83" applyNumberFormat="0" applyFont="0" applyBorder="0" applyAlignment="0" applyProtection="0">
      <alignment horizontal="right" vertical="center"/>
    </xf>
    <xf numFmtId="0" fontId="69" fillId="89" borderId="82" applyNumberFormat="0" applyFont="0" applyAlignment="0" applyProtection="0"/>
    <xf numFmtId="0" fontId="24" fillId="0" borderId="86">
      <alignment horizontal="left" vertical="center" wrapText="1" indent="2"/>
    </xf>
    <xf numFmtId="4" fontId="24" fillId="16" borderId="83"/>
    <xf numFmtId="49" fontId="22" fillId="0" borderId="83" applyNumberFormat="0" applyFill="0" applyBorder="0" applyProtection="0">
      <alignment horizontal="left" vertical="center"/>
    </xf>
    <xf numFmtId="0" fontId="24" fillId="0" borderId="83">
      <alignment horizontal="right" vertical="center"/>
    </xf>
    <xf numFmtId="4" fontId="20" fillId="14" borderId="85">
      <alignment horizontal="right" vertical="center"/>
    </xf>
    <xf numFmtId="4" fontId="20" fillId="14" borderId="83">
      <alignment horizontal="right" vertical="center"/>
    </xf>
    <xf numFmtId="4" fontId="20" fillId="14" borderId="83">
      <alignment horizontal="right" vertical="center"/>
    </xf>
    <xf numFmtId="0" fontId="65" fillId="9" borderId="83">
      <alignment horizontal="right" vertical="center"/>
    </xf>
    <xf numFmtId="0" fontId="20" fillId="9" borderId="83">
      <alignment horizontal="right" vertical="center"/>
    </xf>
    <xf numFmtId="49" fontId="24" fillId="0" borderId="83" applyNumberFormat="0" applyFont="0" applyFill="0" applyBorder="0" applyProtection="0">
      <alignment horizontal="left" vertical="center" indent="2"/>
    </xf>
    <xf numFmtId="0" fontId="87" fillId="73" borderId="80" applyNumberFormat="0" applyAlignment="0" applyProtection="0"/>
    <xf numFmtId="0" fontId="72" fillId="86" borderId="79" applyNumberFormat="0" applyAlignment="0" applyProtection="0"/>
    <xf numFmtId="49" fontId="24" fillId="0" borderId="83" applyNumberFormat="0" applyFont="0" applyFill="0" applyBorder="0" applyProtection="0">
      <alignment horizontal="left" vertical="center" indent="2"/>
    </xf>
    <xf numFmtId="0" fontId="78" fillId="73" borderId="80" applyNumberFormat="0" applyAlignment="0" applyProtection="0"/>
    <xf numFmtId="4" fontId="24" fillId="0" borderId="83" applyFill="0" applyBorder="0" applyProtection="0">
      <alignment horizontal="right" vertical="center"/>
    </xf>
    <xf numFmtId="0" fontId="75" fillId="86" borderId="80" applyNumberFormat="0" applyAlignment="0" applyProtection="0"/>
    <xf numFmtId="0" fontId="94" fillId="0" borderId="81" applyNumberFormat="0" applyFill="0" applyAlignment="0" applyProtection="0"/>
    <xf numFmtId="0" fontId="91" fillId="86" borderId="79" applyNumberFormat="0" applyAlignment="0" applyProtection="0"/>
    <xf numFmtId="0" fontId="24" fillId="0" borderId="83" applyNumberFormat="0" applyFill="0" applyAlignment="0" applyProtection="0"/>
    <xf numFmtId="4" fontId="24" fillId="0" borderId="83">
      <alignment horizontal="right" vertical="center"/>
    </xf>
    <xf numFmtId="0" fontId="24" fillId="0" borderId="83">
      <alignment horizontal="right" vertical="center"/>
    </xf>
    <xf numFmtId="0" fontId="87" fillId="73" borderId="80" applyNumberFormat="0" applyAlignment="0" applyProtection="0"/>
    <xf numFmtId="0" fontId="72" fillId="86" borderId="79" applyNumberFormat="0" applyAlignment="0" applyProtection="0"/>
    <xf numFmtId="0" fontId="74" fillId="86" borderId="80" applyNumberFormat="0" applyAlignment="0" applyProtection="0"/>
    <xf numFmtId="0" fontId="24" fillId="14" borderId="86">
      <alignment horizontal="left" vertical="center" wrapText="1" indent="2"/>
    </xf>
    <xf numFmtId="0" fontId="75" fillId="86" borderId="80" applyNumberFormat="0" applyAlignment="0" applyProtection="0"/>
    <xf numFmtId="0" fontId="75" fillId="86" borderId="80" applyNumberFormat="0" applyAlignment="0" applyProtection="0"/>
    <xf numFmtId="4" fontId="20" fillId="14" borderId="84">
      <alignment horizontal="right" vertical="center"/>
    </xf>
    <xf numFmtId="0" fontId="20" fillId="14" borderId="84">
      <alignment horizontal="right" vertical="center"/>
    </xf>
    <xf numFmtId="0" fontId="20" fillId="14" borderId="83">
      <alignment horizontal="right" vertical="center"/>
    </xf>
    <xf numFmtId="4" fontId="65" fillId="9" borderId="83">
      <alignment horizontal="right" vertical="center"/>
    </xf>
    <xf numFmtId="0" fontId="78" fillId="73" borderId="80" applyNumberFormat="0" applyAlignment="0" applyProtection="0"/>
    <xf numFmtId="0" fontId="79" fillId="0" borderId="81" applyNumberFormat="0" applyFill="0" applyAlignment="0" applyProtection="0"/>
    <xf numFmtId="0" fontId="94" fillId="0" borderId="81" applyNumberFormat="0" applyFill="0" applyAlignment="0" applyProtection="0"/>
    <xf numFmtId="0" fontId="69" fillId="89" borderId="82" applyNumberFormat="0" applyFont="0" applyAlignment="0" applyProtection="0"/>
    <xf numFmtId="0" fontId="87" fillId="73" borderId="80" applyNumberFormat="0" applyAlignment="0" applyProtection="0"/>
    <xf numFmtId="49" fontId="22" fillId="0" borderId="83" applyNumberFormat="0" applyFill="0" applyBorder="0" applyProtection="0">
      <alignment horizontal="left" vertical="center"/>
    </xf>
    <xf numFmtId="0" fontId="24" fillId="14" borderId="86">
      <alignment horizontal="left" vertical="center" wrapText="1" indent="2"/>
    </xf>
    <xf numFmtId="0" fontId="75" fillId="86" borderId="80" applyNumberFormat="0" applyAlignment="0" applyProtection="0"/>
    <xf numFmtId="0" fontId="24" fillId="0" borderId="86">
      <alignment horizontal="left" vertical="center" wrapText="1" indent="2"/>
    </xf>
    <xf numFmtId="0" fontId="69" fillId="89" borderId="82" applyNumberFormat="0" applyFont="0" applyAlignment="0" applyProtection="0"/>
    <xf numFmtId="0" fontId="25"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4" fontId="24" fillId="16" borderId="83"/>
    <xf numFmtId="0" fontId="20" fillId="14" borderId="83">
      <alignment horizontal="right" vertical="center"/>
    </xf>
    <xf numFmtId="0" fontId="94" fillId="0" borderId="81" applyNumberFormat="0" applyFill="0" applyAlignment="0" applyProtection="0"/>
    <xf numFmtId="4" fontId="20" fillId="14" borderId="85">
      <alignment horizontal="right" vertical="center"/>
    </xf>
    <xf numFmtId="0" fontId="74" fillId="86" borderId="80" applyNumberFormat="0" applyAlignment="0" applyProtection="0"/>
    <xf numFmtId="0" fontId="20" fillId="14" borderId="84">
      <alignment horizontal="right" vertical="center"/>
    </xf>
    <xf numFmtId="0" fontId="75" fillId="86" borderId="80" applyNumberFormat="0" applyAlignment="0" applyProtection="0"/>
    <xf numFmtId="0" fontId="79" fillId="0" borderId="81" applyNumberFormat="0" applyFill="0" applyAlignment="0" applyProtection="0"/>
    <xf numFmtId="0" fontId="69" fillId="89" borderId="82" applyNumberFormat="0" applyFont="0" applyAlignment="0" applyProtection="0"/>
    <xf numFmtId="4" fontId="20" fillId="14" borderId="84">
      <alignment horizontal="right" vertical="center"/>
    </xf>
    <xf numFmtId="0" fontId="24" fillId="14" borderId="86">
      <alignment horizontal="left" vertical="center" wrapText="1" indent="2"/>
    </xf>
    <xf numFmtId="0" fontId="24" fillId="16" borderId="83"/>
    <xf numFmtId="175" fontId="24" fillId="90" borderId="83" applyNumberFormat="0" applyFont="0" applyBorder="0" applyAlignment="0" applyProtection="0">
      <alignment horizontal="right" vertical="center"/>
    </xf>
    <xf numFmtId="0" fontId="24" fillId="0" borderId="83" applyNumberFormat="0" applyFill="0" applyAlignment="0" applyProtection="0"/>
    <xf numFmtId="4" fontId="24" fillId="0" borderId="83" applyFill="0" applyBorder="0" applyProtection="0">
      <alignment horizontal="right" vertical="center"/>
    </xf>
    <xf numFmtId="4" fontId="20" fillId="9" borderId="83">
      <alignment horizontal="right" vertical="center"/>
    </xf>
    <xf numFmtId="0" fontId="79" fillId="0" borderId="81" applyNumberFormat="0" applyFill="0" applyAlignment="0" applyProtection="0"/>
    <xf numFmtId="49" fontId="22" fillId="0" borderId="83" applyNumberFormat="0" applyFill="0" applyBorder="0" applyProtection="0">
      <alignment horizontal="left" vertical="center"/>
    </xf>
    <xf numFmtId="49" fontId="24" fillId="0" borderId="84" applyNumberFormat="0" applyFont="0" applyFill="0" applyBorder="0" applyProtection="0">
      <alignment horizontal="left" vertical="center" indent="5"/>
    </xf>
    <xf numFmtId="0" fontId="24" fillId="9" borderId="84">
      <alignment horizontal="left" vertical="center"/>
    </xf>
    <xf numFmtId="0" fontId="75" fillId="86" borderId="80" applyNumberFormat="0" applyAlignment="0" applyProtection="0"/>
    <xf numFmtId="4" fontId="20" fillId="14" borderId="85">
      <alignment horizontal="right" vertical="center"/>
    </xf>
    <xf numFmtId="0" fontId="87" fillId="73" borderId="80" applyNumberFormat="0" applyAlignment="0" applyProtection="0"/>
    <xf numFmtId="0" fontId="87" fillId="73" borderId="80" applyNumberFormat="0" applyAlignment="0" applyProtection="0"/>
    <xf numFmtId="0" fontId="69"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0" fontId="20" fillId="14" borderId="83">
      <alignment horizontal="right" vertical="center"/>
    </xf>
    <xf numFmtId="0" fontId="25" fillId="89" borderId="82" applyNumberFormat="0" applyFont="0" applyAlignment="0" applyProtection="0"/>
    <xf numFmtId="4" fontId="24" fillId="0" borderId="83">
      <alignment horizontal="right" vertical="center"/>
    </xf>
    <xf numFmtId="0" fontId="94" fillId="0" borderId="81" applyNumberFormat="0" applyFill="0" applyAlignment="0" applyProtection="0"/>
    <xf numFmtId="0" fontId="20" fillId="14" borderId="83">
      <alignment horizontal="right" vertical="center"/>
    </xf>
    <xf numFmtId="0" fontId="20" fillId="14" borderId="83">
      <alignment horizontal="right" vertical="center"/>
    </xf>
    <xf numFmtId="4" fontId="65" fillId="9" borderId="83">
      <alignment horizontal="right" vertical="center"/>
    </xf>
    <xf numFmtId="0" fontId="20" fillId="9" borderId="83">
      <alignment horizontal="right" vertical="center"/>
    </xf>
    <xf numFmtId="4" fontId="20" fillId="9" borderId="83">
      <alignment horizontal="right" vertical="center"/>
    </xf>
    <xf numFmtId="0" fontId="65" fillId="9" borderId="83">
      <alignment horizontal="right" vertical="center"/>
    </xf>
    <xf numFmtId="4" fontId="65" fillId="9" borderId="83">
      <alignment horizontal="right" vertical="center"/>
    </xf>
    <xf numFmtId="0" fontId="20" fillId="14" borderId="83">
      <alignment horizontal="right" vertical="center"/>
    </xf>
    <xf numFmtId="4" fontId="20" fillId="14" borderId="83">
      <alignment horizontal="right" vertical="center"/>
    </xf>
    <xf numFmtId="0" fontId="20" fillId="14" borderId="83">
      <alignment horizontal="right" vertical="center"/>
    </xf>
    <xf numFmtId="4" fontId="20" fillId="14" borderId="83">
      <alignment horizontal="right" vertical="center"/>
    </xf>
    <xf numFmtId="0" fontId="20" fillId="14" borderId="84">
      <alignment horizontal="right" vertical="center"/>
    </xf>
    <xf numFmtId="4" fontId="20" fillId="14" borderId="84">
      <alignment horizontal="right" vertical="center"/>
    </xf>
    <xf numFmtId="0" fontId="20" fillId="14" borderId="85">
      <alignment horizontal="right" vertical="center"/>
    </xf>
    <xf numFmtId="4" fontId="20" fillId="14" borderId="85">
      <alignment horizontal="right" vertical="center"/>
    </xf>
    <xf numFmtId="0" fontId="75"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9" borderId="84">
      <alignment horizontal="left" vertical="center"/>
    </xf>
    <xf numFmtId="0" fontId="87" fillId="73" borderId="80" applyNumberFormat="0" applyAlignment="0" applyProtection="0"/>
    <xf numFmtId="0" fontId="24" fillId="0" borderId="83">
      <alignment horizontal="right" vertical="center"/>
    </xf>
    <xf numFmtId="4" fontId="24" fillId="0" borderId="83">
      <alignment horizontal="right" vertical="center"/>
    </xf>
    <xf numFmtId="0" fontId="24" fillId="0" borderId="83" applyNumberFormat="0" applyFill="0" applyAlignment="0" applyProtection="0"/>
    <xf numFmtId="0" fontId="91" fillId="86" borderId="79" applyNumberFormat="0" applyAlignment="0" applyProtection="0"/>
    <xf numFmtId="175" fontId="24" fillId="90" borderId="83" applyNumberFormat="0" applyFont="0" applyBorder="0" applyAlignment="0" applyProtection="0">
      <alignment horizontal="right" vertical="center"/>
    </xf>
    <xf numFmtId="0" fontId="24" fillId="16" borderId="83"/>
    <xf numFmtId="4" fontId="24" fillId="16" borderId="83"/>
    <xf numFmtId="0" fontId="94" fillId="0" borderId="81" applyNumberFormat="0" applyFill="0" applyAlignment="0" applyProtection="0"/>
    <xf numFmtId="0" fontId="25" fillId="89" borderId="82" applyNumberFormat="0" applyFont="0" applyAlignment="0" applyProtection="0"/>
    <xf numFmtId="0" fontId="69" fillId="89" borderId="82" applyNumberFormat="0" applyFont="0" applyAlignment="0" applyProtection="0"/>
    <xf numFmtId="0" fontId="24" fillId="0" borderId="83" applyNumberFormat="0" applyFill="0" applyAlignment="0" applyProtection="0"/>
    <xf numFmtId="0" fontId="79" fillId="0" borderId="81" applyNumberFormat="0" applyFill="0" applyAlignment="0" applyProtection="0"/>
    <xf numFmtId="0" fontId="94" fillId="0" borderId="81" applyNumberFormat="0" applyFill="0" applyAlignment="0" applyProtection="0"/>
    <xf numFmtId="0" fontId="78" fillId="73" borderId="80" applyNumberFormat="0" applyAlignment="0" applyProtection="0"/>
    <xf numFmtId="0" fontId="75" fillId="86" borderId="80" applyNumberFormat="0" applyAlignment="0" applyProtection="0"/>
    <xf numFmtId="4" fontId="65" fillId="9" borderId="83">
      <alignment horizontal="right" vertical="center"/>
    </xf>
    <xf numFmtId="0" fontId="20" fillId="9" borderId="83">
      <alignment horizontal="right" vertical="center"/>
    </xf>
    <xf numFmtId="175" fontId="24" fillId="90" borderId="83" applyNumberFormat="0" applyFont="0" applyBorder="0" applyAlignment="0" applyProtection="0">
      <alignment horizontal="right" vertical="center"/>
    </xf>
    <xf numFmtId="0" fontId="79" fillId="0" borderId="81" applyNumberFormat="0" applyFill="0" applyAlignment="0" applyProtection="0"/>
    <xf numFmtId="49" fontId="24" fillId="0" borderId="83" applyNumberFormat="0" applyFont="0" applyFill="0" applyBorder="0" applyProtection="0">
      <alignment horizontal="left" vertical="center" indent="2"/>
    </xf>
    <xf numFmtId="49" fontId="24" fillId="0" borderId="84" applyNumberFormat="0" applyFont="0" applyFill="0" applyBorder="0" applyProtection="0">
      <alignment horizontal="left" vertical="center" indent="5"/>
    </xf>
    <xf numFmtId="49" fontId="24" fillId="0" borderId="83" applyNumberFormat="0" applyFont="0" applyFill="0" applyBorder="0" applyProtection="0">
      <alignment horizontal="left" vertical="center" indent="2"/>
    </xf>
    <xf numFmtId="4" fontId="24" fillId="0" borderId="83" applyFill="0" applyBorder="0" applyProtection="0">
      <alignment horizontal="right" vertical="center"/>
    </xf>
    <xf numFmtId="49" fontId="22" fillId="0" borderId="83" applyNumberFormat="0" applyFill="0" applyBorder="0" applyProtection="0">
      <alignment horizontal="left" vertical="center"/>
    </xf>
    <xf numFmtId="0" fontId="24" fillId="0" borderId="86">
      <alignment horizontal="left" vertical="center" wrapText="1" indent="2"/>
    </xf>
    <xf numFmtId="0" fontId="91" fillId="86" borderId="79" applyNumberFormat="0" applyAlignment="0" applyProtection="0"/>
    <xf numFmtId="0" fontId="20" fillId="14" borderId="85">
      <alignment horizontal="right" vertical="center"/>
    </xf>
    <xf numFmtId="0" fontId="78" fillId="73" borderId="80" applyNumberFormat="0" applyAlignment="0" applyProtection="0"/>
    <xf numFmtId="0" fontId="20" fillId="14" borderId="85">
      <alignment horizontal="right" vertical="center"/>
    </xf>
    <xf numFmtId="4" fontId="20" fillId="14" borderId="83">
      <alignment horizontal="right" vertical="center"/>
    </xf>
    <xf numFmtId="0" fontId="20" fillId="14" borderId="83">
      <alignment horizontal="right" vertical="center"/>
    </xf>
    <xf numFmtId="0" fontId="72" fillId="86" borderId="79" applyNumberFormat="0" applyAlignment="0" applyProtection="0"/>
    <xf numFmtId="0" fontId="74" fillId="86" borderId="80" applyNumberFormat="0" applyAlignment="0" applyProtection="0"/>
    <xf numFmtId="0" fontId="79" fillId="0" borderId="81" applyNumberFormat="0" applyFill="0" applyAlignment="0" applyProtection="0"/>
    <xf numFmtId="0" fontId="24" fillId="16" borderId="83"/>
    <xf numFmtId="4" fontId="24" fillId="16" borderId="83"/>
    <xf numFmtId="4" fontId="20" fillId="14" borderId="83">
      <alignment horizontal="right" vertical="center"/>
    </xf>
    <xf numFmtId="0" fontId="65" fillId="9" borderId="83">
      <alignment horizontal="right" vertical="center"/>
    </xf>
    <xf numFmtId="0" fontId="78" fillId="73" borderId="80" applyNumberFormat="0" applyAlignment="0" applyProtection="0"/>
    <xf numFmtId="0" fontId="75" fillId="86" borderId="80" applyNumberFormat="0" applyAlignment="0" applyProtection="0"/>
    <xf numFmtId="4" fontId="24" fillId="0" borderId="83">
      <alignment horizontal="right" vertical="center"/>
    </xf>
    <xf numFmtId="0" fontId="24" fillId="14" borderId="86">
      <alignment horizontal="left" vertical="center" wrapText="1" indent="2"/>
    </xf>
    <xf numFmtId="0" fontId="24" fillId="0" borderId="86">
      <alignment horizontal="left" vertical="center" wrapText="1" indent="2"/>
    </xf>
    <xf numFmtId="0" fontId="91" fillId="86" borderId="79" applyNumberFormat="0" applyAlignment="0" applyProtection="0"/>
    <xf numFmtId="0" fontId="87" fillId="73" borderId="80" applyNumberFormat="0" applyAlignment="0" applyProtection="0"/>
    <xf numFmtId="0" fontId="74" fillId="86" borderId="80" applyNumberFormat="0" applyAlignment="0" applyProtection="0"/>
    <xf numFmtId="0" fontId="72" fillId="86" borderId="79" applyNumberFormat="0" applyAlignment="0" applyProtection="0"/>
    <xf numFmtId="0" fontId="20" fillId="14" borderId="85">
      <alignment horizontal="right" vertical="center"/>
    </xf>
    <xf numFmtId="0" fontId="65" fillId="9" borderId="83">
      <alignment horizontal="right" vertical="center"/>
    </xf>
    <xf numFmtId="4" fontId="20" fillId="9" borderId="83">
      <alignment horizontal="right" vertical="center"/>
    </xf>
    <xf numFmtId="4" fontId="20" fillId="14" borderId="83">
      <alignment horizontal="right" vertical="center"/>
    </xf>
    <xf numFmtId="49" fontId="24" fillId="0" borderId="84" applyNumberFormat="0" applyFont="0" applyFill="0" applyBorder="0" applyProtection="0">
      <alignment horizontal="left" vertical="center" indent="5"/>
    </xf>
    <xf numFmtId="4" fontId="24" fillId="0" borderId="83" applyFill="0" applyBorder="0" applyProtection="0">
      <alignment horizontal="right" vertical="center"/>
    </xf>
    <xf numFmtId="4" fontId="20" fillId="9" borderId="83">
      <alignment horizontal="right" vertical="center"/>
    </xf>
    <xf numFmtId="0" fontId="87" fillId="73" borderId="87" applyNumberFormat="0" applyAlignment="0" applyProtection="0"/>
    <xf numFmtId="0" fontId="87" fillId="73" borderId="80" applyNumberFormat="0" applyAlignment="0" applyProtection="0"/>
    <xf numFmtId="0" fontId="78" fillId="73" borderId="80" applyNumberFormat="0" applyAlignment="0" applyProtection="0"/>
    <xf numFmtId="0" fontId="74"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14" borderId="86">
      <alignment horizontal="left" vertical="center" wrapText="1" indent="2"/>
    </xf>
    <xf numFmtId="0" fontId="24" fillId="0" borderId="86">
      <alignment horizontal="left" vertical="center" wrapText="1" indent="2"/>
    </xf>
    <xf numFmtId="0" fontId="72" fillId="86" borderId="79" applyNumberFormat="0" applyAlignment="0" applyProtection="0"/>
    <xf numFmtId="0" fontId="74" fillId="86" borderId="80" applyNumberFormat="0" applyAlignment="0" applyProtection="0"/>
    <xf numFmtId="0" fontId="75" fillId="86" borderId="80" applyNumberFormat="0" applyAlignment="0" applyProtection="0"/>
    <xf numFmtId="0" fontId="78" fillId="73" borderId="80" applyNumberFormat="0" applyAlignment="0" applyProtection="0"/>
    <xf numFmtId="0" fontId="79" fillId="0" borderId="81" applyNumberFormat="0" applyFill="0" applyAlignment="0" applyProtection="0"/>
    <xf numFmtId="0" fontId="87" fillId="73" borderId="80" applyNumberFormat="0" applyAlignment="0" applyProtection="0"/>
    <xf numFmtId="0" fontId="69" fillId="89" borderId="82" applyNumberFormat="0" applyFont="0" applyAlignment="0" applyProtection="0"/>
    <xf numFmtId="0" fontId="25"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0" fontId="75" fillId="86" borderId="80" applyNumberFormat="0" applyAlignment="0" applyProtection="0"/>
    <xf numFmtId="0" fontId="87" fillId="73" borderId="80" applyNumberFormat="0" applyAlignment="0" applyProtection="0"/>
    <xf numFmtId="0" fontId="69"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0" fontId="75" fillId="86" borderId="80" applyNumberFormat="0" applyAlignment="0" applyProtection="0"/>
    <xf numFmtId="0" fontId="87" fillId="73" borderId="80" applyNumberFormat="0" applyAlignment="0" applyProtection="0"/>
    <xf numFmtId="0" fontId="91" fillId="86" borderId="79" applyNumberFormat="0" applyAlignment="0" applyProtection="0"/>
    <xf numFmtId="0" fontId="94" fillId="0" borderId="81" applyNumberFormat="0" applyFill="0" applyAlignment="0" applyProtection="0"/>
    <xf numFmtId="0" fontId="1" fillId="53" borderId="0" applyNumberFormat="0" applyBorder="0" applyAlignment="0" applyProtection="0"/>
    <xf numFmtId="0" fontId="72" fillId="86" borderId="79" applyNumberFormat="0" applyAlignment="0" applyProtection="0"/>
    <xf numFmtId="0" fontId="74" fillId="86" borderId="80" applyNumberFormat="0" applyAlignment="0" applyProtection="0"/>
    <xf numFmtId="0" fontId="79" fillId="0" borderId="81" applyNumberFormat="0" applyFill="0" applyAlignment="0" applyProtection="0"/>
    <xf numFmtId="49" fontId="24" fillId="0" borderId="83" applyNumberFormat="0" applyFont="0" applyFill="0" applyBorder="0" applyProtection="0">
      <alignment horizontal="left" vertical="center" indent="2"/>
    </xf>
    <xf numFmtId="0" fontId="20" fillId="9" borderId="83">
      <alignment horizontal="right" vertical="center"/>
    </xf>
    <xf numFmtId="4" fontId="20" fillId="9" borderId="83">
      <alignment horizontal="right" vertical="center"/>
    </xf>
    <xf numFmtId="0" fontId="65" fillId="9" borderId="83">
      <alignment horizontal="right" vertical="center"/>
    </xf>
    <xf numFmtId="4" fontId="65" fillId="9" borderId="83">
      <alignment horizontal="right" vertical="center"/>
    </xf>
    <xf numFmtId="0" fontId="20" fillId="14" borderId="83">
      <alignment horizontal="right" vertical="center"/>
    </xf>
    <xf numFmtId="4" fontId="20" fillId="14" borderId="83">
      <alignment horizontal="right" vertical="center"/>
    </xf>
    <xf numFmtId="0" fontId="20" fillId="14" borderId="83">
      <alignment horizontal="right" vertical="center"/>
    </xf>
    <xf numFmtId="4" fontId="20" fillId="14" borderId="83">
      <alignment horizontal="right" vertical="center"/>
    </xf>
    <xf numFmtId="0" fontId="78" fillId="73" borderId="80" applyNumberFormat="0" applyAlignment="0" applyProtection="0"/>
    <xf numFmtId="0" fontId="24" fillId="0" borderId="83">
      <alignment horizontal="right" vertical="center"/>
    </xf>
    <xf numFmtId="4" fontId="24" fillId="0" borderId="83">
      <alignment horizontal="right" vertical="center"/>
    </xf>
    <xf numFmtId="4" fontId="24" fillId="0" borderId="83" applyFill="0" applyBorder="0" applyProtection="0">
      <alignment horizontal="right" vertical="center"/>
    </xf>
    <xf numFmtId="49" fontId="22" fillId="0" borderId="83" applyNumberFormat="0" applyFill="0" applyBorder="0" applyProtection="0">
      <alignment horizontal="left" vertical="center"/>
    </xf>
    <xf numFmtId="0" fontId="24" fillId="0" borderId="83" applyNumberFormat="0" applyFill="0" applyAlignment="0" applyProtection="0"/>
    <xf numFmtId="175" fontId="24" fillId="90" borderId="83" applyNumberFormat="0" applyFont="0" applyBorder="0" applyAlignment="0" applyProtection="0">
      <alignment horizontal="right" vertical="center"/>
    </xf>
    <xf numFmtId="0" fontId="24" fillId="16" borderId="83"/>
    <xf numFmtId="4" fontId="24" fillId="16" borderId="83"/>
    <xf numFmtId="4" fontId="20" fillId="14" borderId="83">
      <alignment horizontal="right" vertical="center"/>
    </xf>
    <xf numFmtId="0" fontId="24" fillId="16" borderId="83"/>
    <xf numFmtId="0" fontId="74" fillId="86" borderId="80" applyNumberFormat="0" applyAlignment="0" applyProtection="0"/>
    <xf numFmtId="0" fontId="20" fillId="9" borderId="83">
      <alignment horizontal="right" vertical="center"/>
    </xf>
    <xf numFmtId="0" fontId="24" fillId="0" borderId="83">
      <alignment horizontal="right" vertical="center"/>
    </xf>
    <xf numFmtId="0" fontId="94" fillId="0" borderId="81" applyNumberFormat="0" applyFill="0" applyAlignment="0" applyProtection="0"/>
    <xf numFmtId="0" fontId="24" fillId="9" borderId="84">
      <alignment horizontal="left" vertical="center"/>
    </xf>
    <xf numFmtId="0" fontId="87" fillId="73" borderId="80" applyNumberFormat="0" applyAlignment="0" applyProtection="0"/>
    <xf numFmtId="175" fontId="24" fillId="90" borderId="83" applyNumberFormat="0" applyFont="0" applyBorder="0" applyAlignment="0" applyProtection="0">
      <alignment horizontal="right" vertical="center"/>
    </xf>
    <xf numFmtId="0" fontId="69" fillId="89" borderId="82" applyNumberFormat="0" applyFont="0" applyAlignment="0" applyProtection="0"/>
    <xf numFmtId="0" fontId="24" fillId="0" borderId="86">
      <alignment horizontal="left" vertical="center" wrapText="1" indent="2"/>
    </xf>
    <xf numFmtId="4" fontId="24" fillId="16" borderId="83"/>
    <xf numFmtId="49" fontId="22" fillId="0" borderId="83" applyNumberFormat="0" applyFill="0" applyBorder="0" applyProtection="0">
      <alignment horizontal="left" vertical="center"/>
    </xf>
    <xf numFmtId="0" fontId="24" fillId="0" borderId="83">
      <alignment horizontal="right" vertical="center"/>
    </xf>
    <xf numFmtId="4" fontId="20" fillId="14" borderId="85">
      <alignment horizontal="right" vertical="center"/>
    </xf>
    <xf numFmtId="4" fontId="20" fillId="14" borderId="83">
      <alignment horizontal="right" vertical="center"/>
    </xf>
    <xf numFmtId="4" fontId="20" fillId="14" borderId="83">
      <alignment horizontal="right" vertical="center"/>
    </xf>
    <xf numFmtId="0" fontId="65" fillId="9" borderId="83">
      <alignment horizontal="right" vertical="center"/>
    </xf>
    <xf numFmtId="0" fontId="20" fillId="9" borderId="83">
      <alignment horizontal="right" vertical="center"/>
    </xf>
    <xf numFmtId="49" fontId="24" fillId="0" borderId="83" applyNumberFormat="0" applyFont="0" applyFill="0" applyBorder="0" applyProtection="0">
      <alignment horizontal="left" vertical="center" indent="2"/>
    </xf>
    <xf numFmtId="0" fontId="87" fillId="73" borderId="80" applyNumberFormat="0" applyAlignment="0" applyProtection="0"/>
    <xf numFmtId="0" fontId="72" fillId="86" borderId="79" applyNumberFormat="0" applyAlignment="0" applyProtection="0"/>
    <xf numFmtId="49" fontId="24" fillId="0" borderId="83" applyNumberFormat="0" applyFont="0" applyFill="0" applyBorder="0" applyProtection="0">
      <alignment horizontal="left" vertical="center" indent="2"/>
    </xf>
    <xf numFmtId="0" fontId="78" fillId="73" borderId="80" applyNumberFormat="0" applyAlignment="0" applyProtection="0"/>
    <xf numFmtId="4" fontId="24" fillId="0" borderId="83" applyFill="0" applyBorder="0" applyProtection="0">
      <alignment horizontal="right" vertical="center"/>
    </xf>
    <xf numFmtId="0" fontId="75" fillId="86" borderId="80" applyNumberFormat="0" applyAlignment="0" applyProtection="0"/>
    <xf numFmtId="0" fontId="94" fillId="0" borderId="81" applyNumberFormat="0" applyFill="0" applyAlignment="0" applyProtection="0"/>
    <xf numFmtId="0" fontId="91" fillId="86" borderId="79" applyNumberFormat="0" applyAlignment="0" applyProtection="0"/>
    <xf numFmtId="0" fontId="24" fillId="0" borderId="83" applyNumberFormat="0" applyFill="0" applyAlignment="0" applyProtection="0"/>
    <xf numFmtId="4" fontId="24" fillId="0" borderId="83">
      <alignment horizontal="right" vertical="center"/>
    </xf>
    <xf numFmtId="0" fontId="24" fillId="0" borderId="83">
      <alignment horizontal="right" vertical="center"/>
    </xf>
    <xf numFmtId="0" fontId="87" fillId="73" borderId="80" applyNumberFormat="0" applyAlignment="0" applyProtection="0"/>
    <xf numFmtId="0" fontId="72" fillId="86" borderId="79" applyNumberFormat="0" applyAlignment="0" applyProtection="0"/>
    <xf numFmtId="0" fontId="74" fillId="86" borderId="80" applyNumberFormat="0" applyAlignment="0" applyProtection="0"/>
    <xf numFmtId="0" fontId="24" fillId="14" borderId="86">
      <alignment horizontal="left" vertical="center" wrapText="1" indent="2"/>
    </xf>
    <xf numFmtId="0" fontId="75" fillId="86" borderId="80" applyNumberFormat="0" applyAlignment="0" applyProtection="0"/>
    <xf numFmtId="0" fontId="75" fillId="86" borderId="80" applyNumberFormat="0" applyAlignment="0" applyProtection="0"/>
    <xf numFmtId="4" fontId="20" fillId="14" borderId="84">
      <alignment horizontal="right" vertical="center"/>
    </xf>
    <xf numFmtId="0" fontId="20" fillId="14" borderId="84">
      <alignment horizontal="right" vertical="center"/>
    </xf>
    <xf numFmtId="0" fontId="20" fillId="14" borderId="83">
      <alignment horizontal="right" vertical="center"/>
    </xf>
    <xf numFmtId="4" fontId="65" fillId="9" borderId="83">
      <alignment horizontal="right" vertical="center"/>
    </xf>
    <xf numFmtId="0" fontId="78" fillId="73" borderId="80" applyNumberFormat="0" applyAlignment="0" applyProtection="0"/>
    <xf numFmtId="0" fontId="79" fillId="0" borderId="81" applyNumberFormat="0" applyFill="0" applyAlignment="0" applyProtection="0"/>
    <xf numFmtId="0" fontId="94" fillId="0" borderId="81" applyNumberFormat="0" applyFill="0" applyAlignment="0" applyProtection="0"/>
    <xf numFmtId="0" fontId="69" fillId="89" borderId="82" applyNumberFormat="0" applyFont="0" applyAlignment="0" applyProtection="0"/>
    <xf numFmtId="0" fontId="87" fillId="73" borderId="80" applyNumberFormat="0" applyAlignment="0" applyProtection="0"/>
    <xf numFmtId="49" fontId="22" fillId="0" borderId="83" applyNumberFormat="0" applyFill="0" applyBorder="0" applyProtection="0">
      <alignment horizontal="left" vertical="center"/>
    </xf>
    <xf numFmtId="0" fontId="24" fillId="14" borderId="86">
      <alignment horizontal="left" vertical="center" wrapText="1" indent="2"/>
    </xf>
    <xf numFmtId="0" fontId="75" fillId="86" borderId="80" applyNumberFormat="0" applyAlignment="0" applyProtection="0"/>
    <xf numFmtId="0" fontId="24" fillId="0" borderId="86">
      <alignment horizontal="left" vertical="center" wrapText="1" indent="2"/>
    </xf>
    <xf numFmtId="0" fontId="69" fillId="89" borderId="82" applyNumberFormat="0" applyFont="0" applyAlignment="0" applyProtection="0"/>
    <xf numFmtId="0" fontId="25"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4" fontId="24" fillId="16" borderId="83"/>
    <xf numFmtId="0" fontId="20" fillId="14" borderId="83">
      <alignment horizontal="right" vertical="center"/>
    </xf>
    <xf numFmtId="0" fontId="94" fillId="0" borderId="81" applyNumberFormat="0" applyFill="0" applyAlignment="0" applyProtection="0"/>
    <xf numFmtId="4" fontId="20" fillId="14" borderId="85">
      <alignment horizontal="right" vertical="center"/>
    </xf>
    <xf numFmtId="0" fontId="74" fillId="86" borderId="80" applyNumberFormat="0" applyAlignment="0" applyProtection="0"/>
    <xf numFmtId="0" fontId="20" fillId="14" borderId="84">
      <alignment horizontal="right" vertical="center"/>
    </xf>
    <xf numFmtId="0" fontId="75" fillId="86" borderId="80" applyNumberFormat="0" applyAlignment="0" applyProtection="0"/>
    <xf numFmtId="0" fontId="79" fillId="0" borderId="81" applyNumberFormat="0" applyFill="0" applyAlignment="0" applyProtection="0"/>
    <xf numFmtId="0" fontId="69" fillId="89" borderId="82" applyNumberFormat="0" applyFont="0" applyAlignment="0" applyProtection="0"/>
    <xf numFmtId="4" fontId="20" fillId="14" borderId="84">
      <alignment horizontal="right" vertical="center"/>
    </xf>
    <xf numFmtId="0" fontId="24" fillId="14" borderId="86">
      <alignment horizontal="left" vertical="center" wrapText="1" indent="2"/>
    </xf>
    <xf numFmtId="0" fontId="24" fillId="16" borderId="83"/>
    <xf numFmtId="175" fontId="24" fillId="90" borderId="83" applyNumberFormat="0" applyFont="0" applyBorder="0" applyAlignment="0" applyProtection="0">
      <alignment horizontal="right" vertical="center"/>
    </xf>
    <xf numFmtId="0" fontId="24" fillId="0" borderId="83" applyNumberFormat="0" applyFill="0" applyAlignment="0" applyProtection="0"/>
    <xf numFmtId="4" fontId="24" fillId="0" borderId="83" applyFill="0" applyBorder="0" applyProtection="0">
      <alignment horizontal="right" vertical="center"/>
    </xf>
    <xf numFmtId="4" fontId="20" fillId="9" borderId="83">
      <alignment horizontal="right" vertical="center"/>
    </xf>
    <xf numFmtId="0" fontId="79" fillId="0" borderId="81" applyNumberFormat="0" applyFill="0" applyAlignment="0" applyProtection="0"/>
    <xf numFmtId="49" fontId="22" fillId="0" borderId="83" applyNumberFormat="0" applyFill="0" applyBorder="0" applyProtection="0">
      <alignment horizontal="left" vertical="center"/>
    </xf>
    <xf numFmtId="49" fontId="24" fillId="0" borderId="84" applyNumberFormat="0" applyFont="0" applyFill="0" applyBorder="0" applyProtection="0">
      <alignment horizontal="left" vertical="center" indent="5"/>
    </xf>
    <xf numFmtId="0" fontId="24" fillId="9" borderId="84">
      <alignment horizontal="left" vertical="center"/>
    </xf>
    <xf numFmtId="0" fontId="75" fillId="86" borderId="80" applyNumberFormat="0" applyAlignment="0" applyProtection="0"/>
    <xf numFmtId="4" fontId="20" fillId="14" borderId="85">
      <alignment horizontal="right" vertical="center"/>
    </xf>
    <xf numFmtId="0" fontId="87" fillId="73" borderId="80" applyNumberFormat="0" applyAlignment="0" applyProtection="0"/>
    <xf numFmtId="0" fontId="87" fillId="73" borderId="80" applyNumberFormat="0" applyAlignment="0" applyProtection="0"/>
    <xf numFmtId="0" fontId="69"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0" fontId="20" fillId="14" borderId="83">
      <alignment horizontal="right" vertical="center"/>
    </xf>
    <xf numFmtId="0" fontId="25" fillId="89" borderId="82" applyNumberFormat="0" applyFont="0" applyAlignment="0" applyProtection="0"/>
    <xf numFmtId="4" fontId="24" fillId="0" borderId="83">
      <alignment horizontal="right" vertical="center"/>
    </xf>
    <xf numFmtId="0" fontId="94" fillId="0" borderId="81" applyNumberFormat="0" applyFill="0" applyAlignment="0" applyProtection="0"/>
    <xf numFmtId="0" fontId="20" fillId="14" borderId="83">
      <alignment horizontal="right" vertical="center"/>
    </xf>
    <xf numFmtId="0" fontId="20" fillId="14" borderId="83">
      <alignment horizontal="right" vertical="center"/>
    </xf>
    <xf numFmtId="4" fontId="65" fillId="9" borderId="83">
      <alignment horizontal="right" vertical="center"/>
    </xf>
    <xf numFmtId="0" fontId="20" fillId="9" borderId="83">
      <alignment horizontal="right" vertical="center"/>
    </xf>
    <xf numFmtId="4" fontId="20" fillId="9" borderId="83">
      <alignment horizontal="right" vertical="center"/>
    </xf>
    <xf numFmtId="0" fontId="65" fillId="9" borderId="83">
      <alignment horizontal="right" vertical="center"/>
    </xf>
    <xf numFmtId="4" fontId="65" fillId="9" borderId="83">
      <alignment horizontal="right" vertical="center"/>
    </xf>
    <xf numFmtId="0" fontId="20" fillId="14" borderId="83">
      <alignment horizontal="right" vertical="center"/>
    </xf>
    <xf numFmtId="4" fontId="20" fillId="14" borderId="83">
      <alignment horizontal="right" vertical="center"/>
    </xf>
    <xf numFmtId="0" fontId="20" fillId="14" borderId="83">
      <alignment horizontal="right" vertical="center"/>
    </xf>
    <xf numFmtId="4" fontId="20" fillId="14" borderId="83">
      <alignment horizontal="right" vertical="center"/>
    </xf>
    <xf numFmtId="0" fontId="20" fillId="14" borderId="84">
      <alignment horizontal="right" vertical="center"/>
    </xf>
    <xf numFmtId="4" fontId="20" fillId="14" borderId="84">
      <alignment horizontal="right" vertical="center"/>
    </xf>
    <xf numFmtId="0" fontId="20" fillId="14" borderId="85">
      <alignment horizontal="right" vertical="center"/>
    </xf>
    <xf numFmtId="4" fontId="20" fillId="14" borderId="85">
      <alignment horizontal="right" vertical="center"/>
    </xf>
    <xf numFmtId="0" fontId="75"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9" borderId="84">
      <alignment horizontal="left" vertical="center"/>
    </xf>
    <xf numFmtId="0" fontId="87" fillId="73" borderId="80" applyNumberFormat="0" applyAlignment="0" applyProtection="0"/>
    <xf numFmtId="0" fontId="24" fillId="0" borderId="83">
      <alignment horizontal="right" vertical="center"/>
    </xf>
    <xf numFmtId="4" fontId="24" fillId="0" borderId="83">
      <alignment horizontal="right" vertical="center"/>
    </xf>
    <xf numFmtId="0" fontId="24" fillId="0" borderId="83" applyNumberFormat="0" applyFill="0" applyAlignment="0" applyProtection="0"/>
    <xf numFmtId="0" fontId="91" fillId="86" borderId="79" applyNumberFormat="0" applyAlignment="0" applyProtection="0"/>
    <xf numFmtId="175" fontId="24" fillId="90" borderId="83" applyNumberFormat="0" applyFont="0" applyBorder="0" applyAlignment="0" applyProtection="0">
      <alignment horizontal="right" vertical="center"/>
    </xf>
    <xf numFmtId="0" fontId="24" fillId="16" borderId="83"/>
    <xf numFmtId="4" fontId="24" fillId="16" borderId="83"/>
    <xf numFmtId="0" fontId="94" fillId="0" borderId="81" applyNumberFormat="0" applyFill="0" applyAlignment="0" applyProtection="0"/>
    <xf numFmtId="0" fontId="25" fillId="89" borderId="82" applyNumberFormat="0" applyFont="0" applyAlignment="0" applyProtection="0"/>
    <xf numFmtId="0" fontId="69" fillId="89" borderId="82" applyNumberFormat="0" applyFont="0" applyAlignment="0" applyProtection="0"/>
    <xf numFmtId="0" fontId="24" fillId="0" borderId="83" applyNumberFormat="0" applyFill="0" applyAlignment="0" applyProtection="0"/>
    <xf numFmtId="0" fontId="79" fillId="0" borderId="81" applyNumberFormat="0" applyFill="0" applyAlignment="0" applyProtection="0"/>
    <xf numFmtId="0" fontId="94" fillId="0" borderId="81" applyNumberFormat="0" applyFill="0" applyAlignment="0" applyProtection="0"/>
    <xf numFmtId="0" fontId="78" fillId="73" borderId="80" applyNumberFormat="0" applyAlignment="0" applyProtection="0"/>
    <xf numFmtId="0" fontId="75" fillId="86" borderId="80" applyNumberFormat="0" applyAlignment="0" applyProtection="0"/>
    <xf numFmtId="4" fontId="65" fillId="9" borderId="83">
      <alignment horizontal="right" vertical="center"/>
    </xf>
    <xf numFmtId="0" fontId="20" fillId="9" borderId="83">
      <alignment horizontal="right" vertical="center"/>
    </xf>
    <xf numFmtId="175" fontId="24" fillId="90" borderId="83" applyNumberFormat="0" applyFont="0" applyBorder="0" applyAlignment="0" applyProtection="0">
      <alignment horizontal="right" vertical="center"/>
    </xf>
    <xf numFmtId="0" fontId="79" fillId="0" borderId="81" applyNumberFormat="0" applyFill="0" applyAlignment="0" applyProtection="0"/>
    <xf numFmtId="49" fontId="24" fillId="0" borderId="83" applyNumberFormat="0" applyFont="0" applyFill="0" applyBorder="0" applyProtection="0">
      <alignment horizontal="left" vertical="center" indent="2"/>
    </xf>
    <xf numFmtId="49" fontId="24" fillId="0" borderId="84" applyNumberFormat="0" applyFont="0" applyFill="0" applyBorder="0" applyProtection="0">
      <alignment horizontal="left" vertical="center" indent="5"/>
    </xf>
    <xf numFmtId="49" fontId="24" fillId="0" borderId="83" applyNumberFormat="0" applyFont="0" applyFill="0" applyBorder="0" applyProtection="0">
      <alignment horizontal="left" vertical="center" indent="2"/>
    </xf>
    <xf numFmtId="4" fontId="24" fillId="0" borderId="83" applyFill="0" applyBorder="0" applyProtection="0">
      <alignment horizontal="right" vertical="center"/>
    </xf>
    <xf numFmtId="49" fontId="22" fillId="0" borderId="83" applyNumberFormat="0" applyFill="0" applyBorder="0" applyProtection="0">
      <alignment horizontal="left" vertical="center"/>
    </xf>
    <xf numFmtId="0" fontId="24" fillId="0" borderId="86">
      <alignment horizontal="left" vertical="center" wrapText="1" indent="2"/>
    </xf>
    <xf numFmtId="0" fontId="91" fillId="86" borderId="79" applyNumberFormat="0" applyAlignment="0" applyProtection="0"/>
    <xf numFmtId="0" fontId="20" fillId="14" borderId="85">
      <alignment horizontal="right" vertical="center"/>
    </xf>
    <xf numFmtId="0" fontId="78" fillId="73" borderId="80" applyNumberFormat="0" applyAlignment="0" applyProtection="0"/>
    <xf numFmtId="0" fontId="20" fillId="14" borderId="85">
      <alignment horizontal="right" vertical="center"/>
    </xf>
    <xf numFmtId="4" fontId="20" fillId="14" borderId="83">
      <alignment horizontal="right" vertical="center"/>
    </xf>
    <xf numFmtId="0" fontId="20" fillId="14" borderId="83">
      <alignment horizontal="right" vertical="center"/>
    </xf>
    <xf numFmtId="0" fontId="72" fillId="86" borderId="79" applyNumberFormat="0" applyAlignment="0" applyProtection="0"/>
    <xf numFmtId="0" fontId="74" fillId="86" borderId="80" applyNumberFormat="0" applyAlignment="0" applyProtection="0"/>
    <xf numFmtId="0" fontId="79" fillId="0" borderId="81" applyNumberFormat="0" applyFill="0" applyAlignment="0" applyProtection="0"/>
    <xf numFmtId="0" fontId="24" fillId="16" borderId="83"/>
    <xf numFmtId="4" fontId="24" fillId="16" borderId="83"/>
    <xf numFmtId="4" fontId="20" fillId="14" borderId="83">
      <alignment horizontal="right" vertical="center"/>
    </xf>
    <xf numFmtId="0" fontId="65" fillId="9" borderId="83">
      <alignment horizontal="right" vertical="center"/>
    </xf>
    <xf numFmtId="0" fontId="78" fillId="73" borderId="80" applyNumberFormat="0" applyAlignment="0" applyProtection="0"/>
    <xf numFmtId="0" fontId="75" fillId="86" borderId="80" applyNumberFormat="0" applyAlignment="0" applyProtection="0"/>
    <xf numFmtId="4" fontId="24" fillId="0" borderId="83">
      <alignment horizontal="right" vertical="center"/>
    </xf>
    <xf numFmtId="0" fontId="24" fillId="14" borderId="86">
      <alignment horizontal="left" vertical="center" wrapText="1" indent="2"/>
    </xf>
    <xf numFmtId="0" fontId="24" fillId="0" borderId="86">
      <alignment horizontal="left" vertical="center" wrapText="1" indent="2"/>
    </xf>
    <xf numFmtId="0" fontId="91" fillId="86" borderId="79" applyNumberFormat="0" applyAlignment="0" applyProtection="0"/>
    <xf numFmtId="0" fontId="87" fillId="73" borderId="80" applyNumberFormat="0" applyAlignment="0" applyProtection="0"/>
    <xf numFmtId="0" fontId="74" fillId="86" borderId="80" applyNumberFormat="0" applyAlignment="0" applyProtection="0"/>
    <xf numFmtId="0" fontId="72" fillId="86" borderId="79" applyNumberFormat="0" applyAlignment="0" applyProtection="0"/>
    <xf numFmtId="0" fontId="20" fillId="14" borderId="85">
      <alignment horizontal="right" vertical="center"/>
    </xf>
    <xf numFmtId="0" fontId="65" fillId="9" borderId="83">
      <alignment horizontal="right" vertical="center"/>
    </xf>
    <xf numFmtId="4" fontId="20" fillId="9" borderId="83">
      <alignment horizontal="right" vertical="center"/>
    </xf>
    <xf numFmtId="4" fontId="20" fillId="14" borderId="83">
      <alignment horizontal="right" vertical="center"/>
    </xf>
    <xf numFmtId="49" fontId="24" fillId="0" borderId="84" applyNumberFormat="0" applyFont="0" applyFill="0" applyBorder="0" applyProtection="0">
      <alignment horizontal="left" vertical="center" indent="5"/>
    </xf>
    <xf numFmtId="4" fontId="24" fillId="0" borderId="83" applyFill="0" applyBorder="0" applyProtection="0">
      <alignment horizontal="right" vertical="center"/>
    </xf>
    <xf numFmtId="4" fontId="20" fillId="9" borderId="83">
      <alignment horizontal="right" vertical="center"/>
    </xf>
    <xf numFmtId="0" fontId="87" fillId="73" borderId="80" applyNumberFormat="0" applyAlignment="0" applyProtection="0"/>
    <xf numFmtId="0" fontId="78" fillId="73" borderId="80" applyNumberFormat="0" applyAlignment="0" applyProtection="0"/>
    <xf numFmtId="0" fontId="74"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14" borderId="86">
      <alignment horizontal="left" vertical="center" wrapText="1" indent="2"/>
    </xf>
    <xf numFmtId="0" fontId="72" fillId="86" borderId="94" applyNumberFormat="0" applyAlignment="0" applyProtection="0"/>
    <xf numFmtId="0" fontId="91" fillId="86" borderId="94" applyNumberFormat="0" applyAlignment="0" applyProtection="0"/>
    <xf numFmtId="0" fontId="20" fillId="14" borderId="92">
      <alignment horizontal="right" vertical="center"/>
    </xf>
    <xf numFmtId="0" fontId="74" fillId="86" borderId="87" applyNumberFormat="0" applyAlignment="0" applyProtection="0"/>
    <xf numFmtId="4" fontId="20" fillId="14" borderId="90">
      <alignment horizontal="right" vertical="center"/>
    </xf>
    <xf numFmtId="4" fontId="24" fillId="16" borderId="90"/>
    <xf numFmtId="4" fontId="24" fillId="16" borderId="90"/>
    <xf numFmtId="0" fontId="20" fillId="14" borderId="90">
      <alignment horizontal="right" vertical="center"/>
    </xf>
    <xf numFmtId="0" fontId="20" fillId="14" borderId="90">
      <alignment horizontal="right" vertical="center"/>
    </xf>
    <xf numFmtId="0" fontId="24" fillId="16" borderId="90"/>
    <xf numFmtId="0" fontId="20" fillId="14" borderId="92">
      <alignment horizontal="right" vertical="center"/>
    </xf>
    <xf numFmtId="0" fontId="20" fillId="14" borderId="92">
      <alignment horizontal="right" vertical="center"/>
    </xf>
    <xf numFmtId="0" fontId="74" fillId="86" borderId="87" applyNumberFormat="0" applyAlignment="0" applyProtection="0"/>
    <xf numFmtId="0" fontId="20" fillId="14" borderId="91">
      <alignment horizontal="right" vertical="center"/>
    </xf>
    <xf numFmtId="0" fontId="24" fillId="0" borderId="90">
      <alignment horizontal="right" vertical="center"/>
    </xf>
    <xf numFmtId="4" fontId="24" fillId="0" borderId="90">
      <alignment horizontal="right" vertical="center"/>
    </xf>
    <xf numFmtId="0" fontId="94" fillId="0" borderId="88" applyNumberFormat="0" applyFill="0" applyAlignment="0" applyProtection="0"/>
    <xf numFmtId="0" fontId="75" fillId="86" borderId="87" applyNumberFormat="0" applyAlignment="0" applyProtection="0"/>
    <xf numFmtId="0" fontId="94" fillId="0" borderId="88" applyNumberFormat="0" applyFill="0" applyAlignment="0" applyProtection="0"/>
    <xf numFmtId="0" fontId="75" fillId="86" borderId="87" applyNumberFormat="0" applyAlignment="0" applyProtection="0"/>
    <xf numFmtId="49" fontId="22" fillId="0" borderId="90" applyNumberFormat="0" applyFill="0" applyBorder="0" applyProtection="0">
      <alignment horizontal="left" vertical="center"/>
    </xf>
    <xf numFmtId="0" fontId="69" fillId="89" borderId="89" applyNumberFormat="0" applyFont="0" applyAlignment="0" applyProtection="0"/>
    <xf numFmtId="0" fontId="20" fillId="9" borderId="90">
      <alignment horizontal="right" vertical="center"/>
    </xf>
    <xf numFmtId="0" fontId="20" fillId="14" borderId="90">
      <alignment horizontal="right" vertical="center"/>
    </xf>
    <xf numFmtId="0" fontId="75" fillId="86" borderId="87" applyNumberFormat="0" applyAlignment="0" applyProtection="0"/>
    <xf numFmtId="0" fontId="79" fillId="0" borderId="88" applyNumberFormat="0" applyFill="0" applyAlignment="0" applyProtection="0"/>
    <xf numFmtId="4" fontId="24" fillId="0" borderId="90" applyFill="0" applyBorder="0" applyProtection="0">
      <alignment horizontal="right" vertical="center"/>
    </xf>
    <xf numFmtId="0" fontId="87" fillId="73" borderId="95" applyNumberFormat="0" applyAlignment="0" applyProtection="0"/>
    <xf numFmtId="0" fontId="3" fillId="0" borderId="58" applyNumberFormat="0" applyFill="0" applyAlignment="0" applyProtection="0"/>
    <xf numFmtId="0" fontId="24" fillId="14" borderId="93">
      <alignment horizontal="left" vertical="center" wrapText="1" indent="2"/>
    </xf>
    <xf numFmtId="0" fontId="3" fillId="0" borderId="58" applyNumberFormat="0" applyFill="0" applyAlignment="0" applyProtection="0"/>
    <xf numFmtId="0" fontId="1" fillId="59" borderId="0" applyNumberFormat="0" applyBorder="0" applyAlignment="0" applyProtection="0"/>
    <xf numFmtId="49" fontId="24" fillId="0" borderId="98" applyNumberFormat="0" applyFont="0" applyFill="0" applyBorder="0" applyProtection="0">
      <alignment horizontal="left" vertical="center" indent="2"/>
    </xf>
    <xf numFmtId="0" fontId="63" fillId="64" borderId="0" applyNumberFormat="0" applyBorder="0" applyAlignment="0" applyProtection="0"/>
    <xf numFmtId="4" fontId="20" fillId="14" borderId="90">
      <alignment horizontal="right" vertical="center"/>
    </xf>
    <xf numFmtId="0" fontId="87" fillId="73" borderId="87" applyNumberFormat="0" applyAlignment="0" applyProtection="0"/>
    <xf numFmtId="0" fontId="75" fillId="86" borderId="87" applyNumberFormat="0" applyAlignment="0" applyProtection="0"/>
    <xf numFmtId="0" fontId="74" fillId="86" borderId="87" applyNumberFormat="0" applyAlignment="0" applyProtection="0"/>
    <xf numFmtId="0" fontId="24" fillId="9" borderId="91">
      <alignment horizontal="left" vertical="center"/>
    </xf>
    <xf numFmtId="0" fontId="1" fillId="53" borderId="0" applyNumberFormat="0" applyBorder="0" applyAlignment="0" applyProtection="0"/>
    <xf numFmtId="0" fontId="20" fillId="14" borderId="90">
      <alignment horizontal="right" vertical="center"/>
    </xf>
    <xf numFmtId="0" fontId="62" fillId="0" borderId="0" applyNumberFormat="0" applyFill="0" applyBorder="0" applyAlignment="0" applyProtection="0"/>
    <xf numFmtId="175" fontId="24" fillId="90" borderId="98" applyNumberFormat="0" applyFont="0" applyBorder="0" applyAlignment="0" applyProtection="0">
      <alignment horizontal="right" vertical="center"/>
    </xf>
    <xf numFmtId="0" fontId="63" fillId="49" borderId="0" applyNumberFormat="0" applyBorder="0" applyAlignment="0" applyProtection="0"/>
    <xf numFmtId="175" fontId="24" fillId="90" borderId="90" applyNumberFormat="0" applyFont="0" applyBorder="0" applyAlignment="0" applyProtection="0">
      <alignment horizontal="right" vertical="center"/>
    </xf>
    <xf numFmtId="0" fontId="60" fillId="46" borderId="56" applyNumberFormat="0" applyAlignment="0" applyProtection="0"/>
    <xf numFmtId="0" fontId="60" fillId="46" borderId="56" applyNumberFormat="0" applyAlignment="0" applyProtection="0"/>
    <xf numFmtId="0" fontId="24" fillId="0" borderId="93">
      <alignment horizontal="left" vertical="center" wrapText="1" indent="2"/>
    </xf>
    <xf numFmtId="175" fontId="24" fillId="90" borderId="90" applyNumberFormat="0" applyFont="0" applyBorder="0" applyAlignment="0" applyProtection="0">
      <alignment horizontal="right" vertical="center"/>
    </xf>
    <xf numFmtId="4" fontId="24" fillId="0" borderId="90" applyFill="0" applyBorder="0" applyProtection="0">
      <alignment horizontal="right" vertical="center"/>
    </xf>
    <xf numFmtId="0" fontId="62" fillId="0" borderId="0" applyNumberFormat="0" applyFill="0" applyBorder="0" applyAlignment="0" applyProtection="0"/>
    <xf numFmtId="0" fontId="87" fillId="73" borderId="87" applyNumberFormat="0" applyAlignment="0" applyProtection="0"/>
    <xf numFmtId="0" fontId="24" fillId="0" borderId="93">
      <alignment horizontal="left" vertical="center" wrapText="1" indent="2"/>
    </xf>
    <xf numFmtId="0" fontId="24" fillId="16" borderId="90"/>
    <xf numFmtId="0" fontId="94" fillId="0" borderId="96" applyNumberFormat="0" applyFill="0" applyAlignment="0" applyProtection="0"/>
    <xf numFmtId="0" fontId="24" fillId="0" borderId="90">
      <alignment horizontal="right" vertical="center"/>
    </xf>
    <xf numFmtId="0" fontId="24" fillId="16" borderId="90"/>
    <xf numFmtId="0" fontId="69" fillId="89" borderId="89" applyNumberFormat="0" applyFont="0" applyAlignment="0" applyProtection="0"/>
    <xf numFmtId="49" fontId="22" fillId="0" borderId="90" applyNumberFormat="0" applyFill="0" applyBorder="0" applyProtection="0">
      <alignment horizontal="left" vertical="center"/>
    </xf>
    <xf numFmtId="0" fontId="24" fillId="0" borderId="93">
      <alignment horizontal="left" vertical="center" wrapText="1" indent="2"/>
    </xf>
    <xf numFmtId="0" fontId="75" fillId="86" borderId="87" applyNumberFormat="0" applyAlignment="0" applyProtection="0"/>
    <xf numFmtId="49" fontId="24" fillId="0" borderId="90" applyNumberFormat="0" applyFont="0" applyFill="0" applyBorder="0" applyProtection="0">
      <alignment horizontal="left" vertical="center" indent="2"/>
    </xf>
    <xf numFmtId="0" fontId="24" fillId="14" borderId="93">
      <alignment horizontal="left" vertical="center" wrapText="1" indent="2"/>
    </xf>
    <xf numFmtId="0" fontId="91" fillId="86" borderId="94" applyNumberFormat="0" applyAlignment="0" applyProtection="0"/>
    <xf numFmtId="0" fontId="1" fillId="50" borderId="0" applyNumberFormat="0" applyBorder="0" applyAlignment="0" applyProtection="0"/>
    <xf numFmtId="0" fontId="3" fillId="0" borderId="58" applyNumberFormat="0" applyFill="0" applyAlignment="0" applyProtection="0"/>
    <xf numFmtId="0" fontId="65" fillId="9" borderId="90">
      <alignment horizontal="right" vertical="center"/>
    </xf>
    <xf numFmtId="0" fontId="1" fillId="63" borderId="0" applyNumberFormat="0" applyBorder="0" applyAlignment="0" applyProtection="0"/>
    <xf numFmtId="0" fontId="78" fillId="73" borderId="87" applyNumberFormat="0" applyAlignment="0" applyProtection="0"/>
    <xf numFmtId="4" fontId="65" fillId="9" borderId="90">
      <alignment horizontal="right" vertical="center"/>
    </xf>
    <xf numFmtId="0" fontId="78" fillId="73" borderId="87" applyNumberFormat="0" applyAlignment="0" applyProtection="0"/>
    <xf numFmtId="0" fontId="63" fillId="58" borderId="0" applyNumberFormat="0" applyBorder="0" applyAlignment="0" applyProtection="0"/>
    <xf numFmtId="0" fontId="74" fillId="86" borderId="87" applyNumberFormat="0" applyAlignment="0" applyProtection="0"/>
    <xf numFmtId="0" fontId="72" fillId="86" borderId="94" applyNumberFormat="0" applyAlignment="0" applyProtection="0"/>
    <xf numFmtId="0" fontId="1" fillId="54" borderId="0" applyNumberFormat="0" applyBorder="0" applyAlignment="0" applyProtection="0"/>
    <xf numFmtId="0" fontId="24" fillId="16" borderId="90"/>
    <xf numFmtId="0" fontId="20" fillId="14" borderId="90">
      <alignment horizontal="right" vertical="center"/>
    </xf>
    <xf numFmtId="0" fontId="65" fillId="9" borderId="90">
      <alignment horizontal="right" vertical="center"/>
    </xf>
    <xf numFmtId="0" fontId="91" fillId="86" borderId="94" applyNumberFormat="0" applyAlignment="0" applyProtection="0"/>
    <xf numFmtId="0" fontId="79" fillId="0" borderId="96" applyNumberFormat="0" applyFill="0" applyAlignment="0" applyProtection="0"/>
    <xf numFmtId="4" fontId="20" fillId="9" borderId="90">
      <alignment horizontal="right" vertical="center"/>
    </xf>
    <xf numFmtId="0" fontId="1" fillId="63" borderId="0" applyNumberFormat="0" applyBorder="0" applyAlignment="0" applyProtection="0"/>
    <xf numFmtId="0" fontId="79" fillId="0" borderId="88" applyNumberFormat="0" applyFill="0" applyAlignment="0" applyProtection="0"/>
    <xf numFmtId="0" fontId="79" fillId="0" borderId="88" applyNumberFormat="0" applyFill="0" applyAlignment="0" applyProtection="0"/>
    <xf numFmtId="0" fontId="91" fillId="86" borderId="94" applyNumberFormat="0" applyAlignment="0" applyProtection="0"/>
    <xf numFmtId="4" fontId="24" fillId="16" borderId="90"/>
    <xf numFmtId="0" fontId="63" fillId="52" borderId="0" applyNumberFormat="0" applyBorder="0" applyAlignment="0" applyProtection="0"/>
    <xf numFmtId="0" fontId="1" fillId="50" borderId="0" applyNumberFormat="0" applyBorder="0" applyAlignment="0" applyProtection="0"/>
    <xf numFmtId="0" fontId="20" fillId="14" borderId="92">
      <alignment horizontal="right" vertical="center"/>
    </xf>
    <xf numFmtId="0" fontId="61" fillId="0" borderId="0" applyNumberFormat="0" applyFill="0" applyBorder="0" applyAlignment="0" applyProtection="0"/>
    <xf numFmtId="0" fontId="72" fillId="86" borderId="94" applyNumberFormat="0" applyAlignment="0" applyProtection="0"/>
    <xf numFmtId="0" fontId="20" fillId="9" borderId="90">
      <alignment horizontal="right" vertical="center"/>
    </xf>
    <xf numFmtId="4" fontId="24" fillId="0" borderId="90">
      <alignment horizontal="right" vertical="center"/>
    </xf>
    <xf numFmtId="0" fontId="1" fillId="57" borderId="0" applyNumberFormat="0" applyBorder="0" applyAlignment="0" applyProtection="0"/>
    <xf numFmtId="0" fontId="24" fillId="0" borderId="101">
      <alignment horizontal="left" vertical="center" wrapText="1" indent="2"/>
    </xf>
    <xf numFmtId="49" fontId="24" fillId="0" borderId="90" applyNumberFormat="0" applyFont="0" applyFill="0" applyBorder="0" applyProtection="0">
      <alignment horizontal="left" vertical="center" indent="2"/>
    </xf>
    <xf numFmtId="0" fontId="24" fillId="14" borderId="93">
      <alignment horizontal="left" vertical="center" wrapText="1" indent="2"/>
    </xf>
    <xf numFmtId="0" fontId="20" fillId="14" borderId="91">
      <alignment horizontal="right" vertical="center"/>
    </xf>
    <xf numFmtId="4" fontId="24" fillId="16" borderId="90"/>
    <xf numFmtId="0" fontId="69" fillId="89" borderId="89" applyNumberFormat="0" applyFont="0" applyAlignment="0" applyProtection="0"/>
    <xf numFmtId="0" fontId="63" fillId="55" borderId="0" applyNumberFormat="0" applyBorder="0" applyAlignment="0" applyProtection="0"/>
    <xf numFmtId="4" fontId="20" fillId="14" borderId="90">
      <alignment horizontal="right" vertical="center"/>
    </xf>
    <xf numFmtId="0" fontId="63" fillId="49" borderId="0" applyNumberFormat="0" applyBorder="0" applyAlignment="0" applyProtection="0"/>
    <xf numFmtId="0" fontId="87" fillId="73" borderId="87" applyNumberFormat="0" applyAlignment="0" applyProtection="0"/>
    <xf numFmtId="0" fontId="72" fillId="86" borderId="94" applyNumberFormat="0" applyAlignment="0" applyProtection="0"/>
    <xf numFmtId="0" fontId="94" fillId="0" borderId="88" applyNumberFormat="0" applyFill="0" applyAlignment="0" applyProtection="0"/>
    <xf numFmtId="4" fontId="20" fillId="14" borderId="91">
      <alignment horizontal="right" vertical="center"/>
    </xf>
    <xf numFmtId="0" fontId="1" fillId="51" borderId="0" applyNumberFormat="0" applyBorder="0" applyAlignment="0" applyProtection="0"/>
    <xf numFmtId="4" fontId="65" fillId="9" borderId="90">
      <alignment horizontal="right" vertical="center"/>
    </xf>
    <xf numFmtId="0" fontId="20" fillId="14" borderId="90">
      <alignment horizontal="right" vertical="center"/>
    </xf>
    <xf numFmtId="0" fontId="63" fillId="52" borderId="0" applyNumberFormat="0" applyBorder="0" applyAlignment="0" applyProtection="0"/>
    <xf numFmtId="0" fontId="87" fillId="73" borderId="95" applyNumberFormat="0" applyAlignment="0" applyProtection="0"/>
    <xf numFmtId="0" fontId="1" fillId="59" borderId="0" applyNumberFormat="0" applyBorder="0" applyAlignment="0" applyProtection="0"/>
    <xf numFmtId="0" fontId="1" fillId="50" borderId="0" applyNumberFormat="0" applyBorder="0" applyAlignment="0" applyProtection="0"/>
    <xf numFmtId="0" fontId="74" fillId="86" borderId="87" applyNumberFormat="0" applyAlignment="0" applyProtection="0"/>
    <xf numFmtId="0" fontId="63" fillId="58" borderId="0" applyNumberFormat="0" applyBorder="0" applyAlignment="0" applyProtection="0"/>
    <xf numFmtId="0" fontId="20" fillId="9" borderId="90">
      <alignment horizontal="right" vertical="center"/>
    </xf>
    <xf numFmtId="0" fontId="75" fillId="86" borderId="87" applyNumberFormat="0" applyAlignment="0" applyProtection="0"/>
    <xf numFmtId="4" fontId="24" fillId="0" borderId="90" applyFill="0" applyBorder="0" applyProtection="0">
      <alignment horizontal="right" vertical="center"/>
    </xf>
    <xf numFmtId="0" fontId="24" fillId="14" borderId="93">
      <alignment horizontal="left" vertical="center" wrapText="1" indent="2"/>
    </xf>
    <xf numFmtId="4" fontId="24" fillId="16" borderId="90"/>
    <xf numFmtId="0" fontId="59" fillId="46" borderId="57" applyNumberFormat="0" applyAlignment="0" applyProtection="0"/>
    <xf numFmtId="0" fontId="75" fillId="86" borderId="87" applyNumberFormat="0" applyAlignment="0" applyProtection="0"/>
    <xf numFmtId="0" fontId="75" fillId="86" borderId="87" applyNumberFormat="0" applyAlignment="0" applyProtection="0"/>
    <xf numFmtId="0" fontId="1" fillId="48" borderId="0" applyNumberFormat="0" applyBorder="0" applyAlignment="0" applyProtection="0"/>
    <xf numFmtId="0" fontId="78" fillId="73" borderId="87" applyNumberFormat="0" applyAlignment="0" applyProtection="0"/>
    <xf numFmtId="4" fontId="24" fillId="16" borderId="98"/>
    <xf numFmtId="49" fontId="22" fillId="0" borderId="90" applyNumberFormat="0" applyFill="0" applyBorder="0" applyProtection="0">
      <alignment horizontal="left" vertical="center"/>
    </xf>
    <xf numFmtId="0" fontId="94" fillId="0" borderId="96" applyNumberFormat="0" applyFill="0" applyAlignment="0" applyProtection="0"/>
    <xf numFmtId="0" fontId="24" fillId="0" borderId="93">
      <alignment horizontal="left" vertical="center" wrapText="1" indent="2"/>
    </xf>
    <xf numFmtId="0" fontId="24" fillId="14" borderId="93">
      <alignment horizontal="left" vertical="center" wrapText="1" indent="2"/>
    </xf>
    <xf numFmtId="0" fontId="69" fillId="89" borderId="89" applyNumberFormat="0" applyFont="0" applyAlignment="0" applyProtection="0"/>
    <xf numFmtId="0" fontId="20" fillId="14" borderId="90">
      <alignment horizontal="right" vertical="center"/>
    </xf>
    <xf numFmtId="0" fontId="20" fillId="14" borderId="90">
      <alignment horizontal="right" vertical="center"/>
    </xf>
    <xf numFmtId="0" fontId="75" fillId="86" borderId="87" applyNumberFormat="0" applyAlignment="0" applyProtection="0"/>
    <xf numFmtId="0" fontId="63" fillId="55" borderId="0" applyNumberFormat="0" applyBorder="0" applyAlignment="0" applyProtection="0"/>
    <xf numFmtId="175" fontId="24" fillId="90" borderId="90" applyNumberFormat="0" applyFont="0" applyBorder="0" applyAlignment="0" applyProtection="0">
      <alignment horizontal="right" vertical="center"/>
    </xf>
    <xf numFmtId="0" fontId="1" fillId="60" borderId="0" applyNumberFormat="0" applyBorder="0" applyAlignment="0" applyProtection="0"/>
    <xf numFmtId="0" fontId="75" fillId="86" borderId="87" applyNumberFormat="0" applyAlignment="0" applyProtection="0"/>
    <xf numFmtId="0" fontId="91" fillId="86" borderId="94" applyNumberFormat="0" applyAlignment="0" applyProtection="0"/>
    <xf numFmtId="0" fontId="94" fillId="0" borderId="96" applyNumberFormat="0" applyFill="0" applyAlignment="0" applyProtection="0"/>
    <xf numFmtId="0" fontId="94" fillId="0" borderId="88" applyNumberFormat="0" applyFill="0" applyAlignment="0" applyProtection="0"/>
    <xf numFmtId="0" fontId="87" fillId="73" borderId="87" applyNumberFormat="0" applyAlignment="0" applyProtection="0"/>
    <xf numFmtId="0" fontId="20" fillId="9" borderId="90">
      <alignment horizontal="right" vertical="center"/>
    </xf>
    <xf numFmtId="0" fontId="24" fillId="0" borderId="101">
      <alignment horizontal="left" vertical="center" wrapText="1" indent="2"/>
    </xf>
    <xf numFmtId="0" fontId="63" fillId="49" borderId="0" applyNumberFormat="0" applyBorder="0" applyAlignment="0" applyProtection="0"/>
    <xf numFmtId="0" fontId="91" fillId="86" borderId="94" applyNumberFormat="0" applyAlignment="0" applyProtection="0"/>
    <xf numFmtId="0" fontId="1" fillId="54" borderId="0" applyNumberFormat="0" applyBorder="0" applyAlignment="0" applyProtection="0"/>
    <xf numFmtId="4" fontId="65" fillId="9" borderId="90">
      <alignment horizontal="right" vertical="center"/>
    </xf>
    <xf numFmtId="4" fontId="20" fillId="9" borderId="90">
      <alignment horizontal="right" vertical="center"/>
    </xf>
    <xf numFmtId="0" fontId="20" fillId="14" borderId="98">
      <alignment horizontal="right" vertical="center"/>
    </xf>
    <xf numFmtId="0" fontId="24" fillId="0" borderId="90" applyNumberFormat="0" applyFill="0" applyAlignment="0" applyProtection="0"/>
    <xf numFmtId="4" fontId="20" fillId="9" borderId="90">
      <alignment horizontal="right" vertical="center"/>
    </xf>
    <xf numFmtId="0" fontId="3" fillId="0" borderId="58" applyNumberFormat="0" applyFill="0" applyAlignment="0" applyProtection="0"/>
    <xf numFmtId="0" fontId="75" fillId="86" borderId="87" applyNumberFormat="0" applyAlignment="0" applyProtection="0"/>
    <xf numFmtId="0" fontId="1" fillId="56" borderId="0" applyNumberFormat="0" applyBorder="0" applyAlignment="0" applyProtection="0"/>
    <xf numFmtId="0" fontId="61" fillId="0" borderId="0" applyNumberFormat="0" applyFill="0" applyBorder="0" applyAlignment="0" applyProtection="0"/>
    <xf numFmtId="0" fontId="61" fillId="0" borderId="0" applyNumberFormat="0" applyFill="0" applyBorder="0" applyAlignment="0" applyProtection="0"/>
    <xf numFmtId="0" fontId="24" fillId="0" borderId="90" applyNumberFormat="0" applyFill="0" applyAlignment="0" applyProtection="0"/>
    <xf numFmtId="4" fontId="20" fillId="14" borderId="90">
      <alignment horizontal="right" vertical="center"/>
    </xf>
    <xf numFmtId="0" fontId="69" fillId="89" borderId="89" applyNumberFormat="0" applyFont="0" applyAlignment="0" applyProtection="0"/>
    <xf numFmtId="4" fontId="20" fillId="14" borderId="90">
      <alignment horizontal="right" vertical="center"/>
    </xf>
    <xf numFmtId="4" fontId="20" fillId="14" borderId="90">
      <alignment horizontal="right" vertical="center"/>
    </xf>
    <xf numFmtId="0" fontId="24" fillId="0" borderId="90">
      <alignment horizontal="right" vertical="center"/>
    </xf>
    <xf numFmtId="4" fontId="24" fillId="0" borderId="90">
      <alignment horizontal="right" vertical="center"/>
    </xf>
    <xf numFmtId="0" fontId="20" fillId="14" borderId="100">
      <alignment horizontal="right" vertical="center"/>
    </xf>
    <xf numFmtId="0" fontId="79" fillId="0" borderId="88" applyNumberFormat="0" applyFill="0" applyAlignment="0" applyProtection="0"/>
    <xf numFmtId="0" fontId="69" fillId="89" borderId="89" applyNumberFormat="0" applyFont="0" applyAlignment="0" applyProtection="0"/>
    <xf numFmtId="0" fontId="24" fillId="0" borderId="90" applyNumberFormat="0" applyFill="0" applyAlignment="0" applyProtection="0"/>
    <xf numFmtId="0" fontId="20" fillId="14" borderId="92">
      <alignment horizontal="right" vertical="center"/>
    </xf>
    <xf numFmtId="49" fontId="22" fillId="0" borderId="98" applyNumberFormat="0" applyFill="0" applyBorder="0" applyProtection="0">
      <alignment horizontal="left" vertical="center"/>
    </xf>
    <xf numFmtId="4" fontId="20" fillId="14" borderId="90">
      <alignment horizontal="right" vertical="center"/>
    </xf>
    <xf numFmtId="0" fontId="75" fillId="86" borderId="87" applyNumberFormat="0" applyAlignment="0" applyProtection="0"/>
    <xf numFmtId="0" fontId="20" fillId="14" borderId="90">
      <alignment horizontal="right" vertical="center"/>
    </xf>
    <xf numFmtId="0" fontId="24" fillId="16" borderId="98"/>
    <xf numFmtId="4" fontId="24" fillId="16" borderId="90"/>
    <xf numFmtId="0" fontId="78" fillId="73" borderId="87" applyNumberFormat="0" applyAlignment="0" applyProtection="0"/>
    <xf numFmtId="0" fontId="75" fillId="86" borderId="87" applyNumberFormat="0" applyAlignment="0" applyProtection="0"/>
    <xf numFmtId="0" fontId="94" fillId="0" borderId="88" applyNumberFormat="0" applyFill="0" applyAlignment="0" applyProtection="0"/>
    <xf numFmtId="0" fontId="24" fillId="9" borderId="91">
      <alignment horizontal="left" vertical="center"/>
    </xf>
    <xf numFmtId="0" fontId="78" fillId="73" borderId="87" applyNumberFormat="0" applyAlignment="0" applyProtection="0"/>
    <xf numFmtId="0" fontId="24" fillId="0" borderId="90" applyNumberFormat="0" applyFill="0" applyAlignment="0" applyProtection="0"/>
    <xf numFmtId="0" fontId="1" fillId="63" borderId="0" applyNumberFormat="0" applyBorder="0" applyAlignment="0" applyProtection="0"/>
    <xf numFmtId="0" fontId="24" fillId="0" borderId="90">
      <alignment horizontal="right" vertical="center"/>
    </xf>
    <xf numFmtId="0" fontId="24" fillId="9" borderId="91">
      <alignment horizontal="left" vertical="center"/>
    </xf>
    <xf numFmtId="4" fontId="20" fillId="14" borderId="92">
      <alignment horizontal="right" vertical="center"/>
    </xf>
    <xf numFmtId="49" fontId="22" fillId="0" borderId="90" applyNumberFormat="0" applyFill="0" applyBorder="0" applyProtection="0">
      <alignment horizontal="left" vertical="center"/>
    </xf>
    <xf numFmtId="0" fontId="91" fillId="86" borderId="94" applyNumberFormat="0" applyAlignment="0" applyProtection="0"/>
    <xf numFmtId="0" fontId="63" fillId="64" borderId="0" applyNumberFormat="0" applyBorder="0" applyAlignment="0" applyProtection="0"/>
    <xf numFmtId="0" fontId="1" fillId="62" borderId="0" applyNumberFormat="0" applyBorder="0" applyAlignment="0" applyProtection="0"/>
    <xf numFmtId="0" fontId="74" fillId="86" borderId="87" applyNumberFormat="0" applyAlignment="0" applyProtection="0"/>
    <xf numFmtId="0" fontId="87" fillId="73" borderId="87" applyNumberFormat="0" applyAlignment="0" applyProtection="0"/>
    <xf numFmtId="4" fontId="65" fillId="9" borderId="90">
      <alignment horizontal="right" vertical="center"/>
    </xf>
    <xf numFmtId="0" fontId="1" fillId="57" borderId="0" applyNumberFormat="0" applyBorder="0" applyAlignment="0" applyProtection="0"/>
    <xf numFmtId="0" fontId="20" fillId="14" borderId="91">
      <alignment horizontal="right" vertical="center"/>
    </xf>
    <xf numFmtId="0" fontId="24" fillId="14" borderId="93">
      <alignment horizontal="left" vertical="center" wrapText="1" indent="2"/>
    </xf>
    <xf numFmtId="0" fontId="74" fillId="86" borderId="87" applyNumberFormat="0" applyAlignment="0" applyProtection="0"/>
    <xf numFmtId="0" fontId="1" fillId="63" borderId="0" applyNumberFormat="0" applyBorder="0" applyAlignment="0" applyProtection="0"/>
    <xf numFmtId="0" fontId="20" fillId="14" borderId="99">
      <alignment horizontal="right" vertical="center"/>
    </xf>
    <xf numFmtId="4" fontId="20" fillId="14" borderId="91">
      <alignment horizontal="right" vertical="center"/>
    </xf>
    <xf numFmtId="0" fontId="25" fillId="89" borderId="89" applyNumberFormat="0" applyFont="0" applyAlignment="0" applyProtection="0"/>
    <xf numFmtId="0" fontId="1" fillId="62" borderId="0" applyNumberFormat="0" applyBorder="0" applyAlignment="0" applyProtection="0"/>
    <xf numFmtId="0" fontId="20" fillId="9" borderId="90">
      <alignment horizontal="right" vertical="center"/>
    </xf>
    <xf numFmtId="0" fontId="20" fillId="9" borderId="98">
      <alignment horizontal="right" vertical="center"/>
    </xf>
    <xf numFmtId="0" fontId="1" fillId="56" borderId="0" applyNumberFormat="0" applyBorder="0" applyAlignment="0" applyProtection="0"/>
    <xf numFmtId="0" fontId="87" fillId="73" borderId="87" applyNumberFormat="0" applyAlignment="0" applyProtection="0"/>
    <xf numFmtId="4" fontId="20" fillId="14" borderId="100">
      <alignment horizontal="right" vertical="center"/>
    </xf>
    <xf numFmtId="4" fontId="20" fillId="14" borderId="91">
      <alignment horizontal="right" vertical="center"/>
    </xf>
    <xf numFmtId="4" fontId="20" fillId="14" borderId="98">
      <alignment horizontal="right" vertical="center"/>
    </xf>
    <xf numFmtId="4" fontId="20" fillId="14" borderId="90">
      <alignment horizontal="right" vertical="center"/>
    </xf>
    <xf numFmtId="0" fontId="20" fillId="9" borderId="90">
      <alignment horizontal="right" vertical="center"/>
    </xf>
    <xf numFmtId="0" fontId="78" fillId="73" borderId="87" applyNumberFormat="0" applyAlignment="0" applyProtection="0"/>
    <xf numFmtId="0" fontId="1" fillId="54" borderId="0" applyNumberFormat="0" applyBorder="0" applyAlignment="0" applyProtection="0"/>
    <xf numFmtId="0" fontId="60" fillId="46" borderId="56" applyNumberFormat="0" applyAlignment="0" applyProtection="0"/>
    <xf numFmtId="0" fontId="79" fillId="0" borderId="88" applyNumberFormat="0" applyFill="0" applyAlignment="0" applyProtection="0"/>
    <xf numFmtId="0" fontId="65" fillId="9" borderId="90">
      <alignment horizontal="right" vertical="center"/>
    </xf>
    <xf numFmtId="0" fontId="91" fillId="86" borderId="94" applyNumberFormat="0" applyAlignment="0" applyProtection="0"/>
    <xf numFmtId="0" fontId="94" fillId="0" borderId="88" applyNumberFormat="0" applyFill="0" applyAlignment="0" applyProtection="0"/>
    <xf numFmtId="0" fontId="1" fillId="53" borderId="0" applyNumberFormat="0" applyBorder="0" applyAlignment="0" applyProtection="0"/>
    <xf numFmtId="175" fontId="24" fillId="90" borderId="90" applyNumberFormat="0" applyFont="0" applyBorder="0" applyAlignment="0" applyProtection="0">
      <alignment horizontal="right" vertical="center"/>
    </xf>
    <xf numFmtId="0" fontId="1" fillId="51" borderId="0" applyNumberFormat="0" applyBorder="0" applyAlignment="0" applyProtection="0"/>
    <xf numFmtId="0" fontId="75" fillId="86" borderId="95" applyNumberFormat="0" applyAlignment="0" applyProtection="0"/>
    <xf numFmtId="0" fontId="1" fillId="56" borderId="0" applyNumberFormat="0" applyBorder="0" applyAlignment="0" applyProtection="0"/>
    <xf numFmtId="0" fontId="63" fillId="61" borderId="0" applyNumberFormat="0" applyBorder="0" applyAlignment="0" applyProtection="0"/>
    <xf numFmtId="0" fontId="79" fillId="0" borderId="88" applyNumberFormat="0" applyFill="0" applyAlignment="0" applyProtection="0"/>
    <xf numFmtId="0" fontId="24" fillId="0" borderId="90">
      <alignment horizontal="right" vertical="center"/>
    </xf>
    <xf numFmtId="0" fontId="25" fillId="89" borderId="89" applyNumberFormat="0" applyFont="0" applyAlignment="0" applyProtection="0"/>
    <xf numFmtId="0" fontId="75" fillId="86" borderId="87" applyNumberFormat="0" applyAlignment="0" applyProtection="0"/>
    <xf numFmtId="0" fontId="94" fillId="0" borderId="88" applyNumberFormat="0" applyFill="0" applyAlignment="0" applyProtection="0"/>
    <xf numFmtId="0" fontId="1" fillId="48" borderId="0" applyNumberFormat="0" applyBorder="0" applyAlignment="0" applyProtection="0"/>
    <xf numFmtId="0" fontId="69" fillId="89" borderId="89" applyNumberFormat="0" applyFont="0" applyAlignment="0" applyProtection="0"/>
    <xf numFmtId="0" fontId="63" fillId="58" borderId="0" applyNumberFormat="0" applyBorder="0" applyAlignment="0" applyProtection="0"/>
    <xf numFmtId="0" fontId="24" fillId="0" borderId="90" applyNumberFormat="0" applyFill="0" applyAlignment="0" applyProtection="0"/>
    <xf numFmtId="0" fontId="1" fillId="57" borderId="0" applyNumberFormat="0" applyBorder="0" applyAlignment="0" applyProtection="0"/>
    <xf numFmtId="4" fontId="24" fillId="0" borderId="90" applyFill="0" applyBorder="0" applyProtection="0">
      <alignment horizontal="right" vertical="center"/>
    </xf>
    <xf numFmtId="0" fontId="1" fillId="47" borderId="0" applyNumberFormat="0" applyBorder="0" applyAlignment="0" applyProtection="0"/>
    <xf numFmtId="0" fontId="94" fillId="0" borderId="88" applyNumberFormat="0" applyFill="0" applyAlignment="0" applyProtection="0"/>
    <xf numFmtId="0" fontId="65" fillId="9" borderId="98">
      <alignment horizontal="right" vertical="center"/>
    </xf>
    <xf numFmtId="0" fontId="1" fillId="60" borderId="0" applyNumberFormat="0" applyBorder="0" applyAlignment="0" applyProtection="0"/>
    <xf numFmtId="0" fontId="24" fillId="9" borderId="99">
      <alignment horizontal="left" vertical="center"/>
    </xf>
    <xf numFmtId="0" fontId="65" fillId="9" borderId="90">
      <alignment horizontal="right" vertical="center"/>
    </xf>
    <xf numFmtId="0" fontId="78" fillId="73" borderId="87" applyNumberFormat="0" applyAlignment="0" applyProtection="0"/>
    <xf numFmtId="175" fontId="24" fillId="90" borderId="90" applyNumberFormat="0" applyFont="0" applyBorder="0" applyAlignment="0" applyProtection="0">
      <alignment horizontal="right" vertical="center"/>
    </xf>
    <xf numFmtId="0" fontId="78" fillId="73" borderId="87" applyNumberFormat="0" applyAlignment="0" applyProtection="0"/>
    <xf numFmtId="4" fontId="24" fillId="0" borderId="90">
      <alignment horizontal="right" vertical="center"/>
    </xf>
    <xf numFmtId="49" fontId="24" fillId="0" borderId="90" applyNumberFormat="0" applyFont="0" applyFill="0" applyBorder="0" applyProtection="0">
      <alignment horizontal="left" vertical="center" indent="2"/>
    </xf>
    <xf numFmtId="175" fontId="24" fillId="90" borderId="90" applyNumberFormat="0" applyFont="0" applyBorder="0" applyAlignment="0" applyProtection="0">
      <alignment horizontal="right" vertical="center"/>
    </xf>
    <xf numFmtId="0" fontId="87" fillId="73" borderId="87" applyNumberFormat="0" applyAlignment="0" applyProtection="0"/>
    <xf numFmtId="49" fontId="22" fillId="0" borderId="90" applyNumberFormat="0" applyFill="0" applyBorder="0" applyProtection="0">
      <alignment horizontal="left" vertical="center"/>
    </xf>
    <xf numFmtId="4" fontId="20" fillId="14" borderId="90">
      <alignment horizontal="right" vertical="center"/>
    </xf>
    <xf numFmtId="0" fontId="78" fillId="73" borderId="87" applyNumberFormat="0" applyAlignment="0" applyProtection="0"/>
    <xf numFmtId="0" fontId="75" fillId="86" borderId="87" applyNumberFormat="0" applyAlignment="0" applyProtection="0"/>
    <xf numFmtId="4" fontId="24" fillId="0" borderId="90">
      <alignment horizontal="right" vertical="center"/>
    </xf>
    <xf numFmtId="0" fontId="24" fillId="14" borderId="93">
      <alignment horizontal="left" vertical="center" wrapText="1" indent="2"/>
    </xf>
    <xf numFmtId="0" fontId="24" fillId="0" borderId="93">
      <alignment horizontal="left" vertical="center" wrapText="1" indent="2"/>
    </xf>
    <xf numFmtId="0" fontId="91" fillId="86" borderId="94" applyNumberFormat="0" applyAlignment="0" applyProtection="0"/>
    <xf numFmtId="0" fontId="87" fillId="73" borderId="87" applyNumberFormat="0" applyAlignment="0" applyProtection="0"/>
    <xf numFmtId="0" fontId="74" fillId="86" borderId="87" applyNumberFormat="0" applyAlignment="0" applyProtection="0"/>
    <xf numFmtId="0" fontId="72" fillId="86" borderId="94" applyNumberFormat="0" applyAlignment="0" applyProtection="0"/>
    <xf numFmtId="0" fontId="20" fillId="14" borderId="92">
      <alignment horizontal="right" vertical="center"/>
    </xf>
    <xf numFmtId="0" fontId="65" fillId="9" borderId="90">
      <alignment horizontal="right" vertical="center"/>
    </xf>
    <xf numFmtId="4" fontId="20" fillId="9" borderId="90">
      <alignment horizontal="right" vertical="center"/>
    </xf>
    <xf numFmtId="4" fontId="20" fillId="14" borderId="90">
      <alignment horizontal="right" vertical="center"/>
    </xf>
    <xf numFmtId="49" fontId="24" fillId="0" borderId="91" applyNumberFormat="0" applyFont="0" applyFill="0" applyBorder="0" applyProtection="0">
      <alignment horizontal="left" vertical="center" indent="5"/>
    </xf>
    <xf numFmtId="4" fontId="24" fillId="0" borderId="90" applyFill="0" applyBorder="0" applyProtection="0">
      <alignment horizontal="right" vertical="center"/>
    </xf>
    <xf numFmtId="4" fontId="20" fillId="9" borderId="90">
      <alignment horizontal="right" vertical="center"/>
    </xf>
    <xf numFmtId="0" fontId="87" fillId="73" borderId="87" applyNumberFormat="0" applyAlignment="0" applyProtection="0"/>
    <xf numFmtId="0" fontId="78" fillId="73" borderId="87" applyNumberFormat="0" applyAlignment="0" applyProtection="0"/>
    <xf numFmtId="0" fontId="74" fillId="86" borderId="87" applyNumberFormat="0" applyAlignment="0" applyProtection="0"/>
    <xf numFmtId="0" fontId="24" fillId="14" borderId="93">
      <alignment horizontal="left" vertical="center" wrapText="1" indent="2"/>
    </xf>
    <xf numFmtId="0" fontId="24" fillId="0" borderId="93">
      <alignment horizontal="left" vertical="center" wrapText="1" indent="2"/>
    </xf>
    <xf numFmtId="0" fontId="24" fillId="14" borderId="93">
      <alignment horizontal="left" vertical="center" wrapText="1" indent="2"/>
    </xf>
    <xf numFmtId="4" fontId="20" fillId="9" borderId="98">
      <alignment horizontal="right" vertical="center"/>
    </xf>
    <xf numFmtId="0" fontId="63" fillId="49" borderId="0" applyNumberFormat="0" applyBorder="0" applyAlignment="0" applyProtection="0"/>
    <xf numFmtId="0" fontId="63" fillId="61" borderId="0" applyNumberFormat="0" applyBorder="0" applyAlignment="0" applyProtection="0"/>
    <xf numFmtId="0" fontId="1" fillId="59" borderId="0" applyNumberFormat="0" applyBorder="0" applyAlignment="0" applyProtection="0"/>
    <xf numFmtId="0" fontId="1" fillId="56" borderId="0" applyNumberFormat="0" applyBorder="0" applyAlignment="0" applyProtection="0"/>
    <xf numFmtId="0" fontId="1" fillId="54" borderId="0" applyNumberFormat="0" applyBorder="0" applyAlignment="0" applyProtection="0"/>
    <xf numFmtId="0" fontId="1" fillId="48" borderId="0" applyNumberFormat="0" applyBorder="0" applyAlignment="0" applyProtection="0"/>
    <xf numFmtId="4" fontId="20" fillId="14" borderId="98">
      <alignment horizontal="right" vertical="center"/>
    </xf>
    <xf numFmtId="0" fontId="24" fillId="16" borderId="98"/>
    <xf numFmtId="0" fontId="74" fillId="86" borderId="95" applyNumberFormat="0" applyAlignment="0" applyProtection="0"/>
    <xf numFmtId="0" fontId="20" fillId="9" borderId="98">
      <alignment horizontal="right" vertical="center"/>
    </xf>
    <xf numFmtId="0" fontId="24" fillId="0" borderId="98">
      <alignment horizontal="right" vertical="center"/>
    </xf>
    <xf numFmtId="0" fontId="94" fillId="0" borderId="96" applyNumberFormat="0" applyFill="0" applyAlignment="0" applyProtection="0"/>
    <xf numFmtId="0" fontId="24" fillId="9" borderId="99">
      <alignment horizontal="left" vertical="center"/>
    </xf>
    <xf numFmtId="0" fontId="87" fillId="73" borderId="95" applyNumberFormat="0" applyAlignment="0" applyProtection="0"/>
    <xf numFmtId="175" fontId="24" fillId="90" borderId="98" applyNumberFormat="0" applyFont="0" applyBorder="0" applyAlignment="0" applyProtection="0">
      <alignment horizontal="right" vertical="center"/>
    </xf>
    <xf numFmtId="0" fontId="69" fillId="89" borderId="97" applyNumberFormat="0" applyFont="0" applyAlignment="0" applyProtection="0"/>
    <xf numFmtId="0" fontId="24" fillId="0" borderId="101">
      <alignment horizontal="left" vertical="center" wrapText="1" indent="2"/>
    </xf>
    <xf numFmtId="4" fontId="24" fillId="16" borderId="98"/>
    <xf numFmtId="49" fontId="22" fillId="0" borderId="98" applyNumberFormat="0" applyFill="0" applyBorder="0" applyProtection="0">
      <alignment horizontal="left" vertical="center"/>
    </xf>
    <xf numFmtId="0" fontId="24" fillId="0" borderId="98">
      <alignment horizontal="right" vertical="center"/>
    </xf>
    <xf numFmtId="4" fontId="20" fillId="14" borderId="100">
      <alignment horizontal="right" vertical="center"/>
    </xf>
    <xf numFmtId="4" fontId="20" fillId="14" borderId="98">
      <alignment horizontal="right" vertical="center"/>
    </xf>
    <xf numFmtId="4" fontId="20" fillId="14" borderId="98">
      <alignment horizontal="right" vertical="center"/>
    </xf>
    <xf numFmtId="0" fontId="65" fillId="9" borderId="98">
      <alignment horizontal="right" vertical="center"/>
    </xf>
    <xf numFmtId="0" fontId="20" fillId="9" borderId="98">
      <alignment horizontal="right" vertical="center"/>
    </xf>
    <xf numFmtId="49" fontId="24" fillId="0" borderId="98" applyNumberFormat="0" applyFont="0" applyFill="0" applyBorder="0" applyProtection="0">
      <alignment horizontal="left" vertical="center" indent="2"/>
    </xf>
    <xf numFmtId="0" fontId="87" fillId="73" borderId="95" applyNumberFormat="0" applyAlignment="0" applyProtection="0"/>
    <xf numFmtId="0" fontId="72" fillId="86" borderId="102" applyNumberFormat="0" applyAlignment="0" applyProtection="0"/>
    <xf numFmtId="49" fontId="24" fillId="0" borderId="98" applyNumberFormat="0" applyFont="0" applyFill="0" applyBorder="0" applyProtection="0">
      <alignment horizontal="left" vertical="center" indent="2"/>
    </xf>
    <xf numFmtId="0" fontId="78" fillId="73" borderId="95" applyNumberFormat="0" applyAlignment="0" applyProtection="0"/>
    <xf numFmtId="4" fontId="24" fillId="0" borderId="98" applyFill="0" applyBorder="0" applyProtection="0">
      <alignment horizontal="right" vertical="center"/>
    </xf>
    <xf numFmtId="0" fontId="75" fillId="86" borderId="95" applyNumberFormat="0" applyAlignment="0" applyProtection="0"/>
    <xf numFmtId="0" fontId="94" fillId="0" borderId="96" applyNumberFormat="0" applyFill="0" applyAlignment="0" applyProtection="0"/>
    <xf numFmtId="0" fontId="91" fillId="86" borderId="102" applyNumberFormat="0" applyAlignment="0" applyProtection="0"/>
    <xf numFmtId="0" fontId="24" fillId="0" borderId="98" applyNumberFormat="0" applyFill="0" applyAlignment="0" applyProtection="0"/>
    <xf numFmtId="4" fontId="24" fillId="0" borderId="98">
      <alignment horizontal="right" vertical="center"/>
    </xf>
    <xf numFmtId="0" fontId="24" fillId="0" borderId="98">
      <alignment horizontal="right" vertical="center"/>
    </xf>
    <xf numFmtId="0" fontId="87" fillId="73" borderId="95" applyNumberFormat="0" applyAlignment="0" applyProtection="0"/>
    <xf numFmtId="0" fontId="72" fillId="86" borderId="102" applyNumberFormat="0" applyAlignment="0" applyProtection="0"/>
    <xf numFmtId="0" fontId="74" fillId="86" borderId="95" applyNumberFormat="0" applyAlignment="0" applyProtection="0"/>
    <xf numFmtId="0" fontId="24" fillId="14" borderId="101">
      <alignment horizontal="left" vertical="center" wrapText="1" indent="2"/>
    </xf>
    <xf numFmtId="0" fontId="75" fillId="86" borderId="95" applyNumberFormat="0" applyAlignment="0" applyProtection="0"/>
    <xf numFmtId="0" fontId="75" fillId="86" borderId="95" applyNumberFormat="0" applyAlignment="0" applyProtection="0"/>
    <xf numFmtId="4" fontId="20" fillId="14" borderId="99">
      <alignment horizontal="right" vertical="center"/>
    </xf>
    <xf numFmtId="0" fontId="20" fillId="14" borderId="99">
      <alignment horizontal="right" vertical="center"/>
    </xf>
    <xf numFmtId="0" fontId="20" fillId="14" borderId="98">
      <alignment horizontal="right" vertical="center"/>
    </xf>
    <xf numFmtId="4" fontId="65" fillId="9" borderId="98">
      <alignment horizontal="right" vertical="center"/>
    </xf>
    <xf numFmtId="0" fontId="78" fillId="73" borderId="95" applyNumberFormat="0" applyAlignment="0" applyProtection="0"/>
    <xf numFmtId="0" fontId="79" fillId="0" borderId="96" applyNumberFormat="0" applyFill="0" applyAlignment="0" applyProtection="0"/>
    <xf numFmtId="0" fontId="94" fillId="0" borderId="96" applyNumberFormat="0" applyFill="0" applyAlignment="0" applyProtection="0"/>
    <xf numFmtId="0" fontId="69" fillId="89" borderId="97" applyNumberFormat="0" applyFont="0" applyAlignment="0" applyProtection="0"/>
    <xf numFmtId="0" fontId="87" fillId="73" borderId="95" applyNumberFormat="0" applyAlignment="0" applyProtection="0"/>
    <xf numFmtId="49" fontId="22" fillId="0" borderId="98" applyNumberFormat="0" applyFill="0" applyBorder="0" applyProtection="0">
      <alignment horizontal="left" vertical="center"/>
    </xf>
    <xf numFmtId="0" fontId="24" fillId="14" borderId="101">
      <alignment horizontal="left" vertical="center" wrapText="1" indent="2"/>
    </xf>
    <xf numFmtId="0" fontId="75" fillId="86" borderId="95" applyNumberFormat="0" applyAlignment="0" applyProtection="0"/>
    <xf numFmtId="0" fontId="24" fillId="0" borderId="101">
      <alignment horizontal="left" vertical="center" wrapText="1" indent="2"/>
    </xf>
    <xf numFmtId="0" fontId="69" fillId="89" borderId="97" applyNumberFormat="0" applyFont="0" applyAlignment="0" applyProtection="0"/>
    <xf numFmtId="0" fontId="25"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4" fontId="24" fillId="16" borderId="98"/>
    <xf numFmtId="0" fontId="20" fillId="14" borderId="98">
      <alignment horizontal="right" vertical="center"/>
    </xf>
    <xf numFmtId="0" fontId="94" fillId="0" borderId="96" applyNumberFormat="0" applyFill="0" applyAlignment="0" applyProtection="0"/>
    <xf numFmtId="4" fontId="20" fillId="14" borderId="100">
      <alignment horizontal="right" vertical="center"/>
    </xf>
    <xf numFmtId="0" fontId="74" fillId="86" borderId="95" applyNumberFormat="0" applyAlignment="0" applyProtection="0"/>
    <xf numFmtId="0" fontId="20" fillId="14" borderId="99">
      <alignment horizontal="right" vertical="center"/>
    </xf>
    <xf numFmtId="0" fontId="75" fillId="86" borderId="95" applyNumberFormat="0" applyAlignment="0" applyProtection="0"/>
    <xf numFmtId="0" fontId="79" fillId="0" borderId="96" applyNumberFormat="0" applyFill="0" applyAlignment="0" applyProtection="0"/>
    <xf numFmtId="0" fontId="69" fillId="89" borderId="97" applyNumberFormat="0" applyFont="0" applyAlignment="0" applyProtection="0"/>
    <xf numFmtId="4" fontId="20" fillId="14" borderId="99">
      <alignment horizontal="right" vertical="center"/>
    </xf>
    <xf numFmtId="0" fontId="24" fillId="14" borderId="101">
      <alignment horizontal="left" vertical="center" wrapText="1" indent="2"/>
    </xf>
    <xf numFmtId="0" fontId="24" fillId="16" borderId="98"/>
    <xf numFmtId="175" fontId="24" fillId="90" borderId="98" applyNumberFormat="0" applyFont="0" applyBorder="0" applyAlignment="0" applyProtection="0">
      <alignment horizontal="right" vertical="center"/>
    </xf>
    <xf numFmtId="0" fontId="24" fillId="0" borderId="98" applyNumberFormat="0" applyFill="0" applyAlignment="0" applyProtection="0"/>
    <xf numFmtId="4" fontId="24" fillId="0" borderId="98" applyFill="0" applyBorder="0" applyProtection="0">
      <alignment horizontal="right" vertical="center"/>
    </xf>
    <xf numFmtId="4" fontId="20" fillId="9" borderId="98">
      <alignment horizontal="right" vertical="center"/>
    </xf>
    <xf numFmtId="0" fontId="79" fillId="0" borderId="96" applyNumberFormat="0" applyFill="0" applyAlignment="0" applyProtection="0"/>
    <xf numFmtId="49" fontId="22" fillId="0" borderId="98" applyNumberFormat="0" applyFill="0" applyBorder="0" applyProtection="0">
      <alignment horizontal="left" vertical="center"/>
    </xf>
    <xf numFmtId="49" fontId="24" fillId="0" borderId="99" applyNumberFormat="0" applyFont="0" applyFill="0" applyBorder="0" applyProtection="0">
      <alignment horizontal="left" vertical="center" indent="5"/>
    </xf>
    <xf numFmtId="0" fontId="24" fillId="9" borderId="99">
      <alignment horizontal="left" vertical="center"/>
    </xf>
    <xf numFmtId="0" fontId="75" fillId="86" borderId="95" applyNumberFormat="0" applyAlignment="0" applyProtection="0"/>
    <xf numFmtId="4" fontId="20" fillId="14" borderId="100">
      <alignment horizontal="right" vertical="center"/>
    </xf>
    <xf numFmtId="0" fontId="87" fillId="73" borderId="95" applyNumberFormat="0" applyAlignment="0" applyProtection="0"/>
    <xf numFmtId="0" fontId="87" fillId="73" borderId="95" applyNumberFormat="0" applyAlignment="0" applyProtection="0"/>
    <xf numFmtId="0" fontId="69"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0" fontId="20" fillId="14" borderId="98">
      <alignment horizontal="right" vertical="center"/>
    </xf>
    <xf numFmtId="0" fontId="25" fillId="89" borderId="97" applyNumberFormat="0" applyFont="0" applyAlignment="0" applyProtection="0"/>
    <xf numFmtId="4" fontId="24" fillId="0" borderId="98">
      <alignment horizontal="right" vertical="center"/>
    </xf>
    <xf numFmtId="0" fontId="94" fillId="0" borderId="96" applyNumberFormat="0" applyFill="0" applyAlignment="0" applyProtection="0"/>
    <xf numFmtId="0" fontId="20" fillId="14" borderId="98">
      <alignment horizontal="right" vertical="center"/>
    </xf>
    <xf numFmtId="0" fontId="20" fillId="14" borderId="98">
      <alignment horizontal="right" vertical="center"/>
    </xf>
    <xf numFmtId="4" fontId="65" fillId="9" borderId="98">
      <alignment horizontal="right" vertical="center"/>
    </xf>
    <xf numFmtId="0" fontId="20" fillId="9" borderId="98">
      <alignment horizontal="right" vertical="center"/>
    </xf>
    <xf numFmtId="4" fontId="20" fillId="9" borderId="98">
      <alignment horizontal="right" vertical="center"/>
    </xf>
    <xf numFmtId="0" fontId="65" fillId="9" borderId="98">
      <alignment horizontal="right" vertical="center"/>
    </xf>
    <xf numFmtId="4" fontId="65" fillId="9" borderId="98">
      <alignment horizontal="right" vertical="center"/>
    </xf>
    <xf numFmtId="0" fontId="20" fillId="14" borderId="98">
      <alignment horizontal="right" vertical="center"/>
    </xf>
    <xf numFmtId="4" fontId="20" fillId="14" borderId="98">
      <alignment horizontal="right" vertical="center"/>
    </xf>
    <xf numFmtId="0" fontId="20" fillId="14" borderId="98">
      <alignment horizontal="right" vertical="center"/>
    </xf>
    <xf numFmtId="4" fontId="20" fillId="14" borderId="98">
      <alignment horizontal="right" vertical="center"/>
    </xf>
    <xf numFmtId="0" fontId="20" fillId="14" borderId="99">
      <alignment horizontal="right" vertical="center"/>
    </xf>
    <xf numFmtId="4" fontId="20" fillId="14" borderId="99">
      <alignment horizontal="right" vertical="center"/>
    </xf>
    <xf numFmtId="0" fontId="20" fillId="14" borderId="100">
      <alignment horizontal="right" vertical="center"/>
    </xf>
    <xf numFmtId="4" fontId="20" fillId="14" borderId="100">
      <alignment horizontal="right" vertical="center"/>
    </xf>
    <xf numFmtId="0" fontId="75" fillId="86" borderId="95" applyNumberFormat="0" applyAlignment="0" applyProtection="0"/>
    <xf numFmtId="0" fontId="24" fillId="14" borderId="101">
      <alignment horizontal="left" vertical="center" wrapText="1" indent="2"/>
    </xf>
    <xf numFmtId="0" fontId="24" fillId="0" borderId="101">
      <alignment horizontal="left" vertical="center" wrapText="1" indent="2"/>
    </xf>
    <xf numFmtId="0" fontId="24" fillId="9" borderId="99">
      <alignment horizontal="left" vertical="center"/>
    </xf>
    <xf numFmtId="0" fontId="87" fillId="73" borderId="95" applyNumberFormat="0" applyAlignment="0" applyProtection="0"/>
    <xf numFmtId="0" fontId="24" fillId="0" borderId="98">
      <alignment horizontal="right" vertical="center"/>
    </xf>
    <xf numFmtId="4" fontId="24" fillId="0" borderId="98">
      <alignment horizontal="right" vertical="center"/>
    </xf>
    <xf numFmtId="0" fontId="24" fillId="0" borderId="98" applyNumberFormat="0" applyFill="0" applyAlignment="0" applyProtection="0"/>
    <xf numFmtId="0" fontId="91" fillId="86" borderId="102" applyNumberFormat="0" applyAlignment="0" applyProtection="0"/>
    <xf numFmtId="175" fontId="24" fillId="90" borderId="98" applyNumberFormat="0" applyFont="0" applyBorder="0" applyAlignment="0" applyProtection="0">
      <alignment horizontal="right" vertical="center"/>
    </xf>
    <xf numFmtId="0" fontId="24" fillId="16" borderId="98"/>
    <xf numFmtId="4" fontId="24" fillId="16" borderId="98"/>
    <xf numFmtId="0" fontId="94" fillId="0" borderId="96" applyNumberFormat="0" applyFill="0" applyAlignment="0" applyProtection="0"/>
    <xf numFmtId="0" fontId="25" fillId="89" borderId="97" applyNumberFormat="0" applyFont="0" applyAlignment="0" applyProtection="0"/>
    <xf numFmtId="0" fontId="69" fillId="89" borderId="97" applyNumberFormat="0" applyFont="0" applyAlignment="0" applyProtection="0"/>
    <xf numFmtId="0" fontId="24" fillId="0" borderId="98" applyNumberFormat="0" applyFill="0" applyAlignment="0" applyProtection="0"/>
    <xf numFmtId="0" fontId="79" fillId="0" borderId="96" applyNumberFormat="0" applyFill="0" applyAlignment="0" applyProtection="0"/>
    <xf numFmtId="0" fontId="94" fillId="0" borderId="96" applyNumberFormat="0" applyFill="0" applyAlignment="0" applyProtection="0"/>
    <xf numFmtId="0" fontId="78" fillId="73" borderId="95" applyNumberFormat="0" applyAlignment="0" applyProtection="0"/>
    <xf numFmtId="0" fontId="75" fillId="86" borderId="95" applyNumberFormat="0" applyAlignment="0" applyProtection="0"/>
    <xf numFmtId="4" fontId="65" fillId="9" borderId="98">
      <alignment horizontal="right" vertical="center"/>
    </xf>
    <xf numFmtId="0" fontId="20" fillId="9" borderId="98">
      <alignment horizontal="right" vertical="center"/>
    </xf>
    <xf numFmtId="175" fontId="24" fillId="90" borderId="98" applyNumberFormat="0" applyFont="0" applyBorder="0" applyAlignment="0" applyProtection="0">
      <alignment horizontal="right" vertical="center"/>
    </xf>
    <xf numFmtId="0" fontId="79" fillId="0" borderId="96" applyNumberFormat="0" applyFill="0" applyAlignment="0" applyProtection="0"/>
    <xf numFmtId="49" fontId="24" fillId="0" borderId="98" applyNumberFormat="0" applyFont="0" applyFill="0" applyBorder="0" applyProtection="0">
      <alignment horizontal="left" vertical="center" indent="2"/>
    </xf>
    <xf numFmtId="49" fontId="24" fillId="0" borderId="99" applyNumberFormat="0" applyFont="0" applyFill="0" applyBorder="0" applyProtection="0">
      <alignment horizontal="left" vertical="center" indent="5"/>
    </xf>
    <xf numFmtId="49" fontId="24" fillId="0" borderId="98" applyNumberFormat="0" applyFont="0" applyFill="0" applyBorder="0" applyProtection="0">
      <alignment horizontal="left" vertical="center" indent="2"/>
    </xf>
    <xf numFmtId="4" fontId="24" fillId="0" borderId="98" applyFill="0" applyBorder="0" applyProtection="0">
      <alignment horizontal="right" vertical="center"/>
    </xf>
    <xf numFmtId="49" fontId="22" fillId="0" borderId="98" applyNumberFormat="0" applyFill="0" applyBorder="0" applyProtection="0">
      <alignment horizontal="left" vertical="center"/>
    </xf>
    <xf numFmtId="0" fontId="24" fillId="0" borderId="101">
      <alignment horizontal="left" vertical="center" wrapText="1" indent="2"/>
    </xf>
    <xf numFmtId="0" fontId="91" fillId="86" borderId="102" applyNumberFormat="0" applyAlignment="0" applyProtection="0"/>
    <xf numFmtId="0" fontId="20" fillId="14" borderId="100">
      <alignment horizontal="right" vertical="center"/>
    </xf>
    <xf numFmtId="0" fontId="78" fillId="73" borderId="95" applyNumberFormat="0" applyAlignment="0" applyProtection="0"/>
    <xf numFmtId="0" fontId="20" fillId="14" borderId="100">
      <alignment horizontal="right" vertical="center"/>
    </xf>
    <xf numFmtId="4" fontId="20" fillId="14" borderId="98">
      <alignment horizontal="right" vertical="center"/>
    </xf>
    <xf numFmtId="0" fontId="20" fillId="14" borderId="98">
      <alignment horizontal="right" vertical="center"/>
    </xf>
    <xf numFmtId="0" fontId="72" fillId="86" borderId="102" applyNumberFormat="0" applyAlignment="0" applyProtection="0"/>
    <xf numFmtId="0" fontId="74" fillId="86" borderId="95" applyNumberFormat="0" applyAlignment="0" applyProtection="0"/>
    <xf numFmtId="0" fontId="79" fillId="0" borderId="96" applyNumberFormat="0" applyFill="0" applyAlignment="0" applyProtection="0"/>
    <xf numFmtId="0" fontId="24" fillId="16" borderId="98"/>
    <xf numFmtId="4" fontId="24" fillId="16" borderId="98"/>
    <xf numFmtId="4" fontId="20" fillId="14" borderId="98">
      <alignment horizontal="right" vertical="center"/>
    </xf>
    <xf numFmtId="0" fontId="65" fillId="9" borderId="98">
      <alignment horizontal="right" vertical="center"/>
    </xf>
    <xf numFmtId="0" fontId="78" fillId="73" borderId="95" applyNumberFormat="0" applyAlignment="0" applyProtection="0"/>
    <xf numFmtId="0" fontId="75" fillId="86" borderId="95" applyNumberFormat="0" applyAlignment="0" applyProtection="0"/>
    <xf numFmtId="4" fontId="24" fillId="0" borderId="98">
      <alignment horizontal="right" vertical="center"/>
    </xf>
    <xf numFmtId="0" fontId="24" fillId="14" borderId="101">
      <alignment horizontal="left" vertical="center" wrapText="1" indent="2"/>
    </xf>
    <xf numFmtId="0" fontId="24" fillId="0" borderId="101">
      <alignment horizontal="left" vertical="center" wrapText="1" indent="2"/>
    </xf>
    <xf numFmtId="0" fontId="91" fillId="86" borderId="102" applyNumberFormat="0" applyAlignment="0" applyProtection="0"/>
    <xf numFmtId="0" fontId="87" fillId="73" borderId="95" applyNumberFormat="0" applyAlignment="0" applyProtection="0"/>
    <xf numFmtId="0" fontId="74" fillId="86" borderId="95" applyNumberFormat="0" applyAlignment="0" applyProtection="0"/>
    <xf numFmtId="0" fontId="72" fillId="86" borderId="102" applyNumberFormat="0" applyAlignment="0" applyProtection="0"/>
    <xf numFmtId="0" fontId="20" fillId="14" borderId="100">
      <alignment horizontal="right" vertical="center"/>
    </xf>
    <xf numFmtId="0" fontId="65" fillId="9" borderId="98">
      <alignment horizontal="right" vertical="center"/>
    </xf>
    <xf numFmtId="4" fontId="20" fillId="9" borderId="98">
      <alignment horizontal="right" vertical="center"/>
    </xf>
    <xf numFmtId="4" fontId="20" fillId="14" borderId="98">
      <alignment horizontal="right" vertical="center"/>
    </xf>
    <xf numFmtId="49" fontId="24" fillId="0" borderId="99" applyNumberFormat="0" applyFont="0" applyFill="0" applyBorder="0" applyProtection="0">
      <alignment horizontal="left" vertical="center" indent="5"/>
    </xf>
    <xf numFmtId="4" fontId="24" fillId="0" borderId="98" applyFill="0" applyBorder="0" applyProtection="0">
      <alignment horizontal="right" vertical="center"/>
    </xf>
    <xf numFmtId="4" fontId="20" fillId="9" borderId="98">
      <alignment horizontal="right" vertical="center"/>
    </xf>
    <xf numFmtId="0" fontId="87" fillId="73" borderId="95" applyNumberFormat="0" applyAlignment="0" applyProtection="0"/>
    <xf numFmtId="0" fontId="78" fillId="73" borderId="95" applyNumberFormat="0" applyAlignment="0" applyProtection="0"/>
    <xf numFmtId="0" fontId="74" fillId="86" borderId="95" applyNumberFormat="0" applyAlignment="0" applyProtection="0"/>
    <xf numFmtId="0" fontId="24" fillId="14" borderId="101">
      <alignment horizontal="left" vertical="center" wrapText="1" indent="2"/>
    </xf>
    <xf numFmtId="0" fontId="24" fillId="0" borderId="101">
      <alignment horizontal="left" vertical="center" wrapText="1" indent="2"/>
    </xf>
    <xf numFmtId="0" fontId="24" fillId="14" borderId="101">
      <alignment horizontal="left" vertical="center" wrapText="1" indent="2"/>
    </xf>
    <xf numFmtId="0" fontId="24" fillId="0" borderId="101">
      <alignment horizontal="left" vertical="center" wrapText="1" indent="2"/>
    </xf>
    <xf numFmtId="0" fontId="72" fillId="86" borderId="102" applyNumberFormat="0" applyAlignment="0" applyProtection="0"/>
    <xf numFmtId="0" fontId="74" fillId="86" borderId="95" applyNumberFormat="0" applyAlignment="0" applyProtection="0"/>
    <xf numFmtId="0" fontId="75" fillId="86" borderId="95" applyNumberFormat="0" applyAlignment="0" applyProtection="0"/>
    <xf numFmtId="0" fontId="78" fillId="73" borderId="95" applyNumberFormat="0" applyAlignment="0" applyProtection="0"/>
    <xf numFmtId="0" fontId="79" fillId="0" borderId="96" applyNumberFormat="0" applyFill="0" applyAlignment="0" applyProtection="0"/>
    <xf numFmtId="0" fontId="87" fillId="73" borderId="95" applyNumberFormat="0" applyAlignment="0" applyProtection="0"/>
    <xf numFmtId="0" fontId="69" fillId="89" borderId="97" applyNumberFormat="0" applyFont="0" applyAlignment="0" applyProtection="0"/>
    <xf numFmtId="0" fontId="25"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0" fontId="75" fillId="86" borderId="95" applyNumberFormat="0" applyAlignment="0" applyProtection="0"/>
    <xf numFmtId="0" fontId="87" fillId="73" borderId="95" applyNumberFormat="0" applyAlignment="0" applyProtection="0"/>
    <xf numFmtId="0" fontId="69"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0" fontId="75" fillId="86" borderId="95" applyNumberFormat="0" applyAlignment="0" applyProtection="0"/>
    <xf numFmtId="0" fontId="87" fillId="73" borderId="95" applyNumberFormat="0" applyAlignment="0" applyProtection="0"/>
    <xf numFmtId="0" fontId="91" fillId="86" borderId="102" applyNumberFormat="0" applyAlignment="0" applyProtection="0"/>
    <xf numFmtId="0" fontId="94" fillId="0" borderId="96" applyNumberFormat="0" applyFill="0" applyAlignment="0" applyProtection="0"/>
    <xf numFmtId="0" fontId="72" fillId="86" borderId="102" applyNumberFormat="0" applyAlignment="0" applyProtection="0"/>
    <xf numFmtId="0" fontId="74" fillId="86" borderId="95" applyNumberFormat="0" applyAlignment="0" applyProtection="0"/>
    <xf numFmtId="0" fontId="79" fillId="0" borderId="96" applyNumberFormat="0" applyFill="0" applyAlignment="0" applyProtection="0"/>
    <xf numFmtId="49" fontId="24" fillId="0" borderId="98" applyNumberFormat="0" applyFont="0" applyFill="0" applyBorder="0" applyProtection="0">
      <alignment horizontal="left" vertical="center" indent="2"/>
    </xf>
    <xf numFmtId="0" fontId="20" fillId="9" borderId="98">
      <alignment horizontal="right" vertical="center"/>
    </xf>
    <xf numFmtId="4" fontId="20" fillId="9" borderId="98">
      <alignment horizontal="right" vertical="center"/>
    </xf>
    <xf numFmtId="0" fontId="65" fillId="9" borderId="98">
      <alignment horizontal="right" vertical="center"/>
    </xf>
    <xf numFmtId="4" fontId="65" fillId="9" borderId="98">
      <alignment horizontal="right" vertical="center"/>
    </xf>
    <xf numFmtId="0" fontId="20" fillId="14" borderId="98">
      <alignment horizontal="right" vertical="center"/>
    </xf>
    <xf numFmtId="4" fontId="20" fillId="14" borderId="98">
      <alignment horizontal="right" vertical="center"/>
    </xf>
    <xf numFmtId="0" fontId="20" fillId="14" borderId="98">
      <alignment horizontal="right" vertical="center"/>
    </xf>
    <xf numFmtId="4" fontId="20" fillId="14" borderId="98">
      <alignment horizontal="right" vertical="center"/>
    </xf>
    <xf numFmtId="0" fontId="78" fillId="73" borderId="95" applyNumberFormat="0" applyAlignment="0" applyProtection="0"/>
    <xf numFmtId="0" fontId="24" fillId="0" borderId="98">
      <alignment horizontal="right" vertical="center"/>
    </xf>
    <xf numFmtId="4" fontId="24" fillId="0" borderId="98">
      <alignment horizontal="right" vertical="center"/>
    </xf>
    <xf numFmtId="4" fontId="24" fillId="0" borderId="98" applyFill="0" applyBorder="0" applyProtection="0">
      <alignment horizontal="right" vertical="center"/>
    </xf>
    <xf numFmtId="49" fontId="22" fillId="0" borderId="98" applyNumberFormat="0" applyFill="0" applyBorder="0" applyProtection="0">
      <alignment horizontal="left" vertical="center"/>
    </xf>
    <xf numFmtId="0" fontId="24" fillId="0" borderId="98" applyNumberFormat="0" applyFill="0" applyAlignment="0" applyProtection="0"/>
    <xf numFmtId="175" fontId="24" fillId="90" borderId="98" applyNumberFormat="0" applyFont="0" applyBorder="0" applyAlignment="0" applyProtection="0">
      <alignment horizontal="right" vertical="center"/>
    </xf>
    <xf numFmtId="0" fontId="24" fillId="16" borderId="98"/>
    <xf numFmtId="4" fontId="24" fillId="16" borderId="98"/>
    <xf numFmtId="4" fontId="20" fillId="14" borderId="98">
      <alignment horizontal="right" vertical="center"/>
    </xf>
    <xf numFmtId="0" fontId="24" fillId="16" borderId="98"/>
    <xf numFmtId="0" fontId="74" fillId="86" borderId="95" applyNumberFormat="0" applyAlignment="0" applyProtection="0"/>
    <xf numFmtId="0" fontId="20" fillId="9" borderId="98">
      <alignment horizontal="right" vertical="center"/>
    </xf>
    <xf numFmtId="0" fontId="24" fillId="0" borderId="98">
      <alignment horizontal="right" vertical="center"/>
    </xf>
    <xf numFmtId="0" fontId="94" fillId="0" borderId="96" applyNumberFormat="0" applyFill="0" applyAlignment="0" applyProtection="0"/>
    <xf numFmtId="0" fontId="24" fillId="9" borderId="99">
      <alignment horizontal="left" vertical="center"/>
    </xf>
    <xf numFmtId="0" fontId="87" fillId="73" borderId="95" applyNumberFormat="0" applyAlignment="0" applyProtection="0"/>
    <xf numFmtId="175" fontId="24" fillId="90" borderId="98" applyNumberFormat="0" applyFont="0" applyBorder="0" applyAlignment="0" applyProtection="0">
      <alignment horizontal="right" vertical="center"/>
    </xf>
    <xf numFmtId="0" fontId="69" fillId="89" borderId="97" applyNumberFormat="0" applyFont="0" applyAlignment="0" applyProtection="0"/>
    <xf numFmtId="0" fontId="24" fillId="0" borderId="101">
      <alignment horizontal="left" vertical="center" wrapText="1" indent="2"/>
    </xf>
    <xf numFmtId="4" fontId="24" fillId="16" borderId="98"/>
    <xf numFmtId="49" fontId="22" fillId="0" borderId="98" applyNumberFormat="0" applyFill="0" applyBorder="0" applyProtection="0">
      <alignment horizontal="left" vertical="center"/>
    </xf>
    <xf numFmtId="0" fontId="24" fillId="0" borderId="98">
      <alignment horizontal="right" vertical="center"/>
    </xf>
    <xf numFmtId="4" fontId="20" fillId="14" borderId="100">
      <alignment horizontal="right" vertical="center"/>
    </xf>
    <xf numFmtId="4" fontId="20" fillId="14" borderId="98">
      <alignment horizontal="right" vertical="center"/>
    </xf>
    <xf numFmtId="4" fontId="20" fillId="14" borderId="98">
      <alignment horizontal="right" vertical="center"/>
    </xf>
    <xf numFmtId="0" fontId="65" fillId="9" borderId="98">
      <alignment horizontal="right" vertical="center"/>
    </xf>
    <xf numFmtId="0" fontId="20" fillId="9" borderId="98">
      <alignment horizontal="right" vertical="center"/>
    </xf>
    <xf numFmtId="49" fontId="24" fillId="0" borderId="98" applyNumberFormat="0" applyFont="0" applyFill="0" applyBorder="0" applyProtection="0">
      <alignment horizontal="left" vertical="center" indent="2"/>
    </xf>
    <xf numFmtId="0" fontId="87" fillId="73" borderId="95" applyNumberFormat="0" applyAlignment="0" applyProtection="0"/>
    <xf numFmtId="0" fontId="72" fillId="86" borderId="102" applyNumberFormat="0" applyAlignment="0" applyProtection="0"/>
    <xf numFmtId="49" fontId="24" fillId="0" borderId="98" applyNumberFormat="0" applyFont="0" applyFill="0" applyBorder="0" applyProtection="0">
      <alignment horizontal="left" vertical="center" indent="2"/>
    </xf>
    <xf numFmtId="0" fontId="78" fillId="73" borderId="95" applyNumberFormat="0" applyAlignment="0" applyProtection="0"/>
    <xf numFmtId="4" fontId="24" fillId="0" borderId="98" applyFill="0" applyBorder="0" applyProtection="0">
      <alignment horizontal="right" vertical="center"/>
    </xf>
    <xf numFmtId="0" fontId="75" fillId="86" borderId="95" applyNumberFormat="0" applyAlignment="0" applyProtection="0"/>
    <xf numFmtId="0" fontId="94" fillId="0" borderId="96" applyNumberFormat="0" applyFill="0" applyAlignment="0" applyProtection="0"/>
    <xf numFmtId="0" fontId="91" fillId="86" borderId="102" applyNumberFormat="0" applyAlignment="0" applyProtection="0"/>
    <xf numFmtId="0" fontId="24" fillId="0" borderId="98" applyNumberFormat="0" applyFill="0" applyAlignment="0" applyProtection="0"/>
    <xf numFmtId="4" fontId="24" fillId="0" borderId="98">
      <alignment horizontal="right" vertical="center"/>
    </xf>
    <xf numFmtId="0" fontId="24" fillId="0" borderId="98">
      <alignment horizontal="right" vertical="center"/>
    </xf>
    <xf numFmtId="0" fontId="87" fillId="73" borderId="95" applyNumberFormat="0" applyAlignment="0" applyProtection="0"/>
    <xf numFmtId="0" fontId="72" fillId="86" borderId="102" applyNumberFormat="0" applyAlignment="0" applyProtection="0"/>
    <xf numFmtId="0" fontId="74" fillId="86" borderId="95" applyNumberFormat="0" applyAlignment="0" applyProtection="0"/>
    <xf numFmtId="0" fontId="24" fillId="14" borderId="101">
      <alignment horizontal="left" vertical="center" wrapText="1" indent="2"/>
    </xf>
    <xf numFmtId="0" fontId="75" fillId="86" borderId="95" applyNumberFormat="0" applyAlignment="0" applyProtection="0"/>
    <xf numFmtId="0" fontId="75" fillId="86" borderId="95" applyNumberFormat="0" applyAlignment="0" applyProtection="0"/>
    <xf numFmtId="4" fontId="20" fillId="14" borderId="99">
      <alignment horizontal="right" vertical="center"/>
    </xf>
    <xf numFmtId="0" fontId="20" fillId="14" borderId="99">
      <alignment horizontal="right" vertical="center"/>
    </xf>
    <xf numFmtId="0" fontId="20" fillId="14" borderId="98">
      <alignment horizontal="right" vertical="center"/>
    </xf>
    <xf numFmtId="4" fontId="65" fillId="9" borderId="98">
      <alignment horizontal="right" vertical="center"/>
    </xf>
    <xf numFmtId="0" fontId="78" fillId="73" borderId="95" applyNumberFormat="0" applyAlignment="0" applyProtection="0"/>
    <xf numFmtId="0" fontId="79" fillId="0" borderId="96" applyNumberFormat="0" applyFill="0" applyAlignment="0" applyProtection="0"/>
    <xf numFmtId="0" fontId="94" fillId="0" borderId="96" applyNumberFormat="0" applyFill="0" applyAlignment="0" applyProtection="0"/>
    <xf numFmtId="0" fontId="69" fillId="89" borderId="97" applyNumberFormat="0" applyFont="0" applyAlignment="0" applyProtection="0"/>
    <xf numFmtId="0" fontId="87" fillId="73" borderId="95" applyNumberFormat="0" applyAlignment="0" applyProtection="0"/>
    <xf numFmtId="49" fontId="22" fillId="0" borderId="98" applyNumberFormat="0" applyFill="0" applyBorder="0" applyProtection="0">
      <alignment horizontal="left" vertical="center"/>
    </xf>
    <xf numFmtId="0" fontId="24" fillId="14" borderId="101">
      <alignment horizontal="left" vertical="center" wrapText="1" indent="2"/>
    </xf>
    <xf numFmtId="0" fontId="75" fillId="86" borderId="95" applyNumberFormat="0" applyAlignment="0" applyProtection="0"/>
    <xf numFmtId="0" fontId="24" fillId="0" borderId="101">
      <alignment horizontal="left" vertical="center" wrapText="1" indent="2"/>
    </xf>
    <xf numFmtId="0" fontId="69" fillId="89" borderId="97" applyNumberFormat="0" applyFont="0" applyAlignment="0" applyProtection="0"/>
    <xf numFmtId="0" fontId="25"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4" fontId="24" fillId="16" borderId="98"/>
    <xf numFmtId="0" fontId="20" fillId="14" borderId="98">
      <alignment horizontal="right" vertical="center"/>
    </xf>
    <xf numFmtId="0" fontId="94" fillId="0" borderId="96" applyNumberFormat="0" applyFill="0" applyAlignment="0" applyProtection="0"/>
    <xf numFmtId="4" fontId="20" fillId="14" borderId="100">
      <alignment horizontal="right" vertical="center"/>
    </xf>
    <xf numFmtId="0" fontId="74" fillId="86" borderId="95" applyNumberFormat="0" applyAlignment="0" applyProtection="0"/>
    <xf numFmtId="0" fontId="20" fillId="14" borderId="99">
      <alignment horizontal="right" vertical="center"/>
    </xf>
    <xf numFmtId="0" fontId="75" fillId="86" borderId="95" applyNumberFormat="0" applyAlignment="0" applyProtection="0"/>
    <xf numFmtId="0" fontId="79" fillId="0" borderId="96" applyNumberFormat="0" applyFill="0" applyAlignment="0" applyProtection="0"/>
    <xf numFmtId="0" fontId="69" fillId="89" borderId="97" applyNumberFormat="0" applyFont="0" applyAlignment="0" applyProtection="0"/>
    <xf numFmtId="4" fontId="20" fillId="14" borderId="99">
      <alignment horizontal="right" vertical="center"/>
    </xf>
    <xf numFmtId="0" fontId="24" fillId="14" borderId="101">
      <alignment horizontal="left" vertical="center" wrapText="1" indent="2"/>
    </xf>
    <xf numFmtId="0" fontId="24" fillId="16" borderId="98"/>
    <xf numFmtId="175" fontId="24" fillId="90" borderId="98" applyNumberFormat="0" applyFont="0" applyBorder="0" applyAlignment="0" applyProtection="0">
      <alignment horizontal="right" vertical="center"/>
    </xf>
    <xf numFmtId="0" fontId="24" fillId="0" borderId="98" applyNumberFormat="0" applyFill="0" applyAlignment="0" applyProtection="0"/>
    <xf numFmtId="4" fontId="24" fillId="0" borderId="98" applyFill="0" applyBorder="0" applyProtection="0">
      <alignment horizontal="right" vertical="center"/>
    </xf>
    <xf numFmtId="4" fontId="20" fillId="9" borderId="98">
      <alignment horizontal="right" vertical="center"/>
    </xf>
    <xf numFmtId="0" fontId="79" fillId="0" borderId="96" applyNumberFormat="0" applyFill="0" applyAlignment="0" applyProtection="0"/>
    <xf numFmtId="49" fontId="22" fillId="0" borderId="98" applyNumberFormat="0" applyFill="0" applyBorder="0" applyProtection="0">
      <alignment horizontal="left" vertical="center"/>
    </xf>
    <xf numFmtId="49" fontId="24" fillId="0" borderId="99" applyNumberFormat="0" applyFont="0" applyFill="0" applyBorder="0" applyProtection="0">
      <alignment horizontal="left" vertical="center" indent="5"/>
    </xf>
    <xf numFmtId="0" fontId="24" fillId="9" borderId="99">
      <alignment horizontal="left" vertical="center"/>
    </xf>
    <xf numFmtId="0" fontId="75" fillId="86" borderId="95" applyNumberFormat="0" applyAlignment="0" applyProtection="0"/>
    <xf numFmtId="4" fontId="20" fillId="14" borderId="100">
      <alignment horizontal="right" vertical="center"/>
    </xf>
    <xf numFmtId="0" fontId="87" fillId="73" borderId="95" applyNumberFormat="0" applyAlignment="0" applyProtection="0"/>
    <xf numFmtId="0" fontId="87" fillId="73" borderId="95" applyNumberFormat="0" applyAlignment="0" applyProtection="0"/>
    <xf numFmtId="0" fontId="69"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0" fontId="20" fillId="14" borderId="98">
      <alignment horizontal="right" vertical="center"/>
    </xf>
    <xf numFmtId="0" fontId="25" fillId="89" borderId="97" applyNumberFormat="0" applyFont="0" applyAlignment="0" applyProtection="0"/>
    <xf numFmtId="4" fontId="24" fillId="0" borderId="98">
      <alignment horizontal="right" vertical="center"/>
    </xf>
    <xf numFmtId="0" fontId="94" fillId="0" borderId="96" applyNumberFormat="0" applyFill="0" applyAlignment="0" applyProtection="0"/>
    <xf numFmtId="0" fontId="20" fillId="14" borderId="98">
      <alignment horizontal="right" vertical="center"/>
    </xf>
    <xf numFmtId="0" fontId="20" fillId="14" borderId="98">
      <alignment horizontal="right" vertical="center"/>
    </xf>
    <xf numFmtId="4" fontId="65" fillId="9" borderId="98">
      <alignment horizontal="right" vertical="center"/>
    </xf>
    <xf numFmtId="0" fontId="20" fillId="9" borderId="98">
      <alignment horizontal="right" vertical="center"/>
    </xf>
    <xf numFmtId="4" fontId="20" fillId="9" borderId="98">
      <alignment horizontal="right" vertical="center"/>
    </xf>
    <xf numFmtId="0" fontId="65" fillId="9" borderId="98">
      <alignment horizontal="right" vertical="center"/>
    </xf>
    <xf numFmtId="4" fontId="65" fillId="9" borderId="98">
      <alignment horizontal="right" vertical="center"/>
    </xf>
    <xf numFmtId="0" fontId="20" fillId="14" borderId="98">
      <alignment horizontal="right" vertical="center"/>
    </xf>
    <xf numFmtId="4" fontId="20" fillId="14" borderId="98">
      <alignment horizontal="right" vertical="center"/>
    </xf>
    <xf numFmtId="0" fontId="20" fillId="14" borderId="98">
      <alignment horizontal="right" vertical="center"/>
    </xf>
    <xf numFmtId="4" fontId="20" fillId="14" borderId="98">
      <alignment horizontal="right" vertical="center"/>
    </xf>
    <xf numFmtId="0" fontId="20" fillId="14" borderId="99">
      <alignment horizontal="right" vertical="center"/>
    </xf>
    <xf numFmtId="4" fontId="20" fillId="14" borderId="99">
      <alignment horizontal="right" vertical="center"/>
    </xf>
    <xf numFmtId="0" fontId="20" fillId="14" borderId="100">
      <alignment horizontal="right" vertical="center"/>
    </xf>
    <xf numFmtId="4" fontId="20" fillId="14" borderId="100">
      <alignment horizontal="right" vertical="center"/>
    </xf>
    <xf numFmtId="0" fontId="75" fillId="86" borderId="95" applyNumberFormat="0" applyAlignment="0" applyProtection="0"/>
    <xf numFmtId="0" fontId="24" fillId="14" borderId="101">
      <alignment horizontal="left" vertical="center" wrapText="1" indent="2"/>
    </xf>
    <xf numFmtId="0" fontId="24" fillId="0" borderId="101">
      <alignment horizontal="left" vertical="center" wrapText="1" indent="2"/>
    </xf>
    <xf numFmtId="0" fontId="24" fillId="9" borderId="99">
      <alignment horizontal="left" vertical="center"/>
    </xf>
    <xf numFmtId="0" fontId="87" fillId="73" borderId="95" applyNumberFormat="0" applyAlignment="0" applyProtection="0"/>
    <xf numFmtId="0" fontId="24" fillId="0" borderId="98">
      <alignment horizontal="right" vertical="center"/>
    </xf>
    <xf numFmtId="4" fontId="24" fillId="0" borderId="98">
      <alignment horizontal="right" vertical="center"/>
    </xf>
    <xf numFmtId="0" fontId="24" fillId="0" borderId="98" applyNumberFormat="0" applyFill="0" applyAlignment="0" applyProtection="0"/>
    <xf numFmtId="0" fontId="91" fillId="86" borderId="102" applyNumberFormat="0" applyAlignment="0" applyProtection="0"/>
    <xf numFmtId="175" fontId="24" fillId="90" borderId="98" applyNumberFormat="0" applyFont="0" applyBorder="0" applyAlignment="0" applyProtection="0">
      <alignment horizontal="right" vertical="center"/>
    </xf>
    <xf numFmtId="0" fontId="24" fillId="16" borderId="98"/>
    <xf numFmtId="4" fontId="24" fillId="16" borderId="98"/>
    <xf numFmtId="0" fontId="94" fillId="0" borderId="96" applyNumberFormat="0" applyFill="0" applyAlignment="0" applyProtection="0"/>
    <xf numFmtId="0" fontId="25" fillId="89" borderId="97" applyNumberFormat="0" applyFont="0" applyAlignment="0" applyProtection="0"/>
    <xf numFmtId="0" fontId="69" fillId="89" borderId="97" applyNumberFormat="0" applyFont="0" applyAlignment="0" applyProtection="0"/>
    <xf numFmtId="0" fontId="24" fillId="0" borderId="98" applyNumberFormat="0" applyFill="0" applyAlignment="0" applyProtection="0"/>
    <xf numFmtId="0" fontId="79" fillId="0" borderId="96" applyNumberFormat="0" applyFill="0" applyAlignment="0" applyProtection="0"/>
    <xf numFmtId="0" fontId="94" fillId="0" borderId="96" applyNumberFormat="0" applyFill="0" applyAlignment="0" applyProtection="0"/>
    <xf numFmtId="0" fontId="78" fillId="73" borderId="95" applyNumberFormat="0" applyAlignment="0" applyProtection="0"/>
    <xf numFmtId="0" fontId="75" fillId="86" borderId="95" applyNumberFormat="0" applyAlignment="0" applyProtection="0"/>
    <xf numFmtId="4" fontId="65" fillId="9" borderId="98">
      <alignment horizontal="right" vertical="center"/>
    </xf>
    <xf numFmtId="0" fontId="20" fillId="9" borderId="98">
      <alignment horizontal="right" vertical="center"/>
    </xf>
    <xf numFmtId="175" fontId="24" fillId="90" borderId="98" applyNumberFormat="0" applyFont="0" applyBorder="0" applyAlignment="0" applyProtection="0">
      <alignment horizontal="right" vertical="center"/>
    </xf>
    <xf numFmtId="0" fontId="79" fillId="0" borderId="96" applyNumberFormat="0" applyFill="0" applyAlignment="0" applyProtection="0"/>
    <xf numFmtId="49" fontId="24" fillId="0" borderId="98" applyNumberFormat="0" applyFont="0" applyFill="0" applyBorder="0" applyProtection="0">
      <alignment horizontal="left" vertical="center" indent="2"/>
    </xf>
    <xf numFmtId="49" fontId="24" fillId="0" borderId="99" applyNumberFormat="0" applyFont="0" applyFill="0" applyBorder="0" applyProtection="0">
      <alignment horizontal="left" vertical="center" indent="5"/>
    </xf>
    <xf numFmtId="49" fontId="24" fillId="0" borderId="98" applyNumberFormat="0" applyFont="0" applyFill="0" applyBorder="0" applyProtection="0">
      <alignment horizontal="left" vertical="center" indent="2"/>
    </xf>
    <xf numFmtId="4" fontId="24" fillId="0" borderId="98" applyFill="0" applyBorder="0" applyProtection="0">
      <alignment horizontal="right" vertical="center"/>
    </xf>
    <xf numFmtId="49" fontId="22" fillId="0" borderId="98" applyNumberFormat="0" applyFill="0" applyBorder="0" applyProtection="0">
      <alignment horizontal="left" vertical="center"/>
    </xf>
    <xf numFmtId="0" fontId="24" fillId="0" borderId="101">
      <alignment horizontal="left" vertical="center" wrapText="1" indent="2"/>
    </xf>
    <xf numFmtId="0" fontId="91" fillId="86" borderId="102" applyNumberFormat="0" applyAlignment="0" applyProtection="0"/>
    <xf numFmtId="0" fontId="20" fillId="14" borderId="100">
      <alignment horizontal="right" vertical="center"/>
    </xf>
    <xf numFmtId="0" fontId="78" fillId="73" borderId="95" applyNumberFormat="0" applyAlignment="0" applyProtection="0"/>
    <xf numFmtId="0" fontId="20" fillId="14" borderId="100">
      <alignment horizontal="right" vertical="center"/>
    </xf>
    <xf numFmtId="4" fontId="20" fillId="14" borderId="98">
      <alignment horizontal="right" vertical="center"/>
    </xf>
    <xf numFmtId="0" fontId="20" fillId="14" borderId="98">
      <alignment horizontal="right" vertical="center"/>
    </xf>
    <xf numFmtId="0" fontId="72" fillId="86" borderId="102" applyNumberFormat="0" applyAlignment="0" applyProtection="0"/>
    <xf numFmtId="0" fontId="74" fillId="86" borderId="95" applyNumberFormat="0" applyAlignment="0" applyProtection="0"/>
    <xf numFmtId="0" fontId="79" fillId="0" borderId="96" applyNumberFormat="0" applyFill="0" applyAlignment="0" applyProtection="0"/>
    <xf numFmtId="0" fontId="24" fillId="16" borderId="98"/>
    <xf numFmtId="4" fontId="24" fillId="16" borderId="98"/>
    <xf numFmtId="4" fontId="20" fillId="14" borderId="98">
      <alignment horizontal="right" vertical="center"/>
    </xf>
    <xf numFmtId="0" fontId="65" fillId="9" borderId="98">
      <alignment horizontal="right" vertical="center"/>
    </xf>
    <xf numFmtId="0" fontId="78" fillId="73" borderId="95" applyNumberFormat="0" applyAlignment="0" applyProtection="0"/>
    <xf numFmtId="0" fontId="75" fillId="86" borderId="95" applyNumberFormat="0" applyAlignment="0" applyProtection="0"/>
    <xf numFmtId="4" fontId="24" fillId="0" borderId="98">
      <alignment horizontal="right" vertical="center"/>
    </xf>
    <xf numFmtId="0" fontId="24" fillId="14" borderId="101">
      <alignment horizontal="left" vertical="center" wrapText="1" indent="2"/>
    </xf>
    <xf numFmtId="0" fontId="24" fillId="0" borderId="101">
      <alignment horizontal="left" vertical="center" wrapText="1" indent="2"/>
    </xf>
    <xf numFmtId="0" fontId="91" fillId="86" borderId="102" applyNumberFormat="0" applyAlignment="0" applyProtection="0"/>
    <xf numFmtId="0" fontId="87" fillId="73" borderId="95" applyNumberFormat="0" applyAlignment="0" applyProtection="0"/>
    <xf numFmtId="0" fontId="74" fillId="86" borderId="95" applyNumberFormat="0" applyAlignment="0" applyProtection="0"/>
    <xf numFmtId="0" fontId="72" fillId="86" borderId="102" applyNumberFormat="0" applyAlignment="0" applyProtection="0"/>
    <xf numFmtId="0" fontId="20" fillId="14" borderId="100">
      <alignment horizontal="right" vertical="center"/>
    </xf>
    <xf numFmtId="0" fontId="65" fillId="9" borderId="98">
      <alignment horizontal="right" vertical="center"/>
    </xf>
    <xf numFmtId="4" fontId="20" fillId="9" borderId="98">
      <alignment horizontal="right" vertical="center"/>
    </xf>
    <xf numFmtId="4" fontId="20" fillId="14" borderId="98">
      <alignment horizontal="right" vertical="center"/>
    </xf>
    <xf numFmtId="49" fontId="24" fillId="0" borderId="99" applyNumberFormat="0" applyFont="0" applyFill="0" applyBorder="0" applyProtection="0">
      <alignment horizontal="left" vertical="center" indent="5"/>
    </xf>
    <xf numFmtId="4" fontId="24" fillId="0" borderId="98" applyFill="0" applyBorder="0" applyProtection="0">
      <alignment horizontal="right" vertical="center"/>
    </xf>
    <xf numFmtId="4" fontId="20" fillId="9" borderId="98">
      <alignment horizontal="right" vertical="center"/>
    </xf>
    <xf numFmtId="0" fontId="87" fillId="73" borderId="95" applyNumberFormat="0" applyAlignment="0" applyProtection="0"/>
    <xf numFmtId="0" fontId="78" fillId="73" borderId="95" applyNumberFormat="0" applyAlignment="0" applyProtection="0"/>
    <xf numFmtId="0" fontId="74" fillId="86" borderId="95" applyNumberFormat="0" applyAlignment="0" applyProtection="0"/>
    <xf numFmtId="0" fontId="24" fillId="14" borderId="101">
      <alignment horizontal="left" vertical="center" wrapText="1" indent="2"/>
    </xf>
    <xf numFmtId="0" fontId="24" fillId="0" borderId="101">
      <alignment horizontal="left" vertical="center" wrapText="1" indent="2"/>
    </xf>
    <xf numFmtId="0" fontId="24" fillId="14" borderId="101">
      <alignment horizontal="left" vertical="center" wrapText="1" indent="2"/>
    </xf>
    <xf numFmtId="0" fontId="1" fillId="53" borderId="0" applyNumberFormat="0" applyBorder="0" applyAlignment="0" applyProtection="0"/>
    <xf numFmtId="0" fontId="62" fillId="0" borderId="0" applyNumberFormat="0" applyFill="0" applyBorder="0" applyAlignment="0" applyProtection="0"/>
    <xf numFmtId="0" fontId="63" fillId="58" borderId="0" applyNumberFormat="0" applyBorder="0" applyAlignment="0" applyProtection="0"/>
    <xf numFmtId="0" fontId="1" fillId="63" borderId="0" applyNumberFormat="0" applyBorder="0" applyAlignment="0" applyProtection="0"/>
    <xf numFmtId="0" fontId="63" fillId="55" borderId="0" applyNumberFormat="0" applyBorder="0" applyAlignment="0" applyProtection="0"/>
    <xf numFmtId="0" fontId="63" fillId="52" borderId="0" applyNumberFormat="0" applyBorder="0" applyAlignment="0" applyProtection="0"/>
    <xf numFmtId="0" fontId="59" fillId="46" borderId="57" applyNumberFormat="0" applyAlignment="0" applyProtection="0"/>
    <xf numFmtId="0" fontId="1" fillId="60" borderId="0" applyNumberFormat="0" applyBorder="0" applyAlignment="0" applyProtection="0"/>
    <xf numFmtId="0" fontId="1" fillId="56" borderId="0" applyNumberFormat="0" applyBorder="0" applyAlignment="0" applyProtection="0"/>
    <xf numFmtId="0" fontId="61" fillId="0" borderId="0" applyNumberFormat="0" applyFill="0" applyBorder="0" applyAlignment="0" applyProtection="0"/>
    <xf numFmtId="0" fontId="1" fillId="57" borderId="0" applyNumberFormat="0" applyBorder="0" applyAlignment="0" applyProtection="0"/>
    <xf numFmtId="0" fontId="1" fillId="62" borderId="0" applyNumberFormat="0" applyBorder="0" applyAlignment="0" applyProtection="0"/>
    <xf numFmtId="0" fontId="1" fillId="54" borderId="0" applyNumberFormat="0" applyBorder="0" applyAlignment="0" applyProtection="0"/>
    <xf numFmtId="0" fontId="60" fillId="46" borderId="56" applyNumberFormat="0" applyAlignment="0" applyProtection="0"/>
    <xf numFmtId="0" fontId="1" fillId="51" borderId="0" applyNumberFormat="0" applyBorder="0" applyAlignment="0" applyProtection="0"/>
    <xf numFmtId="0" fontId="63" fillId="61" borderId="0" applyNumberFormat="0" applyBorder="0" applyAlignment="0" applyProtection="0"/>
    <xf numFmtId="43" fontId="4" fillId="0" borderId="0" applyFont="0" applyFill="0" applyBorder="0" applyAlignment="0" applyProtection="0"/>
  </cellStyleXfs>
  <cellXfs count="517">
    <xf numFmtId="0" fontId="0" fillId="0" borderId="0" xfId="0"/>
    <xf numFmtId="0" fontId="0" fillId="0" borderId="0" xfId="0" applyFill="1" applyAlignment="1">
      <alignment wrapText="1"/>
    </xf>
    <xf numFmtId="0" fontId="4" fillId="0" borderId="0" xfId="0" applyFont="1" applyAlignment="1">
      <alignment wrapText="1"/>
    </xf>
    <xf numFmtId="0" fontId="3" fillId="0" borderId="0" xfId="0" applyFont="1" applyAlignment="1">
      <alignment wrapText="1"/>
    </xf>
    <xf numFmtId="0" fontId="0" fillId="0" borderId="0" xfId="0" applyAlignment="1">
      <alignment wrapText="1"/>
    </xf>
    <xf numFmtId="0" fontId="5" fillId="0" borderId="0" xfId="0" applyFont="1" applyAlignment="1">
      <alignment wrapText="1"/>
    </xf>
    <xf numFmtId="1" fontId="0" fillId="0" borderId="0" xfId="0" applyNumberFormat="1" applyAlignment="1">
      <alignment wrapText="1"/>
    </xf>
    <xf numFmtId="0" fontId="0" fillId="0" borderId="0" xfId="0" applyBorder="1" applyAlignment="1">
      <alignment wrapText="1"/>
    </xf>
    <xf numFmtId="0" fontId="0" fillId="0" borderId="0" xfId="0" applyAlignment="1"/>
    <xf numFmtId="49" fontId="4" fillId="0" borderId="0" xfId="0" applyNumberFormat="1" applyFont="1" applyFill="1" applyBorder="1" applyAlignment="1">
      <alignment wrapText="1"/>
    </xf>
    <xf numFmtId="0" fontId="0" fillId="0" borderId="1" xfId="0" applyBorder="1" applyAlignment="1"/>
    <xf numFmtId="0" fontId="11" fillId="0" borderId="0" xfId="3" applyAlignment="1"/>
    <xf numFmtId="0" fontId="3" fillId="0" borderId="0" xfId="0" applyFont="1" applyAlignment="1"/>
    <xf numFmtId="0" fontId="3" fillId="0" borderId="1" xfId="0" applyFont="1" applyBorder="1" applyAlignment="1"/>
    <xf numFmtId="9" fontId="0" fillId="0" borderId="0" xfId="1" applyFont="1" applyAlignment="1"/>
    <xf numFmtId="9" fontId="0" fillId="0" borderId="1" xfId="1" applyNumberFormat="1" applyFont="1" applyBorder="1" applyAlignment="1"/>
    <xf numFmtId="9" fontId="0" fillId="0" borderId="0" xfId="0" applyNumberFormat="1" applyAlignment="1"/>
    <xf numFmtId="165" fontId="0" fillId="0" borderId="0" xfId="0" applyNumberFormat="1" applyAlignment="1"/>
    <xf numFmtId="9" fontId="0" fillId="0" borderId="1" xfId="1" applyFont="1" applyBorder="1" applyAlignment="1"/>
    <xf numFmtId="9" fontId="0" fillId="0" borderId="0" xfId="1" applyFont="1" applyBorder="1" applyAlignment="1"/>
    <xf numFmtId="0" fontId="9" fillId="0" borderId="0" xfId="0" applyFont="1" applyAlignment="1"/>
    <xf numFmtId="11" fontId="0" fillId="0" borderId="0" xfId="0" applyNumberFormat="1" applyAlignment="1"/>
    <xf numFmtId="0" fontId="0" fillId="0" borderId="0" xfId="0" applyFill="1" applyBorder="1" applyAlignment="1"/>
    <xf numFmtId="166" fontId="0" fillId="0" borderId="0" xfId="0" applyNumberFormat="1" applyAlignment="1"/>
    <xf numFmtId="0" fontId="0" fillId="0" borderId="0" xfId="0" applyFont="1" applyAlignment="1"/>
    <xf numFmtId="0" fontId="13" fillId="0" borderId="0" xfId="0" applyFont="1" applyFill="1" applyBorder="1" applyAlignment="1">
      <alignment horizontal="left"/>
    </xf>
    <xf numFmtId="0" fontId="0" fillId="0" borderId="0" xfId="0" applyFill="1" applyBorder="1"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4" fillId="6" borderId="9" xfId="0" applyFont="1" applyFill="1" applyBorder="1" applyAlignment="1">
      <alignment horizontal="left" wrapText="1"/>
    </xf>
    <xf numFmtId="0" fontId="14" fillId="6" borderId="10" xfId="0" applyFont="1" applyFill="1" applyBorder="1" applyAlignment="1">
      <alignment horizontal="left" wrapText="1"/>
    </xf>
    <xf numFmtId="0" fontId="15" fillId="0" borderId="0" xfId="0" applyFont="1" applyFill="1" applyBorder="1" applyAlignment="1">
      <alignment horizontal="left"/>
    </xf>
    <xf numFmtId="0" fontId="16" fillId="0" borderId="11" xfId="0" applyFont="1" applyFill="1" applyBorder="1" applyAlignment="1">
      <alignment horizontal="left" wrapText="1"/>
    </xf>
    <xf numFmtId="167" fontId="17" fillId="0" borderId="12" xfId="0" applyNumberFormat="1" applyFont="1" applyFill="1" applyBorder="1" applyAlignment="1">
      <alignment horizontal="center" wrapText="1"/>
    </xf>
    <xf numFmtId="167" fontId="17" fillId="0" borderId="13" xfId="0" applyNumberFormat="1" applyFont="1" applyFill="1" applyBorder="1" applyAlignment="1">
      <alignment horizontal="center" wrapText="1"/>
    </xf>
    <xf numFmtId="0" fontId="16" fillId="0" borderId="14" xfId="0" applyFont="1" applyFill="1" applyBorder="1" applyAlignment="1">
      <alignment horizontal="left" wrapText="1"/>
    </xf>
    <xf numFmtId="167" fontId="17" fillId="0" borderId="15" xfId="0" applyNumberFormat="1" applyFont="1" applyFill="1" applyBorder="1" applyAlignment="1">
      <alignment horizontal="center" wrapText="1"/>
    </xf>
    <xf numFmtId="167" fontId="17" fillId="0" borderId="16" xfId="0" applyNumberFormat="1" applyFont="1" applyFill="1" applyBorder="1" applyAlignment="1">
      <alignment horizontal="center" wrapText="1"/>
    </xf>
    <xf numFmtId="0" fontId="18" fillId="0" borderId="0" xfId="0" applyFont="1" applyFill="1" applyBorder="1" applyAlignment="1">
      <alignment horizontal="left"/>
    </xf>
    <xf numFmtId="16" fontId="0" fillId="0" borderId="0" xfId="0" applyNumberFormat="1" applyAlignment="1"/>
    <xf numFmtId="0" fontId="16" fillId="0" borderId="17" xfId="0" applyFont="1" applyFill="1" applyBorder="1" applyAlignment="1">
      <alignment horizontal="left" wrapText="1"/>
    </xf>
    <xf numFmtId="167" fontId="17" fillId="0" borderId="18" xfId="0" applyNumberFormat="1" applyFont="1" applyFill="1" applyBorder="1" applyAlignment="1">
      <alignment horizontal="center" wrapText="1"/>
    </xf>
    <xf numFmtId="167" fontId="17" fillId="0" borderId="19" xfId="0" applyNumberFormat="1" applyFont="1" applyFill="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applyAlignment="1"/>
    <xf numFmtId="1" fontId="0" fillId="0" borderId="0" xfId="1" applyNumberFormat="1" applyFont="1" applyBorder="1" applyAlignment="1"/>
    <xf numFmtId="0" fontId="7" fillId="0" borderId="0" xfId="2" applyAlignment="1"/>
    <xf numFmtId="0" fontId="3" fillId="2" borderId="0" xfId="0" applyFont="1" applyFill="1" applyAlignment="1"/>
    <xf numFmtId="0" fontId="10" fillId="3" borderId="0" xfId="0" applyFont="1" applyFill="1" applyBorder="1" applyAlignment="1">
      <alignment wrapText="1"/>
    </xf>
    <xf numFmtId="0" fontId="0" fillId="0" borderId="0" xfId="0" applyNumberFormat="1" applyFill="1" applyAlignment="1">
      <alignment horizontal="left" wrapText="1"/>
    </xf>
    <xf numFmtId="0" fontId="10" fillId="2" borderId="0" xfId="0" applyFont="1" applyFill="1" applyBorder="1" applyAlignment="1">
      <alignment wrapText="1"/>
    </xf>
    <xf numFmtId="0" fontId="10" fillId="2" borderId="0" xfId="0" applyNumberFormat="1" applyFont="1" applyFill="1" applyBorder="1" applyAlignment="1">
      <alignment horizontal="left" wrapText="1"/>
    </xf>
    <xf numFmtId="49" fontId="0" fillId="0" borderId="0" xfId="0" applyNumberFormat="1" applyFont="1" applyFill="1" applyBorder="1" applyAlignment="1">
      <alignment wrapText="1"/>
    </xf>
    <xf numFmtId="0" fontId="0" fillId="0" borderId="0" xfId="0" applyNumberFormat="1" applyFont="1" applyFill="1" applyBorder="1" applyAlignment="1">
      <alignment horizontal="left" wrapText="1"/>
    </xf>
    <xf numFmtId="49" fontId="5" fillId="0" borderId="0" xfId="0" applyNumberFormat="1" applyFont="1" applyFill="1" applyBorder="1" applyAlignment="1">
      <alignment wrapText="1"/>
    </xf>
    <xf numFmtId="0" fontId="4" fillId="0" borderId="0" xfId="0" applyNumberFormat="1" applyFont="1" applyFill="1" applyBorder="1" applyAlignment="1">
      <alignment horizontal="left" wrapText="1"/>
    </xf>
    <xf numFmtId="9" fontId="0" fillId="0" borderId="0" xfId="1" applyNumberFormat="1" applyFont="1" applyFill="1" applyBorder="1" applyAlignment="1">
      <alignment wrapText="1"/>
    </xf>
    <xf numFmtId="9" fontId="0" fillId="0" borderId="0" xfId="0" applyNumberFormat="1" applyFont="1" applyFill="1" applyBorder="1" applyAlignment="1">
      <alignment wrapText="1"/>
    </xf>
    <xf numFmtId="9" fontId="4" fillId="0" borderId="0" xfId="1" applyNumberFormat="1" applyFont="1" applyFill="1" applyBorder="1" applyAlignment="1">
      <alignment wrapText="1"/>
    </xf>
    <xf numFmtId="9" fontId="4" fillId="0" borderId="0" xfId="0" applyNumberFormat="1" applyFont="1" applyFill="1" applyBorder="1" applyAlignment="1">
      <alignment wrapText="1"/>
    </xf>
    <xf numFmtId="0" fontId="0" fillId="0" borderId="0" xfId="0" applyFont="1" applyFill="1" applyBorder="1" applyAlignment="1">
      <alignment wrapText="1"/>
    </xf>
    <xf numFmtId="164" fontId="0" fillId="0" borderId="0" xfId="0" applyNumberFormat="1" applyFont="1" applyFill="1" applyBorder="1" applyAlignment="1">
      <alignment wrapText="1"/>
    </xf>
    <xf numFmtId="0" fontId="4" fillId="0" borderId="0" xfId="0" applyFont="1" applyFill="1" applyBorder="1" applyAlignment="1">
      <alignment wrapText="1"/>
    </xf>
    <xf numFmtId="1" fontId="0" fillId="0" borderId="0" xfId="0" applyNumberFormat="1" applyFont="1" applyFill="1" applyBorder="1" applyAlignment="1">
      <alignment wrapText="1"/>
    </xf>
    <xf numFmtId="49" fontId="4" fillId="0" borderId="0" xfId="1" applyNumberFormat="1" applyFont="1" applyFill="1" applyBorder="1" applyAlignment="1">
      <alignment wrapText="1"/>
    </xf>
    <xf numFmtId="0" fontId="5" fillId="0" borderId="0" xfId="0" applyNumberFormat="1" applyFont="1" applyFill="1" applyBorder="1" applyAlignment="1">
      <alignment wrapText="1"/>
    </xf>
    <xf numFmtId="0" fontId="4" fillId="0" borderId="0" xfId="0" applyNumberFormat="1" applyFont="1" applyFill="1" applyBorder="1" applyAlignment="1">
      <alignment wrapText="1"/>
    </xf>
    <xf numFmtId="0" fontId="0" fillId="0" borderId="0" xfId="0" applyNumberFormat="1" applyAlignment="1">
      <alignment wrapText="1"/>
    </xf>
    <xf numFmtId="0" fontId="19" fillId="8" borderId="25" xfId="7" applyFont="1" applyFill="1" applyBorder="1" applyAlignment="1"/>
    <xf numFmtId="0" fontId="20" fillId="8" borderId="0" xfId="8" applyNumberFormat="1" applyFont="1" applyFill="1" applyBorder="1" applyAlignment="1">
      <alignment horizontal="right"/>
    </xf>
    <xf numFmtId="0" fontId="3" fillId="13" borderId="0" xfId="0" applyFont="1" applyFill="1" applyAlignment="1">
      <alignment wrapText="1"/>
    </xf>
    <xf numFmtId="1" fontId="3" fillId="13" borderId="0" xfId="0" applyNumberFormat="1" applyFont="1" applyFill="1" applyAlignment="1">
      <alignment wrapText="1"/>
    </xf>
    <xf numFmtId="0" fontId="26" fillId="8" borderId="0" xfId="3" applyFont="1" applyFill="1" applyBorder="1" applyAlignment="1"/>
    <xf numFmtId="0" fontId="25" fillId="8" borderId="0" xfId="3" applyFont="1" applyFill="1" applyBorder="1" applyAlignment="1"/>
    <xf numFmtId="0" fontId="11" fillId="8" borderId="0" xfId="3" applyFill="1"/>
    <xf numFmtId="0" fontId="22" fillId="14" borderId="42" xfId="13" applyFont="1" applyFill="1" applyBorder="1" applyAlignment="1">
      <alignment horizontal="center" vertical="center"/>
    </xf>
    <xf numFmtId="0" fontId="22" fillId="14" borderId="29" xfId="13" applyFont="1" applyFill="1" applyBorder="1" applyAlignment="1">
      <alignment vertical="center"/>
    </xf>
    <xf numFmtId="2" fontId="28" fillId="7" borderId="29" xfId="0" applyNumberFormat="1" applyFont="1" applyFill="1" applyBorder="1" applyAlignment="1">
      <alignment horizontal="right"/>
    </xf>
    <xf numFmtId="0" fontId="22" fillId="14" borderId="39" xfId="13" applyFont="1" applyFill="1" applyBorder="1" applyAlignment="1">
      <alignment vertical="center"/>
    </xf>
    <xf numFmtId="0" fontId="22" fillId="14" borderId="29" xfId="13" applyFont="1" applyFill="1" applyBorder="1" applyAlignment="1">
      <alignment horizontal="left" vertical="center" indent="1"/>
    </xf>
    <xf numFmtId="0" fontId="22" fillId="14" borderId="39" xfId="13" applyFont="1" applyFill="1" applyBorder="1" applyAlignment="1">
      <alignment horizontal="left" vertical="center"/>
    </xf>
    <xf numFmtId="0" fontId="22" fillId="14" borderId="29" xfId="13" applyFont="1" applyFill="1" applyBorder="1" applyAlignment="1">
      <alignment horizontal="left" vertical="center"/>
    </xf>
    <xf numFmtId="2" fontId="3" fillId="13" borderId="0" xfId="0" applyNumberFormat="1" applyFont="1" applyFill="1" applyAlignment="1">
      <alignment wrapText="1"/>
    </xf>
    <xf numFmtId="4" fontId="22" fillId="9" borderId="29" xfId="14" applyNumberFormat="1" applyFont="1" applyFill="1" applyBorder="1" applyAlignment="1">
      <alignment horizontal="center" vertical="center"/>
    </xf>
    <xf numFmtId="0" fontId="26" fillId="8" borderId="0" xfId="13" applyFont="1" applyFill="1" applyAlignment="1">
      <alignment vertical="center"/>
    </xf>
    <xf numFmtId="0" fontId="22" fillId="8" borderId="0" xfId="7" applyFont="1" applyFill="1" applyAlignment="1">
      <alignment vertical="center"/>
    </xf>
    <xf numFmtId="4" fontId="22" fillId="9" borderId="29" xfId="14" applyNumberFormat="1" applyFont="1" applyFill="1" applyBorder="1" applyAlignment="1">
      <alignment horizontal="center" vertical="center" textRotation="90"/>
    </xf>
    <xf numFmtId="0" fontId="30" fillId="9" borderId="29" xfId="10" applyFont="1" applyFill="1" applyBorder="1" applyAlignment="1">
      <alignment horizontal="left" vertical="center" indent="4"/>
    </xf>
    <xf numFmtId="2" fontId="22" fillId="9" borderId="44" xfId="13" applyNumberFormat="1" applyFont="1" applyFill="1" applyBorder="1" applyAlignment="1">
      <alignment horizontal="left" vertical="center"/>
    </xf>
    <xf numFmtId="2" fontId="22" fillId="9" borderId="29" xfId="13" applyNumberFormat="1" applyFont="1" applyFill="1" applyBorder="1" applyAlignment="1">
      <alignment horizontal="left" vertical="center"/>
    </xf>
    <xf numFmtId="2" fontId="22" fillId="9" borderId="39" xfId="13" applyNumberFormat="1" applyFont="1" applyFill="1" applyBorder="1" applyAlignment="1">
      <alignment horizontal="left" vertical="center"/>
    </xf>
    <xf numFmtId="0" fontId="22" fillId="13" borderId="0" xfId="9" applyFont="1" applyFill="1" applyBorder="1" applyAlignment="1" applyProtection="1">
      <alignment horizontal="left" vertical="center"/>
    </xf>
    <xf numFmtId="2" fontId="3" fillId="13" borderId="0" xfId="0" applyNumberFormat="1" applyFont="1" applyFill="1"/>
    <xf numFmtId="0" fontId="22" fillId="9" borderId="32" xfId="15" applyFont="1" applyFill="1" applyBorder="1" applyAlignment="1">
      <alignment horizontal="center" vertical="center" wrapText="1"/>
    </xf>
    <xf numFmtId="0" fontId="22" fillId="9" borderId="44" xfId="15" applyFont="1" applyFill="1" applyBorder="1" applyAlignment="1">
      <alignment vertical="top" wrapText="1"/>
    </xf>
    <xf numFmtId="0" fontId="22" fillId="9" borderId="39" xfId="15" applyFont="1" applyFill="1" applyBorder="1" applyAlignment="1">
      <alignment horizontal="left" vertical="top" wrapText="1"/>
    </xf>
    <xf numFmtId="0" fontId="22" fillId="9" borderId="29" xfId="15" applyFont="1" applyFill="1" applyBorder="1" applyAlignment="1">
      <alignment horizontal="left" vertical="top" wrapText="1"/>
    </xf>
    <xf numFmtId="0" fontId="3" fillId="13" borderId="0" xfId="0" applyFont="1" applyFill="1" applyBorder="1" applyAlignment="1">
      <alignment wrapText="1"/>
    </xf>
    <xf numFmtId="0" fontId="10" fillId="13" borderId="0" xfId="9" applyNumberFormat="1" applyFont="1" applyFill="1" applyBorder="1" applyAlignment="1">
      <alignment horizontal="center" vertical="center"/>
    </xf>
    <xf numFmtId="1" fontId="9" fillId="0" borderId="0" xfId="0" applyNumberFormat="1" applyFont="1" applyAlignment="1">
      <alignment horizontal="right" wrapText="1"/>
    </xf>
    <xf numFmtId="1" fontId="9" fillId="0" borderId="0" xfId="0" applyNumberFormat="1" applyFont="1" applyAlignment="1">
      <alignment horizontal="right"/>
    </xf>
    <xf numFmtId="2" fontId="9" fillId="0" borderId="0" xfId="0" applyNumberFormat="1" applyFont="1" applyAlignment="1">
      <alignment wrapText="1"/>
    </xf>
    <xf numFmtId="1" fontId="3" fillId="0" borderId="0" xfId="0" applyNumberFormat="1" applyFont="1" applyAlignment="1">
      <alignment wrapText="1"/>
    </xf>
    <xf numFmtId="0" fontId="3" fillId="13" borderId="0" xfId="0" applyFont="1" applyFill="1" applyAlignment="1"/>
    <xf numFmtId="2" fontId="0" fillId="0" borderId="0" xfId="0" applyNumberFormat="1" applyAlignment="1">
      <alignment wrapText="1"/>
    </xf>
    <xf numFmtId="0" fontId="3" fillId="0" borderId="45" xfId="0" applyFont="1" applyBorder="1" applyAlignment="1">
      <alignment wrapText="1"/>
    </xf>
    <xf numFmtId="1" fontId="3" fillId="0" borderId="46" xfId="0" applyNumberFormat="1" applyFont="1" applyBorder="1" applyAlignment="1">
      <alignment wrapText="1"/>
    </xf>
    <xf numFmtId="0" fontId="0" fillId="0" borderId="0" xfId="0" applyFont="1" applyAlignment="1">
      <alignment wrapText="1"/>
    </xf>
    <xf numFmtId="0" fontId="35" fillId="0" borderId="0" xfId="0" applyFont="1" applyFill="1" applyBorder="1" applyAlignment="1">
      <alignment horizontal="left" vertical="top"/>
    </xf>
    <xf numFmtId="0" fontId="0" fillId="0" borderId="0" xfId="0" applyFill="1" applyBorder="1" applyAlignment="1">
      <alignment horizontal="left" vertical="top"/>
    </xf>
    <xf numFmtId="0" fontId="41" fillId="18" borderId="47" xfId="0" applyFont="1" applyFill="1" applyBorder="1" applyAlignment="1">
      <alignment horizontal="center" vertical="top" wrapText="1"/>
    </xf>
    <xf numFmtId="0" fontId="41" fillId="18" borderId="47" xfId="0" applyFont="1" applyFill="1" applyBorder="1" applyAlignment="1">
      <alignment horizontal="left" vertical="top" wrapText="1"/>
    </xf>
    <xf numFmtId="0" fontId="43" fillId="18" borderId="47" xfId="0" applyFont="1" applyFill="1" applyBorder="1" applyAlignment="1">
      <alignment horizontal="left" vertical="top" wrapText="1"/>
    </xf>
    <xf numFmtId="0" fontId="0" fillId="18" borderId="47" xfId="0" applyFill="1" applyBorder="1" applyAlignment="1">
      <alignment horizontal="left" vertical="top" wrapText="1"/>
    </xf>
    <xf numFmtId="0" fontId="0" fillId="18" borderId="47" xfId="0" applyFill="1" applyBorder="1" applyAlignment="1">
      <alignment horizontal="center" vertical="top" wrapText="1"/>
    </xf>
    <xf numFmtId="0" fontId="45" fillId="19" borderId="48" xfId="0" applyFont="1" applyFill="1" applyBorder="1" applyAlignment="1">
      <alignment horizontal="left" vertical="top" wrapText="1"/>
    </xf>
    <xf numFmtId="0" fontId="0" fillId="19" borderId="48" xfId="0" applyFill="1" applyBorder="1" applyAlignment="1">
      <alignment horizontal="center" vertical="top" wrapText="1"/>
    </xf>
    <xf numFmtId="0" fontId="45" fillId="19" borderId="48" xfId="0" applyFont="1" applyFill="1" applyBorder="1" applyAlignment="1">
      <alignment horizontal="center" vertical="top" wrapText="1"/>
    </xf>
    <xf numFmtId="167" fontId="48" fillId="19" borderId="48" xfId="0" applyNumberFormat="1" applyFont="1" applyFill="1" applyBorder="1" applyAlignment="1">
      <alignment horizontal="center" vertical="top" wrapText="1"/>
    </xf>
    <xf numFmtId="0" fontId="45" fillId="0" borderId="49" xfId="0" applyFont="1" applyFill="1" applyBorder="1" applyAlignment="1">
      <alignment horizontal="left" vertical="top" wrapText="1"/>
    </xf>
    <xf numFmtId="0" fontId="0" fillId="0" borderId="49" xfId="0" applyFill="1" applyBorder="1" applyAlignment="1">
      <alignment horizontal="center" vertical="top" wrapText="1"/>
    </xf>
    <xf numFmtId="167" fontId="48" fillId="0" borderId="49" xfId="0" applyNumberFormat="1" applyFont="1" applyFill="1" applyBorder="1" applyAlignment="1">
      <alignment horizontal="center" vertical="top" wrapText="1"/>
    </xf>
    <xf numFmtId="0" fontId="45" fillId="19" borderId="49" xfId="0" applyFont="1" applyFill="1" applyBorder="1" applyAlignment="1">
      <alignment horizontal="left" vertical="top" wrapText="1"/>
    </xf>
    <xf numFmtId="0" fontId="0" fillId="19" borderId="49" xfId="0" applyFill="1" applyBorder="1" applyAlignment="1">
      <alignment horizontal="center" vertical="top" wrapText="1"/>
    </xf>
    <xf numFmtId="167" fontId="48" fillId="19" borderId="49" xfId="0" applyNumberFormat="1" applyFont="1" applyFill="1" applyBorder="1" applyAlignment="1">
      <alignment horizontal="center" vertical="top" wrapText="1"/>
    </xf>
    <xf numFmtId="0" fontId="45" fillId="0" borderId="50" xfId="0" applyFont="1" applyFill="1" applyBorder="1" applyAlignment="1">
      <alignment horizontal="left" vertical="top" wrapText="1"/>
    </xf>
    <xf numFmtId="0" fontId="0" fillId="0" borderId="50" xfId="0" applyFill="1" applyBorder="1" applyAlignment="1">
      <alignment horizontal="center" vertical="top" wrapText="1"/>
    </xf>
    <xf numFmtId="167" fontId="48" fillId="0" borderId="50" xfId="0" applyNumberFormat="1" applyFont="1" applyFill="1" applyBorder="1" applyAlignment="1">
      <alignment horizontal="center" vertical="top" wrapText="1"/>
    </xf>
    <xf numFmtId="168" fontId="46" fillId="19" borderId="48" xfId="0" applyNumberFormat="1" applyFont="1" applyFill="1" applyBorder="1" applyAlignment="1">
      <alignment horizontal="center" vertical="top" wrapText="1"/>
    </xf>
    <xf numFmtId="169" fontId="46" fillId="19" borderId="48" xfId="0" applyNumberFormat="1" applyFont="1" applyFill="1" applyBorder="1" applyAlignment="1">
      <alignment horizontal="center" vertical="top" wrapText="1"/>
    </xf>
    <xf numFmtId="168" fontId="46" fillId="0" borderId="49" xfId="0" applyNumberFormat="1" applyFont="1" applyFill="1" applyBorder="1" applyAlignment="1">
      <alignment horizontal="left" vertical="top" wrapText="1"/>
    </xf>
    <xf numFmtId="169" fontId="46" fillId="0" borderId="49" xfId="0" applyNumberFormat="1" applyFont="1" applyFill="1" applyBorder="1" applyAlignment="1">
      <alignment horizontal="center" vertical="top" wrapText="1"/>
    </xf>
    <xf numFmtId="170" fontId="48" fillId="0" borderId="49" xfId="0" applyNumberFormat="1" applyFont="1" applyFill="1" applyBorder="1" applyAlignment="1">
      <alignment horizontal="left" vertical="top" wrapText="1"/>
    </xf>
    <xf numFmtId="168" fontId="46" fillId="19" borderId="49" xfId="0" applyNumberFormat="1" applyFont="1" applyFill="1" applyBorder="1" applyAlignment="1">
      <alignment horizontal="left" vertical="top" wrapText="1"/>
    </xf>
    <xf numFmtId="169" fontId="46" fillId="19" borderId="49" xfId="0" applyNumberFormat="1" applyFont="1" applyFill="1" applyBorder="1" applyAlignment="1">
      <alignment horizontal="center" vertical="top" wrapText="1"/>
    </xf>
    <xf numFmtId="170" fontId="48" fillId="19" borderId="49" xfId="0" applyNumberFormat="1" applyFont="1" applyFill="1" applyBorder="1" applyAlignment="1">
      <alignment horizontal="left" vertical="top" wrapText="1"/>
    </xf>
    <xf numFmtId="0" fontId="0" fillId="0" borderId="49" xfId="0" applyFill="1" applyBorder="1" applyAlignment="1">
      <alignment horizontal="left" vertical="top" wrapText="1"/>
    </xf>
    <xf numFmtId="168" fontId="46" fillId="0" borderId="49" xfId="0" applyNumberFormat="1" applyFont="1" applyFill="1" applyBorder="1" applyAlignment="1">
      <alignment horizontal="center" vertical="top" wrapText="1"/>
    </xf>
    <xf numFmtId="0" fontId="0" fillId="19" borderId="49" xfId="0" applyFill="1" applyBorder="1" applyAlignment="1">
      <alignment horizontal="left" vertical="top" wrapText="1"/>
    </xf>
    <xf numFmtId="0" fontId="0" fillId="0" borderId="50" xfId="0" applyFill="1" applyBorder="1" applyAlignment="1">
      <alignment horizontal="left" vertical="top" wrapText="1"/>
    </xf>
    <xf numFmtId="171" fontId="46" fillId="0" borderId="50" xfId="0" applyNumberFormat="1" applyFont="1" applyFill="1" applyBorder="1" applyAlignment="1">
      <alignment horizontal="left" vertical="top" wrapText="1"/>
    </xf>
    <xf numFmtId="169" fontId="46" fillId="0" borderId="50" xfId="0" applyNumberFormat="1" applyFont="1" applyFill="1" applyBorder="1" applyAlignment="1">
      <alignment horizontal="center" vertical="top" wrapText="1"/>
    </xf>
    <xf numFmtId="168" fontId="46" fillId="19" borderId="49" xfId="0" applyNumberFormat="1" applyFont="1" applyFill="1" applyBorder="1" applyAlignment="1">
      <alignment horizontal="center" vertical="top" wrapText="1"/>
    </xf>
    <xf numFmtId="0" fontId="0" fillId="19" borderId="50" xfId="0" applyFill="1" applyBorder="1" applyAlignment="1">
      <alignment horizontal="left" vertical="top" wrapText="1"/>
    </xf>
    <xf numFmtId="0" fontId="45" fillId="19" borderId="50" xfId="0" applyFont="1" applyFill="1" applyBorder="1" applyAlignment="1">
      <alignment horizontal="left" vertical="top" wrapText="1"/>
    </xf>
    <xf numFmtId="169" fontId="46" fillId="19" borderId="50" xfId="0" applyNumberFormat="1" applyFont="1" applyFill="1" applyBorder="1" applyAlignment="1">
      <alignment horizontal="center" vertical="top" wrapText="1"/>
    </xf>
    <xf numFmtId="167" fontId="48" fillId="19" borderId="50" xfId="0" applyNumberFormat="1" applyFont="1" applyFill="1" applyBorder="1" applyAlignment="1">
      <alignment horizontal="center" vertical="top" wrapText="1"/>
    </xf>
    <xf numFmtId="0" fontId="49" fillId="19" borderId="50" xfId="0" applyFont="1" applyFill="1" applyBorder="1" applyAlignment="1">
      <alignment horizontal="center" vertical="top" wrapText="1"/>
    </xf>
    <xf numFmtId="168" fontId="46" fillId="19" borderId="48" xfId="0" applyNumberFormat="1" applyFont="1" applyFill="1" applyBorder="1" applyAlignment="1">
      <alignment horizontal="left" vertical="top" wrapText="1"/>
    </xf>
    <xf numFmtId="170" fontId="50" fillId="19" borderId="48" xfId="0" applyNumberFormat="1" applyFont="1" applyFill="1" applyBorder="1" applyAlignment="1">
      <alignment horizontal="left" vertical="top" wrapText="1"/>
    </xf>
    <xf numFmtId="167" fontId="50" fillId="0" borderId="49" xfId="0" applyNumberFormat="1" applyFont="1" applyFill="1" applyBorder="1" applyAlignment="1">
      <alignment horizontal="center" vertical="top" wrapText="1"/>
    </xf>
    <xf numFmtId="167" fontId="50" fillId="0" borderId="49" xfId="0" applyNumberFormat="1" applyFont="1" applyFill="1" applyBorder="1" applyAlignment="1">
      <alignment horizontal="left" vertical="top" wrapText="1"/>
    </xf>
    <xf numFmtId="167" fontId="50" fillId="19" borderId="49" xfId="0" applyNumberFormat="1" applyFont="1" applyFill="1" applyBorder="1" applyAlignment="1">
      <alignment horizontal="center" vertical="top" wrapText="1"/>
    </xf>
    <xf numFmtId="167" fontId="50" fillId="19" borderId="49" xfId="0" applyNumberFormat="1" applyFont="1" applyFill="1" applyBorder="1" applyAlignment="1">
      <alignment horizontal="left" vertical="top" wrapText="1"/>
    </xf>
    <xf numFmtId="0" fontId="51" fillId="19" borderId="49" xfId="0" applyFont="1" applyFill="1" applyBorder="1" applyAlignment="1">
      <alignment horizontal="center" vertical="top" wrapText="1"/>
    </xf>
    <xf numFmtId="0" fontId="51" fillId="0" borderId="49" xfId="0" applyFont="1" applyFill="1" applyBorder="1" applyAlignment="1">
      <alignment horizontal="center" vertical="top" wrapText="1"/>
    </xf>
    <xf numFmtId="167" fontId="50" fillId="0" borderId="50" xfId="0" applyNumberFormat="1" applyFont="1" applyFill="1" applyBorder="1" applyAlignment="1">
      <alignment horizontal="center" vertical="top" wrapText="1"/>
    </xf>
    <xf numFmtId="0" fontId="51" fillId="0" borderId="50" xfId="0" applyFont="1" applyFill="1" applyBorder="1" applyAlignment="1">
      <alignment horizontal="center" vertical="top" wrapText="1"/>
    </xf>
    <xf numFmtId="0" fontId="0" fillId="19" borderId="48" xfId="0" applyFill="1" applyBorder="1" applyAlignment="1">
      <alignment horizontal="left" vertical="top" wrapText="1"/>
    </xf>
    <xf numFmtId="169" fontId="46" fillId="19" borderId="48" xfId="0" applyNumberFormat="1" applyFont="1" applyFill="1" applyBorder="1" applyAlignment="1">
      <alignment horizontal="left" vertical="top" wrapText="1"/>
    </xf>
    <xf numFmtId="167" fontId="50" fillId="19" borderId="48" xfId="0" applyNumberFormat="1" applyFont="1" applyFill="1" applyBorder="1" applyAlignment="1">
      <alignment horizontal="center" vertical="top" wrapText="1"/>
    </xf>
    <xf numFmtId="0" fontId="51" fillId="19" borderId="48" xfId="0" applyFont="1" applyFill="1" applyBorder="1" applyAlignment="1">
      <alignment horizontal="center" vertical="top" wrapText="1"/>
    </xf>
    <xf numFmtId="169" fontId="46" fillId="0" borderId="49" xfId="0" applyNumberFormat="1" applyFont="1" applyFill="1" applyBorder="1" applyAlignment="1">
      <alignment horizontal="left" vertical="top" wrapText="1"/>
    </xf>
    <xf numFmtId="169" fontId="46" fillId="19" borderId="49" xfId="0" applyNumberFormat="1" applyFont="1" applyFill="1" applyBorder="1" applyAlignment="1">
      <alignment horizontal="left" vertical="top" wrapText="1"/>
    </xf>
    <xf numFmtId="169" fontId="46" fillId="19" borderId="50" xfId="0" applyNumberFormat="1" applyFont="1" applyFill="1" applyBorder="1" applyAlignment="1">
      <alignment horizontal="left" vertical="top" wrapText="1"/>
    </xf>
    <xf numFmtId="0" fontId="51" fillId="19" borderId="50" xfId="0" applyFont="1" applyFill="1" applyBorder="1" applyAlignment="1">
      <alignment horizontal="center" vertical="top" wrapText="1"/>
    </xf>
    <xf numFmtId="169" fontId="46" fillId="0" borderId="50" xfId="0" applyNumberFormat="1" applyFont="1" applyFill="1" applyBorder="1" applyAlignment="1">
      <alignment horizontal="left" vertical="top" wrapText="1"/>
    </xf>
    <xf numFmtId="172" fontId="46" fillId="19" borderId="48" xfId="0" applyNumberFormat="1" applyFont="1" applyFill="1" applyBorder="1" applyAlignment="1">
      <alignment horizontal="left" vertical="top" wrapText="1"/>
    </xf>
    <xf numFmtId="168" fontId="46" fillId="0" borderId="50" xfId="0" applyNumberFormat="1" applyFont="1" applyFill="1" applyBorder="1" applyAlignment="1">
      <alignment horizontal="left" vertical="top" wrapText="1"/>
    </xf>
    <xf numFmtId="167" fontId="50" fillId="0" borderId="50" xfId="0" applyNumberFormat="1" applyFont="1" applyFill="1" applyBorder="1" applyAlignment="1">
      <alignment horizontal="left" vertical="top" wrapText="1"/>
    </xf>
    <xf numFmtId="171" fontId="46" fillId="0" borderId="49" xfId="0" applyNumberFormat="1" applyFont="1" applyFill="1" applyBorder="1" applyAlignment="1">
      <alignment horizontal="left" vertical="top" wrapText="1"/>
    </xf>
    <xf numFmtId="170" fontId="50" fillId="0" borderId="49" xfId="0" applyNumberFormat="1" applyFont="1" applyFill="1" applyBorder="1" applyAlignment="1">
      <alignment horizontal="left" vertical="top" wrapText="1"/>
    </xf>
    <xf numFmtId="170" fontId="50" fillId="19" borderId="49" xfId="0" applyNumberFormat="1" applyFont="1" applyFill="1" applyBorder="1" applyAlignment="1">
      <alignment horizontal="left" vertical="top" wrapText="1"/>
    </xf>
    <xf numFmtId="171" fontId="46" fillId="19" borderId="49" xfId="0" applyNumberFormat="1" applyFont="1" applyFill="1" applyBorder="1" applyAlignment="1">
      <alignment horizontal="left" vertical="top" wrapText="1"/>
    </xf>
    <xf numFmtId="0" fontId="0" fillId="19" borderId="50" xfId="0" applyFill="1" applyBorder="1" applyAlignment="1">
      <alignment horizontal="center" vertical="top" wrapText="1"/>
    </xf>
    <xf numFmtId="171" fontId="46" fillId="19" borderId="50" xfId="0" applyNumberFormat="1" applyFont="1" applyFill="1" applyBorder="1" applyAlignment="1">
      <alignment horizontal="left" vertical="top" wrapText="1"/>
    </xf>
    <xf numFmtId="167" fontId="50" fillId="19" borderId="50" xfId="0" applyNumberFormat="1" applyFont="1" applyFill="1" applyBorder="1" applyAlignment="1">
      <alignment horizontal="left" vertical="top" wrapText="1"/>
    </xf>
    <xf numFmtId="170" fontId="50" fillId="19" borderId="50" xfId="0" applyNumberFormat="1" applyFont="1" applyFill="1" applyBorder="1" applyAlignment="1">
      <alignment horizontal="left" vertical="top" wrapText="1"/>
    </xf>
    <xf numFmtId="171" fontId="46" fillId="19" borderId="48" xfId="0" applyNumberFormat="1" applyFont="1" applyFill="1" applyBorder="1" applyAlignment="1">
      <alignment horizontal="left" vertical="top" wrapText="1"/>
    </xf>
    <xf numFmtId="167" fontId="50" fillId="19" borderId="48" xfId="0" applyNumberFormat="1" applyFont="1" applyFill="1" applyBorder="1" applyAlignment="1">
      <alignment horizontal="left" vertical="top" wrapText="1"/>
    </xf>
    <xf numFmtId="172" fontId="46" fillId="0" borderId="49" xfId="0" applyNumberFormat="1" applyFont="1" applyFill="1" applyBorder="1" applyAlignment="1">
      <alignment horizontal="left" vertical="top" wrapText="1"/>
    </xf>
    <xf numFmtId="168" fontId="46" fillId="19" borderId="50" xfId="0" applyNumberFormat="1" applyFont="1" applyFill="1" applyBorder="1" applyAlignment="1">
      <alignment horizontal="left" vertical="top" wrapText="1"/>
    </xf>
    <xf numFmtId="167" fontId="50" fillId="19" borderId="50" xfId="0" applyNumberFormat="1" applyFont="1" applyFill="1" applyBorder="1" applyAlignment="1">
      <alignment horizontal="center" vertical="top" wrapText="1"/>
    </xf>
    <xf numFmtId="0" fontId="0" fillId="2" borderId="0" xfId="0" applyFill="1"/>
    <xf numFmtId="0" fontId="3" fillId="2" borderId="0" xfId="0" applyFont="1" applyFill="1" applyAlignment="1">
      <alignment horizontal="center"/>
    </xf>
    <xf numFmtId="0" fontId="3" fillId="2" borderId="0" xfId="0" applyFont="1" applyFill="1"/>
    <xf numFmtId="0" fontId="0" fillId="0" borderId="0" xfId="0" applyAlignment="1">
      <alignment horizontal="center"/>
    </xf>
    <xf numFmtId="10" fontId="0" fillId="0" borderId="0" xfId="0" applyNumberFormat="1" applyAlignment="1"/>
    <xf numFmtId="0" fontId="0" fillId="20" borderId="0" xfId="0" applyNumberFormat="1" applyFont="1" applyFill="1" applyBorder="1" applyAlignment="1">
      <alignment wrapText="1"/>
    </xf>
    <xf numFmtId="0" fontId="10" fillId="2" borderId="20" xfId="0" applyNumberFormat="1" applyFont="1" applyFill="1" applyBorder="1" applyAlignment="1">
      <alignment wrapText="1"/>
    </xf>
    <xf numFmtId="0" fontId="10" fillId="2" borderId="21" xfId="0" applyNumberFormat="1" applyFont="1" applyFill="1" applyBorder="1" applyAlignment="1">
      <alignment wrapText="1"/>
    </xf>
    <xf numFmtId="0" fontId="10" fillId="2" borderId="22" xfId="0" applyNumberFormat="1" applyFont="1" applyFill="1" applyBorder="1" applyAlignment="1">
      <alignment wrapText="1"/>
    </xf>
    <xf numFmtId="0" fontId="3" fillId="0" borderId="0" xfId="0" applyNumberFormat="1" applyFont="1" applyAlignment="1">
      <alignment wrapText="1"/>
    </xf>
    <xf numFmtId="0" fontId="0" fillId="0" borderId="0" xfId="0"/>
    <xf numFmtId="0" fontId="0" fillId="0" borderId="0" xfId="0" applyNumberFormat="1" applyFont="1" applyFill="1" applyBorder="1" applyAlignment="1">
      <alignment wrapText="1"/>
    </xf>
    <xf numFmtId="0" fontId="4" fillId="0" borderId="0" xfId="0" applyNumberFormat="1" applyFont="1" applyFill="1" applyBorder="1" applyAlignment="1">
      <alignment wrapText="1"/>
    </xf>
    <xf numFmtId="0" fontId="4" fillId="0" borderId="0" xfId="0" applyNumberFormat="1" applyFont="1" applyAlignment="1">
      <alignment wrapText="1"/>
    </xf>
    <xf numFmtId="0" fontId="4" fillId="0" borderId="0" xfId="0" applyFont="1" applyFill="1" applyAlignment="1">
      <alignment wrapText="1"/>
    </xf>
    <xf numFmtId="0" fontId="4" fillId="0" borderId="0" xfId="0" applyFont="1" applyAlignment="1">
      <alignment horizontal="left" wrapText="1"/>
    </xf>
    <xf numFmtId="9" fontId="4" fillId="0" borderId="0" xfId="0" applyNumberFormat="1" applyFont="1" applyAlignment="1">
      <alignment wrapText="1"/>
    </xf>
    <xf numFmtId="9" fontId="5" fillId="0" borderId="0" xfId="1" applyFont="1" applyAlignment="1">
      <alignment wrapText="1"/>
    </xf>
    <xf numFmtId="0" fontId="10" fillId="2" borderId="0" xfId="0" applyNumberFormat="1" applyFont="1" applyFill="1" applyBorder="1" applyAlignment="1">
      <alignment wrapText="1"/>
    </xf>
    <xf numFmtId="9" fontId="5" fillId="0" borderId="0" xfId="1" applyFont="1" applyFill="1" applyBorder="1" applyAlignment="1">
      <alignment wrapText="1"/>
    </xf>
    <xf numFmtId="0" fontId="0" fillId="0" borderId="0" xfId="0" applyAlignment="1">
      <alignment horizontal="left" wrapText="1"/>
    </xf>
    <xf numFmtId="0" fontId="4" fillId="0" borderId="0" xfId="0" applyFont="1" applyBorder="1" applyAlignment="1">
      <alignment wrapText="1"/>
    </xf>
    <xf numFmtId="0" fontId="0" fillId="0" borderId="0" xfId="0" applyFill="1"/>
    <xf numFmtId="0" fontId="4" fillId="0" borderId="0" xfId="1" applyNumberFormat="1" applyFont="1" applyAlignment="1">
      <alignment wrapText="1"/>
    </xf>
    <xf numFmtId="0" fontId="0" fillId="0" borderId="0" xfId="0" applyAlignment="1">
      <alignment horizontal="left" wrapText="1"/>
    </xf>
    <xf numFmtId="0" fontId="0" fillId="21" borderId="0" xfId="0" applyFill="1"/>
    <xf numFmtId="0" fontId="0" fillId="22" borderId="0" xfId="0" applyFill="1"/>
    <xf numFmtId="0" fontId="3" fillId="0" borderId="0" xfId="0" applyFont="1"/>
    <xf numFmtId="0" fontId="0" fillId="2" borderId="0" xfId="0" applyFill="1" applyAlignment="1">
      <alignment horizontal="left"/>
    </xf>
    <xf numFmtId="0" fontId="3"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0" borderId="0" xfId="0" applyFill="1" applyAlignment="1">
      <alignment horizontal="left"/>
    </xf>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0" borderId="0" xfId="0" quotePrefix="1" applyFill="1" applyAlignment="1">
      <alignment horizontal="left"/>
    </xf>
    <xf numFmtId="0" fontId="0" fillId="37" borderId="0" xfId="0" applyFill="1"/>
    <xf numFmtId="0" fontId="0" fillId="38" borderId="0" xfId="0" applyFill="1"/>
    <xf numFmtId="0" fontId="4" fillId="0" borderId="0" xfId="0" quotePrefix="1" applyNumberFormat="1" applyFont="1" applyFill="1" applyBorder="1" applyAlignment="1">
      <alignment wrapText="1"/>
    </xf>
    <xf numFmtId="0" fontId="4" fillId="0" borderId="26" xfId="0" applyNumberFormat="1" applyFont="1" applyFill="1" applyBorder="1" applyAlignment="1">
      <alignment wrapText="1"/>
    </xf>
    <xf numFmtId="0" fontId="0" fillId="0" borderId="26" xfId="0" applyNumberFormat="1" applyFont="1" applyFill="1" applyBorder="1" applyAlignment="1">
      <alignment wrapText="1"/>
    </xf>
    <xf numFmtId="0" fontId="0" fillId="0" borderId="26" xfId="0" applyNumberFormat="1" applyBorder="1" applyAlignment="1">
      <alignment wrapText="1"/>
    </xf>
    <xf numFmtId="0" fontId="4" fillId="0" borderId="26" xfId="0" applyFont="1" applyFill="1" applyBorder="1" applyAlignment="1">
      <alignment wrapText="1"/>
    </xf>
    <xf numFmtId="0" fontId="0" fillId="0" borderId="26" xfId="0" applyBorder="1" applyAlignment="1">
      <alignment wrapText="1"/>
    </xf>
    <xf numFmtId="0" fontId="4" fillId="0" borderId="26" xfId="0" quotePrefix="1" applyNumberFormat="1" applyFont="1" applyFill="1" applyBorder="1" applyAlignment="1">
      <alignment wrapText="1"/>
    </xf>
    <xf numFmtId="0" fontId="4" fillId="0" borderId="26" xfId="0" applyNumberFormat="1" applyFont="1" applyBorder="1" applyAlignment="1">
      <alignment wrapText="1"/>
    </xf>
    <xf numFmtId="0" fontId="0" fillId="0" borderId="0" xfId="0" applyNumberFormat="1" applyBorder="1" applyAlignment="1">
      <alignment wrapText="1"/>
    </xf>
    <xf numFmtId="0" fontId="0" fillId="0" borderId="0" xfId="0" applyAlignment="1">
      <alignment horizontal="left" wrapText="1"/>
    </xf>
    <xf numFmtId="0" fontId="0" fillId="0" borderId="0" xfId="0" applyAlignment="1">
      <alignment horizontal="left" wrapText="1"/>
    </xf>
    <xf numFmtId="0" fontId="3" fillId="2" borderId="0" xfId="0" applyFont="1" applyFill="1" applyAlignment="1">
      <alignment horizontal="center" vertical="center"/>
    </xf>
    <xf numFmtId="0" fontId="4" fillId="2" borderId="0" xfId="0" applyFont="1" applyFill="1" applyAlignment="1">
      <alignment wrapText="1"/>
    </xf>
    <xf numFmtId="0" fontId="0" fillId="2" borderId="0" xfId="0" applyFill="1" applyAlignment="1">
      <alignment wrapText="1"/>
    </xf>
    <xf numFmtId="0" fontId="10" fillId="2" borderId="21" xfId="0" applyFont="1" applyFill="1" applyBorder="1" applyAlignment="1">
      <alignment wrapText="1"/>
    </xf>
    <xf numFmtId="0" fontId="10" fillId="2" borderId="21" xfId="0" applyFont="1" applyFill="1" applyBorder="1" applyAlignment="1">
      <alignment horizontal="left" wrapText="1"/>
    </xf>
    <xf numFmtId="0" fontId="0" fillId="0" borderId="26" xfId="0" applyBorder="1" applyAlignment="1">
      <alignment horizontal="left" wrapText="1"/>
    </xf>
    <xf numFmtId="0" fontId="0" fillId="0" borderId="0" xfId="0" applyBorder="1" applyAlignment="1">
      <alignment horizontal="left" wrapText="1"/>
    </xf>
    <xf numFmtId="0" fontId="4" fillId="20" borderId="0" xfId="0" applyNumberFormat="1" applyFont="1" applyFill="1" applyBorder="1" applyAlignment="1">
      <alignment wrapText="1"/>
    </xf>
    <xf numFmtId="0" fontId="0" fillId="0" borderId="26" xfId="0" applyFill="1" applyBorder="1" applyAlignment="1">
      <alignment wrapText="1"/>
    </xf>
    <xf numFmtId="9" fontId="0" fillId="0" borderId="0" xfId="0" applyNumberFormat="1" applyAlignment="1">
      <alignment wrapText="1"/>
    </xf>
    <xf numFmtId="0" fontId="0" fillId="0" borderId="0" xfId="0" applyAlignment="1">
      <alignment horizontal="left" wrapText="1"/>
    </xf>
    <xf numFmtId="0" fontId="0" fillId="2" borderId="0" xfId="0" applyFill="1" applyAlignment="1"/>
    <xf numFmtId="164" fontId="0" fillId="0" borderId="0" xfId="0" applyNumberFormat="1" applyAlignment="1">
      <alignment wrapText="1"/>
    </xf>
    <xf numFmtId="0" fontId="0" fillId="0" borderId="0" xfId="0" applyAlignment="1">
      <alignment horizontal="left" wrapText="1"/>
    </xf>
    <xf numFmtId="0" fontId="0" fillId="0" borderId="0" xfId="0" applyFont="1" applyFill="1" applyAlignment="1"/>
    <xf numFmtId="0" fontId="0" fillId="0" borderId="0" xfId="0" applyFont="1" applyFill="1"/>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20" borderId="0" xfId="0" applyFill="1" applyAlignment="1">
      <alignment wrapText="1"/>
    </xf>
    <xf numFmtId="0" fontId="0" fillId="0" borderId="0" xfId="0" applyAlignment="1">
      <alignment horizontal="left" wrapText="1"/>
    </xf>
    <xf numFmtId="0" fontId="3" fillId="2" borderId="0" xfId="0" applyNumberFormat="1" applyFont="1" applyFill="1" applyAlignment="1">
      <alignment wrapText="1"/>
    </xf>
    <xf numFmtId="0" fontId="0" fillId="0" borderId="0" xfId="0" applyAlignment="1">
      <alignment horizontal="left" wrapText="1"/>
    </xf>
    <xf numFmtId="0" fontId="3" fillId="0" borderId="0" xfId="0" applyFont="1" applyFill="1" applyAlignment="1">
      <alignment wrapText="1"/>
    </xf>
    <xf numFmtId="0" fontId="3" fillId="0" borderId="0" xfId="0" applyFont="1" applyFill="1" applyAlignment="1">
      <alignment horizontal="right" wrapText="1"/>
    </xf>
    <xf numFmtId="0" fontId="10" fillId="3" borderId="52" xfId="0" applyFont="1" applyFill="1" applyBorder="1" applyAlignment="1">
      <alignment wrapText="1"/>
    </xf>
    <xf numFmtId="49" fontId="4" fillId="0" borderId="52" xfId="1" applyNumberFormat="1" applyFont="1" applyFill="1" applyBorder="1" applyAlignment="1">
      <alignment wrapText="1"/>
    </xf>
    <xf numFmtId="0" fontId="0" fillId="0" borderId="52" xfId="0" applyBorder="1" applyAlignment="1">
      <alignment wrapText="1"/>
    </xf>
    <xf numFmtId="49" fontId="0" fillId="0" borderId="52" xfId="0" applyNumberFormat="1" applyFont="1" applyFill="1" applyBorder="1" applyAlignment="1">
      <alignment wrapText="1"/>
    </xf>
    <xf numFmtId="49" fontId="4" fillId="0" borderId="52" xfId="0" applyNumberFormat="1" applyFont="1" applyFill="1" applyBorder="1" applyAlignment="1">
      <alignment wrapText="1"/>
    </xf>
    <xf numFmtId="49" fontId="8" fillId="0" borderId="52" xfId="0" applyNumberFormat="1" applyFont="1" applyFill="1" applyBorder="1" applyAlignment="1">
      <alignment wrapText="1"/>
    </xf>
    <xf numFmtId="0" fontId="3" fillId="4" borderId="0" xfId="0" applyFont="1" applyFill="1" applyBorder="1" applyAlignment="1"/>
    <xf numFmtId="0" fontId="3" fillId="20" borderId="0" xfId="0" applyFont="1" applyFill="1"/>
    <xf numFmtId="0" fontId="3" fillId="20" borderId="0" xfId="0" applyFont="1" applyFill="1" applyBorder="1"/>
    <xf numFmtId="49" fontId="0" fillId="0" borderId="0" xfId="0" applyNumberFormat="1" applyAlignment="1">
      <alignment wrapText="1"/>
    </xf>
    <xf numFmtId="49" fontId="4" fillId="0" borderId="0" xfId="0" applyNumberFormat="1" applyFont="1" applyAlignment="1">
      <alignment wrapText="1"/>
    </xf>
    <xf numFmtId="0" fontId="0" fillId="40" borderId="0" xfId="0" applyFill="1"/>
    <xf numFmtId="0" fontId="0" fillId="0" borderId="0" xfId="0" quotePrefix="1"/>
    <xf numFmtId="0" fontId="0" fillId="41" borderId="0" xfId="0" applyFill="1"/>
    <xf numFmtId="0" fontId="0" fillId="42" borderId="0" xfId="0" applyFill="1"/>
    <xf numFmtId="0" fontId="0" fillId="43" borderId="0" xfId="0" applyFill="1"/>
    <xf numFmtId="11" fontId="0" fillId="0" borderId="0" xfId="0" applyNumberFormat="1"/>
    <xf numFmtId="0" fontId="0" fillId="0" borderId="0" xfId="0" applyFont="1"/>
    <xf numFmtId="11" fontId="0" fillId="0" borderId="0" xfId="0" applyNumberFormat="1" applyFont="1" applyFill="1" applyBorder="1" applyAlignment="1">
      <alignment wrapText="1"/>
    </xf>
    <xf numFmtId="0" fontId="10" fillId="2" borderId="0" xfId="0" applyFont="1" applyFill="1" applyAlignment="1">
      <alignment wrapText="1"/>
    </xf>
    <xf numFmtId="49" fontId="0" fillId="0" borderId="53" xfId="0" applyNumberFormat="1" applyBorder="1" applyAlignment="1">
      <alignment wrapText="1"/>
    </xf>
    <xf numFmtId="0" fontId="0" fillId="0" borderId="0" xfId="0" applyAlignment="1">
      <alignment horizontal="left" wrapText="1"/>
    </xf>
    <xf numFmtId="0" fontId="0" fillId="0" borderId="0" xfId="1" applyNumberFormat="1" applyFont="1" applyFill="1" applyBorder="1" applyAlignment="1">
      <alignment wrapText="1"/>
    </xf>
    <xf numFmtId="49" fontId="0" fillId="0" borderId="53" xfId="0" applyNumberFormat="1" applyFill="1" applyBorder="1" applyAlignment="1">
      <alignment wrapText="1"/>
    </xf>
    <xf numFmtId="0" fontId="9" fillId="0" borderId="0" xfId="0" applyFont="1" applyFill="1" applyAlignment="1">
      <alignment horizontal="right" wrapText="1"/>
    </xf>
    <xf numFmtId="0" fontId="54" fillId="0" borderId="0" xfId="0" applyFont="1" applyAlignment="1">
      <alignment wrapText="1"/>
    </xf>
    <xf numFmtId="1" fontId="54" fillId="0" borderId="0" xfId="0" applyNumberFormat="1" applyFont="1" applyAlignment="1">
      <alignment horizontal="right" wrapText="1"/>
    </xf>
    <xf numFmtId="0" fontId="19" fillId="8" borderId="0" xfId="7" applyFill="1" applyAlignment="1"/>
    <xf numFmtId="0" fontId="20" fillId="8" borderId="0" xfId="8" applyNumberFormat="1" applyFill="1">
      <alignment horizontal="right"/>
    </xf>
    <xf numFmtId="0" fontId="21" fillId="8" borderId="0" xfId="3" applyFont="1" applyFill="1"/>
    <xf numFmtId="0" fontId="22" fillId="9" borderId="29" xfId="12" applyFont="1" applyBorder="1" applyAlignment="1">
      <alignment horizontal="left" vertical="center" indent="1"/>
    </xf>
    <xf numFmtId="0" fontId="25" fillId="8" borderId="24" xfId="3" applyFont="1" applyFill="1" applyBorder="1"/>
    <xf numFmtId="0" fontId="19" fillId="8" borderId="25" xfId="7" applyFill="1" applyBorder="1" applyAlignment="1"/>
    <xf numFmtId="0" fontId="26" fillId="8" borderId="0" xfId="3" applyFont="1" applyFill="1"/>
    <xf numFmtId="0" fontId="25" fillId="8" borderId="0" xfId="3" applyFont="1" applyFill="1"/>
    <xf numFmtId="0" fontId="29" fillId="14" borderId="29" xfId="9" applyFont="1" applyFill="1" applyBorder="1">
      <alignment horizontal="left" vertical="center"/>
    </xf>
    <xf numFmtId="0" fontId="24" fillId="8" borderId="0" xfId="3" applyFont="1" applyFill="1"/>
    <xf numFmtId="0" fontId="24" fillId="8" borderId="0" xfId="8" applyFont="1" applyFill="1">
      <alignment horizontal="right"/>
    </xf>
    <xf numFmtId="0" fontId="24" fillId="8" borderId="0" xfId="13" applyFill="1"/>
    <xf numFmtId="0" fontId="24" fillId="8" borderId="0" xfId="13" applyFill="1" applyAlignment="1">
      <alignment vertical="center"/>
    </xf>
    <xf numFmtId="0" fontId="22" fillId="9" borderId="30" xfId="13" applyFont="1" applyFill="1" applyBorder="1" applyAlignment="1">
      <alignment horizontal="left" vertical="center"/>
    </xf>
    <xf numFmtId="0" fontId="22" fillId="9" borderId="33" xfId="13" quotePrefix="1" applyFont="1" applyFill="1" applyBorder="1" applyAlignment="1">
      <alignment horizontal="center" vertical="center"/>
    </xf>
    <xf numFmtId="0" fontId="22" fillId="9" borderId="31" xfId="13" quotePrefix="1" applyFont="1" applyFill="1" applyBorder="1" applyAlignment="1">
      <alignment horizontal="center" vertical="center"/>
    </xf>
    <xf numFmtId="0" fontId="22" fillId="9" borderId="31" xfId="13" applyFont="1" applyFill="1" applyBorder="1" applyAlignment="1">
      <alignment horizontal="center" vertical="center"/>
    </xf>
    <xf numFmtId="0" fontId="22" fillId="9" borderId="31" xfId="13" applyFont="1" applyFill="1" applyBorder="1" applyAlignment="1">
      <alignment horizontal="center" vertical="center" wrapText="1"/>
    </xf>
    <xf numFmtId="0" fontId="22" fillId="9" borderId="29" xfId="13" quotePrefix="1" applyFont="1" applyFill="1" applyBorder="1" applyAlignment="1">
      <alignment horizontal="center" vertical="center"/>
    </xf>
    <xf numFmtId="0" fontId="22" fillId="9" borderId="40" xfId="13" applyFont="1" applyFill="1" applyBorder="1" applyAlignment="1">
      <alignment horizontal="left" vertical="center"/>
    </xf>
    <xf numFmtId="0" fontId="22" fillId="9" borderId="43" xfId="13" applyFont="1" applyFill="1" applyBorder="1" applyAlignment="1">
      <alignment vertical="center"/>
    </xf>
    <xf numFmtId="0" fontId="22" fillId="9" borderId="29" xfId="13" applyFont="1" applyFill="1" applyBorder="1" applyAlignment="1">
      <alignment vertical="center"/>
    </xf>
    <xf numFmtId="0" fontId="22" fillId="9" borderId="39" xfId="13" applyFont="1" applyFill="1" applyBorder="1" applyAlignment="1">
      <alignment vertical="center"/>
    </xf>
    <xf numFmtId="0" fontId="24" fillId="8" borderId="0" xfId="13" applyFill="1" applyAlignment="1">
      <alignment horizontal="right" vertical="center"/>
    </xf>
    <xf numFmtId="0" fontId="19" fillId="8" borderId="0" xfId="7" applyFill="1" applyAlignment="1">
      <alignment vertical="center"/>
    </xf>
    <xf numFmtId="0" fontId="22" fillId="8" borderId="0" xfId="13" applyFont="1" applyFill="1" applyAlignment="1">
      <alignment vertical="center"/>
    </xf>
    <xf numFmtId="0" fontId="22" fillId="9" borderId="32" xfId="13" applyFont="1" applyFill="1" applyBorder="1" applyAlignment="1">
      <alignment horizontal="center" vertical="center" textRotation="90"/>
    </xf>
    <xf numFmtId="0" fontId="22" fillId="9" borderId="29" xfId="13" applyFont="1" applyFill="1" applyBorder="1" applyAlignment="1">
      <alignment horizontal="center" vertical="center" textRotation="90"/>
    </xf>
    <xf numFmtId="0" fontId="22" fillId="9" borderId="31" xfId="13" applyFont="1" applyFill="1" applyBorder="1" applyAlignment="1">
      <alignment horizontal="center" vertical="center" textRotation="90"/>
    </xf>
    <xf numFmtId="0" fontId="22" fillId="9" borderId="31" xfId="13" applyFont="1" applyFill="1" applyBorder="1" applyAlignment="1">
      <alignment horizontal="center" vertical="center" textRotation="90" wrapText="1"/>
    </xf>
    <xf numFmtId="0" fontId="22" fillId="9" borderId="29" xfId="13" quotePrefix="1" applyFont="1" applyFill="1" applyBorder="1" applyAlignment="1">
      <alignment horizontal="center" vertical="center" textRotation="90"/>
    </xf>
    <xf numFmtId="0" fontId="22" fillId="9" borderId="31" xfId="13" quotePrefix="1" applyFont="1" applyFill="1" applyBorder="1" applyAlignment="1">
      <alignment horizontal="center" vertical="center" textRotation="90"/>
    </xf>
    <xf numFmtId="0" fontId="22" fillId="9" borderId="28" xfId="13" applyFont="1" applyFill="1" applyBorder="1" applyAlignment="1">
      <alignment horizontal="center" vertical="center" wrapText="1"/>
    </xf>
    <xf numFmtId="0" fontId="22" fillId="9" borderId="42" xfId="13" applyFont="1" applyFill="1" applyBorder="1" applyAlignment="1">
      <alignment horizontal="center" vertical="center"/>
    </xf>
    <xf numFmtId="0" fontId="22" fillId="9" borderId="39" xfId="13" applyFont="1" applyFill="1" applyBorder="1" applyAlignment="1">
      <alignment horizontal="left" vertical="center" wrapText="1"/>
    </xf>
    <xf numFmtId="0" fontId="22" fillId="9" borderId="29" xfId="13" applyFont="1" applyFill="1" applyBorder="1" applyAlignment="1">
      <alignment horizontal="left" vertical="center" wrapText="1"/>
    </xf>
    <xf numFmtId="0" fontId="22" fillId="9" borderId="39" xfId="13" applyFont="1" applyFill="1" applyBorder="1" applyAlignment="1">
      <alignment horizontal="left" vertical="center"/>
    </xf>
    <xf numFmtId="0" fontId="22" fillId="9" borderId="42" xfId="13" applyFont="1" applyFill="1" applyBorder="1" applyAlignment="1">
      <alignment horizontal="left" vertical="center"/>
    </xf>
    <xf numFmtId="0" fontId="22" fillId="9" borderId="29" xfId="13" applyFont="1" applyFill="1" applyBorder="1" applyAlignment="1">
      <alignment horizontal="center" vertical="center"/>
    </xf>
    <xf numFmtId="0" fontId="24" fillId="0" borderId="0" xfId="3" applyFont="1"/>
    <xf numFmtId="0" fontId="24" fillId="8" borderId="0" xfId="15" applyFont="1" applyFill="1"/>
    <xf numFmtId="0" fontId="22" fillId="9" borderId="29" xfId="16" applyFont="1" applyAlignment="1">
      <alignment horizontal="left" vertical="center"/>
    </xf>
    <xf numFmtId="0" fontId="24" fillId="8" borderId="0" xfId="17" applyFont="1" applyFill="1" applyBorder="1"/>
    <xf numFmtId="4" fontId="22" fillId="9" borderId="32" xfId="13" quotePrefix="1" applyNumberFormat="1" applyFont="1" applyFill="1" applyBorder="1" applyAlignment="1">
      <alignment horizontal="center" vertical="center"/>
    </xf>
    <xf numFmtId="4" fontId="22" fillId="9" borderId="29" xfId="13" quotePrefix="1" applyNumberFormat="1" applyFont="1" applyFill="1" applyBorder="1" applyAlignment="1">
      <alignment horizontal="center" vertical="center"/>
    </xf>
    <xf numFmtId="4" fontId="22" fillId="9" borderId="29" xfId="13" applyNumberFormat="1" applyFont="1" applyFill="1" applyBorder="1" applyAlignment="1">
      <alignment horizontal="center" vertical="center"/>
    </xf>
    <xf numFmtId="4" fontId="22" fillId="9" borderId="31" xfId="13" applyNumberFormat="1" applyFont="1" applyFill="1" applyBorder="1" applyAlignment="1">
      <alignment horizontal="center" vertical="center"/>
    </xf>
    <xf numFmtId="4" fontId="22" fillId="9" borderId="34" xfId="13" applyNumberFormat="1" applyFont="1" applyFill="1" applyBorder="1" applyAlignment="1">
      <alignment vertical="center"/>
    </xf>
    <xf numFmtId="4" fontId="22" fillId="9" borderId="29" xfId="13" applyNumberFormat="1" applyFont="1" applyFill="1" applyBorder="1" applyAlignment="1">
      <alignment vertical="center"/>
    </xf>
    <xf numFmtId="0" fontId="10" fillId="2" borderId="0" xfId="0" applyFont="1" applyFill="1" applyBorder="1" applyAlignment="1">
      <alignment horizontal="right" wrapText="1"/>
    </xf>
    <xf numFmtId="0" fontId="9" fillId="0" borderId="0" xfId="0" applyFont="1"/>
    <xf numFmtId="0" fontId="5" fillId="0" borderId="0" xfId="0" applyFont="1" applyFill="1" applyAlignment="1">
      <alignment wrapText="1"/>
    </xf>
    <xf numFmtId="49" fontId="0" fillId="0" borderId="0" xfId="0" applyNumberFormat="1" applyFont="1" applyAlignment="1">
      <alignment wrapText="1"/>
    </xf>
    <xf numFmtId="0" fontId="0" fillId="0" borderId="52" xfId="0" applyFont="1" applyBorder="1" applyAlignment="1">
      <alignment wrapText="1"/>
    </xf>
    <xf numFmtId="0" fontId="2" fillId="0" borderId="52" xfId="0" applyFont="1" applyBorder="1" applyAlignment="1">
      <alignment wrapText="1"/>
    </xf>
    <xf numFmtId="0" fontId="5" fillId="0" borderId="0" xfId="0" applyNumberFormat="1" applyFont="1" applyAlignment="1"/>
    <xf numFmtId="0" fontId="4" fillId="0" borderId="54" xfId="0" applyNumberFormat="1" applyFont="1" applyBorder="1" applyAlignment="1"/>
    <xf numFmtId="0" fontId="5" fillId="0" borderId="54" xfId="0" applyNumberFormat="1" applyFont="1" applyBorder="1" applyAlignment="1"/>
    <xf numFmtId="0" fontId="4" fillId="0" borderId="54" xfId="0" applyNumberFormat="1" applyFont="1" applyFill="1" applyBorder="1" applyAlignment="1"/>
    <xf numFmtId="0" fontId="5" fillId="0" borderId="54" xfId="0" applyNumberFormat="1" applyFont="1" applyFill="1" applyBorder="1" applyAlignment="1"/>
    <xf numFmtId="0" fontId="0" fillId="0" borderId="54" xfId="0" applyNumberFormat="1" applyFont="1" applyFill="1" applyBorder="1" applyAlignment="1"/>
    <xf numFmtId="0" fontId="5" fillId="0" borderId="54" xfId="0" applyNumberFormat="1" applyFont="1" applyFill="1" applyBorder="1" applyAlignment="1">
      <alignment horizontal="left"/>
    </xf>
    <xf numFmtId="0" fontId="4" fillId="0" borderId="54" xfId="0" applyNumberFormat="1" applyFont="1" applyFill="1" applyBorder="1" applyAlignment="1">
      <alignment horizontal="left"/>
    </xf>
    <xf numFmtId="0" fontId="5" fillId="0" borderId="54" xfId="1" applyNumberFormat="1" applyFont="1" applyFill="1" applyBorder="1" applyAlignment="1"/>
    <xf numFmtId="0" fontId="0" fillId="0" borderId="54" xfId="0" applyBorder="1" applyAlignment="1"/>
    <xf numFmtId="0" fontId="5" fillId="0" borderId="54" xfId="0" applyFont="1" applyBorder="1" applyAlignment="1"/>
    <xf numFmtId="0" fontId="0" fillId="0" borderId="54" xfId="0" applyNumberFormat="1" applyFill="1" applyBorder="1" applyAlignment="1">
      <alignment horizontal="left" wrapText="1"/>
    </xf>
    <xf numFmtId="0" fontId="10" fillId="44" borderId="0" xfId="0" applyFont="1" applyFill="1" applyBorder="1" applyAlignment="1">
      <alignment wrapText="1"/>
    </xf>
    <xf numFmtId="0" fontId="10" fillId="44" borderId="0" xfId="0" applyNumberFormat="1" applyFont="1" applyFill="1" applyBorder="1" applyAlignment="1">
      <alignment horizontal="left" wrapText="1"/>
    </xf>
    <xf numFmtId="0" fontId="10" fillId="45" borderId="0" xfId="0" applyNumberFormat="1" applyFont="1" applyFill="1" applyBorder="1" applyAlignment="1">
      <alignment wrapText="1"/>
    </xf>
    <xf numFmtId="0" fontId="10" fillId="45" borderId="54" xfId="0" applyNumberFormat="1" applyFont="1" applyFill="1" applyBorder="1" applyAlignment="1">
      <alignment horizontal="left" wrapText="1"/>
    </xf>
    <xf numFmtId="0" fontId="10" fillId="45" borderId="0" xfId="0" applyFont="1" applyFill="1" applyBorder="1" applyAlignment="1">
      <alignment wrapText="1"/>
    </xf>
    <xf numFmtId="0" fontId="10" fillId="45" borderId="0" xfId="0" applyFont="1" applyFill="1" applyAlignment="1">
      <alignment wrapText="1"/>
    </xf>
    <xf numFmtId="0" fontId="0" fillId="0" borderId="52" xfId="0" applyBorder="1"/>
    <xf numFmtId="0" fontId="0" fillId="0" borderId="52" xfId="0" applyFill="1" applyBorder="1" applyAlignment="1">
      <alignment wrapText="1"/>
    </xf>
    <xf numFmtId="0" fontId="0" fillId="0" borderId="52" xfId="0" applyFill="1" applyBorder="1"/>
    <xf numFmtId="0" fontId="0" fillId="0" borderId="0" xfId="0" applyBorder="1"/>
    <xf numFmtId="9" fontId="5" fillId="0" borderId="0" xfId="1" applyFont="1" applyAlignment="1"/>
    <xf numFmtId="0" fontId="10" fillId="44" borderId="54" xfId="0" applyNumberFormat="1" applyFont="1" applyFill="1" applyBorder="1" applyAlignment="1"/>
    <xf numFmtId="0" fontId="0" fillId="0" borderId="54" xfId="0" applyNumberFormat="1" applyFill="1" applyBorder="1" applyAlignment="1"/>
    <xf numFmtId="0" fontId="5" fillId="0" borderId="55" xfId="0" applyNumberFormat="1" applyFont="1" applyBorder="1" applyAlignment="1"/>
    <xf numFmtId="0" fontId="22" fillId="14" borderId="32" xfId="13" applyFont="1" applyFill="1" applyBorder="1" applyAlignment="1">
      <alignment horizontal="center" vertical="center"/>
    </xf>
    <xf numFmtId="0" fontId="22" fillId="9" borderId="28" xfId="13" applyFont="1" applyFill="1" applyBorder="1" applyAlignment="1">
      <alignment horizontal="center" vertical="center"/>
    </xf>
    <xf numFmtId="0" fontId="22" fillId="9" borderId="27" xfId="13" applyFont="1" applyFill="1" applyBorder="1" applyAlignment="1">
      <alignment horizontal="center" vertical="center"/>
    </xf>
    <xf numFmtId="0" fontId="22" fillId="14" borderId="41" xfId="13" applyFont="1" applyFill="1" applyBorder="1" applyAlignment="1">
      <alignment horizontal="center" vertical="center"/>
    </xf>
    <xf numFmtId="0" fontId="22" fillId="9" borderId="29" xfId="9" applyNumberFormat="1" applyFont="1" applyFill="1" applyBorder="1" applyAlignment="1">
      <alignment horizontal="center" vertical="center"/>
    </xf>
    <xf numFmtId="0" fontId="22" fillId="9" borderId="44" xfId="9" applyNumberFormat="1" applyFont="1" applyFill="1" applyBorder="1">
      <alignment horizontal="left" vertical="center"/>
    </xf>
    <xf numFmtId="2" fontId="22" fillId="10" borderId="29" xfId="0" applyNumberFormat="1" applyFont="1" applyFill="1" applyBorder="1" applyAlignment="1">
      <alignment horizontal="right"/>
    </xf>
    <xf numFmtId="0" fontId="22" fillId="9" borderId="34" xfId="9" applyNumberFormat="1" applyFont="1" applyFill="1" applyBorder="1">
      <alignment horizontal="left" vertical="center"/>
    </xf>
    <xf numFmtId="0" fontId="22" fillId="9" borderId="29" xfId="9" applyNumberFormat="1" applyFont="1" applyFill="1" applyBorder="1" applyAlignment="1">
      <alignment horizontal="left" vertical="center" indent="1"/>
    </xf>
    <xf numFmtId="0" fontId="22" fillId="9" borderId="29" xfId="10" applyNumberFormat="1" applyFont="1" applyFill="1" applyBorder="1">
      <alignment horizontal="left" vertical="center" indent="2"/>
    </xf>
    <xf numFmtId="2" fontId="22" fillId="11" borderId="29" xfId="0" applyNumberFormat="1" applyFont="1" applyFill="1" applyBorder="1" applyAlignment="1">
      <alignment horizontal="right"/>
    </xf>
    <xf numFmtId="0" fontId="22" fillId="9" borderId="39" xfId="9" applyNumberFormat="1" applyFont="1" applyFill="1" applyBorder="1" applyAlignment="1">
      <alignment horizontal="left" vertical="center" indent="1"/>
    </xf>
    <xf numFmtId="0" fontId="22" fillId="9" borderId="29" xfId="10" applyNumberFormat="1" applyFont="1" applyFill="1" applyBorder="1" applyAlignment="1">
      <alignment horizontal="left" vertical="top" wrapText="1" indent="2"/>
    </xf>
    <xf numFmtId="0" fontId="22" fillId="9" borderId="44" xfId="9" applyNumberFormat="1" applyFont="1" applyFill="1" applyBorder="1" applyAlignment="1">
      <alignment horizontal="left" vertical="center" indent="1"/>
    </xf>
    <xf numFmtId="0" fontId="22" fillId="9" borderId="29" xfId="9" applyNumberFormat="1" applyFont="1" applyFill="1" applyBorder="1">
      <alignment horizontal="left" vertical="center"/>
    </xf>
    <xf numFmtId="2" fontId="22" fillId="12" borderId="29" xfId="0" applyNumberFormat="1" applyFont="1" applyFill="1" applyBorder="1" applyAlignment="1">
      <alignment horizontal="right"/>
    </xf>
    <xf numFmtId="0" fontId="22" fillId="9" borderId="39" xfId="9" applyNumberFormat="1" applyFont="1" applyFill="1" applyBorder="1">
      <alignment horizontal="left" vertical="center"/>
    </xf>
    <xf numFmtId="0" fontId="22" fillId="9" borderId="29" xfId="11" applyNumberFormat="1" applyFont="1" applyFill="1" applyBorder="1" applyAlignment="1">
      <alignment horizontal="left" vertical="center" indent="2"/>
    </xf>
    <xf numFmtId="0" fontId="22" fillId="9" borderId="30" xfId="9" applyNumberFormat="1" applyFont="1" applyFill="1" applyBorder="1" applyAlignment="1">
      <alignment horizontal="left" vertical="center" indent="1"/>
    </xf>
    <xf numFmtId="0" fontId="22" fillId="9" borderId="29" xfId="12" applyFont="1" applyBorder="1" applyAlignment="1">
      <alignment horizontal="left" vertical="center" indent="2"/>
    </xf>
    <xf numFmtId="2" fontId="22" fillId="7" borderId="29" xfId="0" applyNumberFormat="1" applyFont="1" applyFill="1" applyBorder="1" applyAlignment="1">
      <alignment horizontal="right"/>
    </xf>
    <xf numFmtId="0" fontId="22" fillId="14" borderId="29" xfId="11" applyFont="1" applyFill="1" applyBorder="1">
      <alignment horizontal="left" vertical="center" indent="5"/>
    </xf>
    <xf numFmtId="0" fontId="22" fillId="14" borderId="39" xfId="9" applyFont="1" applyFill="1" applyBorder="1">
      <alignment horizontal="left" vertical="center"/>
    </xf>
    <xf numFmtId="0" fontId="22" fillId="14" borderId="31" xfId="11" applyFont="1" applyFill="1" applyBorder="1">
      <alignment horizontal="left" vertical="center" indent="5"/>
    </xf>
    <xf numFmtId="0" fontId="22" fillId="14" borderId="31" xfId="11" applyFont="1" applyFill="1" applyBorder="1" applyAlignment="1">
      <alignment horizontal="left" vertical="center" indent="2"/>
    </xf>
    <xf numFmtId="0" fontId="22" fillId="7" borderId="29" xfId="0" applyFont="1" applyFill="1" applyBorder="1" applyAlignment="1">
      <alignment horizontal="left" indent="4"/>
    </xf>
    <xf numFmtId="0" fontId="22" fillId="7" borderId="29" xfId="0" applyFont="1" applyFill="1" applyBorder="1" applyAlignment="1">
      <alignment horizontal="left" indent="6"/>
    </xf>
    <xf numFmtId="0" fontId="22" fillId="14" borderId="31" xfId="13" applyFont="1" applyFill="1" applyBorder="1" applyAlignment="1">
      <alignment horizontal="left" vertical="center" indent="2"/>
    </xf>
    <xf numFmtId="0" fontId="22" fillId="14" borderId="29" xfId="11" applyFont="1" applyFill="1" applyBorder="1" applyAlignment="1">
      <alignment horizontal="left" vertical="center" indent="2"/>
    </xf>
    <xf numFmtId="0" fontId="29" fillId="14" borderId="29" xfId="11" applyFont="1" applyFill="1" applyBorder="1">
      <alignment horizontal="left" vertical="center" indent="5"/>
    </xf>
    <xf numFmtId="0" fontId="29" fillId="14" borderId="29" xfId="13" applyFont="1" applyFill="1" applyBorder="1" applyAlignment="1">
      <alignment horizontal="left" vertical="center" indent="2"/>
    </xf>
    <xf numFmtId="0" fontId="29" fillId="14" borderId="29" xfId="13" applyFont="1" applyFill="1" applyBorder="1" applyAlignment="1">
      <alignment horizontal="left" vertical="center" indent="5"/>
    </xf>
    <xf numFmtId="0" fontId="22" fillId="7" borderId="29" xfId="0" applyFont="1" applyFill="1" applyBorder="1" applyAlignment="1">
      <alignment horizontal="left" indent="8"/>
    </xf>
    <xf numFmtId="0" fontId="22" fillId="14" borderId="29" xfId="9" applyFont="1" applyFill="1" applyBorder="1">
      <alignment horizontal="left" vertical="center"/>
    </xf>
    <xf numFmtId="0" fontId="22" fillId="14" borderId="29" xfId="11" applyFont="1" applyFill="1" applyBorder="1" applyAlignment="1">
      <alignment horizontal="left" vertical="center" indent="1"/>
    </xf>
    <xf numFmtId="0" fontId="22" fillId="14" borderId="29" xfId="13" applyFont="1" applyFill="1" applyBorder="1" applyAlignment="1">
      <alignment horizontal="left" vertical="center" indent="2"/>
    </xf>
    <xf numFmtId="0" fontId="29" fillId="14" borderId="31" xfId="11" applyFont="1" applyFill="1" applyBorder="1" applyAlignment="1">
      <alignment horizontal="left" vertical="center" indent="2"/>
    </xf>
    <xf numFmtId="0" fontId="22" fillId="15" borderId="39" xfId="13" applyFont="1" applyFill="1" applyBorder="1" applyAlignment="1">
      <alignment horizontal="right" vertical="center"/>
    </xf>
    <xf numFmtId="0" fontId="22" fillId="9" borderId="29" xfId="10" applyFont="1" applyFill="1" applyBorder="1">
      <alignment horizontal="left" vertical="center" indent="2"/>
    </xf>
    <xf numFmtId="0" fontId="22" fillId="9" borderId="39" xfId="10" applyFont="1" applyFill="1" applyBorder="1">
      <alignment horizontal="left" vertical="center" indent="2"/>
    </xf>
    <xf numFmtId="0" fontId="22" fillId="9" borderId="30" xfId="10" applyFont="1" applyFill="1" applyBorder="1">
      <alignment horizontal="left" vertical="center" indent="2"/>
    </xf>
    <xf numFmtId="0" fontId="22" fillId="9" borderId="30" xfId="10" applyFont="1" applyFill="1" applyBorder="1" applyAlignment="1">
      <alignment horizontal="left" vertical="center" wrapText="1" indent="2"/>
    </xf>
    <xf numFmtId="0" fontId="22" fillId="9" borderId="39" xfId="9" applyFont="1" applyFill="1" applyBorder="1" applyProtection="1">
      <alignment horizontal="left" vertical="center"/>
    </xf>
    <xf numFmtId="0" fontId="22" fillId="9" borderId="29" xfId="10" applyFont="1" applyFill="1" applyBorder="1" applyAlignment="1">
      <alignment horizontal="left" vertical="center"/>
    </xf>
    <xf numFmtId="0" fontId="22" fillId="9" borderId="30" xfId="10" applyFont="1" applyFill="1" applyBorder="1" applyAlignment="1">
      <alignment horizontal="left" vertical="center"/>
    </xf>
    <xf numFmtId="0" fontId="22" fillId="9" borderId="29" xfId="9" applyFont="1" applyFill="1" applyBorder="1" applyProtection="1">
      <alignment horizontal="left" vertical="center"/>
    </xf>
    <xf numFmtId="0" fontId="22" fillId="9" borderId="39" xfId="9" applyFont="1" applyFill="1" applyBorder="1" applyAlignment="1" applyProtection="1">
      <alignment horizontal="left" vertical="center" wrapText="1"/>
    </xf>
    <xf numFmtId="0" fontId="22" fillId="9" borderId="29" xfId="11" applyFont="1" applyFill="1" applyBorder="1" applyAlignment="1">
      <alignment horizontal="left" vertical="center"/>
    </xf>
    <xf numFmtId="0" fontId="22" fillId="10" borderId="29" xfId="0" applyFont="1" applyFill="1" applyBorder="1" applyAlignment="1">
      <alignment horizontal="left" indent="2"/>
    </xf>
    <xf numFmtId="0" fontId="22" fillId="9" borderId="29" xfId="13" applyFont="1" applyFill="1" applyBorder="1" applyAlignment="1">
      <alignment vertical="center" wrapText="1"/>
    </xf>
    <xf numFmtId="0" fontId="22" fillId="9" borderId="29" xfId="9" applyFont="1" applyFill="1" applyBorder="1" applyAlignment="1" applyProtection="1">
      <alignment horizontal="left" vertical="center" wrapText="1"/>
    </xf>
    <xf numFmtId="0" fontId="22" fillId="9" borderId="30" xfId="9" applyFont="1" applyFill="1" applyBorder="1" applyProtection="1">
      <alignment horizontal="left" vertical="center"/>
    </xf>
    <xf numFmtId="0" fontId="22" fillId="9" borderId="32" xfId="9" applyFont="1" applyFill="1" applyBorder="1" applyAlignment="1" applyProtection="1">
      <alignment horizontal="center" vertical="center"/>
    </xf>
    <xf numFmtId="0" fontId="22" fillId="9" borderId="40" xfId="9" applyFont="1" applyFill="1" applyBorder="1" applyProtection="1">
      <alignment horizontal="left" vertical="center"/>
    </xf>
    <xf numFmtId="0" fontId="22" fillId="9" borderId="43" xfId="9" applyFont="1" applyFill="1" applyBorder="1" applyProtection="1">
      <alignment horizontal="left" vertical="center"/>
    </xf>
    <xf numFmtId="0" fontId="22" fillId="9" borderId="29" xfId="11" applyFont="1" applyFill="1" applyBorder="1">
      <alignment horizontal="left" vertical="center" indent="5"/>
    </xf>
    <xf numFmtId="0" fontId="22" fillId="10" borderId="29" xfId="0" applyFont="1" applyFill="1" applyBorder="1" applyAlignment="1">
      <alignment horizontal="left" indent="8"/>
    </xf>
    <xf numFmtId="0" fontId="22" fillId="10" borderId="29" xfId="0" applyFont="1" applyFill="1" applyBorder="1" applyAlignment="1">
      <alignment horizontal="left" indent="4"/>
    </xf>
    <xf numFmtId="0" fontId="22" fillId="9" borderId="29" xfId="10" applyFont="1" applyFill="1" applyBorder="1" applyAlignment="1">
      <alignment horizontal="left" vertical="center" indent="4"/>
    </xf>
    <xf numFmtId="0" fontId="22" fillId="10" borderId="29" xfId="0" applyFont="1" applyFill="1" applyBorder="1" applyAlignment="1">
      <alignment horizontal="left" indent="6"/>
    </xf>
    <xf numFmtId="0" fontId="22" fillId="9" borderId="30" xfId="15" applyFont="1" applyFill="1" applyBorder="1" applyAlignment="1">
      <alignment horizontal="left" vertical="top" wrapText="1"/>
    </xf>
    <xf numFmtId="0" fontId="22" fillId="9" borderId="29" xfId="10" applyFont="1" applyFill="1" applyBorder="1" applyAlignment="1">
      <alignment horizontal="left" vertical="center" wrapText="1"/>
    </xf>
    <xf numFmtId="4" fontId="22" fillId="9" borderId="29" xfId="13" applyNumberFormat="1" applyFont="1" applyFill="1" applyBorder="1" applyAlignment="1">
      <alignment horizontal="left" vertical="center"/>
    </xf>
    <xf numFmtId="4" fontId="22" fillId="9" borderId="29" xfId="13" applyNumberFormat="1" applyFont="1" applyFill="1" applyBorder="1" applyAlignment="1">
      <alignment horizontal="left" vertical="center" wrapText="1"/>
    </xf>
    <xf numFmtId="9" fontId="0" fillId="0" borderId="0" xfId="1" applyFont="1" applyAlignment="1">
      <alignment wrapText="1"/>
    </xf>
    <xf numFmtId="0" fontId="20" fillId="8" borderId="0" xfId="8" applyNumberFormat="1" applyFont="1" applyFill="1" applyAlignment="1">
      <alignment horizontal="right"/>
    </xf>
    <xf numFmtId="0" fontId="20" fillId="8" borderId="0" xfId="8" applyNumberFormat="1" applyFont="1" applyFill="1" applyAlignment="1">
      <alignment horizontal="right"/>
    </xf>
    <xf numFmtId="0" fontId="20" fillId="8" borderId="0" xfId="8" applyNumberFormat="1" applyFont="1" applyFill="1" applyAlignment="1">
      <alignment horizontal="right"/>
    </xf>
    <xf numFmtId="0" fontId="20" fillId="8" borderId="0" xfId="8" applyNumberFormat="1" applyFont="1" applyFill="1" applyAlignment="1">
      <alignment horizontal="right"/>
    </xf>
    <xf numFmtId="0" fontId="20" fillId="8" borderId="0" xfId="8" applyNumberFormat="1" applyFont="1" applyFill="1" applyAlignment="1">
      <alignment horizontal="right"/>
    </xf>
    <xf numFmtId="0" fontId="20" fillId="8" borderId="0" xfId="8" applyNumberFormat="1" applyFont="1" applyFill="1" applyAlignment="1">
      <alignment horizontal="right"/>
    </xf>
    <xf numFmtId="0" fontId="20" fillId="8" borderId="0" xfId="8" applyNumberFormat="1" applyFont="1" applyFill="1" applyAlignment="1">
      <alignment horizontal="right"/>
    </xf>
    <xf numFmtId="176" fontId="0" fillId="0" borderId="0" xfId="2306" applyNumberFormat="1" applyFont="1" applyAlignment="1"/>
    <xf numFmtId="0" fontId="0" fillId="0" borderId="0" xfId="0" applyNumberFormat="1" applyFont="1" applyFill="1" applyAlignment="1">
      <alignment horizontal="left" wrapText="1"/>
    </xf>
    <xf numFmtId="0" fontId="0" fillId="0" borderId="0" xfId="0" applyFont="1" applyAlignment="1">
      <alignment horizontal="left" wrapText="1"/>
    </xf>
    <xf numFmtId="49" fontId="4" fillId="0" borderId="0" xfId="0" applyNumberFormat="1" applyFont="1" applyFill="1" applyBorder="1" applyAlignment="1"/>
    <xf numFmtId="49" fontId="4" fillId="0" borderId="0" xfId="0" applyNumberFormat="1" applyFont="1" applyFill="1" applyAlignment="1">
      <alignment wrapText="1"/>
    </xf>
    <xf numFmtId="49" fontId="0" fillId="0" borderId="0" xfId="0" applyNumberFormat="1" applyFill="1" applyAlignment="1">
      <alignment wrapText="1"/>
    </xf>
    <xf numFmtId="11" fontId="0" fillId="0" borderId="26" xfId="0" applyNumberFormat="1" applyFont="1" applyFill="1" applyBorder="1" applyAlignment="1">
      <alignment wrapText="1"/>
    </xf>
    <xf numFmtId="0" fontId="3" fillId="20" borderId="0" xfId="0" applyFont="1" applyFill="1" applyAlignment="1">
      <alignment horizontal="center"/>
    </xf>
    <xf numFmtId="4" fontId="22" fillId="9" borderId="30" xfId="13" applyNumberFormat="1" applyFont="1" applyFill="1" applyBorder="1" applyAlignment="1">
      <alignment horizontal="left" vertical="center" wrapText="1"/>
    </xf>
    <xf numFmtId="4" fontId="22" fillId="9" borderId="40" xfId="13" applyNumberFormat="1" applyFont="1" applyFill="1" applyBorder="1" applyAlignment="1">
      <alignment horizontal="left" vertical="center" wrapText="1"/>
    </xf>
    <xf numFmtId="4" fontId="22" fillId="9" borderId="27" xfId="13" applyNumberFormat="1" applyFont="1" applyFill="1" applyBorder="1" applyAlignment="1">
      <alignment horizontal="center" vertical="center"/>
    </xf>
    <xf numFmtId="4" fontId="22" fillId="9" borderId="28" xfId="13" applyNumberFormat="1" applyFont="1" applyFill="1" applyBorder="1" applyAlignment="1">
      <alignment horizontal="center" vertical="center"/>
    </xf>
    <xf numFmtId="4" fontId="22" fillId="9" borderId="41" xfId="13" applyNumberFormat="1" applyFont="1" applyFill="1" applyBorder="1" applyAlignment="1">
      <alignment horizontal="center" vertical="center"/>
    </xf>
    <xf numFmtId="0" fontId="22" fillId="9" borderId="27" xfId="13" applyFont="1" applyFill="1" applyBorder="1" applyAlignment="1">
      <alignment horizontal="center" vertical="center" wrapText="1"/>
    </xf>
    <xf numFmtId="0" fontId="22" fillId="9" borderId="41" xfId="13" applyFont="1" applyFill="1" applyBorder="1" applyAlignment="1">
      <alignment horizontal="center" vertical="center" wrapText="1"/>
    </xf>
    <xf numFmtId="0" fontId="22" fillId="9" borderId="30" xfId="15" applyFont="1" applyFill="1" applyBorder="1" applyAlignment="1">
      <alignment horizontal="left" vertical="center" wrapText="1"/>
    </xf>
    <xf numFmtId="0" fontId="22" fillId="9" borderId="40" xfId="15" applyFont="1" applyFill="1" applyBorder="1" applyAlignment="1">
      <alignment horizontal="left" vertical="center" wrapText="1"/>
    </xf>
    <xf numFmtId="0" fontId="22" fillId="9" borderId="27" xfId="15" applyFont="1" applyFill="1" applyBorder="1" applyAlignment="1">
      <alignment horizontal="center" vertical="top" wrapText="1"/>
    </xf>
    <xf numFmtId="0" fontId="22" fillId="9" borderId="28" xfId="15" applyFont="1" applyFill="1" applyBorder="1" applyAlignment="1">
      <alignment horizontal="center" vertical="top" wrapText="1"/>
    </xf>
    <xf numFmtId="0" fontId="22" fillId="9" borderId="41" xfId="15" applyFont="1" applyFill="1" applyBorder="1" applyAlignment="1">
      <alignment horizontal="center" vertical="top" wrapText="1"/>
    </xf>
    <xf numFmtId="0" fontId="22" fillId="9" borderId="30" xfId="13" applyFont="1" applyFill="1" applyBorder="1" applyAlignment="1">
      <alignment horizontal="left" vertical="center" wrapText="1"/>
    </xf>
    <xf numFmtId="0" fontId="22" fillId="9" borderId="40" xfId="13" applyFont="1" applyFill="1" applyBorder="1" applyAlignment="1">
      <alignment horizontal="left" vertical="center" wrapText="1"/>
    </xf>
    <xf numFmtId="0" fontId="22" fillId="9" borderId="27" xfId="13" applyFont="1" applyFill="1" applyBorder="1" applyAlignment="1">
      <alignment horizontal="center" vertical="center"/>
    </xf>
    <xf numFmtId="0" fontId="22" fillId="9" borderId="28" xfId="13" applyFont="1" applyFill="1" applyBorder="1" applyAlignment="1">
      <alignment horizontal="center" vertical="center"/>
    </xf>
    <xf numFmtId="0" fontId="22" fillId="9" borderId="41" xfId="13" applyFont="1" applyFill="1" applyBorder="1" applyAlignment="1">
      <alignment horizontal="center" vertical="center"/>
    </xf>
    <xf numFmtId="0" fontId="19" fillId="8" borderId="0" xfId="7" applyFill="1" applyAlignment="1">
      <alignment horizontal="left" vertical="center"/>
    </xf>
    <xf numFmtId="0" fontId="19" fillId="17" borderId="0" xfId="7" applyFill="1" applyAlignment="1">
      <alignment horizontal="left" vertical="center"/>
    </xf>
    <xf numFmtId="0" fontId="22" fillId="8" borderId="28" xfId="3" applyFont="1" applyFill="1" applyBorder="1" applyAlignment="1">
      <alignment horizontal="center" vertical="center" wrapText="1"/>
    </xf>
    <xf numFmtId="0" fontId="22" fillId="8" borderId="41" xfId="3" applyFont="1" applyFill="1" applyBorder="1" applyAlignment="1">
      <alignment horizontal="center" vertical="center" wrapText="1"/>
    </xf>
    <xf numFmtId="0" fontId="19" fillId="8" borderId="0" xfId="7" applyFill="1" applyAlignment="1">
      <alignment horizontal="left"/>
    </xf>
    <xf numFmtId="0" fontId="22" fillId="8" borderId="28" xfId="3" applyFont="1" applyFill="1" applyBorder="1" applyAlignment="1">
      <alignment horizontal="center" vertical="center"/>
    </xf>
    <xf numFmtId="0" fontId="22" fillId="8" borderId="41" xfId="3" applyFont="1" applyFill="1" applyBorder="1" applyAlignment="1">
      <alignment horizontal="center" vertical="center"/>
    </xf>
    <xf numFmtId="0" fontId="22" fillId="14" borderId="27" xfId="13" applyFont="1" applyFill="1" applyBorder="1" applyAlignment="1">
      <alignment horizontal="center" vertical="center"/>
    </xf>
    <xf numFmtId="0" fontId="22" fillId="14" borderId="41" xfId="13" applyFont="1" applyFill="1" applyBorder="1" applyAlignment="1">
      <alignment horizontal="center" vertical="center"/>
    </xf>
    <xf numFmtId="0" fontId="22" fillId="9" borderId="30" xfId="9" applyNumberFormat="1" applyFont="1" applyFill="1" applyBorder="1" applyAlignment="1">
      <alignment horizontal="left" vertical="top"/>
    </xf>
    <xf numFmtId="0" fontId="22" fillId="9" borderId="40" xfId="9" applyNumberFormat="1" applyFont="1" applyFill="1" applyBorder="1" applyAlignment="1">
      <alignment horizontal="left" vertical="top"/>
    </xf>
    <xf numFmtId="0" fontId="22" fillId="9" borderId="27" xfId="9" applyNumberFormat="1" applyFont="1" applyFill="1" applyBorder="1" applyAlignment="1">
      <alignment horizontal="center" vertical="center"/>
    </xf>
    <xf numFmtId="0" fontId="22" fillId="9" borderId="28" xfId="9" applyNumberFormat="1" applyFont="1" applyFill="1" applyBorder="1" applyAlignment="1">
      <alignment horizontal="center" vertical="center"/>
    </xf>
    <xf numFmtId="0" fontId="22" fillId="9" borderId="41" xfId="9" applyNumberFormat="1" applyFont="1" applyFill="1" applyBorder="1" applyAlignment="1">
      <alignment horizontal="center" vertical="center"/>
    </xf>
    <xf numFmtId="0" fontId="19" fillId="8" borderId="23" xfId="7" applyFill="1" applyBorder="1" applyAlignment="1">
      <alignment horizontal="left"/>
    </xf>
    <xf numFmtId="0" fontId="19" fillId="8" borderId="24" xfId="7" applyFill="1" applyBorder="1" applyAlignment="1">
      <alignment horizontal="left"/>
    </xf>
    <xf numFmtId="0" fontId="22" fillId="14" borderId="30" xfId="13" applyFont="1" applyFill="1" applyBorder="1" applyAlignment="1">
      <alignment horizontal="left" vertical="top"/>
    </xf>
    <xf numFmtId="0" fontId="22" fillId="14" borderId="34" xfId="13" applyFont="1" applyFill="1" applyBorder="1" applyAlignment="1">
      <alignment horizontal="left" vertical="top"/>
    </xf>
    <xf numFmtId="0" fontId="22" fillId="14" borderId="40" xfId="13" applyFont="1" applyFill="1" applyBorder="1" applyAlignment="1">
      <alignment horizontal="left" vertical="top"/>
    </xf>
    <xf numFmtId="0" fontId="22" fillId="14" borderId="31" xfId="13" applyFont="1" applyFill="1" applyBorder="1" applyAlignment="1">
      <alignment horizontal="center" vertical="center"/>
    </xf>
    <xf numFmtId="0" fontId="22" fillId="8" borderId="32" xfId="3" applyFont="1" applyFill="1" applyBorder="1" applyAlignment="1">
      <alignment horizontal="center" vertical="center"/>
    </xf>
    <xf numFmtId="0" fontId="22" fillId="14" borderId="33" xfId="13" applyFont="1" applyFill="1" applyBorder="1" applyAlignment="1">
      <alignment horizontal="center" vertical="center"/>
    </xf>
    <xf numFmtId="0" fontId="22" fillId="14" borderId="32" xfId="13" applyFont="1" applyFill="1" applyBorder="1" applyAlignment="1">
      <alignment horizontal="center" vertical="center"/>
    </xf>
    <xf numFmtId="0" fontId="22" fillId="8" borderId="33" xfId="3" applyFont="1" applyFill="1" applyBorder="1" applyAlignment="1">
      <alignment horizontal="center" vertical="center"/>
    </xf>
    <xf numFmtId="0" fontId="22" fillId="14" borderId="35" xfId="13" applyFont="1" applyFill="1" applyBorder="1" applyAlignment="1">
      <alignment horizontal="center" vertical="center"/>
    </xf>
    <xf numFmtId="0" fontId="22" fillId="14" borderId="36" xfId="13" applyFont="1" applyFill="1" applyBorder="1" applyAlignment="1">
      <alignment horizontal="center" vertical="center"/>
    </xf>
    <xf numFmtId="0" fontId="22" fillId="14" borderId="37" xfId="13" applyFont="1" applyFill="1" applyBorder="1" applyAlignment="1">
      <alignment horizontal="center" vertical="center"/>
    </xf>
    <xf numFmtId="0" fontId="22" fillId="14" borderId="38" xfId="13" applyFont="1" applyFill="1" applyBorder="1" applyAlignment="1">
      <alignment horizontal="center" vertical="center"/>
    </xf>
    <xf numFmtId="0" fontId="22" fillId="14" borderId="30" xfId="13" applyFont="1" applyFill="1" applyBorder="1" applyAlignment="1">
      <alignment horizontal="center" vertical="center"/>
    </xf>
    <xf numFmtId="0" fontId="22" fillId="14" borderId="39" xfId="13" applyFont="1" applyFill="1" applyBorder="1" applyAlignment="1">
      <alignment horizontal="center" vertical="center"/>
    </xf>
    <xf numFmtId="0" fontId="22" fillId="8" borderId="39" xfId="3" applyFont="1" applyFill="1" applyBorder="1" applyAlignment="1">
      <alignment horizontal="center" vertical="center"/>
    </xf>
    <xf numFmtId="0" fontId="3" fillId="39" borderId="0" xfId="0" applyFont="1" applyFill="1" applyAlignment="1">
      <alignment horizontal="center"/>
    </xf>
    <xf numFmtId="0" fontId="14" fillId="6" borderId="5" xfId="0" applyFont="1" applyFill="1" applyBorder="1" applyAlignment="1">
      <alignment horizontal="left" wrapText="1"/>
    </xf>
    <xf numFmtId="0" fontId="14" fillId="6" borderId="6" xfId="0" applyFont="1" applyFill="1" applyBorder="1" applyAlignment="1">
      <alignment horizontal="left" wrapText="1"/>
    </xf>
    <xf numFmtId="0" fontId="14" fillId="6" borderId="7" xfId="0" applyFont="1" applyFill="1" applyBorder="1" applyAlignment="1">
      <alignment horizontal="left" wrapText="1"/>
    </xf>
    <xf numFmtId="0" fontId="3" fillId="4" borderId="0" xfId="0" applyFont="1" applyFill="1" applyAlignment="1">
      <alignment horizontal="left"/>
    </xf>
    <xf numFmtId="0" fontId="0" fillId="5" borderId="0" xfId="0" applyFill="1" applyAlignment="1">
      <alignment horizontal="left"/>
    </xf>
  </cellXfs>
  <cellStyles count="2307">
    <cellStyle name="???????????" xfId="60" xr:uid="{49C760BE-7782-40F6-8507-E2E49C551364}"/>
    <cellStyle name="20 % - Akzent1" xfId="81" hidden="1" xr:uid="{11444B53-39AC-4CCF-A066-DDEF15E5EAD8}"/>
    <cellStyle name="20 % - Akzent1" xfId="952" hidden="1" xr:uid="{1085FA45-A575-4A73-A717-FBA3B0990C1A}"/>
    <cellStyle name="20 % - Akzent1" xfId="1161" hidden="1" xr:uid="{D1244C3A-2F7F-4A46-A142-E3220D70613E}"/>
    <cellStyle name="20 % - Akzent1" xfId="1081" hidden="1" xr:uid="{C6CEFE6F-94A6-4BB3-B581-793DB0017C31}"/>
    <cellStyle name="20 % - Akzent1" xfId="1013" hidden="1" xr:uid="{9E800C82-94E4-424A-B02B-E06F58AFD190}"/>
    <cellStyle name="20 % - Akzent1" xfId="1057" hidden="1" xr:uid="{5E2970C4-8226-457A-A801-A81307EABD5F}"/>
    <cellStyle name="20 % - Akzent1" xfId="1050" hidden="1" xr:uid="{DD6D1A01-1ED6-4036-895F-D7CFD8755997}"/>
    <cellStyle name="20 % - Akzent1" xfId="1875" hidden="1" xr:uid="{95AF5E3C-FA51-4889-A64E-4AF378AEE09D}"/>
    <cellStyle name="20 % - Akzent1 2" xfId="409" xr:uid="{084AB3BE-D282-4CBA-9A1C-652FE3D50F03}"/>
    <cellStyle name="20 % - Akzent1 3" xfId="278" xr:uid="{23A3721B-C552-4683-92C7-15074AFDD868}"/>
    <cellStyle name="20 % - Akzent2" xfId="85" hidden="1" xr:uid="{D2046FB2-E15A-43E9-A7A6-015F00CC635B}"/>
    <cellStyle name="20 % - Akzent2" xfId="955" hidden="1" xr:uid="{95050CCF-6BBD-4208-A48A-4070C8276B7C}"/>
    <cellStyle name="20 % - Akzent2" xfId="1121" hidden="1" xr:uid="{016CFFF2-1122-4F64-BA24-D2B986E283E5}"/>
    <cellStyle name="20 % - Akzent2" xfId="1134" hidden="1" xr:uid="{ED1892C3-8000-4722-BDFF-8F59237C951A}"/>
    <cellStyle name="20 % - Akzent2" xfId="77" hidden="1" xr:uid="{1D986A91-9AF1-4437-8B67-2B92B60932A0}"/>
    <cellStyle name="20 % - Akzent2" xfId="1727" hidden="1" xr:uid="{3C8B01D5-5F8B-4EB1-8BAC-FA76DF3B2A63}"/>
    <cellStyle name="20 % - Akzent2" xfId="1704" hidden="1" xr:uid="{D05C7318-B4DC-42CE-A058-89723B3541CF}"/>
    <cellStyle name="20 % - Akzent2" xfId="1753" hidden="1" xr:uid="{935A1782-4FE8-4D7A-94E4-94B6A98068AE}"/>
    <cellStyle name="20 % - Akzent2 2" xfId="410" xr:uid="{9BD6AC3E-CC93-4044-883D-C4D0A22DEEAE}"/>
    <cellStyle name="20 % - Akzent2 3" xfId="279" xr:uid="{41716028-959E-458E-BB96-E5D276FF39BE}"/>
    <cellStyle name="20 % - Akzent3" xfId="89" hidden="1" xr:uid="{55C434CC-37CB-453E-96DB-69399AF265CA}"/>
    <cellStyle name="20 % - Akzent3" xfId="958" hidden="1" xr:uid="{0EECB6BB-4973-4BA1-9B92-C2AA3BFDC83D}"/>
    <cellStyle name="20 % - Akzent3" xfId="1156" hidden="1" xr:uid="{BD18AD06-BD4A-4222-B817-7516D295E184}"/>
    <cellStyle name="20 % - Akzent3" xfId="1679" hidden="1" xr:uid="{90D86D2F-6ECA-4499-A35D-EC20D4BCBB17}"/>
    <cellStyle name="20 % - Akzent3" xfId="1858" hidden="1" xr:uid="{A2CFECBF-7087-4762-88D0-9B2856B40E76}"/>
    <cellStyle name="20 % - Akzent3" xfId="1251" hidden="1" xr:uid="{5171EB0D-33B4-4BC3-99BE-E48972D1FB53}"/>
    <cellStyle name="20 % - Akzent3" xfId="1453" hidden="1" xr:uid="{52522972-2E3B-462E-A5EE-D066F323A796}"/>
    <cellStyle name="20 % - Akzent3" xfId="2290" hidden="1" xr:uid="{E612A483-8EC5-409F-B0F0-B7D763F3955C}"/>
    <cellStyle name="20 % - Akzent3 2" xfId="411" xr:uid="{A5D1B957-48CE-4BF6-900F-276916FF1831}"/>
    <cellStyle name="20 % - Akzent3 3" xfId="280" xr:uid="{F697F6E5-2063-486A-A93E-D24C1365B07D}"/>
    <cellStyle name="20 % - Akzent4" xfId="93" hidden="1" xr:uid="{F5EE05B6-3CFD-4237-98AE-2F160DA22F21}"/>
    <cellStyle name="20 % - Akzent4" xfId="962" hidden="1" xr:uid="{B675A95F-05F4-41E8-964E-91418AB23AC3}"/>
    <cellStyle name="20 % - Akzent4" xfId="1140" hidden="1" xr:uid="{269923E7-6F1A-4A75-BB9F-222DD128E0D0}"/>
    <cellStyle name="20 % - Akzent4" xfId="1795" hidden="1" xr:uid="{4C67C5F2-E22E-4263-B8CF-54EAFEB41F19}"/>
    <cellStyle name="20 % - Akzent4" xfId="1844" hidden="1" xr:uid="{55802A67-4B60-47F4-81C7-BDB8AF913B60}"/>
    <cellStyle name="20 % - Akzent4" xfId="1862" hidden="1" xr:uid="{B67BEEC9-C8FE-463E-B7A5-A8F7DA21EEC2}"/>
    <cellStyle name="20 % - Akzent4" xfId="1916" hidden="1" xr:uid="{05B1855A-EC7A-44B9-B15E-F73D1FE6295E}"/>
    <cellStyle name="20 % - Akzent4" xfId="2298" hidden="1" xr:uid="{F9D2BA47-19C5-40CA-8096-B142681AA92D}"/>
    <cellStyle name="20 % - Akzent4 2" xfId="412" xr:uid="{06E05104-D9D4-4E9C-9915-80498FFED625}"/>
    <cellStyle name="20 % - Akzent4 3" xfId="281" xr:uid="{DA80064A-5FD5-4745-9A01-F41E9A6480FF}"/>
    <cellStyle name="20 % - Akzent5" xfId="97" hidden="1" xr:uid="{07CC7510-4A4B-44FC-8EE4-F67E4C10C2E4}"/>
    <cellStyle name="20 % - Akzent5" xfId="966" hidden="1" xr:uid="{392891C2-A93C-4B27-A425-D0540D8153A8}"/>
    <cellStyle name="20 % - Akzent5" xfId="1259" hidden="1" xr:uid="{6AB0F5C9-3CA5-49E7-B859-351ACCDDE444}"/>
    <cellStyle name="20 % - Akzent5" xfId="1146" hidden="1" xr:uid="{EBFB2AA2-F12E-40E1-8414-B8D64E465786}"/>
    <cellStyle name="20 % - Akzent5" xfId="1671" hidden="1" xr:uid="{578B080F-547E-4FBA-ACCB-ED6046209C56}"/>
    <cellStyle name="20 % - Akzent5" xfId="1752" hidden="1" xr:uid="{589751EA-9B3C-461F-BF96-5436C3859AB6}"/>
    <cellStyle name="20 % - Akzent5" xfId="1915" hidden="1" xr:uid="{E18EEC53-C756-4E9D-92BA-F18A163C921B}"/>
    <cellStyle name="20 % - Akzent5" xfId="1206" hidden="1" xr:uid="{D8B8C9B5-4134-4800-9940-890039A21056}"/>
    <cellStyle name="20 % - Akzent5 2" xfId="413" xr:uid="{4C695907-88D1-4DC0-9B1C-6B69443B8464}"/>
    <cellStyle name="20 % - Akzent5 3" xfId="282" xr:uid="{E3C4F8DA-D8AB-4701-A2AD-4A690AABFD1E}"/>
    <cellStyle name="20 % - Akzent6" xfId="101" hidden="1" xr:uid="{2FB27F06-4D8A-4E41-8FA2-FDA54F5F3657}"/>
    <cellStyle name="20 % - Akzent6" xfId="969" hidden="1" xr:uid="{2E5E2979-1B88-44E8-A3F0-522D45A80B94}"/>
    <cellStyle name="20 % - Akzent6" xfId="1128" hidden="1" xr:uid="{4E685A6F-6CD6-40C8-A04B-129F5B2147C5}"/>
    <cellStyle name="20 % - Akzent6" xfId="1841" hidden="1" xr:uid="{58A886A4-A538-4BA5-9D0A-9C6F2CC3A1D2}"/>
    <cellStyle name="20 % - Akzent6" xfId="1249" hidden="1" xr:uid="{2DE4434A-D183-46AA-97DF-C7B02C48CAC8}"/>
    <cellStyle name="20 % - Akzent6" xfId="1829" hidden="1" xr:uid="{BE44EF47-E745-4210-91FB-BD42160CA72B}"/>
    <cellStyle name="20 % - Akzent6" xfId="1122" hidden="1" xr:uid="{6145A02F-3F3A-4890-B40B-B084E90669F6}"/>
    <cellStyle name="20 % - Akzent6" xfId="2301" hidden="1" xr:uid="{9BC4006E-7444-4951-A7FC-540C13A6E681}"/>
    <cellStyle name="20 % - Akzent6 2" xfId="414" xr:uid="{4A316373-81FB-4BCB-8159-AAFFF65E2C34}"/>
    <cellStyle name="20 % - Akzent6 3" xfId="283" xr:uid="{98268EDF-D30E-41F4-B5D9-7845AEB1E5F8}"/>
    <cellStyle name="20% - Accent1 2" xfId="115" xr:uid="{91A0D4CC-1878-451B-A664-65A7CD31BD11}"/>
    <cellStyle name="20% - Accent1 3" xfId="235" xr:uid="{2072859F-07EB-4489-BE57-1A0ADDB3295B}"/>
    <cellStyle name="20% - Accent2 2" xfId="116" xr:uid="{E5E91037-578F-4D85-96D9-81BACB173ECF}"/>
    <cellStyle name="20% - Accent2 3" xfId="236" xr:uid="{7E0FABFD-2E5F-40D2-BDEF-2181DC0D9368}"/>
    <cellStyle name="20% - Accent3 2" xfId="117" xr:uid="{822FDF04-7DA5-4E7F-97DF-DF09810B1B31}"/>
    <cellStyle name="20% - Accent3 3" xfId="237" xr:uid="{888F07A6-8FAE-493C-8812-05F183B48824}"/>
    <cellStyle name="20% - Accent4 2" xfId="118" xr:uid="{C433B36E-4BEB-45BE-83FD-AEFCE8B70FD3}"/>
    <cellStyle name="20% - Accent4 3" xfId="238" xr:uid="{DCAFF3C8-F050-4F35-ABD8-45AB2776018F}"/>
    <cellStyle name="20% - Accent5 2" xfId="119" xr:uid="{51552E71-1DF6-4557-AFFB-B1B9782BB297}"/>
    <cellStyle name="20% - Accent5 3" xfId="239" xr:uid="{37CCCC2B-73D0-4E8B-8124-1AE892492CFC}"/>
    <cellStyle name="20% - Accent6 2" xfId="120" xr:uid="{1116A0BC-0642-4FC2-A61D-A4EB08C34039}"/>
    <cellStyle name="20% - Accent6 3" xfId="240" xr:uid="{BDF4E3AA-0F2B-4754-897C-98E6E9D9F88D}"/>
    <cellStyle name="2x indented GHG Textfiels" xfId="10" xr:uid="{00000000-0005-0000-0000-000000000000}"/>
    <cellStyle name="2x indented GHG Textfiels 2" xfId="121" xr:uid="{C27D0DDB-BC1D-4F58-A8F0-A6B9EB3B12A8}"/>
    <cellStyle name="2x indented GHG Textfiels 2 2" xfId="122" xr:uid="{68BB5993-D72C-4D8F-83CD-665B3E8A6580}"/>
    <cellStyle name="2x indented GHG Textfiels 3" xfId="123" xr:uid="{828756CD-54C0-4085-9CFB-A873C8695244}"/>
    <cellStyle name="2x indented GHG Textfiels 3 2" xfId="436" xr:uid="{98C76B46-9C82-43C9-91BD-C9DCA82B8DBC}"/>
    <cellStyle name="2x indented GHG Textfiels 3 2 2" xfId="566" xr:uid="{D36E32FB-6974-4C20-AB7A-4EBC6FE91FB5}"/>
    <cellStyle name="2x indented GHG Textfiels 3 2 2 2" xfId="781" xr:uid="{9DCA11F5-3FA8-4221-B6B8-B971ACF03F63}"/>
    <cellStyle name="2x indented GHG Textfiels 3 2 2 2 2" xfId="1494" xr:uid="{96B9F1DD-8B11-473F-BE33-F2D55C18023C}"/>
    <cellStyle name="2x indented GHG Textfiels 3 2 2 2 3" xfId="1053" xr:uid="{03857983-E4D6-4D64-86C5-A3D6B35AAA88}"/>
    <cellStyle name="2x indented GHG Textfiels 3 2 2 2 4" xfId="2144" xr:uid="{4E8BC024-56D0-4D26-9DE0-F322AA82D67A}"/>
    <cellStyle name="2x indented GHG Textfiels 3 2 2 3" xfId="1286" xr:uid="{0CF28C5B-11F1-4966-881D-B357254A25A7}"/>
    <cellStyle name="2x indented GHG Textfiels 3 2 2 4" xfId="1245" xr:uid="{300BE154-E514-4A84-ABF4-3385D5CC7C21}"/>
    <cellStyle name="2x indented GHG Textfiels 3 2 2 5" xfId="1938" xr:uid="{058C67C8-9273-45A7-8690-B6AE43B7EEB4}"/>
    <cellStyle name="2x indented GHG Textfiels 3 2 3" xfId="744" xr:uid="{27EF56E5-45FB-45D6-AD3B-9D32523CE539}"/>
    <cellStyle name="2x indented GHG Textfiels 3 2 3 2" xfId="1457" xr:uid="{9DBA80FC-425D-4EDA-A68D-AA228D3FDE1C}"/>
    <cellStyle name="2x indented GHG Textfiels 3 2 3 3" xfId="100" xr:uid="{B74BD5CA-C5BD-4F7A-8B38-061D0222CF29}"/>
    <cellStyle name="2x indented GHG Textfiels 3 2 3 4" xfId="2107" xr:uid="{5D0A5F69-C797-4992-809C-FBA68CBCC86C}"/>
    <cellStyle name="2x indented GHG Textfiels 3 3" xfId="384" xr:uid="{ECF637EA-C8AD-4AFA-AA0E-E3F81D5A7111}"/>
    <cellStyle name="2x indented GHG Textfiels 3 3 2" xfId="671" xr:uid="{CBC65749-3BE8-4E3A-8B7E-8C4078AEC252}"/>
    <cellStyle name="2x indented GHG Textfiels 3 3 2 2" xfId="886" xr:uid="{2167847D-E28D-4297-BAA2-8BDD45470C4E}"/>
    <cellStyle name="2x indented GHG Textfiels 3 3 2 2 2" xfId="1599" xr:uid="{D5367954-9B85-4762-9BFA-C593C510CCFB}"/>
    <cellStyle name="2x indented GHG Textfiels 3 3 2 2 3" xfId="1231" xr:uid="{F4A2FEB1-0B4A-4863-AF8D-E5471C3D9A36}"/>
    <cellStyle name="2x indented GHG Textfiels 3 3 2 2 4" xfId="2249" xr:uid="{545A1733-F925-4057-B3F6-152E6C2EB55B}"/>
    <cellStyle name="2x indented GHG Textfiels 3 3 2 3" xfId="1391" xr:uid="{15620EDC-20CE-4EA9-BA12-B57C0C902F75}"/>
    <cellStyle name="2x indented GHG Textfiels 3 3 2 4" xfId="1885" xr:uid="{D5DC4F37-5FC5-48B2-8BCE-48082C028730}"/>
    <cellStyle name="2x indented GHG Textfiels 3 3 2 5" xfId="2043" xr:uid="{B35E11F2-2A2D-46BF-9ED1-C25F01014807}"/>
    <cellStyle name="2x indented GHG Textfiels 3 3 3" xfId="673" xr:uid="{B458F501-1E4A-4D61-AFAD-786CB1A46B8C}"/>
    <cellStyle name="2x indented GHG Textfiels 3 3 3 2" xfId="888" xr:uid="{3877A32B-1D91-45E8-A541-35FA924CD46D}"/>
    <cellStyle name="2x indented GHG Textfiels 3 3 3 2 2" xfId="1601" xr:uid="{CE037B8D-B8FB-438D-B9FF-592879A0E267}"/>
    <cellStyle name="2x indented GHG Textfiels 3 3 3 2 3" xfId="1701" xr:uid="{93BFA84F-E739-475E-A620-7657CB8529A4}"/>
    <cellStyle name="2x indented GHG Textfiels 3 3 3 2 4" xfId="2251" xr:uid="{74F363E1-1052-4E54-95EE-55A2488BDC61}"/>
    <cellStyle name="2x indented GHG Textfiels 3 3 3 3" xfId="1393" xr:uid="{B442264E-A2EA-4857-A9A8-61BA6E8A824B}"/>
    <cellStyle name="2x indented GHG Textfiels 3 3 3 4" xfId="934" xr:uid="{93AB9CBD-7AAC-445E-9E51-15928869A48B}"/>
    <cellStyle name="2x indented GHG Textfiels 3 3 3 5" xfId="2045" xr:uid="{0EC932EB-74A8-4E7A-984E-B8B5E4783CEB}"/>
    <cellStyle name="2x indented GHG Textfiels 3 3 4" xfId="569" xr:uid="{0135E709-A365-40C2-B411-D0A9291DF5AC}"/>
    <cellStyle name="2x indented GHG Textfiels 3 3 4 2" xfId="784" xr:uid="{7B3E6FA1-373E-4757-A358-37E4BD4D6CB7}"/>
    <cellStyle name="2x indented GHG Textfiels 3 3 4 2 2" xfId="1497" xr:uid="{1C2732AD-FB8A-4345-A469-7036AF6191AF}"/>
    <cellStyle name="2x indented GHG Textfiels 3 3 4 2 3" xfId="1113" xr:uid="{F877C531-C9E4-4DC2-962C-E23A968EAD7B}"/>
    <cellStyle name="2x indented GHG Textfiels 3 3 4 2 4" xfId="2147" xr:uid="{C3C424E4-2B80-4CAC-8450-62C29EC76CFF}"/>
    <cellStyle name="2x indented GHG Textfiels 3 3 4 3" xfId="1289" xr:uid="{9E9D7A23-AE9E-43AA-8841-1E22E538CFE2}"/>
    <cellStyle name="2x indented GHG Textfiels 3 3 4 4" xfId="1022" xr:uid="{A41E20A6-2984-4EAE-80FC-34CE19514AA9}"/>
    <cellStyle name="2x indented GHG Textfiels 3 3 4 5" xfId="1941" xr:uid="{A8A0112F-EE8A-443A-8318-624FF8E81BC5}"/>
    <cellStyle name="2x indented GHG Textfiels 3 3 5" xfId="1165" xr:uid="{22F2C4A2-0103-42EA-A4C5-2AF14E5876BB}"/>
    <cellStyle name="2x indented GHG Textfiels 3 3 6" xfId="1735" xr:uid="{77196668-FB8C-4CBA-A943-4B10DCAD5381}"/>
    <cellStyle name="2x indented GHG Textfiels 3 3 7" xfId="1672" xr:uid="{2A23D71B-70C9-4A6A-B875-50367E89DB1E}"/>
    <cellStyle name="40 % - Akzent1" xfId="82" hidden="1" xr:uid="{38503667-8FF3-4D60-9218-C3E85C270BF2}"/>
    <cellStyle name="40 % - Akzent1" xfId="953" hidden="1" xr:uid="{39D5D24A-4500-438C-803A-BCF79B286C02}"/>
    <cellStyle name="40 % - Akzent1" xfId="1219" hidden="1" xr:uid="{4D0E95D9-C2C7-4BE8-BBD1-28BF63BF0E63}"/>
    <cellStyle name="40 % - Akzent1" xfId="1129" hidden="1" xr:uid="{FC76EC51-62F6-4ADB-835E-44EFF69A25C8}"/>
    <cellStyle name="40 % - Akzent1" xfId="22" hidden="1" xr:uid="{91875C2C-0011-4619-A6C9-F266002867FF}"/>
    <cellStyle name="40 % - Akzent1" xfId="1869" hidden="1" xr:uid="{0220B088-994A-4AC6-9B22-1565AD9E3BA4}"/>
    <cellStyle name="40 % - Akzent1" xfId="1918" hidden="1" xr:uid="{05EBCBA8-DD49-46C1-9B65-79CDBCABE292}"/>
    <cellStyle name="40 % - Akzent1" xfId="1764" hidden="1" xr:uid="{E4AA89B6-0D72-4DE6-A8D1-0A1324594A28}"/>
    <cellStyle name="40 % - Akzent1 2" xfId="415" xr:uid="{E95433A2-D8F5-4FE9-B0F0-4009D382BB70}"/>
    <cellStyle name="40 % - Akzent1 3" xfId="284" xr:uid="{052B8E94-818D-48B6-B45B-E4DAE741D003}"/>
    <cellStyle name="40 % - Akzent2" xfId="86" hidden="1" xr:uid="{53CFFBF0-FB54-4C6C-8B42-B1C85BFE7A5C}"/>
    <cellStyle name="40 % - Akzent2" xfId="956" hidden="1" xr:uid="{E6158682-5755-43B6-9F9F-C1A5340E7424}"/>
    <cellStyle name="40 % - Akzent2" xfId="1252" hidden="1" xr:uid="{26E4DF64-3DED-4D10-8949-114A945360D7}"/>
    <cellStyle name="40 % - Akzent2" xfId="1860" hidden="1" xr:uid="{4D8C5362-5C86-46C9-A48C-6F548226ABE3}"/>
    <cellStyle name="40 % - Akzent2" xfId="1131" hidden="1" xr:uid="{351F23D5-E730-4FA1-BB58-954771F5FFEB}"/>
    <cellStyle name="40 % - Akzent2" xfId="1747" hidden="1" xr:uid="{F4107C9A-906C-48D4-AFD8-9B1F54D3EA68}"/>
    <cellStyle name="40 % - Akzent2" xfId="1159" hidden="1" xr:uid="{89C7F926-8CFE-453B-83C0-F67C4D287EF8}"/>
    <cellStyle name="40 % - Akzent2" xfId="2304" hidden="1" xr:uid="{590FE62F-3DC3-47FD-A684-BD0B0C6F6B27}"/>
    <cellStyle name="40 % - Akzent2 2" xfId="416" xr:uid="{9492197F-3E9B-4BAD-B44F-B629C4B980AF}"/>
    <cellStyle name="40 % - Akzent2 3" xfId="285" xr:uid="{7C18A41F-DBCB-4C74-A3BB-BD25789AA14B}"/>
    <cellStyle name="40 % - Akzent3" xfId="90" hidden="1" xr:uid="{AC6A67E2-C4B0-4D20-A570-C324B9BEB9BF}"/>
    <cellStyle name="40 % - Akzent3" xfId="959" hidden="1" xr:uid="{23705EF2-38F6-4C53-80A9-4D7EBB7B80D0}"/>
    <cellStyle name="40 % - Akzent3" xfId="1262" hidden="1" xr:uid="{3B2DAACF-2CCF-4D0E-92D1-DFA77A5F31AC}"/>
    <cellStyle name="40 % - Akzent3" xfId="1852" hidden="1" xr:uid="{17126B5D-DC9F-4E4C-AF36-22B878EC75A6}"/>
    <cellStyle name="40 % - Akzent3" xfId="1787" hidden="1" xr:uid="{0BF5F4B9-6454-4886-927F-F630FD56872C}"/>
    <cellStyle name="40 % - Akzent3" xfId="1714" hidden="1" xr:uid="{FCD89CA1-4245-46AD-8BD8-0BBDEB590728}"/>
    <cellStyle name="40 % - Akzent3" xfId="1917" hidden="1" xr:uid="{8DE3DAF8-E627-453F-8FE3-7FA49B07915D}"/>
    <cellStyle name="40 % - Akzent3" xfId="2302" hidden="1" xr:uid="{2D966028-9375-43A0-B32B-EFDE66FC4915}"/>
    <cellStyle name="40 % - Akzent3 2" xfId="417" xr:uid="{1B448503-2A17-4AA2-89EE-41EE6419446D}"/>
    <cellStyle name="40 % - Akzent3 3" xfId="286" xr:uid="{735C9F4B-9C5E-4096-B5A8-AB645529C9B9}"/>
    <cellStyle name="40 % - Akzent4" xfId="94" hidden="1" xr:uid="{B6641DEA-45D1-47A9-B4FB-4A7DF508209F}"/>
    <cellStyle name="40 % - Akzent4" xfId="963" hidden="1" xr:uid="{7AB905FE-BE45-4A68-BEA0-A417E6F3A4E2}"/>
    <cellStyle name="40 % - Akzent4" xfId="1258" hidden="1" xr:uid="{61690DD1-C988-420F-9446-6659E0D9DAF9}"/>
    <cellStyle name="40 % - Akzent4" xfId="1833" hidden="1" xr:uid="{3A2A05CB-6F1F-466B-9AFB-205BECF6377B}"/>
    <cellStyle name="40 % - Akzent4" xfId="1873" hidden="1" xr:uid="{FE0ACAC6-A1D4-4A59-8F6B-EA4C207B60C9}"/>
    <cellStyle name="40 % - Akzent4" xfId="1020" hidden="1" xr:uid="{7756AE6A-77F0-4C1D-AAA1-92B77EBD1B7B}"/>
    <cellStyle name="40 % - Akzent4" xfId="1733" hidden="1" xr:uid="{890E460D-B3A4-4CBB-B526-FD8BC3606DA0}"/>
    <cellStyle name="40 % - Akzent4" xfId="2300" hidden="1" xr:uid="{9E58C247-8CE5-4507-867C-75A400293A2C}"/>
    <cellStyle name="40 % - Akzent4 2" xfId="418" xr:uid="{11292B87-E189-43FE-9363-B773AD511ABB}"/>
    <cellStyle name="40 % - Akzent4 3" xfId="287" xr:uid="{8DD8EB26-54AD-4178-8D99-992ED6307376}"/>
    <cellStyle name="40 % - Akzent5" xfId="98" hidden="1" xr:uid="{54FBFEBB-0E49-47F9-BB4B-5F52ED6D8CB2}"/>
    <cellStyle name="40 % - Akzent5" xfId="967" hidden="1" xr:uid="{DA1A705C-E876-4CD4-99E8-7E8903559F4E}"/>
    <cellStyle name="40 % - Akzent5" xfId="1260" hidden="1" xr:uid="{95984BEE-0655-4DA6-BFFF-EA42B4C1753E}"/>
    <cellStyle name="40 % - Akzent5" xfId="1777" hidden="1" xr:uid="{4999A878-E3EA-4F64-BD61-2C1F28A848C0}"/>
    <cellStyle name="40 % - Akzent5" xfId="986" hidden="1" xr:uid="{DCCB8BF3-35DE-4B94-8381-099656FA5101}"/>
    <cellStyle name="40 % - Akzent5" xfId="1878" hidden="1" xr:uid="{23BA2B41-686D-4CB2-BA14-BAC372754B8E}"/>
    <cellStyle name="40 % - Akzent5" xfId="80" hidden="1" xr:uid="{6C080CEA-C922-4357-9882-3430BB9F6CED}"/>
    <cellStyle name="40 % - Akzent5" xfId="2297" hidden="1" xr:uid="{C2784FA9-C448-4469-9A40-21075259B837}"/>
    <cellStyle name="40 % - Akzent5 2" xfId="419" xr:uid="{C2303C07-8BC8-49EE-98E3-B48C68298352}"/>
    <cellStyle name="40 % - Akzent5 3" xfId="288" xr:uid="{346AE853-51EE-4702-A2DF-BED3775E5180}"/>
    <cellStyle name="40 % - Akzent6" xfId="102" hidden="1" xr:uid="{D09A391F-5083-4A9F-83C6-41DBBFFB0D65}"/>
    <cellStyle name="40 % - Akzent6" xfId="970" hidden="1" xr:uid="{19A02FFF-38CA-4A6E-983A-7808C9954DC3}"/>
    <cellStyle name="40 % - Akzent6" xfId="1253" hidden="1" xr:uid="{E28575F9-96FE-486E-85E8-8B94C162BD46}"/>
    <cellStyle name="40 % - Akzent6" xfId="1721" hidden="1" xr:uid="{F35CF87F-8521-4E64-B061-39A063CBD8AD}"/>
    <cellStyle name="40 % - Akzent6" xfId="1707" hidden="1" xr:uid="{0886A633-BFE0-4079-9F5A-75BCA0F21CD4}"/>
    <cellStyle name="40 % - Akzent6" xfId="1822" hidden="1" xr:uid="{55BCE064-5763-40C4-9060-77E18E5A8EA3}"/>
    <cellStyle name="40 % - Akzent6" xfId="1837" hidden="1" xr:uid="{73F2D407-0254-495E-B132-55A664112A62}"/>
    <cellStyle name="40 % - Akzent6" xfId="2293" hidden="1" xr:uid="{2C3F66FF-666D-400E-80B8-44FB8B96F9EF}"/>
    <cellStyle name="40 % - Akzent6 2" xfId="420" xr:uid="{8A702158-8C05-4F3D-A676-C03D032D4F62}"/>
    <cellStyle name="40 % - Akzent6 3" xfId="289" xr:uid="{80A35A87-369C-4458-92FF-85427A6C445A}"/>
    <cellStyle name="40% - Accent1 2" xfId="124" xr:uid="{3CCA5CB5-2E1F-4212-A31C-98A5985C4C41}"/>
    <cellStyle name="40% - Accent1 3" xfId="241" xr:uid="{8EC1AE10-BD61-4098-AF47-21EE2ACA3DCA}"/>
    <cellStyle name="40% - Accent2 2" xfId="125" xr:uid="{46AF7C6A-E4F7-4650-945C-BEF15D4E3633}"/>
    <cellStyle name="40% - Accent2 3" xfId="242" xr:uid="{2A55C77C-233A-4F28-B030-5BD55FC5A1B2}"/>
    <cellStyle name="40% - Accent3 2" xfId="126" xr:uid="{31BEC172-80A8-4C0A-8EB6-D619BF72A1A3}"/>
    <cellStyle name="40% - Accent3 3" xfId="243" xr:uid="{7B6BF107-1CE8-4A09-8AAD-4A64F8BBF4C6}"/>
    <cellStyle name="40% - Accent4 2" xfId="127" xr:uid="{2DB9318B-E66B-44CC-B3A1-5E7FA8DC753F}"/>
    <cellStyle name="40% - Accent4 3" xfId="244" xr:uid="{8ADFC857-DD19-48A7-925C-3AD4F9273499}"/>
    <cellStyle name="40% - Accent5 2" xfId="128" xr:uid="{FBF1B7D9-6F54-42BB-AB03-5E15E55F6C75}"/>
    <cellStyle name="40% - Accent5 3" xfId="245" xr:uid="{85D1F851-B2F7-4630-B82F-966161F9339F}"/>
    <cellStyle name="40% - Accent6 2" xfId="129" xr:uid="{45D09B62-E738-4D33-AA43-8C8DE0D22322}"/>
    <cellStyle name="40% - Accent6 3" xfId="246" xr:uid="{149FD4F5-A7BF-4A4F-B230-D958CC1F10FA}"/>
    <cellStyle name="5x indented GHG Textfiels" xfId="11" xr:uid="{00000000-0005-0000-0000-000001000000}"/>
    <cellStyle name="5x indented GHG Textfiels 2" xfId="130" xr:uid="{A9565511-603A-4A47-92FE-D9114955B573}"/>
    <cellStyle name="5x indented GHG Textfiels 2 2" xfId="131" xr:uid="{49EB45FB-CBA7-4DBF-AA0C-E661F659BAAB}"/>
    <cellStyle name="5x indented GHG Textfiels 3" xfId="132" xr:uid="{0A92C0F9-D20C-430C-B288-CD8E64BE0F15}"/>
    <cellStyle name="5x indented GHG Textfiels 3 2" xfId="437" xr:uid="{35323B67-1934-443E-B1A8-8BAA0468C559}"/>
    <cellStyle name="5x indented GHG Textfiels 3 3" xfId="385" xr:uid="{58062272-830D-4363-815D-8B7786C72EE7}"/>
    <cellStyle name="5x indented GHG Textfiels 3 3 2" xfId="672" xr:uid="{45F8948B-EC87-4FA5-B92F-715A8DE4B311}"/>
    <cellStyle name="5x indented GHG Textfiels 3 3 2 2" xfId="887" xr:uid="{070B5D6E-A86F-46E7-877C-0E395055E038}"/>
    <cellStyle name="5x indented GHG Textfiels 3 3 2 2 2" xfId="1600" xr:uid="{DC2A6872-76CB-4B79-B896-E9AA82B7FEF5}"/>
    <cellStyle name="5x indented GHG Textfiels 3 3 2 2 3" xfId="987" xr:uid="{4CF491A6-D6AC-46ED-AD79-2F5E762D5E70}"/>
    <cellStyle name="5x indented GHG Textfiels 3 3 2 2 4" xfId="2250" xr:uid="{2EBCEE3B-241B-4ACB-987F-C340DF3AD7B5}"/>
    <cellStyle name="5x indented GHG Textfiels 3 3 2 3" xfId="1392" xr:uid="{5470255A-8590-4D89-B5AF-44A129757709}"/>
    <cellStyle name="5x indented GHG Textfiels 3 3 2 4" xfId="985" xr:uid="{265FDB89-50CE-4742-8EF0-92AD805A510D}"/>
    <cellStyle name="5x indented GHG Textfiels 3 3 2 5" xfId="2044" xr:uid="{5ED558D1-BA94-4990-BF99-77EAB07D685E}"/>
    <cellStyle name="5x indented GHG Textfiels 3 3 3" xfId="619" xr:uid="{859429FA-F71E-4DB8-A5D6-3769E4F132E6}"/>
    <cellStyle name="5x indented GHG Textfiels 3 3 3 2" xfId="834" xr:uid="{CDF3B681-ED4D-46A5-A0FB-D681DE15CF6A}"/>
    <cellStyle name="5x indented GHG Textfiels 3 3 3 2 2" xfId="1547" xr:uid="{109AEAA1-08D6-4C90-9914-31D81A4C24D7}"/>
    <cellStyle name="5x indented GHG Textfiels 3 3 3 2 3" xfId="1185" xr:uid="{D594B288-AE01-4B97-AC27-35B64E1868B4}"/>
    <cellStyle name="5x indented GHG Textfiels 3 3 3 2 4" xfId="2197" xr:uid="{2BE1B55F-9170-4AF2-8D79-C047F39B5505}"/>
    <cellStyle name="5x indented GHG Textfiels 3 3 3 3" xfId="1339" xr:uid="{BFF9589D-49E3-4DF8-8CBA-D4F0FB7A15C8}"/>
    <cellStyle name="5x indented GHG Textfiels 3 3 3 4" xfId="973" xr:uid="{82E48B8A-82CD-461D-85F9-5E46F300CFDE}"/>
    <cellStyle name="5x indented GHG Textfiels 3 3 3 5" xfId="1991" xr:uid="{83B04C08-886D-47B4-AC64-FC58332F5AE4}"/>
    <cellStyle name="5x indented GHG Textfiels 3 3 4" xfId="703" xr:uid="{8FCF581E-761D-46BD-A967-A78A8CF1FCE5}"/>
    <cellStyle name="5x indented GHG Textfiels 3 3 4 2" xfId="918" xr:uid="{4322D885-B266-46B1-BCBE-082B57451BEA}"/>
    <cellStyle name="5x indented GHG Textfiels 3 3 4 2 2" xfId="1631" xr:uid="{02EF4630-06B1-4A1B-860A-227730BBF180}"/>
    <cellStyle name="5x indented GHG Textfiels 3 3 4 2 3" xfId="1903" xr:uid="{35F8E711-4F70-4486-9D03-12382FA74C97}"/>
    <cellStyle name="5x indented GHG Textfiels 3 3 4 2 4" xfId="2281" xr:uid="{323A8E37-5AD5-4C66-896A-8A590E00E8AD}"/>
    <cellStyle name="5x indented GHG Textfiels 3 3 4 3" xfId="1423" xr:uid="{79456AAD-FBAD-4D8A-A0AC-BE8544487FCA}"/>
    <cellStyle name="5x indented GHG Textfiels 3 3 4 4" xfId="1038" xr:uid="{4E23FCDF-CC18-41E0-BFBA-4D56AED82B94}"/>
    <cellStyle name="5x indented GHG Textfiels 3 3 4 5" xfId="2075" xr:uid="{674684F6-6F04-4E12-A765-8FF4E9474637}"/>
    <cellStyle name="5x indented GHG Textfiels 3 3 5" xfId="740" xr:uid="{C2CE3CE9-C51B-40F5-8D3C-068942351D4F}"/>
    <cellStyle name="5x indented GHG Textfiels 3 3 6" xfId="1166" xr:uid="{6843BF24-C817-437F-A097-C485FE1D8C64}"/>
    <cellStyle name="5x indented GHG Textfiels 3 3 7" xfId="947" xr:uid="{9E7ED601-8FAB-4AA6-8E12-5292282FEBE2}"/>
    <cellStyle name="5x indented GHG Textfiels 3 3 8" xfId="982" xr:uid="{A42A23B7-EA20-4664-83E3-D515625F549C}"/>
    <cellStyle name="5x indented GHG Textfiels_Table 4(II)" xfId="227" xr:uid="{D7215F94-649B-4EFC-B629-37EF0E03199F}"/>
    <cellStyle name="60 % - Akzent1" xfId="83" hidden="1" xr:uid="{99BF9882-5D81-4D75-B0C7-573FF7CEC7C2}"/>
    <cellStyle name="60 % - Akzent1" xfId="954" hidden="1" xr:uid="{A19F86BB-97CF-4777-BAE0-84BE8FADDB8A}"/>
    <cellStyle name="60 % - Akzent1" xfId="1220" hidden="1" xr:uid="{9AE3818F-BB5D-467C-8872-AC1F450E5132}"/>
    <cellStyle name="60 % - Akzent1" xfId="1255" hidden="1" xr:uid="{CC11B3AB-D2BA-46D0-BA6B-5E48312DE8D8}"/>
    <cellStyle name="60 % - Akzent1" xfId="1742" hidden="1" xr:uid="{4E1F6139-6E3E-4E68-9737-ECEA1BAE34B8}"/>
    <cellStyle name="60 % - Akzent1" xfId="1785" hidden="1" xr:uid="{F5B1DCD1-39E6-44F0-B8F6-B8DCCEBE03F9}"/>
    <cellStyle name="60 % - Akzent1" xfId="1683" hidden="1" xr:uid="{18A286CA-0132-484C-9060-8080DE726516}"/>
    <cellStyle name="60 % - Akzent1" xfId="1913" hidden="1" xr:uid="{4ABD0766-80C4-4DBF-97FA-0AD82FD779C0}"/>
    <cellStyle name="60 % - Akzent1 2" xfId="421" xr:uid="{B1E2BB89-9E77-4C5F-B685-1FEB766A0B1C}"/>
    <cellStyle name="60 % - Akzent1 3" xfId="290" xr:uid="{E0191329-CC10-412A-8D8B-C3FAC1D86D5C}"/>
    <cellStyle name="60 % - Akzent2" xfId="87" hidden="1" xr:uid="{65260D81-764B-452A-8F14-44C6F0CDED50}"/>
    <cellStyle name="60 % - Akzent2" xfId="957" hidden="1" xr:uid="{322A93B3-E264-4369-A755-20B5F4C5649A}"/>
    <cellStyle name="60 % - Akzent2" xfId="1164" hidden="1" xr:uid="{3BA3AA2E-9C5C-4418-8E80-3728DCE771C4}"/>
    <cellStyle name="60 % - Akzent2" xfId="1750" hidden="1" xr:uid="{8765AA77-92F1-4989-906C-FDFF83F536C8}"/>
    <cellStyle name="60 % - Akzent2" xfId="1726" hidden="1" xr:uid="{B533942E-3D34-469D-83DE-79558684CE53}"/>
    <cellStyle name="60 % - Akzent2" xfId="1236" hidden="1" xr:uid="{BE9F44D2-4D53-497D-B929-7BDC2337CBC6}"/>
    <cellStyle name="60 % - Akzent2" xfId="1082" hidden="1" xr:uid="{4D271AE7-0FF9-436A-84FD-DFCC9A289D2F}"/>
    <cellStyle name="60 % - Akzent2" xfId="2295" hidden="1" xr:uid="{D797C3CA-9591-4A61-A1EE-DA06B0489917}"/>
    <cellStyle name="60 % - Akzent2 2" xfId="422" xr:uid="{336DBFD7-0490-44A3-90EA-1DE9BAAFF4E5}"/>
    <cellStyle name="60 % - Akzent2 3" xfId="291" xr:uid="{72642C2D-C1C4-4CD3-864C-CB199232784B}"/>
    <cellStyle name="60 % - Akzent3" xfId="91" hidden="1" xr:uid="{EEAE12FC-312C-4432-B3BB-6378C9A55145}"/>
    <cellStyle name="60 % - Akzent3" xfId="960" hidden="1" xr:uid="{2C7EBF4C-133B-4B6D-AD50-D8577E45BE2A}"/>
    <cellStyle name="60 % - Akzent3" xfId="1263" hidden="1" xr:uid="{8FA9F623-2BF9-4E36-BE2B-8AF05ABB0E69}"/>
    <cellStyle name="60 % - Akzent3" xfId="1740" hidden="1" xr:uid="{E33263F5-A79C-4046-9C4E-AA50726B0A9F}"/>
    <cellStyle name="60 % - Akzent3" xfId="1138" hidden="1" xr:uid="{E16B92B9-F177-4E56-B1FF-7DE47F83F342}"/>
    <cellStyle name="60 % - Akzent3" xfId="1182" hidden="1" xr:uid="{C6C4ACEE-F509-4314-BD9F-3825A94F9A74}"/>
    <cellStyle name="60 % - Akzent3" xfId="1775" hidden="1" xr:uid="{EC573ED6-67E1-4514-B9BF-9EDA168E838B}"/>
    <cellStyle name="60 % - Akzent3" xfId="2294" hidden="1" xr:uid="{C5AD9C54-5B77-4921-B09A-21340B7A3AB8}"/>
    <cellStyle name="60 % - Akzent3 2" xfId="423" xr:uid="{CEE76E51-6C1E-4E12-98AD-A2409E3CD0F5}"/>
    <cellStyle name="60 % - Akzent3 3" xfId="292" xr:uid="{A2CDDF42-5279-41D5-B6B5-F0268B931F7F}"/>
    <cellStyle name="60 % - Akzent4" xfId="95" hidden="1" xr:uid="{6AC4BBB0-6B35-4762-9619-2F83B8964A72}"/>
    <cellStyle name="60 % - Akzent4" xfId="964" hidden="1" xr:uid="{F927016D-DD2E-4BE0-9D2C-D70CB60E2B70}"/>
    <cellStyle name="60 % - Akzent4" xfId="1261" hidden="1" xr:uid="{A880FD3F-9697-49D7-B139-465DBDFFB2BF}"/>
    <cellStyle name="60 % - Akzent4" xfId="1711" hidden="1" xr:uid="{2D391AA0-0F82-4350-B542-D36975CE6B01}"/>
    <cellStyle name="60 % - Akzent4" xfId="1871" hidden="1" xr:uid="{DCEEBD3D-2D11-41B0-A440-250E83164BA5}"/>
    <cellStyle name="60 % - Akzent4" xfId="1755" hidden="1" xr:uid="{5FE510B0-9B8E-431A-961C-C0D37DF8FF84}"/>
    <cellStyle name="60 % - Akzent4" xfId="996" hidden="1" xr:uid="{F303707C-977D-46EB-893E-F131F15E6D12}"/>
    <cellStyle name="60 % - Akzent4" xfId="2292" hidden="1" xr:uid="{3F8E67C9-19C3-496D-B890-F137C1EBB7E1}"/>
    <cellStyle name="60 % - Akzent4 2" xfId="424" xr:uid="{2CBCC192-F1D2-4C99-BDA8-F616AC353EB6}"/>
    <cellStyle name="60 % - Akzent4 3" xfId="293" xr:uid="{0DEB1AC7-6D9F-4DC2-9E97-C7964A076BE9}"/>
    <cellStyle name="60 % - Akzent5" xfId="99" hidden="1" xr:uid="{CE71D868-305C-4760-B9CB-D4D991499646}"/>
    <cellStyle name="60 % - Akzent5" xfId="968" hidden="1" xr:uid="{EAF03389-6FD0-489C-9947-D64535B1D248}"/>
    <cellStyle name="60 % - Akzent5" xfId="1160" hidden="1" xr:uid="{4CE4014A-3422-45B5-96D1-7762DF181F48}"/>
    <cellStyle name="60 % - Akzent5" xfId="1863" hidden="1" xr:uid="{20F4AF6C-F8F4-4350-8A85-FB3241FD2080}"/>
    <cellStyle name="60 % - Akzent5" xfId="1092" hidden="1" xr:uid="{3467E650-3058-48FC-B4BE-2911B52ECC96}"/>
    <cellStyle name="60 % - Akzent5" xfId="1204" hidden="1" xr:uid="{9500CBBD-B89D-4627-AC32-E3E12D41E34C}"/>
    <cellStyle name="60 % - Akzent5" xfId="1914" hidden="1" xr:uid="{693D5969-BF9C-4066-9CCC-BB2BF76BFB61}"/>
    <cellStyle name="60 % - Akzent5" xfId="2305" hidden="1" xr:uid="{2E76A418-50D0-40B2-8267-A14F92E69F70}"/>
    <cellStyle name="60 % - Akzent5 2" xfId="425" xr:uid="{7A4401A4-6210-42BC-AAAB-9198B25A8F54}"/>
    <cellStyle name="60 % - Akzent5 3" xfId="294" xr:uid="{AB8DF395-FF98-4718-9DE7-2F6F40BABC8B}"/>
    <cellStyle name="60 % - Akzent6" xfId="103" hidden="1" xr:uid="{4A04A296-916C-4A0D-A68A-8E0CB3B2F675}"/>
    <cellStyle name="60 % - Akzent6" xfId="971" hidden="1" xr:uid="{9853C5AD-73D3-48E2-A2C3-23D8D306B7CA}"/>
    <cellStyle name="60 % - Akzent6" xfId="1257" hidden="1" xr:uid="{B303F274-5D66-4874-9577-4D3BB5CDB48F}"/>
    <cellStyle name="60 % - Akzent6" xfId="1176" hidden="1" xr:uid="{05950BB5-A8A9-4EC9-902D-4CC218123682}"/>
    <cellStyle name="60 % - Akzent6" xfId="1000" hidden="1" xr:uid="{5B269CA4-1F58-4FBB-9182-F03D42765CCD}"/>
    <cellStyle name="60 % - Akzent6" xfId="1673" hidden="1" xr:uid="{21CC7882-83E7-4F9D-92E6-132A27E44E23}"/>
    <cellStyle name="60 % - Akzent6" xfId="1089" hidden="1" xr:uid="{58352677-CC75-4DF0-A053-C27C1CA2E449}"/>
    <cellStyle name="60 % - Akzent6" xfId="1828" hidden="1" xr:uid="{C051DD53-7AB0-443C-A1F8-D1F6ED917B51}"/>
    <cellStyle name="60 % - Akzent6 2" xfId="426" xr:uid="{0723CC3F-FF1A-42DE-991E-7950473402C2}"/>
    <cellStyle name="60 % - Akzent6 3" xfId="295" xr:uid="{BF35040C-7642-4C16-87E7-32616B367ED0}"/>
    <cellStyle name="60% - Accent1 2" xfId="133" xr:uid="{DA2CFC2C-F5D0-4AF4-8C06-538384B4841B}"/>
    <cellStyle name="60% - Accent1 3" xfId="247" xr:uid="{E252A605-2761-400E-A610-AD2B4C752E52}"/>
    <cellStyle name="60% - Accent2 2" xfId="134" xr:uid="{F2C9FE8F-A828-4774-87E0-DF94DB70DC4C}"/>
    <cellStyle name="60% - Accent2 3" xfId="248" xr:uid="{7A33ED2D-45FE-4EB3-87C6-9B3192F5BED7}"/>
    <cellStyle name="60% - Accent3 2" xfId="135" xr:uid="{C0322F85-9A7C-4B16-B948-20B98517CFF5}"/>
    <cellStyle name="60% - Accent3 3" xfId="249" xr:uid="{9A612134-CBB9-4029-8101-B4663D01A8F2}"/>
    <cellStyle name="60% - Accent4 2" xfId="136" xr:uid="{AE0EC21F-51EF-4DD7-992A-78E02F306170}"/>
    <cellStyle name="60% - Accent4 3" xfId="250" xr:uid="{71299DE4-09E2-4AE9-A002-FA967CA997BF}"/>
    <cellStyle name="60% - Accent5 2" xfId="137" xr:uid="{0FC03C23-FACF-47B1-A43B-F309BFA3237D}"/>
    <cellStyle name="60% - Accent5 3" xfId="251" xr:uid="{B6BF37E3-6E65-4B61-B547-3F71FF16C31F}"/>
    <cellStyle name="60% - Accent6 2" xfId="138" xr:uid="{9F203896-E8A4-4785-BA8D-898A9E1F2932}"/>
    <cellStyle name="60% - Accent6 3" xfId="252" xr:uid="{E4F5B98B-D9F4-4C8B-A9BD-8D9400A38BA0}"/>
    <cellStyle name="Accent1 2" xfId="139" xr:uid="{7A11116D-9353-4CE7-A264-5408E99E8330}"/>
    <cellStyle name="Accent1 3" xfId="253" xr:uid="{D9E464D3-AC0E-4E9B-834F-51835B37541A}"/>
    <cellStyle name="Accent1 4" xfId="386" xr:uid="{A20DA079-B514-40DF-9ED7-68699444CDC3}"/>
    <cellStyle name="Accent2 2" xfId="140" xr:uid="{6BED4FED-68E6-4283-A2A4-335F9924EC3C}"/>
    <cellStyle name="Accent2 3" xfId="254" xr:uid="{ADC76835-520B-44E8-9FAA-E1398C39FF5C}"/>
    <cellStyle name="Accent2 4" xfId="387" xr:uid="{4FD3B1C1-8209-473B-9D21-D3A7E122D8A2}"/>
    <cellStyle name="Accent3 2" xfId="141" xr:uid="{3CA6DA0F-2B00-454D-B4A4-8016E6CAD9E5}"/>
    <cellStyle name="Accent3 3" xfId="255" xr:uid="{5177CEF8-72DE-46CC-A375-02FEDF48DD41}"/>
    <cellStyle name="Accent3 4" xfId="388" xr:uid="{C55A9D49-D914-49E8-B2ED-01DB9390E29A}"/>
    <cellStyle name="Accent4 2" xfId="142" xr:uid="{E135D543-D36E-4BD1-ACF8-3264D451FE80}"/>
    <cellStyle name="Accent4 3" xfId="256" xr:uid="{CD9A5AB3-2364-4CCA-B938-0C1E2B9E5715}"/>
    <cellStyle name="Accent4 4" xfId="389" xr:uid="{37C2D1C6-9A13-4EA2-A25F-93492165AC96}"/>
    <cellStyle name="Accent5 2" xfId="143" xr:uid="{5EE8C3CA-0974-4969-8A57-9FFDFB4FE0CD}"/>
    <cellStyle name="Accent5 3" xfId="257" xr:uid="{814A4352-B210-4C32-B821-6EEE24A84827}"/>
    <cellStyle name="Accent5 4" xfId="390" xr:uid="{1D766149-93E8-42F2-BABB-7C9D949321D9}"/>
    <cellStyle name="Accent6 2" xfId="144" xr:uid="{BD9BCC7E-4713-4A02-AF74-F67C483BA341}"/>
    <cellStyle name="Accent6 3" xfId="258" xr:uid="{8E6D0269-E471-4C03-A85C-AC0F31640340}"/>
    <cellStyle name="Accent6 4" xfId="391" xr:uid="{1DB48233-27AA-423E-BA2C-48F0007CCA3B}"/>
    <cellStyle name="AggblueBoldCels" xfId="145" xr:uid="{BE2143FC-BECE-436D-AD86-9C695423CB12}"/>
    <cellStyle name="AggblueBoldCels 2" xfId="146" xr:uid="{1906B683-FE30-425E-834E-CB6BFCDB647D}"/>
    <cellStyle name="AggblueCels" xfId="55" xr:uid="{39EFB79B-A325-4365-A451-4EDD71BDB7A7}"/>
    <cellStyle name="AggblueCels 2" xfId="147" xr:uid="{A390F42B-AB93-4B86-8912-AAD01C667BE9}"/>
    <cellStyle name="AggblueCels_1x" xfId="54" xr:uid="{0B7ECE58-3C64-4C9F-BB63-1CE68643AC21}"/>
    <cellStyle name="AggBoldCells" xfId="25" xr:uid="{78BBABF5-6B85-4447-8E6F-88410B77C43D}"/>
    <cellStyle name="AggBoldCells 2" xfId="148" xr:uid="{2FB97971-A262-474B-9274-03963A356B79}"/>
    <cellStyle name="AggBoldCells 3" xfId="228" xr:uid="{6928D8B4-0B49-43D1-A9FA-B01630DE8211}"/>
    <cellStyle name="AggBoldCells 4" xfId="380" xr:uid="{0EB1E6BB-399B-47DA-849A-0636E43C71C7}"/>
    <cellStyle name="AggCels" xfId="12" xr:uid="{00000000-0005-0000-0000-000002000000}"/>
    <cellStyle name="AggCels 2" xfId="149" xr:uid="{98120360-AE00-4C4F-AAE0-BCF0E1CFC922}"/>
    <cellStyle name="AggCels 3" xfId="229" xr:uid="{D062FB85-E206-4191-AAD0-5CB1DD5DA450}"/>
    <cellStyle name="AggCels 4" xfId="381" xr:uid="{032FB387-6D10-4203-A305-1800529EBA4F}"/>
    <cellStyle name="AggCels_T(2)" xfId="26" xr:uid="{AE2AD258-8714-4E7D-BB7A-19ABAF318318}"/>
    <cellStyle name="AggGreen" xfId="45" xr:uid="{7F11F720-D911-474A-A99A-7D892554F4B1}"/>
    <cellStyle name="AggGreen 2" xfId="150" xr:uid="{00F8A484-C1ED-4DBF-9F15-1C2C6FE8DA9B}"/>
    <cellStyle name="AggGreen 2 2" xfId="439" xr:uid="{0B6D328E-5A5F-407D-8CC3-E8D56E8322B2}"/>
    <cellStyle name="AggGreen 2 2 2" xfId="616" xr:uid="{18D9FBAF-CC38-4E44-A402-3FC1ABDE585C}"/>
    <cellStyle name="AggGreen 2 2 2 2" xfId="831" xr:uid="{A0735738-3E61-4A5F-B8F4-B6667407187C}"/>
    <cellStyle name="AggGreen 2 2 2 2 2" xfId="1544" xr:uid="{15FA09D7-7753-45A8-8107-801AED646CA1}"/>
    <cellStyle name="AggGreen 2 2 2 2 3" xfId="1209" xr:uid="{06A1328A-A849-47FF-8942-9E0F97A54D17}"/>
    <cellStyle name="AggGreen 2 2 2 2 4" xfId="2194" xr:uid="{BC78D326-BB1E-42F8-9C87-08BC8AFE96DE}"/>
    <cellStyle name="AggGreen 2 2 2 3" xfId="1336" xr:uid="{766CC3BF-905A-41D8-B387-6CD07CF5461D}"/>
    <cellStyle name="AggGreen 2 2 2 4" xfId="1792" xr:uid="{05E5F431-036F-458E-8A9E-FDB5AB8DE877}"/>
    <cellStyle name="AggGreen 2 2 2 5" xfId="1988" xr:uid="{C7026ED7-6DF4-472A-AE4F-E0EE3BC0A170}"/>
    <cellStyle name="AggGreen 2 2 3" xfId="746" xr:uid="{E331CE03-1B24-4508-AB82-758F6CF16C96}"/>
    <cellStyle name="AggGreen 2 2 3 2" xfId="1459" xr:uid="{A2B45E25-8160-4532-B510-43A7E28C4642}"/>
    <cellStyle name="AggGreen 2 2 3 3" xfId="1059" xr:uid="{0E1F6FD5-055F-4B44-A401-3A828ED86AA5}"/>
    <cellStyle name="AggGreen 2 2 3 4" xfId="2109" xr:uid="{C6BE2B4E-CAF2-4599-9091-5BECD22B84FB}"/>
    <cellStyle name="AggGreen 2 3" xfId="297" xr:uid="{32585F00-0F16-4706-941A-5DA5DFC77CB2}"/>
    <cellStyle name="AggGreen 2 3 2" xfId="636" xr:uid="{EF03655B-426D-4B85-8BDD-D45067D431AA}"/>
    <cellStyle name="AggGreen 2 3 2 2" xfId="851" xr:uid="{245C835A-C878-41DA-A213-733996E7A8D4}"/>
    <cellStyle name="AggGreen 2 3 2 2 2" xfId="1564" xr:uid="{2F0EFC33-067D-4D8C-8F05-A35121421538}"/>
    <cellStyle name="AggGreen 2 3 2 2 3" xfId="1720" xr:uid="{3CF3924D-647C-4861-AEA7-8803232FF47E}"/>
    <cellStyle name="AggGreen 2 3 2 2 4" xfId="2214" xr:uid="{202DE7CC-F014-4042-A7E1-A7D1AC29A21D}"/>
    <cellStyle name="AggGreen 2 3 2 3" xfId="1356" xr:uid="{022A2CB8-B895-4FF1-9BDE-BC7AC519E5C7}"/>
    <cellStyle name="AggGreen 2 3 2 4" xfId="1040" xr:uid="{F932AE3E-8DCD-4DBB-8147-B28B28FEE3DB}"/>
    <cellStyle name="AggGreen 2 3 2 5" xfId="2008" xr:uid="{602A89FA-81B5-45AD-8D31-D65DDCF111BC}"/>
    <cellStyle name="AggGreen 2 3 3" xfId="705" xr:uid="{185FDD6C-4A4A-4D69-ABAF-9FE21FCE9A91}"/>
    <cellStyle name="AggGreen 2 3 3 2" xfId="920" xr:uid="{6C40DEAE-4BE1-4ED2-A854-ADCB83E9F96C}"/>
    <cellStyle name="AggGreen 2 3 3 2 2" xfId="1633" xr:uid="{C839DA50-E0E8-4328-A2A0-CB5780EB43C3}"/>
    <cellStyle name="AggGreen 2 3 3 2 3" xfId="1905" xr:uid="{7823B0FE-24D7-4818-B263-E8652CB5FDA0}"/>
    <cellStyle name="AggGreen 2 3 3 2 4" xfId="2283" xr:uid="{5F8B6056-BBEE-491E-9500-B28E90A06A71}"/>
    <cellStyle name="AggGreen 2 3 3 3" xfId="1425" xr:uid="{C35FCB06-8F65-4B4A-87D2-ED56A7B53AAD}"/>
    <cellStyle name="AggGreen 2 3 3 4" xfId="1789" xr:uid="{9512492F-8C7D-47CB-AC63-222721B34AD7}"/>
    <cellStyle name="AggGreen 2 3 3 5" xfId="2077" xr:uid="{B2AA164E-8B37-49C8-B555-A26B4FDBFCAA}"/>
    <cellStyle name="AggGreen 2 3 4" xfId="701" xr:uid="{30CFE2E7-8B41-416F-8FDC-E61CCFF188A9}"/>
    <cellStyle name="AggGreen 2 3 4 2" xfId="916" xr:uid="{D5EAB7AA-FDB0-4D34-A80D-13E9E9AFFED8}"/>
    <cellStyle name="AggGreen 2 3 4 2 2" xfId="1629" xr:uid="{F7EA387C-8510-46B4-BF41-17A7BD7DFB7A}"/>
    <cellStyle name="AggGreen 2 3 4 2 3" xfId="1901" xr:uid="{715F10C3-9832-47B7-9173-F6DE1D4FA63C}"/>
    <cellStyle name="AggGreen 2 3 4 2 4" xfId="2279" xr:uid="{EB4AE3BB-C760-48CF-8E72-3435CBBE251E}"/>
    <cellStyle name="AggGreen 2 3 4 3" xfId="1421" xr:uid="{71ED169F-EFFB-4E3D-A8CE-986E03835BB8}"/>
    <cellStyle name="AggGreen 2 3 4 4" xfId="1154" xr:uid="{C374309A-7F22-4887-AD9B-28EB93291C13}"/>
    <cellStyle name="AggGreen 2 3 4 5" xfId="2073" xr:uid="{D68EDB94-EC6C-4DEA-90A0-28CFA4D95770}"/>
    <cellStyle name="AggGreen 2 3 5" xfId="1094" xr:uid="{C583967E-8052-435D-A94D-4D9980E6F84C}"/>
    <cellStyle name="AggGreen 2 3 6" xfId="1241" xr:uid="{A8FA67B3-C227-4925-A9D8-9CA4DE588492}"/>
    <cellStyle name="AggGreen 2 3 7" xfId="1912" xr:uid="{0A2B69AE-144B-42F9-8ECA-ECED5D2EA962}"/>
    <cellStyle name="AggGreen 3" xfId="438" xr:uid="{034C49B5-1FD6-48BA-9084-F21FE0353A73}"/>
    <cellStyle name="AggGreen 3 2" xfId="565" xr:uid="{E090B904-1B2A-49E9-9A72-1B1ABDCBDFBA}"/>
    <cellStyle name="AggGreen 3 2 2" xfId="780" xr:uid="{0426B18A-122A-4434-9460-447AAD6FBB4C}"/>
    <cellStyle name="AggGreen 3 2 2 2" xfId="1493" xr:uid="{FBD39404-831D-410C-94AF-88F5445DB2FB}"/>
    <cellStyle name="AggGreen 3 2 2 3" xfId="1234" xr:uid="{3F5391DC-193E-4FDC-B489-565AF9C9412B}"/>
    <cellStyle name="AggGreen 3 2 2 4" xfId="2143" xr:uid="{97E23AC8-2DD1-4E5F-8F22-672A0EF044D6}"/>
    <cellStyle name="AggGreen 3 2 3" xfId="1285" xr:uid="{CDE3F04F-5BD7-427A-9536-05E04A3C774C}"/>
    <cellStyle name="AggGreen 3 2 4" xfId="1731" xr:uid="{10B4CD14-FAF6-4D5F-8DC9-8DBB46344394}"/>
    <cellStyle name="AggGreen 3 2 5" xfId="1937" xr:uid="{9816B01A-FBDC-4B54-85CE-A8FFBC10F00E}"/>
    <cellStyle name="AggGreen 3 3" xfId="745" xr:uid="{4CCE280C-7FCC-4BAA-81F8-C53E5CB03905}"/>
    <cellStyle name="AggGreen 3 3 2" xfId="1458" xr:uid="{CDEF4177-E6EB-4E58-B9F9-A6FA3442A86E}"/>
    <cellStyle name="AggGreen 3 3 3" xfId="1842" xr:uid="{FAF9C88F-AB08-4562-B8C8-6EACB59F77A6}"/>
    <cellStyle name="AggGreen 3 3 4" xfId="2108" xr:uid="{21C04123-A6FC-4EFE-9BD3-FBB319F82EF4}"/>
    <cellStyle name="AggGreen 4" xfId="296" xr:uid="{8F5F6FA6-87C5-4F1B-9DEF-C8FBAC60D099}"/>
    <cellStyle name="AggGreen 4 2" xfId="635" xr:uid="{89ABCD1B-F2C8-4B08-9D0E-3FD9721B33E1}"/>
    <cellStyle name="AggGreen 4 2 2" xfId="850" xr:uid="{B8A823CC-2AAC-48CF-8A94-585D908CB0F4}"/>
    <cellStyle name="AggGreen 4 2 2 2" xfId="1563" xr:uid="{2927270D-E9C9-44B5-A8C7-0180F60C09C1}"/>
    <cellStyle name="AggGreen 4 2 2 3" xfId="1662" xr:uid="{68496940-CF8B-4DCF-807C-64AA55E49A98}"/>
    <cellStyle name="AggGreen 4 2 2 4" xfId="2213" xr:uid="{3F0A5057-5152-4572-94F7-8F5214032DD3}"/>
    <cellStyle name="AggGreen 4 2 3" xfId="1355" xr:uid="{1022DC08-113F-4C1C-8CC6-35334E30A8CA}"/>
    <cellStyle name="AggGreen 4 2 4" xfId="1850" xr:uid="{2BA5E206-FB81-41E9-AE60-038F9C529CFE}"/>
    <cellStyle name="AggGreen 4 2 5" xfId="2007" xr:uid="{6FEF31D6-A366-497A-AA70-955B4B0B15F5}"/>
    <cellStyle name="AggGreen 4 3" xfId="550" xr:uid="{AE16480D-31F4-4FC4-A48E-4D67E36422A2}"/>
    <cellStyle name="AggGreen 4 3 2" xfId="765" xr:uid="{63A11CAA-FBB5-42B5-A376-B9F83FE0FBCF}"/>
    <cellStyle name="AggGreen 4 3 2 2" xfId="1478" xr:uid="{58922C30-0ABD-44ED-A32A-779A082B1BA3}"/>
    <cellStyle name="AggGreen 4 3 2 3" xfId="1783" xr:uid="{572F7E37-E08F-44BD-86EC-B881D6A4E265}"/>
    <cellStyle name="AggGreen 4 3 2 4" xfId="2128" xr:uid="{C8ED28A2-385F-42A1-AA4B-1D4DC99B9642}"/>
    <cellStyle name="AggGreen 4 3 3" xfId="1270" xr:uid="{6810ECF9-28FB-45A8-A450-98DC66AE8E3E}"/>
    <cellStyle name="AggGreen 4 3 4" xfId="1756" xr:uid="{309E43B6-4AAE-4C36-B413-E1D59C9558A2}"/>
    <cellStyle name="AggGreen 4 3 5" xfId="1922" xr:uid="{A5772272-ECC2-41DF-8D33-EABC688CD593}"/>
    <cellStyle name="AggGreen 4 4" xfId="668" xr:uid="{A20B0AD9-F468-40A7-8465-42764E603844}"/>
    <cellStyle name="AggGreen 4 4 2" xfId="883" xr:uid="{D3201133-CD76-4D85-8583-E316574AB47F}"/>
    <cellStyle name="AggGreen 4 4 2 2" xfId="1596" xr:uid="{8F1E5036-189A-4037-BBCB-2D6B12643D2A}"/>
    <cellStyle name="AggGreen 4 4 2 3" xfId="994" xr:uid="{2347EDB4-F9EA-483E-8065-112D1739D421}"/>
    <cellStyle name="AggGreen 4 4 2 4" xfId="2246" xr:uid="{2C1BC71F-AB7A-4FBA-88DE-04A33AFD7548}"/>
    <cellStyle name="AggGreen 4 4 3" xfId="1388" xr:uid="{B429D70A-AFCC-4D8B-8C6A-D5B89F576D9F}"/>
    <cellStyle name="AggGreen 4 4 4" xfId="1023" xr:uid="{8E57BC26-D49B-439B-B280-0C4982DF9291}"/>
    <cellStyle name="AggGreen 4 4 5" xfId="2040" xr:uid="{EAE91412-1194-4131-822C-982DCDCEF1DE}"/>
    <cellStyle name="AggGreen 4 5" xfId="1093" xr:uid="{55B14524-22BB-4D11-BBE3-C3A7D78EC00D}"/>
    <cellStyle name="AggGreen 4 6" xfId="1084" xr:uid="{C0E3DEDA-FF74-4297-9819-5BB1DBD09504}"/>
    <cellStyle name="AggGreen 4 7" xfId="1843" xr:uid="{51A7B829-4D8A-48CD-9655-E35F3FF056C9}"/>
    <cellStyle name="AggGreen 5" xfId="112" xr:uid="{F11B0F9C-0615-47E1-8437-7766F1FF0418}"/>
    <cellStyle name="AggGreen_Bbdr" xfId="46" xr:uid="{A90DD6BB-678A-458E-BA36-6F53CBC3B1F8}"/>
    <cellStyle name="AggGreen_bld" xfId="16" xr:uid="{00000000-0005-0000-0000-000003000000}"/>
    <cellStyle name="AggGreen12" xfId="41" xr:uid="{B14D01B3-A9D7-4395-935B-6458877E6CFA}"/>
    <cellStyle name="AggGreen12 2" xfId="151" xr:uid="{47BB184F-0EC0-455B-8B47-479C8419EA55}"/>
    <cellStyle name="AggGreen12 2 2" xfId="441" xr:uid="{53CE439B-363A-48C1-9BE4-D6F41EAE233C}"/>
    <cellStyle name="AggGreen12 2 2 2" xfId="634" xr:uid="{5882A3E3-D776-495C-9565-FE7F21845C2B}"/>
    <cellStyle name="AggGreen12 2 2 2 2" xfId="849" xr:uid="{DFC87B29-1DCB-4686-9835-57882AE25453}"/>
    <cellStyle name="AggGreen12 2 2 2 2 2" xfId="1562" xr:uid="{7D40E923-D70B-4B11-A65E-C51B039DDD08}"/>
    <cellStyle name="AggGreen12 2 2 2 2 3" xfId="1015" xr:uid="{5DCB1AC4-83DC-4822-8A80-7373C7F4CA9B}"/>
    <cellStyle name="AggGreen12 2 2 2 2 4" xfId="2212" xr:uid="{F7BE7028-4B80-47F2-9D4A-4B9A79E86588}"/>
    <cellStyle name="AggGreen12 2 2 2 3" xfId="1354" xr:uid="{87E5F22A-B8F8-43F9-AF0B-5A05F72332A5}"/>
    <cellStyle name="AggGreen12 2 2 2 4" xfId="1709" xr:uid="{A4A0DDC5-B633-499D-B979-548786C3D16B}"/>
    <cellStyle name="AggGreen12 2 2 2 5" xfId="2006" xr:uid="{C105D39D-060C-41F6-93B5-A7A39C92F8B4}"/>
    <cellStyle name="AggGreen12 2 2 3" xfId="748" xr:uid="{65D0D2D2-FDF4-41B2-B783-AEAB776DB28C}"/>
    <cellStyle name="AggGreen12 2 2 3 2" xfId="1461" xr:uid="{03FECFC3-4FDF-41D5-95C3-7C01AF3114EF}"/>
    <cellStyle name="AggGreen12 2 2 3 3" xfId="1075" xr:uid="{95C54E3F-9583-4876-A466-0932DAF99696}"/>
    <cellStyle name="AggGreen12 2 2 3 4" xfId="2111" xr:uid="{69C25DFD-C434-4DE3-81AC-D6977DA4E242}"/>
    <cellStyle name="AggGreen12 2 3" xfId="299" xr:uid="{BB871724-C59C-4C4B-BD51-DFE0D7A5A08E}"/>
    <cellStyle name="AggGreen12 2 3 2" xfId="638" xr:uid="{867DD85D-4D27-44A4-8834-84AC8E131B4A}"/>
    <cellStyle name="AggGreen12 2 3 2 2" xfId="853" xr:uid="{142665E0-46DC-49AF-B336-3EFA32E48246}"/>
    <cellStyle name="AggGreen12 2 3 2 2 2" xfId="1566" xr:uid="{3FC09B22-0199-4B0E-919D-67ABCD4A9376}"/>
    <cellStyle name="AggGreen12 2 3 2 2 3" xfId="1239" xr:uid="{7DF2BD0E-EF84-4398-A894-68C7C0E68547}"/>
    <cellStyle name="AggGreen12 2 3 2 2 4" xfId="2216" xr:uid="{D9BEC650-BE85-4339-ACA2-ADC899A579D5}"/>
    <cellStyle name="AggGreen12 2 3 2 3" xfId="1358" xr:uid="{DDC4F145-F714-4C18-9FFD-0392C9F9D3D9}"/>
    <cellStyle name="AggGreen12 2 3 2 4" xfId="1748" xr:uid="{78B63A49-DE70-48E1-B6B4-BCC25881FF67}"/>
    <cellStyle name="AggGreen12 2 3 2 5" xfId="2010" xr:uid="{DC01FFE7-1A6C-4E68-AA14-6EB686B4D5BB}"/>
    <cellStyle name="AggGreen12 2 3 3" xfId="587" xr:uid="{E1BB2B32-0566-4AE2-A785-5BDDA53906C5}"/>
    <cellStyle name="AggGreen12 2 3 3 2" xfId="802" xr:uid="{3B12CF5A-BF33-41B7-843C-E660A368C965}"/>
    <cellStyle name="AggGreen12 2 3 3 2 2" xfId="1515" xr:uid="{863677BC-0A6B-4B70-8783-3265FE4D84FE}"/>
    <cellStyle name="AggGreen12 2 3 3 2 3" xfId="64" xr:uid="{AE9A4EA9-39C5-4627-9062-B7864692C0CC}"/>
    <cellStyle name="AggGreen12 2 3 3 2 4" xfId="2165" xr:uid="{FD5AD58D-3ACE-4501-AEE5-283E784BDCD5}"/>
    <cellStyle name="AggGreen12 2 3 3 3" xfId="1307" xr:uid="{3C476B87-AB88-4210-A147-BBAEB3CE0C8C}"/>
    <cellStyle name="AggGreen12 2 3 3 4" xfId="1246" xr:uid="{3A80495D-DE88-4295-912B-D6690152C909}"/>
    <cellStyle name="AggGreen12 2 3 3 5" xfId="1959" xr:uid="{6A8579D0-E759-4B5B-9B7F-4F3E860FCDA4}"/>
    <cellStyle name="AggGreen12 2 3 4" xfId="667" xr:uid="{775775D7-1ED0-418B-9082-4B604D7F6688}"/>
    <cellStyle name="AggGreen12 2 3 4 2" xfId="882" xr:uid="{7AB95DE0-7CD4-4284-B8C3-A4A67B052F26}"/>
    <cellStyle name="AggGreen12 2 3 4 2 2" xfId="1595" xr:uid="{D8DA270A-B763-4872-8FB2-BD1B6DF86EF3}"/>
    <cellStyle name="AggGreen12 2 3 4 2 3" xfId="1832" xr:uid="{F2317132-24BF-4C3F-A131-E37C35683ED1}"/>
    <cellStyle name="AggGreen12 2 3 4 2 4" xfId="2245" xr:uid="{5F7FC0B2-CD9C-413A-A74C-141320F465E5}"/>
    <cellStyle name="AggGreen12 2 3 4 3" xfId="1387" xr:uid="{7BA695ED-1371-4E04-8518-443DD31CBE7F}"/>
    <cellStyle name="AggGreen12 2 3 4 4" xfId="1788" xr:uid="{0881A207-10A4-453C-B1F4-712CE2398912}"/>
    <cellStyle name="AggGreen12 2 3 4 5" xfId="2039" xr:uid="{6A66A989-8955-46D3-BD2A-2930FE5F3791}"/>
    <cellStyle name="AggGreen12 2 3 5" xfId="1096" xr:uid="{626127D5-3FD8-4A7F-A6E9-A1E278147F2B}"/>
    <cellStyle name="AggGreen12 2 3 6" xfId="1148" xr:uid="{1B2DADB5-B6E7-4723-9261-2C05191F49B8}"/>
    <cellStyle name="AggGreen12 2 3 7" xfId="1061" xr:uid="{12926C46-3FD1-45DE-9CC3-994FBB5A75EF}"/>
    <cellStyle name="AggGreen12 3" xfId="440" xr:uid="{D46D24DC-AC0F-4907-93E9-A4731BDA3430}"/>
    <cellStyle name="AggGreen12 3 2" xfId="564" xr:uid="{45BBFBD4-706D-4190-A675-5C8C271FDF21}"/>
    <cellStyle name="AggGreen12 3 2 2" xfId="779" xr:uid="{C1011791-32B6-41C5-8B16-E0E414231A2B}"/>
    <cellStyle name="AggGreen12 3 2 2 2" xfId="1492" xr:uid="{820CC7FB-6583-4EC9-88C0-9BC453E5222F}"/>
    <cellStyle name="AggGreen12 3 2 2 3" xfId="1706" xr:uid="{11FE432E-7355-432B-B040-D14212C8A362}"/>
    <cellStyle name="AggGreen12 3 2 2 4" xfId="2142" xr:uid="{D57B5DDA-C01D-4E5D-8F82-A8EDF0120225}"/>
    <cellStyle name="AggGreen12 3 2 3" xfId="1284" xr:uid="{CCDA0512-008E-47E5-9C08-2231AAD5A6B5}"/>
    <cellStyle name="AggGreen12 3 2 4" xfId="1880" xr:uid="{9AAC1FBD-FA37-4180-AF19-F66CE8D2D0A7}"/>
    <cellStyle name="AggGreen12 3 2 5" xfId="1936" xr:uid="{86C7AC83-58E4-4C1B-9C4D-03F78AE5AE49}"/>
    <cellStyle name="AggGreen12 3 3" xfId="747" xr:uid="{062232AB-1A51-453B-8CCD-B70C436D8FB7}"/>
    <cellStyle name="AggGreen12 3 3 2" xfId="1460" xr:uid="{E1C72C3D-92A1-4B4D-88B3-4E90FE89048F}"/>
    <cellStyle name="AggGreen12 3 3 3" xfId="1717" xr:uid="{A57DC4CF-A968-414C-A40A-993AB441CC23}"/>
    <cellStyle name="AggGreen12 3 3 4" xfId="2110" xr:uid="{348C5994-A39A-432A-B10D-65D7DA7CFB30}"/>
    <cellStyle name="AggGreen12 4" xfId="298" xr:uid="{437667ED-AB08-448B-9445-6C081B98D8AB}"/>
    <cellStyle name="AggGreen12 4 2" xfId="637" xr:uid="{154AA556-EF03-485D-A525-AC1645A94934}"/>
    <cellStyle name="AggGreen12 4 2 2" xfId="852" xr:uid="{1C0000C1-2DC2-476E-8E60-0DFB93747997}"/>
    <cellStyle name="AggGreen12 4 2 2 2" xfId="1565" xr:uid="{7BED06C6-C2A8-44B3-B0E2-B440EC836C23}"/>
    <cellStyle name="AggGreen12 4 2 2 3" xfId="71" xr:uid="{B54DEFBD-2FED-4C97-B5F1-678D915F3874}"/>
    <cellStyle name="AggGreen12 4 2 2 4" xfId="2215" xr:uid="{BBB163EE-4E3B-49AA-A6BA-C1278DA32BBD}"/>
    <cellStyle name="AggGreen12 4 2 3" xfId="1357" xr:uid="{08008CA4-53B9-4658-BC48-160B9B767A74}"/>
    <cellStyle name="AggGreen12 4 2 4" xfId="1855" xr:uid="{885C3EBF-9E56-4023-BFAD-38515656A501}"/>
    <cellStyle name="AggGreen12 4 2 5" xfId="2009" xr:uid="{001EC33C-4A04-40D7-B7CA-B599E2718588}"/>
    <cellStyle name="AggGreen12 4 3" xfId="689" xr:uid="{8777941D-AB33-4038-A5EC-64FB1EEF9C40}"/>
    <cellStyle name="AggGreen12 4 3 2" xfId="904" xr:uid="{6CD8BDFB-66F4-451E-90A2-51BB04A6FB65}"/>
    <cellStyle name="AggGreen12 4 3 2 2" xfId="1617" xr:uid="{0E933CAE-BFCA-4891-842C-3F0AD7455E5F}"/>
    <cellStyle name="AggGreen12 4 3 2 3" xfId="1254" xr:uid="{6E515307-1874-43CF-98AB-EC94E1FAD8AF}"/>
    <cellStyle name="AggGreen12 4 3 2 4" xfId="2267" xr:uid="{8BE75226-642D-44B5-B845-8E6CFAB236B7}"/>
    <cellStyle name="AggGreen12 4 3 3" xfId="1409" xr:uid="{9BE9315E-9F7E-4477-804E-603CAECA0338}"/>
    <cellStyle name="AggGreen12 4 3 4" xfId="1063" xr:uid="{881ACBE1-5B4F-4024-A7CC-7D92E3BB1F69}"/>
    <cellStyle name="AggGreen12 4 3 5" xfId="2061" xr:uid="{92AF1D0E-5862-4A08-825B-FB964C69FF4F}"/>
    <cellStyle name="AggGreen12 4 4" xfId="700" xr:uid="{64FDBB5E-FAA4-421D-A79B-18E2FAD96574}"/>
    <cellStyle name="AggGreen12 4 4 2" xfId="915" xr:uid="{D52C6942-814F-414F-81F2-52741CAA808D}"/>
    <cellStyle name="AggGreen12 4 4 2 2" xfId="1628" xr:uid="{E8D61FBE-6474-4D1A-AB9B-420E23BC7887}"/>
    <cellStyle name="AggGreen12 4 4 2 3" xfId="1900" xr:uid="{7F4C2BA3-1260-4F89-8527-E47FEEFE1230}"/>
    <cellStyle name="AggGreen12 4 4 2 4" xfId="2278" xr:uid="{A13E20BB-414C-4BA4-8DF0-9CF8DBB53B1E}"/>
    <cellStyle name="AggGreen12 4 4 3" xfId="1420" xr:uid="{BA65BC79-5EE8-4C41-A82E-E74A7368123E}"/>
    <cellStyle name="AggGreen12 4 4 4" xfId="1071" xr:uid="{1717CB86-0AEC-40FE-85C3-B9C02CCBEF55}"/>
    <cellStyle name="AggGreen12 4 4 5" xfId="2072" xr:uid="{073D9846-811B-49A6-A19B-59DA522546AC}"/>
    <cellStyle name="AggGreen12 4 5" xfId="1095" xr:uid="{752B5672-4B27-452C-88FE-3081BEF9479E}"/>
    <cellStyle name="AggGreen12 4 6" xfId="1144" xr:uid="{80186868-CD9B-476D-846B-912250735832}"/>
    <cellStyle name="AggGreen12 4 7" xfId="1877" xr:uid="{015B4B86-B481-414E-B232-8AB4A1BF2356}"/>
    <cellStyle name="AggGreen12 5" xfId="110" xr:uid="{CB86DE8A-8871-4E3F-BAF1-F2D54064941D}"/>
    <cellStyle name="AggOrange" xfId="36" xr:uid="{FD91803B-43D8-4026-8741-75AD9B42FE31}"/>
    <cellStyle name="AggOrange 2" xfId="152" xr:uid="{215BF129-7A07-4D5F-8B89-45CB46FCF1D4}"/>
    <cellStyle name="AggOrange 2 2" xfId="443" xr:uid="{A5F999EC-7F30-45CB-AB17-778CB718135B}"/>
    <cellStyle name="AggOrange 2 2 2" xfId="563" xr:uid="{C3B82F91-38F9-4F33-A1BC-5EB31BFF74A9}"/>
    <cellStyle name="AggOrange 2 2 2 2" xfId="778" xr:uid="{D8A31BFE-8169-41CE-B20D-32691EFDF33A}"/>
    <cellStyle name="AggOrange 2 2 2 2 2" xfId="1491" xr:uid="{02C76272-3126-4D27-AFD2-9060B9518CE4}"/>
    <cellStyle name="AggOrange 2 2 2 2 3" xfId="1215" xr:uid="{B27E5544-00A2-410E-B2F0-E228192F271D}"/>
    <cellStyle name="AggOrange 2 2 2 2 4" xfId="2141" xr:uid="{A24AE636-CBC3-43F4-8D01-542FBD102BE7}"/>
    <cellStyle name="AggOrange 2 2 2 3" xfId="1283" xr:uid="{C57B3DFD-00A4-4B81-82EE-26AC770AF1C8}"/>
    <cellStyle name="AggOrange 2 2 2 4" xfId="1210" xr:uid="{2DBBEEA4-7632-447E-9FC6-592EAAF51B28}"/>
    <cellStyle name="AggOrange 2 2 2 5" xfId="1935" xr:uid="{D0EA2998-8583-4310-B747-B560FBCF6232}"/>
    <cellStyle name="AggOrange 2 2 3" xfId="750" xr:uid="{1A09DC41-510A-4402-87FE-B2E7B270F7CC}"/>
    <cellStyle name="AggOrange 2 2 3 2" xfId="1463" xr:uid="{01D65B2C-817E-42A3-99AC-D60FDC7CCA41}"/>
    <cellStyle name="AggOrange 2 2 3 3" xfId="1644" xr:uid="{FE084408-8490-4D02-8C45-C14E055824C9}"/>
    <cellStyle name="AggOrange 2 2 3 4" xfId="2113" xr:uid="{8B2A2B3A-5498-46FE-9CBA-A1F432251741}"/>
    <cellStyle name="AggOrange 2 3" xfId="301" xr:uid="{BCC7511B-B036-49B1-BE89-8F7919160247}"/>
    <cellStyle name="AggOrange 2 3 2" xfId="640" xr:uid="{96F215A6-C81A-40D9-AE5B-90C2C842833A}"/>
    <cellStyle name="AggOrange 2 3 2 2" xfId="855" xr:uid="{8BC4CDCC-3B54-4FCB-A026-BCA7314B1311}"/>
    <cellStyle name="AggOrange 2 3 2 2 2" xfId="1568" xr:uid="{4C94D558-79C7-4D1D-AC8E-25FEE0E11E92}"/>
    <cellStyle name="AggOrange 2 3 2 2 3" xfId="1073" xr:uid="{39C24397-2EF9-439D-8EC8-1DBE90704B13}"/>
    <cellStyle name="AggOrange 2 3 2 2 4" xfId="2218" xr:uid="{D0E27FDD-412E-49CB-8CE1-BE174A5B0842}"/>
    <cellStyle name="AggOrange 2 3 2 3" xfId="1360" xr:uid="{119DABC5-7120-4FD5-A956-5DD52A0B95E0}"/>
    <cellStyle name="AggOrange 2 3 2 4" xfId="1217" xr:uid="{05D012C8-0964-4FFA-8E05-8B360F5C4BE9}"/>
    <cellStyle name="AggOrange 2 3 2 5" xfId="2012" xr:uid="{A0ED2819-F3CB-4428-AA86-BCE51D953F15}"/>
    <cellStyle name="AggOrange 2 3 3" xfId="547" xr:uid="{3578F2FF-4D8C-425A-B558-1CBBB5315037}"/>
    <cellStyle name="AggOrange 2 3 3 2" xfId="762" xr:uid="{4A6B8210-30BF-441D-8A7B-912D85A39772}"/>
    <cellStyle name="AggOrange 2 3 3 2 2" xfId="1475" xr:uid="{B2DB1BBF-0F15-4125-997C-7EE1EAB0A224}"/>
    <cellStyle name="AggOrange 2 3 3 2 3" xfId="1801" xr:uid="{B8A54D2B-2BB6-41D0-91D6-E78E408466B3}"/>
    <cellStyle name="AggOrange 2 3 3 2 4" xfId="2125" xr:uid="{B336751C-E529-4447-8AAF-53F0691C73E5}"/>
    <cellStyle name="AggOrange 2 3 3 3" xfId="1267" xr:uid="{570DF207-4DE5-4F29-8752-3C675FFF6463}"/>
    <cellStyle name="AggOrange 2 3 3 4" xfId="1212" xr:uid="{1063852F-52F4-4434-9AB1-4C9E70943A6C}"/>
    <cellStyle name="AggOrange 2 3 3 5" xfId="1919" xr:uid="{085E67A1-A144-4B93-B136-4CEED6A27BAB}"/>
    <cellStyle name="AggOrange 2 3 4" xfId="562" xr:uid="{14663E63-9B42-4CA9-A86E-79BFB860FF43}"/>
    <cellStyle name="AggOrange 2 3 4 2" xfId="777" xr:uid="{34984B19-C0AD-4E4E-B39D-462C124D7248}"/>
    <cellStyle name="AggOrange 2 3 4 2 2" xfId="1490" xr:uid="{F09F0DB8-9182-4DB9-AA67-F1CA21A73886}"/>
    <cellStyle name="AggOrange 2 3 4 2 3" xfId="1674" xr:uid="{A2D04DED-1988-42C5-9DD3-644C9B531655}"/>
    <cellStyle name="AggOrange 2 3 4 2 4" xfId="2140" xr:uid="{4BEDC18A-11E0-4409-9056-1A9210F15949}"/>
    <cellStyle name="AggOrange 2 3 4 3" xfId="1282" xr:uid="{F694A762-AE5F-4C1E-94AB-A2B97AA44C40}"/>
    <cellStyle name="AggOrange 2 3 4 4" xfId="1889" xr:uid="{73B8784F-AB33-4480-B1A1-C8FEAB8F777E}"/>
    <cellStyle name="AggOrange 2 3 4 5" xfId="1934" xr:uid="{7B5236FE-B396-406F-B860-4A5DE6CFE031}"/>
    <cellStyle name="AggOrange 2 3 5" xfId="1098" xr:uid="{ED874F1C-9A51-42B4-BFBF-2BC6A3D09242}"/>
    <cellStyle name="AggOrange 2 3 6" xfId="1008" xr:uid="{EF5FF691-947C-4DA8-A39C-E29ACA372177}"/>
    <cellStyle name="AggOrange 2 3 7" xfId="1002" xr:uid="{B0106321-38D4-4288-833E-335499772A60}"/>
    <cellStyle name="AggOrange 3" xfId="442" xr:uid="{B4022604-A3CF-4667-9A8A-AC58B40D15F9}"/>
    <cellStyle name="AggOrange 3 2" xfId="682" xr:uid="{CF6FF3E1-722A-4D13-A46B-8B92C084E576}"/>
    <cellStyle name="AggOrange 3 2 2" xfId="897" xr:uid="{AA42404D-6624-4CE2-8ACE-C8F4343ED2AC}"/>
    <cellStyle name="AggOrange 3 2 2 2" xfId="1610" xr:uid="{D46F06AD-372D-47EA-9F9B-9DD189538C3A}"/>
    <cellStyle name="AggOrange 3 2 2 3" xfId="44" xr:uid="{1792563D-5686-4CB9-86B4-53CCB02F459D}"/>
    <cellStyle name="AggOrange 3 2 2 4" xfId="2260" xr:uid="{97E3EC51-DF42-452D-9AF5-ECD3217E0110}"/>
    <cellStyle name="AggOrange 3 2 3" xfId="1402" xr:uid="{13D3CF3E-4D51-436F-AB17-E0A957B95559}"/>
    <cellStyle name="AggOrange 3 2 4" xfId="1813" xr:uid="{EF4608FA-4C5B-45D7-8D77-CAB466D28973}"/>
    <cellStyle name="AggOrange 3 2 5" xfId="2054" xr:uid="{392C522F-5748-4827-90EE-BE8E3481429E}"/>
    <cellStyle name="AggOrange 3 3" xfId="749" xr:uid="{0DB6C02F-5026-48AA-BBE2-AB0CD20F791E}"/>
    <cellStyle name="AggOrange 3 3 2" xfId="1462" xr:uid="{F8AC79E2-016B-4326-A4C1-DE33C390405A}"/>
    <cellStyle name="AggOrange 3 3 3" xfId="1132" xr:uid="{E8992DF0-1155-48DA-ADB0-D27B040DD921}"/>
    <cellStyle name="AggOrange 3 3 4" xfId="2112" xr:uid="{BE59ABA3-17D4-4B81-B66A-54C489F90B98}"/>
    <cellStyle name="AggOrange 4" xfId="300" xr:uid="{BC604628-E71F-4C7A-B52B-9B07D94B5339}"/>
    <cellStyle name="AggOrange 4 2" xfId="639" xr:uid="{1E1EF0F9-7329-42F5-9CAB-BE1F8237B662}"/>
    <cellStyle name="AggOrange 4 2 2" xfId="854" xr:uid="{77BE9A64-4688-45B4-9769-244E8CA20DBB}"/>
    <cellStyle name="AggOrange 4 2 2 2" xfId="1567" xr:uid="{F5D81E87-620A-4609-9E89-E64827EC54C6}"/>
    <cellStyle name="AggOrange 4 2 2 3" xfId="1648" xr:uid="{11E56B75-FD1A-4450-A004-35AACC85468D}"/>
    <cellStyle name="AggOrange 4 2 2 4" xfId="2217" xr:uid="{69C4DDCB-8ECF-4833-ABEE-31A2CE0CC525}"/>
    <cellStyle name="AggOrange 4 2 3" xfId="1359" xr:uid="{85E91C74-60FE-48DC-B885-38E0B2D52107}"/>
    <cellStyle name="AggOrange 4 2 4" xfId="1189" xr:uid="{588A8C79-CFC4-4ECA-BA15-C32B49C57E82}"/>
    <cellStyle name="AggOrange 4 2 5" xfId="2011" xr:uid="{0013B1F2-A1B2-4219-8C06-EC8C5318043A}"/>
    <cellStyle name="AggOrange 4 3" xfId="628" xr:uid="{B4B58E27-DD45-48A1-9370-6735CE3C6C06}"/>
    <cellStyle name="AggOrange 4 3 2" xfId="843" xr:uid="{66F5FB18-4C0D-4D14-BA3B-2B0AF240DB92}"/>
    <cellStyle name="AggOrange 4 3 2 2" xfId="1556" xr:uid="{B7575B6E-245C-415A-88AA-6D2E07FDC38C}"/>
    <cellStyle name="AggOrange 4 3 2 3" xfId="1680" xr:uid="{632B9C7C-0A7A-4D66-B475-DAD519FA6EA5}"/>
    <cellStyle name="AggOrange 4 3 2 4" xfId="2206" xr:uid="{6478D3EA-AAE2-4948-BE46-E65385A5E4B1}"/>
    <cellStyle name="AggOrange 4 3 3" xfId="1348" xr:uid="{923704E0-7BD3-4320-8C83-0F976CE971BF}"/>
    <cellStyle name="AggOrange 4 3 4" xfId="1054" xr:uid="{9596794A-2F18-43A2-A273-79E66A718EAF}"/>
    <cellStyle name="AggOrange 4 3 5" xfId="2000" xr:uid="{6168D13E-6028-40C0-B5B4-2DF5EB197D8A}"/>
    <cellStyle name="AggOrange 4 4" xfId="602" xr:uid="{4FDC5F5A-3FC5-4825-AA5C-6A3C144648C2}"/>
    <cellStyle name="AggOrange 4 4 2" xfId="817" xr:uid="{7F785BE5-9E40-4277-89D9-12D49788E723}"/>
    <cellStyle name="AggOrange 4 4 2 2" xfId="1530" xr:uid="{51441EBC-B4C9-4A9D-95AE-D562E00340D2}"/>
    <cellStyle name="AggOrange 4 4 2 3" xfId="995" xr:uid="{8581C4BF-735A-4556-A96F-FB2581245DDD}"/>
    <cellStyle name="AggOrange 4 4 2 4" xfId="2180" xr:uid="{18C9D033-D6F4-42DF-894F-4E0A15B0D3B3}"/>
    <cellStyle name="AggOrange 4 4 3" xfId="1322" xr:uid="{4134912D-22D8-4CA8-8E2C-B1A5A5009048}"/>
    <cellStyle name="AggOrange 4 4 4" xfId="27" xr:uid="{00A49E9A-7DD8-42E6-949F-8E110701D980}"/>
    <cellStyle name="AggOrange 4 4 5" xfId="1974" xr:uid="{18D8D643-F65E-4EAA-B260-BC01235F9622}"/>
    <cellStyle name="AggOrange 4 5" xfId="1097" xr:uid="{ED366082-C08B-4BCE-AF4B-5ABC3FBD10DD}"/>
    <cellStyle name="AggOrange 4 6" xfId="1716" xr:uid="{78E00EF4-8A67-4DD0-857B-AAA0EDB7802F}"/>
    <cellStyle name="AggOrange 4 7" xfId="972" xr:uid="{14199417-14B9-4468-A2B6-46534700F656}"/>
    <cellStyle name="AggOrange 5" xfId="106" xr:uid="{7AB804F5-4C00-4921-A154-A124B44CD2E7}"/>
    <cellStyle name="AggOrange_B_border" xfId="50" xr:uid="{C148E3E8-A348-4122-93AD-F0D621AAE1EC}"/>
    <cellStyle name="AggOrange9" xfId="35" xr:uid="{D61B0EBD-C488-417E-ABA8-CABB13404E8D}"/>
    <cellStyle name="AggOrange9 2" xfId="153" xr:uid="{D07BA182-A234-4488-A093-9F8574B8ACDA}"/>
    <cellStyle name="AggOrange9 2 2" xfId="445" xr:uid="{200E3EA5-984D-4663-B997-6CE48F48AED6}"/>
    <cellStyle name="AggOrange9 2 2 2" xfId="681" xr:uid="{4B56BB63-8027-45A6-8E02-A169A058B582}"/>
    <cellStyle name="AggOrange9 2 2 2 2" xfId="896" xr:uid="{5563E0AE-1986-469C-8E03-31D357C98CAE}"/>
    <cellStyle name="AggOrange9 2 2 2 2 2" xfId="1609" xr:uid="{31C0682A-E36D-4B7C-9212-113CC6132F7F}"/>
    <cellStyle name="AggOrange9 2 2 2 2 3" xfId="991" xr:uid="{1119EAFB-572B-4E54-ADB7-6AC646326B23}"/>
    <cellStyle name="AggOrange9 2 2 2 2 4" xfId="2259" xr:uid="{6BA10206-4793-4EC0-87EC-4513CFCA5FF4}"/>
    <cellStyle name="AggOrange9 2 2 2 3" xfId="1401" xr:uid="{9B44C414-0B05-4BEF-B923-27E9F4EB8086}"/>
    <cellStyle name="AggOrange9 2 2 2 4" xfId="1741" xr:uid="{2C8B395E-89D7-424E-9B8F-22505E63F5E4}"/>
    <cellStyle name="AggOrange9 2 2 2 5" xfId="2053" xr:uid="{C3A53CFF-2362-4D0D-8DC5-C762B326AF1D}"/>
    <cellStyle name="AggOrange9 2 2 3" xfId="752" xr:uid="{BE465248-FEFA-4D38-BF2A-6936F04F7A0D}"/>
    <cellStyle name="AggOrange9 2 2 3 2" xfId="1465" xr:uid="{2D4674CA-F2FE-418D-A5BE-C57C77EAAC4C}"/>
    <cellStyle name="AggOrange9 2 2 3 3" xfId="1137" xr:uid="{2BC866D9-B945-4ECE-8A28-E57F2031E86E}"/>
    <cellStyle name="AggOrange9 2 2 3 4" xfId="2115" xr:uid="{8B3CC37E-1691-41B3-A4D4-EA0BD25186D6}"/>
    <cellStyle name="AggOrange9 2 3" xfId="303" xr:uid="{4689AAE8-59DD-4EE9-ABD1-46A3D9476BB8}"/>
    <cellStyle name="AggOrange9 2 3 2" xfId="642" xr:uid="{2DD01EC9-3661-4AEA-92A0-9EEDF64AECEA}"/>
    <cellStyle name="AggOrange9 2 3 2 2" xfId="857" xr:uid="{FAE8C429-B7FF-430D-BAF8-B7D301682E5F}"/>
    <cellStyle name="AggOrange9 2 3 2 2 2" xfId="1570" xr:uid="{BE9BF2C5-B545-4089-A72C-80B6A2059FA0}"/>
    <cellStyle name="AggOrange9 2 3 2 2 3" xfId="992" xr:uid="{78CCF6F7-B57D-4E2A-9981-553C50E28B6F}"/>
    <cellStyle name="AggOrange9 2 3 2 2 4" xfId="2220" xr:uid="{ADDC0D46-836E-4DCB-9041-A7FC2A3FBFA2}"/>
    <cellStyle name="AggOrange9 2 3 2 3" xfId="1362" xr:uid="{E7EDB4E0-A672-4E10-8C13-A24A06E7240E}"/>
    <cellStyle name="AggOrange9 2 3 2 4" xfId="1019" xr:uid="{90127F11-EE27-40FC-B68F-98CF2066BE71}"/>
    <cellStyle name="AggOrange9 2 3 2 5" xfId="2014" xr:uid="{22525BA9-B825-4C8C-B499-DBD957719466}"/>
    <cellStyle name="AggOrange9 2 3 3" xfId="688" xr:uid="{3922278B-291E-4F6F-8D30-63B964E4130B}"/>
    <cellStyle name="AggOrange9 2 3 3 2" xfId="903" xr:uid="{DC6F42FA-EE66-4F41-86F8-8CE1DC18CD21}"/>
    <cellStyle name="AggOrange9 2 3 3 2 2" xfId="1616" xr:uid="{5BD1D038-21EC-4AF4-83FB-26EEE38073FD}"/>
    <cellStyle name="AggOrange9 2 3 3 2 3" xfId="1799" xr:uid="{F87352DA-5160-491C-8B40-E11BDE1B9E08}"/>
    <cellStyle name="AggOrange9 2 3 3 2 4" xfId="2266" xr:uid="{22B50807-B44C-42F5-9378-50D5F29B4224}"/>
    <cellStyle name="AggOrange9 2 3 3 3" xfId="1408" xr:uid="{345DB3F7-E723-476E-9EFF-375F79422DF2}"/>
    <cellStyle name="AggOrange9 2 3 3 4" xfId="1802" xr:uid="{C7184450-BEC2-4B8E-A42A-3E374C9A35C8}"/>
    <cellStyle name="AggOrange9 2 3 3 5" xfId="2060" xr:uid="{0B881069-2144-458C-A86D-6E531C2927C2}"/>
    <cellStyle name="AggOrange9 2 3 4" xfId="702" xr:uid="{B030A8F3-7584-460A-86F0-7ECC2F44457C}"/>
    <cellStyle name="AggOrange9 2 3 4 2" xfId="917" xr:uid="{84E166C3-367E-4246-9317-3AE5DAEA5298}"/>
    <cellStyle name="AggOrange9 2 3 4 2 2" xfId="1630" xr:uid="{EDF954FC-10C6-411C-BA5F-52A6FC0A2DDD}"/>
    <cellStyle name="AggOrange9 2 3 4 2 3" xfId="1902" xr:uid="{FF6D7CAF-3B12-4F0E-9128-A68B994DEFD2}"/>
    <cellStyle name="AggOrange9 2 3 4 2 4" xfId="2280" xr:uid="{F7D59422-37A3-4867-B2B0-A2A83A124EAF}"/>
    <cellStyle name="AggOrange9 2 3 4 3" xfId="1422" xr:uid="{DECB4C3E-1D1C-4690-8C1C-D0819CEEB5C8}"/>
    <cellStyle name="AggOrange9 2 3 4 4" xfId="1811" xr:uid="{47806421-6EAC-47BF-86E8-25CEBD34990C}"/>
    <cellStyle name="AggOrange9 2 3 4 5" xfId="2074" xr:uid="{B3D16786-59EF-41AB-8304-AAC9A31E7CCF}"/>
    <cellStyle name="AggOrange9 2 3 5" xfId="1100" xr:uid="{B3EF9F79-185B-4DC0-8A34-1CFD771BA5CF}"/>
    <cellStyle name="AggOrange9 2 3 6" xfId="1849" xr:uid="{22D8F865-23A2-429C-B3A5-C45C8A337D26}"/>
    <cellStyle name="AggOrange9 2 3 7" xfId="1848" xr:uid="{9F8AFF62-3178-44CF-AB7D-33A687E6D213}"/>
    <cellStyle name="AggOrange9 3" xfId="444" xr:uid="{74F47AF4-2A77-471C-A1FD-936A2D824436}"/>
    <cellStyle name="AggOrange9 3 2" xfId="633" xr:uid="{E44CF40E-AD93-4054-8CDD-4C378661048A}"/>
    <cellStyle name="AggOrange9 3 2 2" xfId="848" xr:uid="{38751980-B26D-4E90-AEBB-2B439DD5299C}"/>
    <cellStyle name="AggOrange9 3 2 2 2" xfId="1561" xr:uid="{56195AA4-E4FD-452C-9D0A-9353911F7558}"/>
    <cellStyle name="AggOrange9 3 2 2 3" xfId="1663" xr:uid="{F3DB7194-2E28-42A5-87C1-EDAF6B358C9F}"/>
    <cellStyle name="AggOrange9 3 2 2 4" xfId="2211" xr:uid="{77C8E6C8-1CF0-4BFD-9D17-2E469A75BA4C}"/>
    <cellStyle name="AggOrange9 3 2 3" xfId="1353" xr:uid="{9083DEEA-825B-49F7-8DE7-373F6A85B71D}"/>
    <cellStyle name="AggOrange9 3 2 4" xfId="1772" xr:uid="{8A39F5FD-B734-4D63-B3C3-D44F8F5772D9}"/>
    <cellStyle name="AggOrange9 3 2 5" xfId="2005" xr:uid="{8873416F-9972-4159-A38B-5FE3A66617D1}"/>
    <cellStyle name="AggOrange9 3 3" xfId="751" xr:uid="{999081D0-D608-4AE2-B01C-E34BAE4B4F19}"/>
    <cellStyle name="AggOrange9 3 3 2" xfId="1464" xr:uid="{0FA151EA-6589-457F-9EDE-015925FC5680}"/>
    <cellStyle name="AggOrange9 3 3 3" xfId="1749" xr:uid="{6C522107-886B-4D14-8BF6-F91BF37C995F}"/>
    <cellStyle name="AggOrange9 3 3 4" xfId="2114" xr:uid="{8A3B453E-D7DB-4AC1-B731-9319F07DB221}"/>
    <cellStyle name="AggOrange9 4" xfId="302" xr:uid="{FAE379E3-EF7D-42D1-8B65-0455725D9A35}"/>
    <cellStyle name="AggOrange9 4 2" xfId="641" xr:uid="{7E21A639-B0BF-4575-916F-AAA3F69070F2}"/>
    <cellStyle name="AggOrange9 4 2 2" xfId="856" xr:uid="{C993056D-341A-4DF4-B52E-609D1C31AD78}"/>
    <cellStyle name="AggOrange9 4 2 2 2" xfId="1569" xr:uid="{282A7A14-F3FC-475D-9E6A-50254A5709C8}"/>
    <cellStyle name="AggOrange9 4 2 2 3" xfId="1647" xr:uid="{A924CEB2-E5D0-4BA4-83CF-12545AF5F9F4}"/>
    <cellStyle name="AggOrange9 4 2 2 4" xfId="2219" xr:uid="{F2B73A50-EF3E-4ADC-884C-B98D8D7762C2}"/>
    <cellStyle name="AggOrange9 4 2 3" xfId="1361" xr:uid="{33CA3C78-30C8-4235-A67F-7FD15CA9600F}"/>
    <cellStyle name="AggOrange9 4 2 4" xfId="1214" xr:uid="{48DE10E5-FF91-4632-A832-F87E66DED1F0}"/>
    <cellStyle name="AggOrange9 4 2 5" xfId="2013" xr:uid="{626E3B05-32B9-4C4C-96A5-283A6ECF029A}"/>
    <cellStyle name="AggOrange9 4 3" xfId="586" xr:uid="{A60D463A-AEDB-4347-B735-268036560B7D}"/>
    <cellStyle name="AggOrange9 4 3 2" xfId="801" xr:uid="{12E45DE1-916E-49E8-B3BF-AEAA69847EA2}"/>
    <cellStyle name="AggOrange9 4 3 2 2" xfId="1514" xr:uid="{C919E0FE-E730-4FD8-8FB5-66B4CAA6D2B2}"/>
    <cellStyle name="AggOrange9 4 3 2 3" xfId="941" xr:uid="{D371CE5A-3AB7-422F-BD3B-620DBDB7FC70}"/>
    <cellStyle name="AggOrange9 4 3 2 4" xfId="2164" xr:uid="{F0BF41E3-9D79-45BC-BBBC-48A8BBD54182}"/>
    <cellStyle name="AggOrange9 4 3 3" xfId="1306" xr:uid="{923B689D-1FD2-4C74-93D0-03054AE99EBB}"/>
    <cellStyle name="AggOrange9 4 3 4" xfId="942" xr:uid="{0F3DCB90-29FE-47AC-9560-792FFCFDCAC4}"/>
    <cellStyle name="AggOrange9 4 3 5" xfId="1958" xr:uid="{FEFEBA99-1E07-4E76-85CB-9FC4375A7001}"/>
    <cellStyle name="AggOrange9 4 4" xfId="632" xr:uid="{1F95F68B-7B29-441A-986A-2DB552CC1539}"/>
    <cellStyle name="AggOrange9 4 4 2" xfId="847" xr:uid="{79348AC3-2107-4E44-8660-0D76F14820C6}"/>
    <cellStyle name="AggOrange9 4 4 2 2" xfId="1560" xr:uid="{F415D8DE-5E87-467E-BB2B-93D83B1DED1B}"/>
    <cellStyle name="AggOrange9 4 4 2 3" xfId="1773" xr:uid="{8BFDD4A5-039A-450F-BBF2-043618C7336D}"/>
    <cellStyle name="AggOrange9 4 4 2 4" xfId="2210" xr:uid="{84FF8B49-D2A9-4190-B7DB-3E84AFF5C3D2}"/>
    <cellStyle name="AggOrange9 4 4 3" xfId="1352" xr:uid="{9E151381-13F4-41C3-8522-BD76BFDA93DF}"/>
    <cellStyle name="AggOrange9 4 4 4" xfId="949" xr:uid="{43DD6F8D-30A7-4A96-9053-80B8E19FC4D6}"/>
    <cellStyle name="AggOrange9 4 4 5" xfId="2004" xr:uid="{BAF9643C-7317-456D-9967-F3F0F2D008B4}"/>
    <cellStyle name="AggOrange9 4 5" xfId="1099" xr:uid="{60E98770-1559-4A6A-9586-038D81CEA5B6}"/>
    <cellStyle name="AggOrange9 4 6" xfId="1064" xr:uid="{C1F34B0A-0BEF-46C9-8D0E-1E1E947E4A11}"/>
    <cellStyle name="AggOrange9 4 7" xfId="1790" xr:uid="{41D0B062-74ED-460A-B3C1-0AF3BEDD2638}"/>
    <cellStyle name="AggOrange9 5" xfId="105" xr:uid="{ECF81999-9171-4651-B7A0-43172B1BCB26}"/>
    <cellStyle name="AggOrangeLB_2x" xfId="49" xr:uid="{1027B8AC-4B7D-416B-AB21-393A66856131}"/>
    <cellStyle name="AggOrangeLBorder" xfId="51" xr:uid="{D8F43F8A-CEE5-4B36-994F-097E551BBE91}"/>
    <cellStyle name="AggOrangeLBorder 2" xfId="154" xr:uid="{D6A1FD44-8688-48E0-930A-1F943E8659E9}"/>
    <cellStyle name="AggOrangeLBorder 2 2" xfId="447" xr:uid="{99D0B710-9984-4FBE-A6CA-645D29FFAA5A}"/>
    <cellStyle name="AggOrangeLBorder 2 3" xfId="305" xr:uid="{56A53DFC-B86E-4E19-965E-7C0ABB26921B}"/>
    <cellStyle name="AggOrangeLBorder 2 3 2" xfId="644" xr:uid="{4D834B7F-60C1-4A85-9664-DEEC8753280F}"/>
    <cellStyle name="AggOrangeLBorder 2 3 2 2" xfId="859" xr:uid="{28A65710-62AF-4D70-9F9F-EF38595E4CBC}"/>
    <cellStyle name="AggOrangeLBorder 2 3 2 2 2" xfId="1572" xr:uid="{A3184CEA-BEB6-4CBE-A545-AFF868C1D0D7}"/>
    <cellStyle name="AggOrangeLBorder 2 3 2 2 3" xfId="1240" xr:uid="{F24CA7B3-3537-45E8-A965-F50996B57232}"/>
    <cellStyle name="AggOrangeLBorder 2 3 2 2 4" xfId="2222" xr:uid="{827ACD91-717A-47D0-9D31-4032FDB8376E}"/>
    <cellStyle name="AggOrangeLBorder 2 3 2 3" xfId="1364" xr:uid="{5AFE6286-8509-452C-9BC6-C6D0A5A05649}"/>
    <cellStyle name="AggOrangeLBorder 2 3 2 4" xfId="1847" xr:uid="{5A7B76A0-D371-434F-AE26-A4844CC8F018}"/>
    <cellStyle name="AggOrangeLBorder 2 3 2 5" xfId="2016" xr:uid="{5F37FB45-0E38-4CF8-A818-3588869302A4}"/>
    <cellStyle name="AggOrangeLBorder 2 3 3" xfId="584" xr:uid="{5A1C32A8-7F8A-48F3-82B6-D7B38D26A645}"/>
    <cellStyle name="AggOrangeLBorder 2 3 3 2" xfId="799" xr:uid="{188365C5-8B93-4D3A-9E2C-481F3F0BF817}"/>
    <cellStyle name="AggOrangeLBorder 2 3 3 2 2" xfId="1512" xr:uid="{1EE998DC-BF83-43E3-9EC4-AAC2CA66CB36}"/>
    <cellStyle name="AggOrangeLBorder 2 3 3 2 3" xfId="1171" xr:uid="{F9E8E80B-5A9E-4742-B112-B22C3141B647}"/>
    <cellStyle name="AggOrangeLBorder 2 3 3 2 4" xfId="2162" xr:uid="{ABAE1515-BB4B-4F72-ABCB-E3D83402AE41}"/>
    <cellStyle name="AggOrangeLBorder 2 3 3 3" xfId="1304" xr:uid="{8FCB1DF5-158A-479F-A1CC-8491156E3088}"/>
    <cellStyle name="AggOrangeLBorder 2 3 3 4" xfId="1839" xr:uid="{EBF40992-B590-4F54-A7E3-36E425BFE4AD}"/>
    <cellStyle name="AggOrangeLBorder 2 3 3 5" xfId="1956" xr:uid="{2AB653E4-208E-47C3-A3F1-11AD21A878B3}"/>
    <cellStyle name="AggOrangeLBorder 2 3 4" xfId="610" xr:uid="{D418BDEA-6D79-4177-9EE4-5A782280ABE9}"/>
    <cellStyle name="AggOrangeLBorder 2 3 4 2" xfId="825" xr:uid="{437F3A32-8060-4237-BCEF-C4B55FC36926}"/>
    <cellStyle name="AggOrangeLBorder 2 3 4 2 2" xfId="1538" xr:uid="{82DC5063-0449-48F8-95A6-6BAA18F0F50B}"/>
    <cellStyle name="AggOrangeLBorder 2 3 4 2 3" xfId="1066" xr:uid="{7F862D67-BD6D-4F7F-BED9-476C248B17DE}"/>
    <cellStyle name="AggOrangeLBorder 2 3 4 2 4" xfId="2188" xr:uid="{670CFA89-B7C8-4BCC-88AE-C1055C279D02}"/>
    <cellStyle name="AggOrangeLBorder 2 3 4 3" xfId="1330" xr:uid="{F91AC317-734C-4738-B5A1-E5AE818C8B1C}"/>
    <cellStyle name="AggOrangeLBorder 2 3 4 4" xfId="1746" xr:uid="{E0479174-88BA-40D8-8FAD-07A2236B686F}"/>
    <cellStyle name="AggOrangeLBorder 2 3 4 5" xfId="1982" xr:uid="{1A187FA6-803E-4E1A-B62E-9D4CCFC84FA2}"/>
    <cellStyle name="AggOrangeLBorder 2 3 5" xfId="730" xr:uid="{FF8FF8B0-C31B-4D47-92B4-9B1FC8A7A3AB}"/>
    <cellStyle name="AggOrangeLBorder 2 3 6" xfId="1102" xr:uid="{FA03FEB2-12A8-4417-B21B-07305C8985E5}"/>
    <cellStyle name="AggOrangeLBorder 2 3 7" xfId="1016" xr:uid="{84D32DF9-DF16-4289-8462-3CD7508D097F}"/>
    <cellStyle name="AggOrangeLBorder 2 3 8" xfId="1235" xr:uid="{6D138B0B-9839-4B97-A51D-15604CCCD0D7}"/>
    <cellStyle name="AggOrangeLBorder 3" xfId="446" xr:uid="{7DC6752A-1AA8-4395-B308-EA24A7A21AB3}"/>
    <cellStyle name="AggOrangeLBorder 4" xfId="304" xr:uid="{1C2E3C5D-0EF0-4BED-B4BD-29A828FEA6B6}"/>
    <cellStyle name="AggOrangeLBorder 4 2" xfId="643" xr:uid="{FD1DF709-FF81-4E1F-A37C-6944FDFDA193}"/>
    <cellStyle name="AggOrangeLBorder 4 2 2" xfId="858" xr:uid="{3FBE17B4-D897-4163-B885-EB910D9A311E}"/>
    <cellStyle name="AggOrangeLBorder 4 2 2 2" xfId="1571" xr:uid="{D10F667A-CC7D-4DA6-BCEA-BA4BA057788E}"/>
    <cellStyle name="AggOrangeLBorder 4 2 2 3" xfId="1207" xr:uid="{FBAC266C-358B-4009-AC9C-E726880A853A}"/>
    <cellStyle name="AggOrangeLBorder 4 2 2 4" xfId="2221" xr:uid="{CDC53022-5836-41CE-AAA7-31B282A70C62}"/>
    <cellStyle name="AggOrangeLBorder 4 2 3" xfId="1363" xr:uid="{46F3DDFF-CFA4-4196-BD90-BD9DF0321648}"/>
    <cellStyle name="AggOrangeLBorder 4 2 4" xfId="23" xr:uid="{4D71EC3B-96B2-43D7-B54D-FD23E6ADE8DF}"/>
    <cellStyle name="AggOrangeLBorder 4 2 5" xfId="2015" xr:uid="{3ED7B682-FA42-4684-9E3B-A52BDFFBF2E7}"/>
    <cellStyle name="AggOrangeLBorder 4 3" xfId="585" xr:uid="{965C8032-A529-40C1-9644-6390F5CFF1E2}"/>
    <cellStyle name="AggOrangeLBorder 4 3 2" xfId="800" xr:uid="{08907387-89BE-448B-801A-74F83664B684}"/>
    <cellStyle name="AggOrangeLBorder 4 3 2 2" xfId="1513" xr:uid="{056E9281-378D-449E-8BBE-B44CF067AFD4}"/>
    <cellStyle name="AggOrangeLBorder 4 3 2 3" xfId="1653" xr:uid="{278527A4-5B68-4FC1-8B44-0DA3DB5D1EDB}"/>
    <cellStyle name="AggOrangeLBorder 4 3 2 4" xfId="2163" xr:uid="{F8189368-07E6-4C69-95B6-2184943426B7}"/>
    <cellStyle name="AggOrangeLBorder 4 3 3" xfId="1305" xr:uid="{82C2F101-F7AB-49ED-8F7D-010211193F37}"/>
    <cellStyle name="AggOrangeLBorder 4 3 4" xfId="30" xr:uid="{4F9F11EC-865E-4343-85EF-34675007BB3A}"/>
    <cellStyle name="AggOrangeLBorder 4 3 5" xfId="1957" xr:uid="{CE016E5A-28FF-409C-B03C-54CD2ECF9219}"/>
    <cellStyle name="AggOrangeLBorder 4 4" xfId="606" xr:uid="{456F5ED3-C902-4E8C-A4F6-6EED50365100}"/>
    <cellStyle name="AggOrangeLBorder 4 4 2" xfId="821" xr:uid="{67541E11-4FE8-4A6F-8E33-161C603DC584}"/>
    <cellStyle name="AggOrangeLBorder 4 4 2 2" xfId="1534" xr:uid="{8B232DFF-88E6-4F00-93CE-A226B8E52527}"/>
    <cellStyle name="AggOrangeLBorder 4 4 2 3" xfId="1123" xr:uid="{11A09B5D-BC07-4FD6-8165-ED5CB059BD69}"/>
    <cellStyle name="AggOrangeLBorder 4 4 2 4" xfId="2184" xr:uid="{55F7BF0F-2425-4158-851B-CBC446D5129B}"/>
    <cellStyle name="AggOrangeLBorder 4 4 3" xfId="1326" xr:uid="{5D0C3E06-BF62-4381-91DD-8E9CBBA5E211}"/>
    <cellStyle name="AggOrangeLBorder 4 4 4" xfId="1834" xr:uid="{8739FA3D-6379-431C-885F-3F62D24A2AA7}"/>
    <cellStyle name="AggOrangeLBorder 4 4 5" xfId="1978" xr:uid="{03807402-F12D-4312-A1A8-C241B44E8721}"/>
    <cellStyle name="AggOrangeLBorder 4 5" xfId="729" xr:uid="{47A5DAC2-74C8-43C3-A167-FE8ACA405CA8}"/>
    <cellStyle name="AggOrangeLBorder 4 6" xfId="1101" xr:uid="{C658573F-426A-4F66-8630-310ED64CDDFC}"/>
    <cellStyle name="AggOrangeLBorder 4 7" xfId="1737" xr:uid="{2A6E9DAC-B3CD-4025-9B48-C5BE8AE1251C}"/>
    <cellStyle name="AggOrangeLBorder 4 8" xfId="1838" xr:uid="{A94B1489-514B-43F1-BBB0-BAA02DB0818A}"/>
    <cellStyle name="AggOrangeLBorder 5" xfId="113" xr:uid="{E6BE8849-BB7E-4097-8448-32C504BF105E}"/>
    <cellStyle name="AggOrangeRBorder" xfId="38" xr:uid="{94171136-B214-40BF-A51A-5D7982C571F2}"/>
    <cellStyle name="AggOrangeRBorder 2" xfId="155" xr:uid="{0CF3098F-756F-42C3-86A0-481F22244A16}"/>
    <cellStyle name="AggOrangeRBorder 2 2" xfId="449" xr:uid="{E6EDB362-C948-4260-BFF5-354AC2A8EE7E}"/>
    <cellStyle name="AggOrangeRBorder 2 2 2" xfId="561" xr:uid="{559183CA-6C85-4B59-85BE-9E6BF2ECEC8E}"/>
    <cellStyle name="AggOrangeRBorder 2 2 2 2" xfId="776" xr:uid="{9DBC4860-ADFE-4C40-8682-9D0A75F6FB5A}"/>
    <cellStyle name="AggOrangeRBorder 2 2 2 2 2" xfId="1489" xr:uid="{343585FF-288B-4BBC-8F2F-C1E0F0413FE9}"/>
    <cellStyle name="AggOrangeRBorder 2 2 2 2 3" xfId="1143" xr:uid="{8E4121C3-9B43-48AA-9624-897D76F02D38}"/>
    <cellStyle name="AggOrangeRBorder 2 2 2 2 4" xfId="2139" xr:uid="{FAE8159E-33E4-4EC2-B6A8-0366F30ED249}"/>
    <cellStyle name="AggOrangeRBorder 2 2 2 3" xfId="1281" xr:uid="{E0759544-477B-41B2-AA75-F4774F28609E}"/>
    <cellStyle name="AggOrangeRBorder 2 2 2 4" xfId="32" xr:uid="{38BAC079-AE19-4DD2-BFCA-FA80267A5120}"/>
    <cellStyle name="AggOrangeRBorder 2 2 2 5" xfId="1933" xr:uid="{295EE082-2E03-489E-9D8F-091CD1E6CEDF}"/>
    <cellStyle name="AggOrangeRBorder 2 3" xfId="307" xr:uid="{9059FA98-D752-4058-919D-29546A6B6676}"/>
    <cellStyle name="AggOrangeRBorder 2 3 2" xfId="646" xr:uid="{279996C1-B4D4-4D63-A857-6C88C8B754F8}"/>
    <cellStyle name="AggOrangeRBorder 2 3 2 2" xfId="861" xr:uid="{6FFED0C9-A955-461A-B8E2-12149EAB53DA}"/>
    <cellStyle name="AggOrangeRBorder 2 3 2 2 2" xfId="1574" xr:uid="{FBF0365B-E4F0-41D5-8EA9-F1CCF34EA87C}"/>
    <cellStyle name="AggOrangeRBorder 2 3 2 2 3" xfId="1017" xr:uid="{9FFA9615-788E-49E7-B8B6-79271ECAAF16}"/>
    <cellStyle name="AggOrangeRBorder 2 3 2 2 4" xfId="2224" xr:uid="{C35BB5F4-5DC2-4FBB-86F4-0F88C33026B8}"/>
    <cellStyle name="AggOrangeRBorder 2 3 2 3" xfId="1366" xr:uid="{258F9C50-41FF-4D26-8111-3C3DDC00FA4E}"/>
    <cellStyle name="AggOrangeRBorder 2 3 2 4" xfId="936" xr:uid="{6947EB51-8B2E-4880-A5BA-C9EA755BAD07}"/>
    <cellStyle name="AggOrangeRBorder 2 3 2 5" xfId="2018" xr:uid="{79B65573-0D94-4616-B822-3268B790F2F9}"/>
    <cellStyle name="AggOrangeRBorder 2 3 3" xfId="622" xr:uid="{316D65D5-93A3-4313-9016-0A6281BC88B9}"/>
    <cellStyle name="AggOrangeRBorder 2 3 3 2" xfId="837" xr:uid="{A6E43BB0-15F1-448A-BB3A-9ECAFE3200C0}"/>
    <cellStyle name="AggOrangeRBorder 2 3 3 2 2" xfId="1550" xr:uid="{86DF10B1-4396-4AA2-ACD4-271A9B13E421}"/>
    <cellStyle name="AggOrangeRBorder 2 3 3 2 3" xfId="1825" xr:uid="{B8822FA8-F363-4F6F-AB44-021D201B4472}"/>
    <cellStyle name="AggOrangeRBorder 2 3 3 2 4" xfId="2200" xr:uid="{A4C66FAA-6E54-43FB-9587-C256145114DA}"/>
    <cellStyle name="AggOrangeRBorder 2 3 3 3" xfId="1342" xr:uid="{CF9513E5-75AA-4AEF-B6F6-3A8F5EA1A108}"/>
    <cellStyle name="AggOrangeRBorder 2 3 3 4" xfId="1175" xr:uid="{7F49DF88-988F-4FB3-B176-687A077DD428}"/>
    <cellStyle name="AggOrangeRBorder 2 3 3 5" xfId="1994" xr:uid="{BB23BD2C-0EF9-47B9-979B-311A4AEC6E64}"/>
    <cellStyle name="AggOrangeRBorder 2 3 4" xfId="604" xr:uid="{CF37C82D-BC02-4AD7-8CE0-AAC70FE20CA5}"/>
    <cellStyle name="AggOrangeRBorder 2 3 4 2" xfId="819" xr:uid="{3C565CDF-C63D-4FFA-A630-7C7D471EC898}"/>
    <cellStyle name="AggOrangeRBorder 2 3 4 2 2" xfId="1532" xr:uid="{151E9CC3-94AD-4C14-838A-B94C2DB4B989}"/>
    <cellStyle name="AggOrangeRBorder 2 3 4 2 3" xfId="1130" xr:uid="{62047FEF-0E89-4F92-9E0A-4D99D9C43065}"/>
    <cellStyle name="AggOrangeRBorder 2 3 4 2 4" xfId="2182" xr:uid="{ACB3E252-6AA6-4DF2-BEBA-0F7949474B4F}"/>
    <cellStyle name="AggOrangeRBorder 2 3 4 3" xfId="1324" xr:uid="{3AE6C888-787C-4616-98C2-B7C5B4FB02B8}"/>
    <cellStyle name="AggOrangeRBorder 2 3 4 4" xfId="1056" xr:uid="{04F1CFC5-500B-4F0B-8235-877DA7E350EC}"/>
    <cellStyle name="AggOrangeRBorder 2 3 4 5" xfId="1976" xr:uid="{FF75B5B1-31B0-4A02-A977-F5277EBB8FBC}"/>
    <cellStyle name="AggOrangeRBorder 2 3 5" xfId="732" xr:uid="{BBA7BEF9-2B4F-48FB-BADB-34824253330C}"/>
    <cellStyle name="AggOrangeRBorder 2 3 6" xfId="1104" xr:uid="{B5B38CC1-856D-4E6E-B044-C0393A304DAD}"/>
    <cellStyle name="AggOrangeRBorder 2 3 7" xfId="984" xr:uid="{20AAAD20-7A94-4B8F-93F7-4AE4A6154E59}"/>
    <cellStyle name="AggOrangeRBorder 2 3 8" xfId="1846" xr:uid="{E565FB68-189B-4C29-8D45-9CF8638680B4}"/>
    <cellStyle name="AggOrangeRBorder 3" xfId="448" xr:uid="{6F69BEF4-75CC-486E-B455-72ABF2F4C226}"/>
    <cellStyle name="AggOrangeRBorder 3 2" xfId="66" xr:uid="{6195E1BC-7D61-4A67-B66B-D9E2FB7BEE56}"/>
    <cellStyle name="AggOrangeRBorder 3 2 2" xfId="680" xr:uid="{3CA9E48F-2350-477E-8418-B6949237D87D}"/>
    <cellStyle name="AggOrangeRBorder 3 2 2 2" xfId="1400" xr:uid="{5553FDCE-DEFF-44D4-82DA-B6C71BC2AC33}"/>
    <cellStyle name="AggOrangeRBorder 3 2 2 3" xfId="1087" xr:uid="{49F5C4C8-AEC8-4C31-BC39-2664C40759F6}"/>
    <cellStyle name="AggOrangeRBorder 3 2 2 4" xfId="2052" xr:uid="{EF3AB04A-65BA-402F-A14D-4142AA6C10EF}"/>
    <cellStyle name="AggOrangeRBorder 3 2 3" xfId="895" xr:uid="{83CAE2D6-502B-42AD-8B45-E4101B7E5F38}"/>
    <cellStyle name="AggOrangeRBorder 3 2 3 2" xfId="1608" xr:uid="{D09B9B7C-2ED2-4C1E-9C2C-1EA6A45DE786}"/>
    <cellStyle name="AggOrangeRBorder 3 2 3 3" xfId="1650" xr:uid="{47574BA9-7452-44C7-828E-D4C8D44C0EC9}"/>
    <cellStyle name="AggOrangeRBorder 3 2 3 4" xfId="2258" xr:uid="{87D716CD-52C3-4368-8A2C-509DDDFCA521}"/>
    <cellStyle name="AggOrangeRBorder 4" xfId="306" xr:uid="{C694437B-5320-4AC3-A1CF-27E195D4A39A}"/>
    <cellStyle name="AggOrangeRBorder 4 2" xfId="645" xr:uid="{B48F23FA-21F0-49D7-B894-5E293F71C2ED}"/>
    <cellStyle name="AggOrangeRBorder 4 2 2" xfId="860" xr:uid="{D2A150A0-C5D8-4F59-8249-F45E90FE2E8E}"/>
    <cellStyle name="AggOrangeRBorder 4 2 2 2" xfId="1573" xr:uid="{9D015DFB-F259-4E31-A8FB-29EDC1344471}"/>
    <cellStyle name="AggOrangeRBorder 4 2 2 3" xfId="1205" xr:uid="{92613A26-C0DD-454E-AC17-B250EA72A96D}"/>
    <cellStyle name="AggOrangeRBorder 4 2 2 4" xfId="2223" xr:uid="{DD9D133C-F267-4108-8626-792D26B1D55A}"/>
    <cellStyle name="AggOrangeRBorder 4 2 3" xfId="1365" xr:uid="{602B1FBE-FA4A-4B1C-B2BD-92484EB47EB1}"/>
    <cellStyle name="AggOrangeRBorder 4 2 4" xfId="1642" xr:uid="{E8AC3049-F304-474A-A1D1-7DEF1E195777}"/>
    <cellStyle name="AggOrangeRBorder 4 2 5" xfId="2017" xr:uid="{4CC3CDA2-0C1E-4D00-82C3-EA5DC2CE0EA3}"/>
    <cellStyle name="AggOrangeRBorder 4 3" xfId="678" xr:uid="{CF39B172-E6CC-4B46-8C8E-A70C256308D3}"/>
    <cellStyle name="AggOrangeRBorder 4 3 2" xfId="893" xr:uid="{804044DD-9890-43DF-BFBF-D21284A56BFB}"/>
    <cellStyle name="AggOrangeRBorder 4 3 2 2" xfId="1606" xr:uid="{8671F3A9-7542-4F49-936F-670B82F7B161}"/>
    <cellStyle name="AggOrangeRBorder 4 3 2 3" xfId="1651" xr:uid="{472AEF43-7356-4C7C-8CB3-44CF56D03C41}"/>
    <cellStyle name="AggOrangeRBorder 4 3 2 4" xfId="2256" xr:uid="{8C8F8806-D1A5-4EBD-9F6F-07ED431A5016}"/>
    <cellStyle name="AggOrangeRBorder 4 3 3" xfId="1398" xr:uid="{1EDABB46-AC3E-47ED-8C1C-E71122946C69}"/>
    <cellStyle name="AggOrangeRBorder 4 3 4" xfId="1809" xr:uid="{9E539613-AF05-4C47-8F54-28ABBEFD115B}"/>
    <cellStyle name="AggOrangeRBorder 4 3 5" xfId="2050" xr:uid="{8C2B94C3-7CA9-4CAA-94E8-67E66CFB3AA0}"/>
    <cellStyle name="AggOrangeRBorder 4 4" xfId="699" xr:uid="{BD50294A-447B-409C-ABBE-0039D7C1667C}"/>
    <cellStyle name="AggOrangeRBorder 4 4 2" xfId="914" xr:uid="{4199A0CE-E65D-4A92-B781-7D59F354A314}"/>
    <cellStyle name="AggOrangeRBorder 4 4 2 2" xfId="1627" xr:uid="{13C2D7F2-9608-4FE0-ACD6-2B6FBFCDBE51}"/>
    <cellStyle name="AggOrangeRBorder 4 4 2 3" xfId="1899" xr:uid="{DD3A5DE9-2DAD-452C-9A84-70A5421513F5}"/>
    <cellStyle name="AggOrangeRBorder 4 4 2 4" xfId="2277" xr:uid="{E0028E85-36FA-4E3A-8675-827BC9656C75}"/>
    <cellStyle name="AggOrangeRBorder 4 4 3" xfId="1419" xr:uid="{D15A459B-D235-4E82-ACF2-9F01B09DFCE2}"/>
    <cellStyle name="AggOrangeRBorder 4 4 4" xfId="1728" xr:uid="{51528890-16CC-4356-BC60-BEDAA17170B9}"/>
    <cellStyle name="AggOrangeRBorder 4 4 5" xfId="2071" xr:uid="{D6EE716D-7B57-47F1-B284-699B7F3F6053}"/>
    <cellStyle name="AggOrangeRBorder 4 5" xfId="731" xr:uid="{17E381B7-9D25-4114-8002-D990FC8493E0}"/>
    <cellStyle name="AggOrangeRBorder 4 6" xfId="1103" xr:uid="{54320646-F543-4680-9524-F9224F6D68FF}"/>
    <cellStyle name="AggOrangeRBorder 4 7" xfId="1198" xr:uid="{2BC91A93-706D-48CD-8E6C-FDCBCEBCE6D4}"/>
    <cellStyle name="AggOrangeRBorder 4 8" xfId="1805" xr:uid="{D4C99375-B8A5-4643-A774-FEB99AD3D3D7}"/>
    <cellStyle name="AggOrangeRBorder 5" xfId="108" xr:uid="{76CF6203-91A1-43CA-A3FD-FAD5D2D33DD5}"/>
    <cellStyle name="AggOrangeRBorder_CRFReport-template" xfId="52" xr:uid="{781FA1B3-D23D-4149-A9E4-95B2F67F1DA6}"/>
    <cellStyle name="Akzent1" xfId="156" xr:uid="{16E67ED8-4E12-436E-A6E8-0BDCF8307DB7}"/>
    <cellStyle name="Akzent2" xfId="157" xr:uid="{D814E4CF-744F-4BAD-B73A-EDE7713EE2EC}"/>
    <cellStyle name="Akzent3" xfId="158" xr:uid="{5BDFD785-9B60-460A-9712-011D0C2A9DF5}"/>
    <cellStyle name="Akzent4" xfId="159" xr:uid="{75BC9873-CC65-41FC-8062-94B8CA85D0ED}"/>
    <cellStyle name="Akzent5" xfId="160" xr:uid="{3D9DB266-2802-4C07-904A-26A5EDDE229E}"/>
    <cellStyle name="Akzent6" xfId="161" xr:uid="{75C36E29-2DA5-4B08-878A-C575B5517894}"/>
    <cellStyle name="Ausgabe" xfId="72" hidden="1" xr:uid="{FD0CE4B1-4F25-4FC2-9039-77C4EF5B8542}"/>
    <cellStyle name="Ausgabe" xfId="945" hidden="1" xr:uid="{C428F05D-C29A-4976-B2ED-25CC7DE27D50}"/>
    <cellStyle name="Ausgabe" xfId="1031" hidden="1" xr:uid="{C10C5EA9-9D24-44F2-8133-FC3F2378B5C0}"/>
    <cellStyle name="Ausgabe" xfId="1761" hidden="1" xr:uid="{0658D417-A912-4A2E-924C-66C5198589FB}"/>
    <cellStyle name="Ausgabe" xfId="1197" hidden="1" xr:uid="{1CEF1466-E766-49CE-AA97-92E08346BB17}"/>
    <cellStyle name="Ausgabe" xfId="979" hidden="1" xr:uid="{606112EE-F7CF-4E82-8A35-2D2923DE32AA}"/>
    <cellStyle name="Ausgabe" xfId="976" hidden="1" xr:uid="{1C778A0C-36DF-4D18-BA98-3C1FF712BE7F}"/>
    <cellStyle name="Ausgabe" xfId="2296" hidden="1" xr:uid="{8941D815-6BA3-4F24-84D6-9836C7FC2A70}"/>
    <cellStyle name="Ausgabe 2" xfId="427" xr:uid="{61A986D3-96A2-40C7-8C1E-3133B05EC09D}"/>
    <cellStyle name="Ausgabe 2 2" xfId="683" xr:uid="{5FDA0332-CB70-4378-B676-CC70CF34D0F1}"/>
    <cellStyle name="Ausgabe 2 2 2" xfId="898" xr:uid="{934FBE70-0EE7-428E-A9B5-D85437167E5D}"/>
    <cellStyle name="Ausgabe 2 2 2 2" xfId="1611" xr:uid="{496A175A-0B44-4FBC-AEEB-5822C67BF854}"/>
    <cellStyle name="Ausgabe 2 2 2 3" xfId="961" xr:uid="{70458FE3-2AC6-4623-A93C-EB2B31F12394}"/>
    <cellStyle name="Ausgabe 2 2 2 4" xfId="2261" xr:uid="{F5BF272D-9C38-4CAE-918B-ED225D22F118}"/>
    <cellStyle name="Ausgabe 2 2 3" xfId="1403" xr:uid="{E2611922-C36F-4D26-A40E-46041A4F7E99}"/>
    <cellStyle name="Ausgabe 2 2 4" xfId="1120" xr:uid="{E2B209BB-4792-45F5-ABA5-A5707BFDD96D}"/>
    <cellStyle name="Ausgabe 2 2 5" xfId="2055" xr:uid="{703B3032-1C62-4469-8D6E-32CCB140E25F}"/>
    <cellStyle name="Ausgabe 2 3" xfId="568" xr:uid="{D83BE545-63E7-417A-A77D-76500A517E58}"/>
    <cellStyle name="Ausgabe 2 3 2" xfId="783" xr:uid="{AAD21058-4D73-446F-B612-007221668A2C}"/>
    <cellStyle name="Ausgabe 2 3 2 2" xfId="1496" xr:uid="{00362B3F-8C84-4B65-B019-D91520A35BAA}"/>
    <cellStyle name="Ausgabe 2 3 2 3" xfId="1266" xr:uid="{D8D31FD4-BEFB-4455-8C99-D42B8BB2EB17}"/>
    <cellStyle name="Ausgabe 2 3 2 4" xfId="2146" xr:uid="{1F0B344F-DFCD-46CE-AAAA-5E8CF20CDD4B}"/>
    <cellStyle name="Ausgabe 2 3 3" xfId="1288" xr:uid="{CABFADD3-42B4-4829-978E-2563F3592C67}"/>
    <cellStyle name="Ausgabe 2 3 4" xfId="1730" xr:uid="{5CE59F8C-E0F7-42E6-9FBE-93727BDDB9FD}"/>
    <cellStyle name="Ausgabe 2 3 5" xfId="1940" xr:uid="{3EB8CB90-1233-468F-9FB7-CAAD0D1512DE}"/>
    <cellStyle name="Ausgabe 2 4" xfId="741" xr:uid="{5DAC2155-C3D4-4B27-8802-2E66A06C2EA2}"/>
    <cellStyle name="Ausgabe 2 4 2" xfId="1454" xr:uid="{5CF04721-4F78-4FA7-A415-C572A3171FE9}"/>
    <cellStyle name="Ausgabe 2 4 3" xfId="1052" xr:uid="{5ADB613D-23E1-4476-B8CC-900D6A08DFFC}"/>
    <cellStyle name="Ausgabe 2 4 4" xfId="2104" xr:uid="{41DC9706-B114-4EDE-96E2-756413219E72}"/>
    <cellStyle name="Ausgabe 2 5" xfId="1193" xr:uid="{5318009E-3C64-47DF-B90D-86753CC7009E}"/>
    <cellStyle name="Ausgabe 3" xfId="318" xr:uid="{88F66CE5-7763-4CA0-90DC-C782EF5407DB}"/>
    <cellStyle name="Ausgabe 3 2" xfId="655" xr:uid="{EC23CB1B-DA99-440E-8343-EC02FD433B35}"/>
    <cellStyle name="Ausgabe 3 2 2" xfId="870" xr:uid="{6FB7ECF8-8C9F-49EC-90ED-D3B5732146DA}"/>
    <cellStyle name="Ausgabe 3 2 2 2" xfId="1583" xr:uid="{FD1CA62C-4BED-4993-8AF5-BCB4047ED3F0}"/>
    <cellStyle name="Ausgabe 3 2 2 3" xfId="1724" xr:uid="{2C41F16A-C082-45B0-B744-6FA011A2404D}"/>
    <cellStyle name="Ausgabe 3 2 2 4" xfId="2233" xr:uid="{44EC6D2F-6503-459B-B068-C7575D61C8A2}"/>
    <cellStyle name="Ausgabe 3 2 3" xfId="1375" xr:uid="{D4F704E2-4B38-4226-BAB1-61FC78FE1669}"/>
    <cellStyle name="Ausgabe 3 2 4" xfId="1786" xr:uid="{42D9F5E4-2BCB-4735-A0D8-5BB0710584CB}"/>
    <cellStyle name="Ausgabe 3 2 5" xfId="2027" xr:uid="{B847881F-B82C-4E98-8406-FFDFD8696095}"/>
    <cellStyle name="Ausgabe 3 3" xfId="574" xr:uid="{48F117E9-F485-4EAD-8877-562D4194ECDD}"/>
    <cellStyle name="Ausgabe 3 3 2" xfId="789" xr:uid="{04DC72F1-903E-4E6D-AC52-E438D8683F96}"/>
    <cellStyle name="Ausgabe 3 3 2 2" xfId="1502" xr:uid="{484F6D3E-0B94-4697-A0BB-F7C4F8C2E1CF}"/>
    <cellStyle name="Ausgabe 3 3 2 3" xfId="1133" xr:uid="{EF8A0AC6-55CC-4B34-8559-441FB7809E2C}"/>
    <cellStyle name="Ausgabe 3 3 2 4" xfId="2152" xr:uid="{10687198-C881-4144-B904-89A9C8156240}"/>
    <cellStyle name="Ausgabe 3 3 3" xfId="1294" xr:uid="{98CE3634-DC7A-43D5-AFD8-C903E193C5D4}"/>
    <cellStyle name="Ausgabe 3 3 4" xfId="1779" xr:uid="{C581E619-1CEB-4F7B-91E5-4FB4E13CA7C6}"/>
    <cellStyle name="Ausgabe 3 3 5" xfId="1946" xr:uid="{FF976E02-7A1E-47F9-8A9D-CF60DD45D43A}"/>
    <cellStyle name="Ausgabe 3 4" xfId="738" xr:uid="{C20C282F-FE2C-4F37-941B-EA4409415A9E}"/>
    <cellStyle name="Ausgabe 3 4 2" xfId="1451" xr:uid="{7C3F5A3F-2288-4870-9C51-74FCCFC74878}"/>
    <cellStyle name="Ausgabe 3 4 3" xfId="1703" xr:uid="{1FAD0B90-D8FD-493A-A32D-BB71A7A15DEE}"/>
    <cellStyle name="Ausgabe 3 4 4" xfId="2102" xr:uid="{617A14AB-70C9-4761-86AF-7950619EBE17}"/>
    <cellStyle name="Ausgabe 3 5" xfId="1115" xr:uid="{EE38B667-7B76-45FF-B651-920BC28BE3CB}"/>
    <cellStyle name="Ausgabe 4" xfId="579" xr:uid="{D36C411C-1044-41DF-9819-07D0FA3F9560}"/>
    <cellStyle name="Ausgabe 4 2" xfId="794" xr:uid="{90638120-5F89-4E54-8FA9-F6F6E7D8ED45}"/>
    <cellStyle name="Ausgabe 4 2 2" xfId="1507" xr:uid="{8FBAA1AE-AF0F-4375-9077-61CD653CB11F}"/>
    <cellStyle name="Ausgabe 4 2 3" xfId="975" xr:uid="{5637F195-15B5-4A43-ADA0-2BA364F7373A}"/>
    <cellStyle name="Ausgabe 4 2 4" xfId="2157" xr:uid="{254840A2-D917-4624-BDDE-9C515A85AC47}"/>
    <cellStyle name="Ausgabe 4 3" xfId="1299" xr:uid="{0F1E8DB2-9258-4FD1-BA2C-3653594A48D7}"/>
    <cellStyle name="Ausgabe 4 4" xfId="1713" xr:uid="{DBDC1E07-4293-45A7-8120-393A53F54CF1}"/>
    <cellStyle name="Ausgabe 4 5" xfId="1951" xr:uid="{FC56FBD3-65A3-4BF1-8F67-D572155CC45C}"/>
    <cellStyle name="Ausgabe 5" xfId="698" xr:uid="{37DBD394-B92B-44FF-9EF4-FCA23A572B5B}"/>
    <cellStyle name="Ausgabe 5 2" xfId="913" xr:uid="{FBB2B356-A489-4642-BDC0-FE5B4DBCC215}"/>
    <cellStyle name="Ausgabe 5 2 2" xfId="1626" xr:uid="{A3234F82-8F23-4E02-A351-A7C99D22E32B}"/>
    <cellStyle name="Ausgabe 5 2 3" xfId="1898" xr:uid="{68B2D869-BDC9-4690-8115-1EAC63154360}"/>
    <cellStyle name="Ausgabe 5 2 4" xfId="2276" xr:uid="{83BDE257-6FB9-4EC1-B17E-73A1B7DFB90A}"/>
    <cellStyle name="Ausgabe 5 3" xfId="1418" xr:uid="{DA1679CA-EB66-4BCC-BA0E-38FEE251F111}"/>
    <cellStyle name="Ausgabe 5 4" xfId="1640" xr:uid="{766D8667-3E44-40BA-A64D-7187D11177CE}"/>
    <cellStyle name="Ausgabe 5 5" xfId="2070" xr:uid="{2C682439-CDAA-40DF-93CA-B416CC3667AF}"/>
    <cellStyle name="Ausgabe 6" xfId="714" xr:uid="{2D5CE56D-E652-40BB-9D88-01F3DBF28301}"/>
    <cellStyle name="Ausgabe 6 2" xfId="1434" xr:uid="{C9BE8B5B-D624-493B-A76D-65DEC5516530}"/>
    <cellStyle name="Ausgabe 6 3" xfId="1744" xr:uid="{7301DDA4-EA0A-4130-83F0-DC8041CD2D0E}"/>
    <cellStyle name="Ausgabe 6 4" xfId="2085" xr:uid="{1E38B990-4668-4EF2-B8C0-A14BAABECBBE}"/>
    <cellStyle name="Bad 2" xfId="162" xr:uid="{6BF646A7-C75F-4951-B1C6-03A079376204}"/>
    <cellStyle name="Bad 3" xfId="259" xr:uid="{A1564E79-C45C-4A0F-8B6F-38019E361D59}"/>
    <cellStyle name="Bad 4" xfId="399" xr:uid="{64C7B003-14B4-4026-9131-F29F544A07FA}"/>
    <cellStyle name="Berechnung" xfId="73" hidden="1" xr:uid="{B5FDA23B-A1B5-42A4-9385-68FC0D80A331}"/>
    <cellStyle name="Berechnung" xfId="946" hidden="1" xr:uid="{D9D46B9D-BCFC-4ED4-AD3E-8CA788D5B50C}"/>
    <cellStyle name="Berechnung" xfId="1030" hidden="1" xr:uid="{F3A04E6F-FB9A-48B6-ADF6-6B773DF2919A}"/>
    <cellStyle name="Berechnung" xfId="1853" hidden="1" xr:uid="{891883A0-670E-4824-82CB-7E0B347770F0}"/>
    <cellStyle name="Berechnung" xfId="1685" hidden="1" xr:uid="{3F0D1D91-0DEF-4799-BDED-CBA26C46ACC7}"/>
    <cellStyle name="Berechnung" xfId="1686" hidden="1" xr:uid="{0D678DAE-4825-423F-91FD-8C196EF3E72E}"/>
    <cellStyle name="Berechnung" xfId="1125" hidden="1" xr:uid="{13DC1065-7AC6-447A-97C6-B082EAD5146F}"/>
    <cellStyle name="Berechnung" xfId="2303" hidden="1" xr:uid="{719EF42A-3724-4EF2-B41A-0C1CE4051583}"/>
    <cellStyle name="Berechnung 2" xfId="428" xr:uid="{87DE542C-7DBD-4373-8598-1CEDF86E7086}"/>
    <cellStyle name="Berechnung 2 2" xfId="684" xr:uid="{B409D4D2-18E8-4CFD-98B1-CFED9BD7506A}"/>
    <cellStyle name="Berechnung 2 2 2" xfId="899" xr:uid="{FF524A9E-CD8F-4176-B962-63E814013FB7}"/>
    <cellStyle name="Berechnung 2 2 2 2" xfId="1612" xr:uid="{3C2062F7-3A95-483F-AF0D-8A4A1E101E66}"/>
    <cellStyle name="Berechnung 2 2 2 3" xfId="1652" xr:uid="{7DD356D2-C140-45CD-B708-97E95FA0000D}"/>
    <cellStyle name="Berechnung 2 2 2 4" xfId="2262" xr:uid="{B6A13055-05D5-4E6B-892D-D458BB54079C}"/>
    <cellStyle name="Berechnung 2 2 3" xfId="1404" xr:uid="{230450E2-7DD5-4E8E-A13E-1960488A6BC4}"/>
    <cellStyle name="Berechnung 2 2 4" xfId="1677" xr:uid="{B6E84843-1946-4F4D-890D-84B555525DC1}"/>
    <cellStyle name="Berechnung 2 2 5" xfId="2056" xr:uid="{90DBB0B5-9FFF-4389-9AB5-BFC3F676FF13}"/>
    <cellStyle name="Berechnung 2 3" xfId="549" xr:uid="{9F817684-5E88-44FB-9EF3-F3F91295843F}"/>
    <cellStyle name="Berechnung 2 3 2" xfId="764" xr:uid="{B4E52065-8538-4752-A8F4-3B104E61E30A}"/>
    <cellStyle name="Berechnung 2 3 2 2" xfId="1477" xr:uid="{722F141E-E318-4BE6-8E37-7EC0F373F992}"/>
    <cellStyle name="Berechnung 2 3 2 3" xfId="1754" xr:uid="{D67AF47C-7260-4820-A71E-70078C737576}"/>
    <cellStyle name="Berechnung 2 3 2 4" xfId="2127" xr:uid="{BC58228C-27AF-43FA-B568-0E415C074E36}"/>
    <cellStyle name="Berechnung 2 3 3" xfId="1269" xr:uid="{C87414CB-5DC2-4B2A-A928-E34E728D0494}"/>
    <cellStyle name="Berechnung 2 3 4" xfId="1135" xr:uid="{59449903-DE02-469A-85DF-2759DA4F5534}"/>
    <cellStyle name="Berechnung 2 3 5" xfId="1921" xr:uid="{F4F68916-4631-4A46-B8EF-657AB126DC18}"/>
    <cellStyle name="Berechnung 2 4" xfId="605" xr:uid="{AC3D8A96-14CC-4978-8569-4C4FB24D5E88}"/>
    <cellStyle name="Berechnung 2 4 2" xfId="820" xr:uid="{0666B3A7-13D9-462F-B496-D52EF66567B2}"/>
    <cellStyle name="Berechnung 2 4 2 2" xfId="1533" xr:uid="{509ADC78-76FF-4BF2-B56E-58F916FC5544}"/>
    <cellStyle name="Berechnung 2 4 2 3" xfId="1083" xr:uid="{80843125-EE8E-4D14-9FE0-9F0E7F5108A0}"/>
    <cellStyle name="Berechnung 2 4 2 4" xfId="2183" xr:uid="{F89F1455-CCB2-4821-A7CE-C94DBBB05688}"/>
    <cellStyle name="Berechnung 2 4 3" xfId="1325" xr:uid="{78B6BBEF-1657-44B7-8835-8628892C094E}"/>
    <cellStyle name="Berechnung 2 4 4" xfId="1712" xr:uid="{9C54FE37-FC30-40A5-9D80-05E382BE2C99}"/>
    <cellStyle name="Berechnung 2 4 5" xfId="1977" xr:uid="{88B2E2AA-BD61-468E-8BE5-0FF60EF4C79C}"/>
    <cellStyle name="Berechnung 2 5" xfId="742" xr:uid="{393C8595-B32A-4715-AA27-CA4AE18D4E49}"/>
    <cellStyle name="Berechnung 2 5 2" xfId="1455" xr:uid="{E38E5E71-3FF3-4482-8E9E-E1CB665EDB64}"/>
    <cellStyle name="Berechnung 2 5 3" xfId="1026" xr:uid="{22DADAA5-AF45-4111-A133-3F9A0B9E275D}"/>
    <cellStyle name="Berechnung 2 5 4" xfId="2105" xr:uid="{8C9F9263-7720-4593-B6E0-6F6165BE0C74}"/>
    <cellStyle name="Berechnung 2 6" xfId="1194" xr:uid="{DF229731-E236-4310-9FC0-267EEF42B10D}"/>
    <cellStyle name="Berechnung 2 7" xfId="1200" xr:uid="{FB59281D-9FDC-4E1C-9726-BA06928FFD8B}"/>
    <cellStyle name="Berechnung 2 8" xfId="981" xr:uid="{C12E4FB7-4BCF-4A5A-9462-1540DD0C7208}"/>
    <cellStyle name="Berechnung 3" xfId="308" xr:uid="{F9F32D00-A378-4F45-98FF-1B8B804952DC}"/>
    <cellStyle name="Berechnung 3 2" xfId="647" xr:uid="{2C987781-8954-4CBD-B73C-A9B656FB2656}"/>
    <cellStyle name="Berechnung 3 2 2" xfId="862" xr:uid="{015ADBED-E5DD-4F0F-904C-4AD6A4C2ECF7}"/>
    <cellStyle name="Berechnung 3 2 2 2" xfId="1575" xr:uid="{81894382-A0A9-4515-AE11-E6CB503D98D2}"/>
    <cellStyle name="Berechnung 3 2 2 3" xfId="1001" xr:uid="{FBA3919C-5730-41FA-BF26-9EC664D64528}"/>
    <cellStyle name="Berechnung 3 2 2 4" xfId="2225" xr:uid="{CBF0312E-5CEA-489C-BC65-4FA7C8C11EAA}"/>
    <cellStyle name="Berechnung 3 2 3" xfId="1367" xr:uid="{A961A2B4-4AFB-4C5E-8BBE-7D064F79DB26}"/>
    <cellStyle name="Berechnung 3 2 4" xfId="1817" xr:uid="{801D7229-110F-4BCD-B18E-49F8ECC216F4}"/>
    <cellStyle name="Berechnung 3 2 5" xfId="2019" xr:uid="{FD8C6D71-960A-4FA0-B183-31D6F6A4C9A7}"/>
    <cellStyle name="Berechnung 3 3" xfId="583" xr:uid="{D906ED01-7ECD-4774-BE94-B745A06E1517}"/>
    <cellStyle name="Berechnung 3 3 2" xfId="798" xr:uid="{A6908190-DFAF-4797-92AE-9B550DEE63C0}"/>
    <cellStyle name="Berechnung 3 3 2 2" xfId="1511" xr:uid="{BF463893-D092-4074-A77F-32118902B8EE}"/>
    <cellStyle name="Berechnung 3 3 2 3" xfId="980" xr:uid="{76DEB48A-78C7-4FC7-9AE9-64E18574C002}"/>
    <cellStyle name="Berechnung 3 3 2 4" xfId="2161" xr:uid="{6FC512E6-E877-477D-9C0F-C7067E9CCCCC}"/>
    <cellStyle name="Berechnung 3 3 3" xfId="1303" xr:uid="{62CBA0E2-D718-4DDC-88E5-162777F34F3E}"/>
    <cellStyle name="Berechnung 3 3 4" xfId="940" xr:uid="{3AA1EAD3-B8B7-4B53-9B1F-73FEB99879FA}"/>
    <cellStyle name="Berechnung 3 3 5" xfId="1955" xr:uid="{E6AB5D56-6D6A-4E81-9A1F-D20996219FFB}"/>
    <cellStyle name="Berechnung 3 4" xfId="595" xr:uid="{21D02FFB-ED37-4C05-9BE8-CF5A05C1A44B}"/>
    <cellStyle name="Berechnung 3 4 2" xfId="810" xr:uid="{A21F769B-44A4-4028-B0FF-583BC315097A}"/>
    <cellStyle name="Berechnung 3 4 2 2" xfId="1523" xr:uid="{8D5ABBB1-0558-4C1F-BE49-687F6BDB79F9}"/>
    <cellStyle name="Berechnung 3 4 2 3" xfId="1659" xr:uid="{4212C172-A670-4391-B6BF-10D73BEFB4D4}"/>
    <cellStyle name="Berechnung 3 4 2 4" xfId="2173" xr:uid="{27058A07-EBBE-488D-81BE-411B87EB3818}"/>
    <cellStyle name="Berechnung 3 4 3" xfId="1315" xr:uid="{23BDB290-218A-4806-9615-90A332C43886}"/>
    <cellStyle name="Berechnung 3 4 4" xfId="1169" xr:uid="{8F7F9925-4A4D-41B3-9723-001482653B4B}"/>
    <cellStyle name="Berechnung 3 4 5" xfId="1967" xr:uid="{27A88542-3A26-494E-B835-ABAC83C5620A}"/>
    <cellStyle name="Berechnung 3 5" xfId="733" xr:uid="{D5BE5CFD-33D0-412C-8D03-1C8FC91FE9A4}"/>
    <cellStyle name="Berechnung 3 5 2" xfId="1449" xr:uid="{CEC0D98F-609B-40B6-8FFC-A2E9BC8A352D}"/>
    <cellStyle name="Berechnung 3 5 3" xfId="1778" xr:uid="{970AC980-8EA2-4140-9B37-0C68C3CC3242}"/>
    <cellStyle name="Berechnung 3 5 4" xfId="2100" xr:uid="{9D1CB742-3AF1-41B8-B673-B22E6EF7CE74}"/>
    <cellStyle name="Berechnung 3 6" xfId="1105" xr:uid="{47FAED18-2CFC-4ECE-9BA9-BBD4568BCC44}"/>
    <cellStyle name="Berechnung 3 7" xfId="1762" xr:uid="{85E17428-D418-432E-B8F4-75B03D22B960}"/>
    <cellStyle name="Berechnung 3 8" xfId="1861" xr:uid="{7387F599-F6EA-4CD0-8A42-EB24A4452181}"/>
    <cellStyle name="Berechnung 4" xfId="580" xr:uid="{A580F0C3-A27E-4E1F-A5B3-D974C1F3B477}"/>
    <cellStyle name="Berechnung 4 2" xfId="795" xr:uid="{389689D4-4582-4386-9DF4-2B47FCCE6034}"/>
    <cellStyle name="Berechnung 4 2 2" xfId="1508" xr:uid="{25F6A635-2E28-4AEC-9E20-43E11D436823}"/>
    <cellStyle name="Berechnung 4 2 3" xfId="1232" xr:uid="{15699F82-9992-40D7-8D15-206A2B903B66}"/>
    <cellStyle name="Berechnung 4 2 4" xfId="2158" xr:uid="{80D017CE-B505-46F2-9400-949F04BC10FB}"/>
    <cellStyle name="Berechnung 4 3" xfId="1300" xr:uid="{7ECB4BA3-1748-4561-9719-D6ADD7D5B0F4}"/>
    <cellStyle name="Berechnung 4 4" xfId="1836" xr:uid="{64C8EB02-1F37-40F0-8CD1-F66EDCA34FAC}"/>
    <cellStyle name="Berechnung 4 5" xfId="1952" xr:uid="{E5C8BE69-D35B-4D39-8A48-CB047D4E1490}"/>
    <cellStyle name="Berechnung 5" xfId="697" xr:uid="{52A6A414-98AA-4EC6-84F4-4424152CA3F1}"/>
    <cellStyle name="Berechnung 5 2" xfId="912" xr:uid="{E2217CA5-F631-4FA7-BBA5-6235BD20606F}"/>
    <cellStyle name="Berechnung 5 2 2" xfId="1625" xr:uid="{5605BEDF-0D76-45AD-822B-3163F0B1904A}"/>
    <cellStyle name="Berechnung 5 2 3" xfId="1897" xr:uid="{90D5D9E8-9F3F-4CE3-9EC2-F5687686B559}"/>
    <cellStyle name="Berechnung 5 2 4" xfId="2275" xr:uid="{2E3D32CC-23D5-4B86-BDFC-5FD58E9ADD2D}"/>
    <cellStyle name="Berechnung 5 3" xfId="1417" xr:uid="{50ABB87E-E714-49C8-86D2-6BB28DF51CAB}"/>
    <cellStyle name="Berechnung 5 4" xfId="1830" xr:uid="{105DD7BE-5D4F-4186-B178-B55C1E2A1FE7}"/>
    <cellStyle name="Berechnung 5 5" xfId="2069" xr:uid="{366D2312-E7D1-405B-9912-EA1585BE7F43}"/>
    <cellStyle name="Berechnung 6" xfId="709" xr:uid="{603D44DE-B6A2-443B-B8C4-24731AF09C3F}"/>
    <cellStyle name="Berechnung 6 2" xfId="923" xr:uid="{F9586D37-D3AE-4623-A9C3-D89CB53EF960}"/>
    <cellStyle name="Berechnung 6 2 2" xfId="1636" xr:uid="{A1E8AFF7-82D1-4F38-A6A1-18C51C531244}"/>
    <cellStyle name="Berechnung 6 2 3" xfId="1908" xr:uid="{C8086844-E160-4664-B008-30957D7A4D3D}"/>
    <cellStyle name="Berechnung 6 2 4" xfId="2286" xr:uid="{D655F636-B174-4A92-8723-7C154D90267A}"/>
    <cellStyle name="Berechnung 6 3" xfId="1429" xr:uid="{24E6A597-39AE-47B2-B339-EC7F00382F3A}"/>
    <cellStyle name="Berechnung 6 4" xfId="1643" xr:uid="{DF2809EF-B130-425E-9BCD-BE873451FCFD}"/>
    <cellStyle name="Berechnung 6 5" xfId="2080" xr:uid="{38993D52-7600-4D08-866C-EF6A36EABBE3}"/>
    <cellStyle name="Berechnung 7" xfId="715" xr:uid="{C5E50E2A-1347-462F-9556-2C3DA11DDD53}"/>
    <cellStyle name="Berechnung 7 2" xfId="1435" xr:uid="{C110ABCB-F375-4ABA-BA47-B83A1AE2098D}"/>
    <cellStyle name="Berechnung 7 3" xfId="1048" xr:uid="{90778045-60FD-410C-B139-43425A70AE46}"/>
    <cellStyle name="Berechnung 7 4" xfId="2086" xr:uid="{63CA5BFA-BCDB-4481-8472-F7D42793ECDF}"/>
    <cellStyle name="Body: normal cell 2" xfId="5" xr:uid="{00000000-0005-0000-0000-000004000000}"/>
    <cellStyle name="Bold GHG Numbers (0.00)" xfId="163" xr:uid="{392AEE4F-B1A5-4664-9B72-3CEDD485D6E8}"/>
    <cellStyle name="Calculation 2" xfId="164" xr:uid="{2F7D5267-061D-43EC-89B1-6A886AA24BC5}"/>
    <cellStyle name="Calculation 2 2" xfId="582" xr:uid="{72E8385B-3338-4EFA-BCE9-9A1E88298B73}"/>
    <cellStyle name="Calculation 2 2 2" xfId="797" xr:uid="{F3DA3966-21AE-4CAA-BE61-7805BCB8DD8C}"/>
    <cellStyle name="Calculation 2 2 2 2" xfId="1510" xr:uid="{802A91E8-6D86-42F9-8260-50BF71FCF855}"/>
    <cellStyle name="Calculation 2 2 2 3" xfId="1657" xr:uid="{745AD99E-A3A8-4CFE-83FD-44AFAABA9D4D}"/>
    <cellStyle name="Calculation 2 2 2 4" xfId="2160" xr:uid="{9E60C214-EAEC-4116-8DFD-19D125D40303}"/>
    <cellStyle name="Calculation 2 2 3" xfId="1302" xr:uid="{84143625-B3A2-44EF-8A47-24277E5611AC}"/>
    <cellStyle name="Calculation 2 2 4" xfId="1225" xr:uid="{73DAB044-195F-4F39-A6EF-E9043CB05392}"/>
    <cellStyle name="Calculation 2 2 5" xfId="1954" xr:uid="{817585B9-F471-4EF8-B2D2-7B5DA9703E3A}"/>
    <cellStyle name="Calculation 2 3" xfId="666" xr:uid="{D940213F-8D0F-42CB-897D-E34600DEC576}"/>
    <cellStyle name="Calculation 2 3 2" xfId="881" xr:uid="{3952007C-26E8-436D-8866-F571AF56C7C1}"/>
    <cellStyle name="Calculation 2 3 2 2" xfId="1594" xr:uid="{9FA97EB5-949C-4D2A-9B74-BE9E88A842E9}"/>
    <cellStyle name="Calculation 2 3 2 3" xfId="1664" xr:uid="{803E1089-EB74-4B61-B4E4-B7087709484C}"/>
    <cellStyle name="Calculation 2 3 2 4" xfId="2244" xr:uid="{AB5A84EB-7C01-40BB-AD3E-AB0AD1F35C02}"/>
    <cellStyle name="Calculation 2 3 3" xfId="1386" xr:uid="{5D175C27-3720-499D-82BC-BDF5093902CD}"/>
    <cellStyle name="Calculation 2 3 4" xfId="31" xr:uid="{FAAF6B1E-B0B0-4444-AE65-28BDBFD688D8}"/>
    <cellStyle name="Calculation 2 3 5" xfId="2038" xr:uid="{603C84E4-D15C-46B3-B7F4-462B882E9AA8}"/>
    <cellStyle name="Calculation 2 4" xfId="572" xr:uid="{1593A257-3B2F-47AA-AF7C-4F88E6FFB3D7}"/>
    <cellStyle name="Calculation 2 4 2" xfId="787" xr:uid="{1EB05101-ABC9-4708-A9B7-F546DBFA193F}"/>
    <cellStyle name="Calculation 2 4 2 2" xfId="1500" xr:uid="{62765EB3-8613-419A-8C69-10A5A95AD074}"/>
    <cellStyle name="Calculation 2 4 2 3" xfId="1025" xr:uid="{C7104A9A-444E-4E81-8DD6-515FA83D319B}"/>
    <cellStyle name="Calculation 2 4 2 4" xfId="2150" xr:uid="{47419388-B88A-4561-AECA-9D2FF0E4C737}"/>
    <cellStyle name="Calculation 2 4 3" xfId="1292" xr:uid="{35C4E9B7-AE14-471A-B66E-FF424750AAAF}"/>
    <cellStyle name="Calculation 2 4 4" xfId="1199" xr:uid="{21387E31-4F90-4FC9-B90F-5321B6A4606C}"/>
    <cellStyle name="Calculation 2 4 5" xfId="1944" xr:uid="{FA54EBE0-BD96-4262-81FD-AD752953E768}"/>
    <cellStyle name="Calculation 2 5" xfId="716" xr:uid="{659B6432-F8EF-4491-A25F-9F523162FB51}"/>
    <cellStyle name="Calculation 2 5 2" xfId="1436" xr:uid="{AFD51807-06A0-4B45-B63E-9763C537E01C}"/>
    <cellStyle name="Calculation 2 5 3" xfId="1774" xr:uid="{08B94C0A-762C-49AE-BF67-60F3021638BE}"/>
    <cellStyle name="Calculation 2 5 4" xfId="2087" xr:uid="{BE01867C-200A-455E-96D9-8A68E2028E82}"/>
    <cellStyle name="Calculation 2 6" xfId="1007" xr:uid="{21009666-1081-4804-BAE8-5FD1F696A1AF}"/>
    <cellStyle name="Calculation 2 7" xfId="1812" xr:uid="{018599E4-6253-4160-9C3A-B774A5FD9A6F}"/>
    <cellStyle name="Calculation 2 8" xfId="983" xr:uid="{E5C34DF3-52B4-4073-B28C-00882C8CACA1}"/>
    <cellStyle name="Calculation 3" xfId="260" xr:uid="{198F9A6D-3549-4670-BB65-26FF7BA8D30D}"/>
    <cellStyle name="Calculation 3 2" xfId="621" xr:uid="{5CE415D5-C140-4FF6-B773-32E72D568037}"/>
    <cellStyle name="Calculation 3 2 2" xfId="836" xr:uid="{3C76F9FB-192D-48D3-AC56-A95F3E01314D}"/>
    <cellStyle name="Calculation 3 2 2 2" xfId="1549" xr:uid="{9C1968CB-BAC3-4565-9841-6FEBD7DAFA3A}"/>
    <cellStyle name="Calculation 3 2 2 3" xfId="1700" xr:uid="{88B1AA72-BEDD-4258-ACE0-8EDF2960214F}"/>
    <cellStyle name="Calculation 3 2 2 4" xfId="2199" xr:uid="{42C478B6-54B6-4FFD-9688-CB5F18EFCC57}"/>
    <cellStyle name="Calculation 3 2 3" xfId="1341" xr:uid="{128AE0AB-0D2C-4E9E-8EF1-0E20FE2D8310}"/>
    <cellStyle name="Calculation 3 2 4" xfId="1757" xr:uid="{7412E2CC-8F32-4E42-8CC0-AC8456F923FA}"/>
    <cellStyle name="Calculation 3 2 5" xfId="1993" xr:uid="{7C4A14F3-8FFB-4335-A276-73A76700925F}"/>
    <cellStyle name="Calculation 3 3" xfId="607" xr:uid="{4C8DFFA1-8F8F-494C-9515-D7A60EEE58D8}"/>
    <cellStyle name="Calculation 3 3 2" xfId="822" xr:uid="{BAE6983E-3F6F-44A9-8329-3A3FE9D9F301}"/>
    <cellStyle name="Calculation 3 3 2 2" xfId="1535" xr:uid="{CFF5F5BC-40B3-4DD5-8035-6293B18D283B}"/>
    <cellStyle name="Calculation 3 3 2 3" xfId="1005" xr:uid="{34E23764-5BA7-4549-A1E8-5BC94EB7C401}"/>
    <cellStyle name="Calculation 3 3 2 4" xfId="2185" xr:uid="{4C3DC07B-D8C1-424C-987C-93DA7D2BE5F6}"/>
    <cellStyle name="Calculation 3 3 3" xfId="1327" xr:uid="{7ECB5B6D-AF86-4AC4-B958-2306BC699673}"/>
    <cellStyle name="Calculation 3 3 4" xfId="1794" xr:uid="{9613C1CC-7A46-4D2C-92B4-BAB389A23FB1}"/>
    <cellStyle name="Calculation 3 3 5" xfId="1979" xr:uid="{CC4C01C0-90DC-448E-9FAD-540D18ABA8B9}"/>
    <cellStyle name="Calculation 3 4" xfId="691" xr:uid="{C5A59533-2356-43A8-820A-61A4204E0D6E}"/>
    <cellStyle name="Calculation 3 4 2" xfId="906" xr:uid="{F32F607B-76F7-4194-89DE-EBF9E7A215E3}"/>
    <cellStyle name="Calculation 3 4 2 2" xfId="1619" xr:uid="{2BB03506-FB80-4CCC-871A-06376CF4F9AA}"/>
    <cellStyle name="Calculation 3 4 2 3" xfId="1891" xr:uid="{5054CE20-7F55-439B-85B5-DBCEC356D99C}"/>
    <cellStyle name="Calculation 3 4 2 4" xfId="2269" xr:uid="{10D7899A-06F5-411F-BA78-3E7CB45B02A8}"/>
    <cellStyle name="Calculation 3 4 3" xfId="1411" xr:uid="{F4A4AEFA-5827-4018-A386-9D870C89F6D8}"/>
    <cellStyle name="Calculation 3 4 4" xfId="1763" xr:uid="{37E85BEB-1CA0-4798-9392-2AABDBCA61BF}"/>
    <cellStyle name="Calculation 3 4 5" xfId="2063" xr:uid="{E283673F-7436-497D-A7B7-8A6A37D6D99A}"/>
    <cellStyle name="Calculation 3 5" xfId="724" xr:uid="{09E3F567-4234-4670-B812-492EA4089C92}"/>
    <cellStyle name="Calculation 3 5 2" xfId="1444" xr:uid="{0DA43C9E-114D-47ED-B0C1-73A7C4520835}"/>
    <cellStyle name="Calculation 3 5 3" xfId="1676" xr:uid="{843800EC-4B2D-4BBD-8EE6-3573F8B93D7D}"/>
    <cellStyle name="Calculation 3 5 4" xfId="2095" xr:uid="{28FC7BBD-29C5-48D3-80FC-57732E0C1BC5}"/>
    <cellStyle name="Calculation 3 6" xfId="1070" xr:uid="{752618A9-7C8D-4191-BAD5-686CE8D94B68}"/>
    <cellStyle name="Calculation 3 7" xfId="1867" xr:uid="{EA9EA80A-E78A-465D-A183-44FFAEC44480}"/>
    <cellStyle name="Calculation 3 8" xfId="84" xr:uid="{02A7F69B-23A5-495C-BD3F-0658CFD6EB1E}"/>
    <cellStyle name="Check Cell 2" xfId="165" xr:uid="{ADBD6BF8-6CA2-4BC9-A5B2-4AFF12274FA3}"/>
    <cellStyle name="Check Cell 3" xfId="261" xr:uid="{FB5F7655-8742-49F5-A945-DB40D957D7C7}"/>
    <cellStyle name="Check Cell 4" xfId="405" xr:uid="{3FEEA710-BF24-48FC-8736-005E19335219}"/>
    <cellStyle name="Comma" xfId="2306" builtinId="3"/>
    <cellStyle name="Comma 2" xfId="166" xr:uid="{F1DC162F-15E3-46C6-B530-E89CA83594A4}"/>
    <cellStyle name="Comma 2 2" xfId="167" xr:uid="{9C420A43-7E99-4036-9F43-DAD3E86DCD84}"/>
    <cellStyle name="Comma 2 2 2" xfId="450" xr:uid="{70C2EF39-63E1-4852-B15B-A3293DD4DE26}"/>
    <cellStyle name="Comma 3" xfId="168" xr:uid="{5B29C205-315B-4438-A315-86F28C34CC2B}"/>
    <cellStyle name="Comma 6" xfId="6" xr:uid="{00000000-0005-0000-0000-000005000000}"/>
    <cellStyle name="Constants" xfId="8" xr:uid="{00000000-0005-0000-0000-000006000000}"/>
    <cellStyle name="ContentsHyperlink" xfId="277" xr:uid="{A7785E0A-F4A8-451A-B226-354ED5ADBE5D}"/>
    <cellStyle name="CustomCellsOrange" xfId="169" xr:uid="{DCB40854-44EF-45B6-9488-E6B9625F5C74}"/>
    <cellStyle name="CustomCellsOrange 2" xfId="451" xr:uid="{C30787BA-DF2B-4A3D-86BE-350EA233E032}"/>
    <cellStyle name="CustomCellsOrange 2 2" xfId="474" xr:uid="{A1593F25-3A2B-4BCE-B195-116336AF67FF}"/>
    <cellStyle name="CustomCellsOrange 2 2 2" xfId="544" xr:uid="{9BE37A14-23BA-4117-BD66-AC9236AD8CCF}"/>
    <cellStyle name="CustomCellsOrange 2 2 2 2" xfId="710" xr:uid="{36B235AB-B499-4214-A8B3-EEEBB6B3B064}"/>
    <cellStyle name="CustomCellsOrange 2 2 2 2 2" xfId="924" xr:uid="{F483C00A-284C-430E-802D-73F6EB67C667}"/>
    <cellStyle name="CustomCellsOrange 2 2 2 2 2 2" xfId="1637" xr:uid="{B2385DC3-E685-4914-93B5-6A7FAA09102F}"/>
    <cellStyle name="CustomCellsOrange 2 2 2 2 2 3" xfId="1909" xr:uid="{FD4B4416-B8BD-4F23-9A6E-FA7EACC8B1A8}"/>
    <cellStyle name="CustomCellsOrange 2 2 2 2 2 4" xfId="2287" xr:uid="{CDCB8EB7-492F-44A3-96DB-DA7915A9905C}"/>
    <cellStyle name="CustomCellsOrange 2 2 2 2 3" xfId="1430" xr:uid="{11B3A23F-ECE3-4398-9E5B-F4D4CA51405A}"/>
    <cellStyle name="CustomCellsOrange 2 2 2 2 4" xfId="1265" xr:uid="{AB2ACF3A-DE3D-4F12-9153-F181AAE1F1C5}"/>
    <cellStyle name="CustomCellsOrange 2 2 2 2 5" xfId="2081" xr:uid="{246F53D8-BDA4-40DD-B8B8-53D387BC4C5B}"/>
    <cellStyle name="CustomCellsOrange 2 2 3" xfId="693" xr:uid="{03C2B062-60D1-40C0-B56F-2C39C3C7C77B}"/>
    <cellStyle name="CustomCellsOrange 2 2 3 2" xfId="908" xr:uid="{9384D55A-F94A-4527-AB56-BDAD4B8FB517}"/>
    <cellStyle name="CustomCellsOrange 2 2 3 2 2" xfId="1621" xr:uid="{69BEE11F-BA24-4F76-92D9-0885D85F40EF}"/>
    <cellStyle name="CustomCellsOrange 2 2 3 2 3" xfId="1893" xr:uid="{6AAEFA4F-D5F6-43A3-9F70-F66F61873922}"/>
    <cellStyle name="CustomCellsOrange 2 2 3 2 4" xfId="2271" xr:uid="{F46F45B8-7471-44F6-B7E2-F60C518EB414}"/>
    <cellStyle name="CustomCellsOrange 2 2 3 3" xfId="1413" xr:uid="{55DE88E6-F0BC-4A27-ACA0-81244E53DBDE}"/>
    <cellStyle name="CustomCellsOrange 2 2 3 4" xfId="1759" xr:uid="{79665B93-5293-4C4A-910C-A6216B696E6C}"/>
    <cellStyle name="CustomCellsOrange 2 2 3 5" xfId="2065" xr:uid="{9C3710C1-DC5E-4318-A1FC-FBA1D3EA0AA1}"/>
    <cellStyle name="CustomCellsOrange 2 2 4" xfId="611" xr:uid="{5C03E980-9BA7-47A0-B77A-5F66A1456ACC}"/>
    <cellStyle name="CustomCellsOrange 2 2 4 2" xfId="826" xr:uid="{0F5C747A-0755-4DC6-90CE-2969D2131389}"/>
    <cellStyle name="CustomCellsOrange 2 2 4 2 2" xfId="1539" xr:uid="{372A5979-2F89-4F70-B35A-C1394CB53FFB}"/>
    <cellStyle name="CustomCellsOrange 2 2 4 2 3" xfId="1669" xr:uid="{560DA2D9-C91E-4539-AA11-348B6B934308}"/>
    <cellStyle name="CustomCellsOrange 2 2 4 2 4" xfId="2189" xr:uid="{A562E128-502D-40C4-9287-91CA8167A6A8}"/>
    <cellStyle name="CustomCellsOrange 2 2 4 3" xfId="1331" xr:uid="{38E29065-CAB0-46F6-B338-25FE8D542946}"/>
    <cellStyle name="CustomCellsOrange 2 2 4 4" xfId="1702" xr:uid="{6C34DF0A-E18F-4FDF-A79E-BDFC79074816}"/>
    <cellStyle name="CustomCellsOrange 2 2 4 5" xfId="1983" xr:uid="{21A904B6-00E4-4AAC-A0D0-EC765FDFF1CF}"/>
    <cellStyle name="CustomCellsOrange 2 2 5" xfId="712" xr:uid="{344C5CFD-3C8F-4C8B-B895-23D57115F034}"/>
    <cellStyle name="CustomCellsOrange 2 2 5 2" xfId="926" xr:uid="{EACB5CF7-FA74-4AF5-9EEC-68453CE742B7}"/>
    <cellStyle name="CustomCellsOrange 2 2 5 2 2" xfId="1639" xr:uid="{60A9CDE7-F9D9-4D58-B9C0-0954A872BE41}"/>
    <cellStyle name="CustomCellsOrange 2 2 5 2 3" xfId="1911" xr:uid="{E28CD483-3A94-44A6-A9FF-ACA2CF02BC24}"/>
    <cellStyle name="CustomCellsOrange 2 2 5 2 4" xfId="2289" xr:uid="{0A0E7BCE-7881-4AE9-8CDE-485BA57B4654}"/>
    <cellStyle name="CustomCellsOrange 2 2 5 3" xfId="1432" xr:uid="{DDC05A8D-A728-4736-BA56-9CE140CB9C9D}"/>
    <cellStyle name="CustomCellsOrange 2 2 5 4" xfId="1770" xr:uid="{BB85FEAA-C171-4693-ACBD-BA8332538858}"/>
    <cellStyle name="CustomCellsOrange 2 2 5 5" xfId="2083" xr:uid="{E8F101E5-2DFC-44F2-B7E3-B3270493E073}"/>
    <cellStyle name="CustomCellsOrange 2 2 6" xfId="1226" xr:uid="{2F578B6E-2DF3-4DD8-A57F-BA6FE79FCC76}"/>
    <cellStyle name="CustomCellsOrange 2 2 7" xfId="1051" xr:uid="{F9FF5830-3F54-4EA0-8E72-8EC2C3C71EA0}"/>
    <cellStyle name="CustomCellsOrange 2 2 8" xfId="988" xr:uid="{8A91521F-D246-4ACD-AD5D-242570A581B8}"/>
    <cellStyle name="CustomCellsOrange 3" xfId="309" xr:uid="{411C816E-047C-4B4C-BB12-E408A3F652AA}"/>
    <cellStyle name="CustomCellsOrange 3 2" xfId="648" xr:uid="{BA522192-9952-4D75-91FF-A591C0E25512}"/>
    <cellStyle name="CustomCellsOrange 3 2 2" xfId="863" xr:uid="{4C8CCE8D-2ACC-4BCB-8073-9E4CA2445AAF}"/>
    <cellStyle name="CustomCellsOrange 3 2 2 2" xfId="1576" xr:uid="{2E4661B0-D52B-48BA-9B38-445910D27ECA}"/>
    <cellStyle name="CustomCellsOrange 3 2 2 3" xfId="1065" xr:uid="{CE33E548-A7EF-46D7-8CC6-FD570E6BA194}"/>
    <cellStyle name="CustomCellsOrange 3 2 2 4" xfId="2226" xr:uid="{AA201C0D-BE79-4A36-8BB5-9E291C7EBE41}"/>
    <cellStyle name="CustomCellsOrange 3 2 3" xfId="1368" xr:uid="{06BF508D-A378-451C-A03C-8E4BB861D91D}"/>
    <cellStyle name="CustomCellsOrange 3 2 4" xfId="1190" xr:uid="{1C1C27AB-F407-480F-A8F7-D4EA5AABCA2F}"/>
    <cellStyle name="CustomCellsOrange 3 2 5" xfId="2020" xr:uid="{EEC4B1F0-EF5E-4206-BF98-14866F6E4FA5}"/>
    <cellStyle name="CustomCellsOrange 3 3" xfId="581" xr:uid="{E47B54A2-0402-4577-AD90-C72F39F56CB3}"/>
    <cellStyle name="CustomCellsOrange 3 3 2" xfId="796" xr:uid="{1CEAE20B-87C8-478A-AF82-99D9A2EB6635}"/>
    <cellStyle name="CustomCellsOrange 3 3 2 2" xfId="1509" xr:uid="{8521DB22-EF7F-4F47-B683-AAFE446C81EE}"/>
    <cellStyle name="CustomCellsOrange 3 3 2 3" xfId="1055" xr:uid="{2C776393-2760-4D6E-B398-5432D45B78B3}"/>
    <cellStyle name="CustomCellsOrange 3 3 2 4" xfId="2159" xr:uid="{BF4580E0-5FC3-4443-9332-DA98BF29257E}"/>
    <cellStyle name="CustomCellsOrange 3 3 3" xfId="1301" xr:uid="{A34286FD-AD24-41C4-8AB6-8ADEEF30DBC5}"/>
    <cellStyle name="CustomCellsOrange 3 3 4" xfId="1012" xr:uid="{59099FDA-750E-468E-A650-E42AB76F6D8A}"/>
    <cellStyle name="CustomCellsOrange 3 3 5" xfId="1953" xr:uid="{F5A5DF85-18B4-4A18-9653-A3D8D844316B}"/>
    <cellStyle name="CustomCellsOrange 3 4" xfId="594" xr:uid="{136778C3-093E-4F20-8E41-1047CE26B5CC}"/>
    <cellStyle name="CustomCellsOrange 3 4 2" xfId="809" xr:uid="{02093D78-7BBB-464E-AFC0-429CEECF2D06}"/>
    <cellStyle name="CustomCellsOrange 3 4 2 2" xfId="1522" xr:uid="{331C1127-879B-4D74-8794-2E6D71678F4A}"/>
    <cellStyle name="CustomCellsOrange 3 4 2 3" xfId="1044" xr:uid="{81C8AEBC-A812-40FC-B608-1D3A0D610029}"/>
    <cellStyle name="CustomCellsOrange 3 4 2 4" xfId="2172" xr:uid="{42739A41-E9D2-4033-B743-8C33B612F463}"/>
    <cellStyle name="CustomCellsOrange 3 4 3" xfId="1314" xr:uid="{877AE66B-D51D-4AEF-8948-643CE2E6A2E3}"/>
    <cellStyle name="CustomCellsOrange 3 4 4" xfId="1736" xr:uid="{BFC21101-654F-4F19-B317-E14BECAB40D8}"/>
    <cellStyle name="CustomCellsOrange 3 4 5" xfId="1966" xr:uid="{0A2CBC4B-D949-4C01-B6B0-3769B3B36EC2}"/>
    <cellStyle name="CustomCellsOrange 3 5" xfId="734" xr:uid="{43C95B11-EEDC-407C-8B68-E9310B716A84}"/>
    <cellStyle name="CustomCellsOrange 3 6" xfId="1106" xr:uid="{751AE82F-7EA1-4CBF-976E-BDDB401B1B90}"/>
    <cellStyle name="CustomCellsOrange 3 7" xfId="1835" xr:uid="{4B5A2614-CD81-45E9-86B8-DF904E31E0E5}"/>
    <cellStyle name="CustomCellsOrange 3 8" xfId="1256" xr:uid="{AA2731B3-BA6E-432F-9B84-6A4709968FD5}"/>
    <cellStyle name="CustomizationCells" xfId="18" xr:uid="{00000000-0005-0000-0000-000007000000}"/>
    <cellStyle name="CustomizationCells 2" xfId="452" xr:uid="{76C7FC44-804E-4829-95D7-60B4029CF496}"/>
    <cellStyle name="CustomizationCells 2 2" xfId="475" xr:uid="{FD9F8CD3-A928-4D48-B69D-7F6324E6796A}"/>
    <cellStyle name="CustomizationCells 2 2 2" xfId="545" xr:uid="{77A10C67-7A23-487A-AE30-F6CD071ACEB1}"/>
    <cellStyle name="CustomizationCells 2 2 2 2" xfId="711" xr:uid="{CD23153D-EE83-4ACC-9A22-C93243BF55F4}"/>
    <cellStyle name="CustomizationCells 2 2 2 2 2" xfId="925" xr:uid="{099E4BAB-E385-40EB-B92A-70C7CED43975}"/>
    <cellStyle name="CustomizationCells 2 2 2 2 2 2" xfId="1638" xr:uid="{30705B04-227C-44AB-B05A-C72303CB6ADD}"/>
    <cellStyle name="CustomizationCells 2 2 2 2 2 3" xfId="1910" xr:uid="{FB0B32D6-9EEB-4B40-A70F-A067B135D18F}"/>
    <cellStyle name="CustomizationCells 2 2 2 2 2 4" xfId="2288" xr:uid="{66DE6F77-B920-4D3C-991F-78904ACFACBE}"/>
    <cellStyle name="CustomizationCells 2 2 2 2 3" xfId="1431" xr:uid="{452359DA-6367-4A37-BF82-B57DB69E4F15}"/>
    <cellStyle name="CustomizationCells 2 2 2 2 4" xfId="1222" xr:uid="{5017526D-2052-4B5A-98FC-DE86C3AEBB71}"/>
    <cellStyle name="CustomizationCells 2 2 2 2 5" xfId="2082" xr:uid="{166B99D6-961E-4BA0-B95F-12D6E9B72B66}"/>
    <cellStyle name="CustomizationCells 2 2 3" xfId="694" xr:uid="{884A754D-435E-41EB-A4FB-1EC35D240608}"/>
    <cellStyle name="CustomizationCells 2 2 3 2" xfId="909" xr:uid="{0FB768A6-0F13-4B9E-B44C-672D0B2242AD}"/>
    <cellStyle name="CustomizationCells 2 2 3 2 2" xfId="1622" xr:uid="{740622D6-BA1B-41A1-AEA5-2F082F22B2A3}"/>
    <cellStyle name="CustomizationCells 2 2 3 2 3" xfId="1894" xr:uid="{6183C958-5983-4358-B95C-91E1DA61EB5D}"/>
    <cellStyle name="CustomizationCells 2 2 3 2 4" xfId="2272" xr:uid="{8351CEF9-FBC1-4609-A8A9-9CCC292C9B07}"/>
    <cellStyle name="CustomizationCells 2 2 3 3" xfId="1414" xr:uid="{7A5741D6-CBA3-44C1-868D-158BA06D606F}"/>
    <cellStyle name="CustomizationCells 2 2 3 4" xfId="1149" xr:uid="{9C835068-28FA-46E1-A7C3-6B456E72C033}"/>
    <cellStyle name="CustomizationCells 2 2 3 5" xfId="2066" xr:uid="{5D6040D1-2749-4F04-8C5A-AF3C96B87E43}"/>
    <cellStyle name="CustomizationCells 2 2 4" xfId="557" xr:uid="{4D8E8180-6959-44F3-B383-0ACDC7672DB2}"/>
    <cellStyle name="CustomizationCells 2 2 4 2" xfId="772" xr:uid="{A0E15D98-3A29-4BD4-A771-FB38A03E0BE8}"/>
    <cellStyle name="CustomizationCells 2 2 4 2 2" xfId="1485" xr:uid="{CD3E8AEC-1C10-4ED2-85AC-229129D91696}"/>
    <cellStyle name="CustomizationCells 2 2 4 2 3" xfId="1032" xr:uid="{94984A09-BF13-4AA4-A85D-3B580C0BD78B}"/>
    <cellStyle name="CustomizationCells 2 2 4 2 4" xfId="2135" xr:uid="{7C0B0596-2A97-4E18-AE85-DCECC2928077}"/>
    <cellStyle name="CustomizationCells 2 2 4 3" xfId="1277" xr:uid="{AD4AB5ED-5350-48FE-9D79-10D6781E27E9}"/>
    <cellStyle name="CustomizationCells 2 2 4 4" xfId="1021" xr:uid="{EC0E5E35-78AF-428C-975B-3BF10DCA9FD8}"/>
    <cellStyle name="CustomizationCells 2 2 4 5" xfId="1929" xr:uid="{F657DCD7-704C-4292-BE18-639D9F37A90F}"/>
    <cellStyle name="CustomizationCells 2 2 5" xfId="713" xr:uid="{4B94BCE0-47BB-40A7-8C4E-B2716A2CAC95}"/>
    <cellStyle name="CustomizationCells 2 2 5 2" xfId="927" xr:uid="{9FFC34B4-C6F1-4476-A355-4C3B5249EE09}"/>
    <cellStyle name="CustomizationCells 2 2 5 3" xfId="1433" xr:uid="{2DDA9891-53EA-45C3-81C7-8A25CE394629}"/>
    <cellStyle name="CustomizationCells 2 2 5 4" xfId="1687" xr:uid="{8F4B4369-7A43-4A2B-914A-B58D110870DA}"/>
    <cellStyle name="CustomizationCells 2 2 5 5" xfId="2084" xr:uid="{A9F95BAC-5492-4DE2-A2C2-D7A49C6A80A2}"/>
    <cellStyle name="CustomizationCells 2 2 6" xfId="1227" xr:uid="{1FA2EF5B-BDB2-4CF4-B40F-1A4537614B3F}"/>
    <cellStyle name="CustomizationCells 2 2 7" xfId="1699" xr:uid="{34A925FC-7445-442B-A2EB-05402A658500}"/>
    <cellStyle name="CustomizationCells 2 2 8" xfId="1784" xr:uid="{D475A28F-99E5-4D2A-A5BC-4D8A8CA797EB}"/>
    <cellStyle name="CustomizationCells 3" xfId="310" xr:uid="{6BAB25F7-D23D-4B07-A424-59F23005346E}"/>
    <cellStyle name="CustomizationCells 3 2" xfId="649" xr:uid="{062041AE-F085-4411-8ADD-655B25F66F3E}"/>
    <cellStyle name="CustomizationCells 3 2 2" xfId="864" xr:uid="{870310B6-E2C8-4B66-A93E-3F22A5853571}"/>
    <cellStyle name="CustomizationCells 3 2 2 2" xfId="1577" xr:uid="{DF881EBE-3D04-42EA-BCE9-4AB20658BEA8}"/>
    <cellStyle name="CustomizationCells 3 2 2 3" xfId="1068" xr:uid="{80EA2534-1F02-421A-83E4-0265269BE447}"/>
    <cellStyle name="CustomizationCells 3 2 2 4" xfId="2227" xr:uid="{AA9E26DD-C6E0-412C-884A-7FEA9C846738}"/>
    <cellStyle name="CustomizationCells 3 2 3" xfId="1369" xr:uid="{073A8689-86EA-4A56-9EB2-318980A1B024}"/>
    <cellStyle name="CustomizationCells 3 2 4" xfId="28" xr:uid="{8295119A-6EE7-47AF-BEDE-3C16B5089EA7}"/>
    <cellStyle name="CustomizationCells 3 2 5" xfId="2021" xr:uid="{6548E8FA-2AC2-43F7-A2DA-5406FF57AFBB}"/>
    <cellStyle name="CustomizationCells 3 3" xfId="676" xr:uid="{5DC16D22-ABBA-4BB9-AAD5-111B0B6DB344}"/>
    <cellStyle name="CustomizationCells 3 3 2" xfId="891" xr:uid="{7C14E5BD-7401-4695-9C6F-E911AD77ED84}"/>
    <cellStyle name="CustomizationCells 3 3 2 2" xfId="1604" xr:uid="{CAFA3364-3243-4796-8FDE-D0B400C48D3C}"/>
    <cellStyle name="CustomizationCells 3 3 2 3" xfId="928" xr:uid="{AA906F1F-6881-4229-8DAC-8EC315CB8060}"/>
    <cellStyle name="CustomizationCells 3 3 2 4" xfId="2254" xr:uid="{EFA3A520-4A9F-4168-8131-08A6B126AA9F}"/>
    <cellStyle name="CustomizationCells 3 3 3" xfId="1396" xr:uid="{52BA3711-D659-4A65-8A38-4465E7880943}"/>
    <cellStyle name="CustomizationCells 3 3 4" xfId="1692" xr:uid="{AB187B44-1F67-4AF9-8015-659E5BDD8A5A}"/>
    <cellStyle name="CustomizationCells 3 3 5" xfId="2048" xr:uid="{AA42CF44-3FC6-4F8E-8E27-E4699AC218AD}"/>
    <cellStyle name="CustomizationCells 3 4" xfId="596" xr:uid="{5400784D-98BC-46B2-A814-06F6092F6773}"/>
    <cellStyle name="CustomizationCells 3 4 2" xfId="811" xr:uid="{F4C705DA-A966-4D3C-B74A-388B3F9CD418}"/>
    <cellStyle name="CustomizationCells 3 4 2 2" xfId="1524" xr:uid="{7206D4E0-9DD5-4812-A9B0-34C2EFC6B0AE}"/>
    <cellStyle name="CustomizationCells 3 4 2 3" xfId="1042" xr:uid="{A88A6320-5E55-43FE-84D1-CD6393060E7A}"/>
    <cellStyle name="CustomizationCells 3 4 2 4" xfId="2174" xr:uid="{6F8159BA-6C3C-42B0-A6AF-33509DA78DEC}"/>
    <cellStyle name="CustomizationCells 3 4 3" xfId="1316" xr:uid="{5AAF8008-B46F-4E55-8756-68ECF318C818}"/>
    <cellStyle name="CustomizationCells 3 4 4" xfId="1086" xr:uid="{F86D0906-0ADD-4063-B9F4-FF344D050594}"/>
    <cellStyle name="CustomizationCells 3 4 5" xfId="1968" xr:uid="{9559E94D-108A-4626-8D7F-6356641E17B6}"/>
    <cellStyle name="CustomizationCells 3 5" xfId="735" xr:uid="{E843A5F8-1FBA-463B-B3FC-5EA5148EDC88}"/>
    <cellStyle name="CustomizationCells 3 6" xfId="1107" xr:uid="{A2AEDDE9-C24F-4B0E-95A1-1AA80936BC37}"/>
    <cellStyle name="CustomizationCells 3 7" xfId="1769" xr:uid="{CA7E4C1B-3A9E-4D85-9E9E-A87833AD5B5E}"/>
    <cellStyle name="CustomizationCells 3 8" xfId="1734" xr:uid="{3F34BCBF-4D17-4460-A2E5-F1DD28615959}"/>
    <cellStyle name="CustomizationCells 4" xfId="107" xr:uid="{313B86C6-BF96-483C-BB83-08DD249A8177}"/>
    <cellStyle name="CustomizationGreenCells" xfId="170" xr:uid="{2A1B8315-FF81-4509-8298-2DD11E2D40F1}"/>
    <cellStyle name="CustomizationGreenCells 2" xfId="453" xr:uid="{3FFBB354-6323-4CA9-93E3-3AD2C2FB5352}"/>
    <cellStyle name="CustomizationGreenCells 3" xfId="311" xr:uid="{64C2A0D3-97C4-40E1-BCCC-53FAE7D716A3}"/>
    <cellStyle name="CustomizationGreenCells 3 2" xfId="650" xr:uid="{C69B7D8D-C4FE-45FD-A068-25E9B870E8D6}"/>
    <cellStyle name="CustomizationGreenCells 3 2 2" xfId="865" xr:uid="{2AA3FA68-CED5-43A6-A379-11CD34D94197}"/>
    <cellStyle name="CustomizationGreenCells 3 2 2 2" xfId="1578" xr:uid="{5D7793A1-7B31-437E-8043-FC27B703B312}"/>
    <cellStyle name="CustomizationGreenCells 3 2 2 3" xfId="1824" xr:uid="{4A9AD5EE-BE8F-4307-8F33-4BBB5AAE6C1C}"/>
    <cellStyle name="CustomizationGreenCells 3 2 2 4" xfId="2228" xr:uid="{552B0FAD-4474-4E03-B64A-AF669B3F3E35}"/>
    <cellStyle name="CustomizationGreenCells 3 2 3" xfId="1370" xr:uid="{76FEA897-BF2D-42E8-9F9C-0BAE71929702}"/>
    <cellStyle name="CustomizationGreenCells 3 2 4" xfId="997" xr:uid="{173FC676-1A06-4CD2-AB2E-19EAA126587E}"/>
    <cellStyle name="CustomizationGreenCells 3 2 5" xfId="2022" xr:uid="{2FDE4CB0-7611-4A38-8471-F4573ED16663}"/>
    <cellStyle name="CustomizationGreenCells 3 3" xfId="620" xr:uid="{05CB072C-1D50-44A8-8CA5-B63EB86F02B6}"/>
    <cellStyle name="CustomizationGreenCells 3 3 2" xfId="835" xr:uid="{3BF55559-6CD5-493C-A749-EB701C57325D}"/>
    <cellStyle name="CustomizationGreenCells 3 3 2 2" xfId="1548" xr:uid="{8139E202-BC76-4F99-BEA2-E2684424EB06}"/>
    <cellStyle name="CustomizationGreenCells 3 3 2 3" xfId="1819" xr:uid="{D97040C8-2B97-4D2C-86CD-441790D9DF27}"/>
    <cellStyle name="CustomizationGreenCells 3 3 2 4" xfId="2198" xr:uid="{6B5CC220-91BE-4BF6-BC99-EB3AFFB64A1E}"/>
    <cellStyle name="CustomizationGreenCells 3 3 3" xfId="1340" xr:uid="{53491117-5BBC-4EBF-AB74-861FE846078F}"/>
    <cellStyle name="CustomizationGreenCells 3 3 4" xfId="1011" xr:uid="{227057FC-B3D4-42E6-8910-A5DB7A709750}"/>
    <cellStyle name="CustomizationGreenCells 3 3 5" xfId="1992" xr:uid="{39CEA75A-AE14-4782-9049-67F487D93223}"/>
    <cellStyle name="CustomizationGreenCells 3 4" xfId="553" xr:uid="{E07817C3-19E5-4551-B817-02E27F9D2E19}"/>
    <cellStyle name="CustomizationGreenCells 3 4 2" xfId="768" xr:uid="{AF56710D-282A-41E7-806C-615A9D057388}"/>
    <cellStyle name="CustomizationGreenCells 3 4 2 2" xfId="1481" xr:uid="{3C81B3CA-BB5D-45E6-A9B9-1C101D3DEBB1}"/>
    <cellStyle name="CustomizationGreenCells 3 4 2 3" xfId="1076" xr:uid="{C96FFC2C-C126-4706-AFCA-CFA9B158C629}"/>
    <cellStyle name="CustomizationGreenCells 3 4 2 4" xfId="2131" xr:uid="{CACBB44F-92A4-482C-98F8-110B7BA3A44B}"/>
    <cellStyle name="CustomizationGreenCells 3 4 3" xfId="1273" xr:uid="{646C3DEB-81A0-4C06-99DD-8CBB20917642}"/>
    <cellStyle name="CustomizationGreenCells 3 4 4" xfId="1168" xr:uid="{75D1AED7-145B-4BAA-A1E8-D20447B040D4}"/>
    <cellStyle name="CustomizationGreenCells 3 4 5" xfId="1925" xr:uid="{FDF19DD1-EB17-4447-B2E4-1E04727817EE}"/>
    <cellStyle name="CustomizationGreenCells 3 5" xfId="736" xr:uid="{EBCE0618-E77E-4FC6-B88D-7D3474641E8D}"/>
    <cellStyle name="CustomizationGreenCells 3 6" xfId="1108" xr:uid="{9432A9B4-90ED-4776-88E4-4FDB7D3DFC5B}"/>
    <cellStyle name="CustomizationGreenCells 3 7" xfId="1678" xr:uid="{A011262C-4199-4569-B142-64188E158C49}"/>
    <cellStyle name="CustomizationGreenCells 3 8" xfId="1879" xr:uid="{78573644-D06D-45BF-B2E5-B9B3D6976F4E}"/>
    <cellStyle name="DocBox_EmptyRow" xfId="34" xr:uid="{0D28A976-5D12-4EA6-A0E0-D4C80C07956C}"/>
    <cellStyle name="Eingabe" xfId="21" xr:uid="{9DE85779-A836-4C02-BC1B-BD54F7CF547E}"/>
    <cellStyle name="Eingabe 2" xfId="408" xr:uid="{28AF6488-63DC-483D-85B1-F86880598907}"/>
    <cellStyle name="Eingabe 3" xfId="454" xr:uid="{8CD1970E-55BD-4AFD-8E1E-96E55F06B986}"/>
    <cellStyle name="Eingabe 3 2" xfId="690" xr:uid="{085DF4AB-19A7-4CD4-A833-8B8E1447D54E}"/>
    <cellStyle name="Eingabe 3 2 2" xfId="905" xr:uid="{F77E0EF0-37E2-4588-901E-930B2E1EE269}"/>
    <cellStyle name="Eingabe 3 2 2 2" xfId="1618" xr:uid="{4FE3297B-FBBF-476D-9317-EEDE4AE2BEC4}"/>
    <cellStyle name="Eingabe 3 2 2 3" xfId="1890" xr:uid="{10259214-03EF-49EE-9852-255997FD176A}"/>
    <cellStyle name="Eingabe 3 2 2 4" xfId="2268" xr:uid="{1CA1A7A8-3E26-45C8-997B-B280BD98468E}"/>
    <cellStyle name="Eingabe 3 2 3" xfId="1410" xr:uid="{DB2531CD-F52C-4D13-8816-02C098D16AA7}"/>
    <cellStyle name="Eingabe 3 2 4" xfId="1820" xr:uid="{5C2943D4-6274-429D-BDF7-61657E5E82A3}"/>
    <cellStyle name="Eingabe 3 2 5" xfId="2062" xr:uid="{01BADC80-47CD-44E2-8630-8717305EA41E}"/>
    <cellStyle name="Eingabe 3 3" xfId="679" xr:uid="{09DDE72A-62ED-45A0-BB56-F93E3BB1FA81}"/>
    <cellStyle name="Eingabe 3 3 2" xfId="894" xr:uid="{10ABFD32-841A-4B6D-8B57-25176C875944}"/>
    <cellStyle name="Eingabe 3 3 2 2" xfId="1607" xr:uid="{29EF5051-77C2-4F51-A81E-1F151A62793F}"/>
    <cellStyle name="Eingabe 3 3 2 3" xfId="1178" xr:uid="{8F9C0645-5432-4AF3-ABD2-82A76B2059F7}"/>
    <cellStyle name="Eingabe 3 3 2 4" xfId="2257" xr:uid="{2663E84D-2D8C-4897-8E20-62A6AE4A0953}"/>
    <cellStyle name="Eingabe 3 3 3" xfId="1399" xr:uid="{4F14EBB2-717D-4B08-8448-4C7E3D313D63}"/>
    <cellStyle name="Eingabe 3 3 4" xfId="1060" xr:uid="{318884CC-94E0-4427-B8CA-F0B26F64C21B}"/>
    <cellStyle name="Eingabe 3 3 5" xfId="2051" xr:uid="{B13621B6-E4B6-4DC4-ABDE-F2B54B942D5B}"/>
    <cellStyle name="Eingabe 3 4" xfId="570" xr:uid="{5E654C06-72F2-4F8F-AE43-CE950DE869AB}"/>
    <cellStyle name="Eingabe 3 4 2" xfId="785" xr:uid="{E933BDAE-C373-4EB7-9AB9-95C2FCE813F4}"/>
    <cellStyle name="Eingabe 3 4 2 2" xfId="1498" xr:uid="{7F998F58-BDCB-4B74-A820-5430A13EC47D}"/>
    <cellStyle name="Eingabe 3 4 2 3" xfId="999" xr:uid="{F25B8C94-568E-4151-8A3C-5A4A8E5EC6DA}"/>
    <cellStyle name="Eingabe 3 4 2 4" xfId="2148" xr:uid="{DF3FCAE5-9121-4830-8A45-1B845264182D}"/>
    <cellStyle name="Eingabe 3 4 3" xfId="1290" xr:uid="{D18AD6B1-175B-44AA-B86B-EBE06B89D2CB}"/>
    <cellStyle name="Eingabe 3 4 4" xfId="1851" xr:uid="{5766B0E9-477E-45C9-9E35-50D17DC855B3}"/>
    <cellStyle name="Eingabe 3 4 5" xfId="1942" xr:uid="{187BB9FC-177E-4109-8D17-DA24941EF378}"/>
    <cellStyle name="Eingabe 3 5" xfId="753" xr:uid="{7D7F7524-E7B4-4195-9E4C-D6403A418D68}"/>
    <cellStyle name="Eingabe 3 5 2" xfId="1466" xr:uid="{C9C42825-579B-4660-B7BE-8F333BDAEA81}"/>
    <cellStyle name="Eingabe 3 5 3" xfId="1765" xr:uid="{DB99A11B-DB2A-40CB-BA07-B250D64A0E73}"/>
    <cellStyle name="Eingabe 3 5 4" xfId="2116" xr:uid="{2C4FB7AC-E24C-4D5E-AA99-A0694D3F6C36}"/>
    <cellStyle name="Eingabe 3 6" xfId="1213" xr:uid="{FE0D8030-E33A-4F5E-AC4D-AC9643B6F617}"/>
    <cellStyle name="Eingabe 3 7" xfId="1152" xr:uid="{9286F28E-46F9-4BAA-A0FF-DB13E2FE72F7}"/>
    <cellStyle name="Eingabe 3 8" xfId="1072" xr:uid="{0CBC878F-3DB8-41B9-9B78-EC4F52A7DE71}"/>
    <cellStyle name="Eingabe 4" xfId="313" xr:uid="{C98137A0-A831-4A18-B430-DA1FB80B2443}"/>
    <cellStyle name="Eingabe 4 2" xfId="651" xr:uid="{6DF699FE-35D1-4C0F-A29C-9F39A21D54A4}"/>
    <cellStyle name="Eingabe 4 2 2" xfId="866" xr:uid="{2CB6E958-480F-4538-9771-5E16EB3D6D9D}"/>
    <cellStyle name="Eingabe 4 2 2 2" xfId="1579" xr:uid="{F16F2A8A-B30A-4E1D-AB55-18C28E3D09DF}"/>
    <cellStyle name="Eingabe 4 2 2 3" xfId="1158" xr:uid="{0D7833F1-8264-41ED-947F-1D14E9B3063F}"/>
    <cellStyle name="Eingabe 4 2 2 4" xfId="2229" xr:uid="{E02AF14A-6BB3-4D01-9277-57DE17AE139A}"/>
    <cellStyle name="Eingabe 4 2 3" xfId="1371" xr:uid="{827EA7BD-8B4A-4B71-8EE2-B32A668DEF5A}"/>
    <cellStyle name="Eingabe 4 2 4" xfId="1167" xr:uid="{1FD30ED9-C7ED-42C8-A956-83ECE6BDC0DD}"/>
    <cellStyle name="Eingabe 4 2 5" xfId="2023" xr:uid="{6DAEF92F-BE4B-4268-BC64-7FED5E8F05F3}"/>
    <cellStyle name="Eingabe 4 3" xfId="578" xr:uid="{A8495642-2E81-4D2D-8CCF-BFC247E176A0}"/>
    <cellStyle name="Eingabe 4 3 2" xfId="793" xr:uid="{853ECD08-9F5E-4E36-A04A-A9750EC619CB}"/>
    <cellStyle name="Eingabe 4 3 2 2" xfId="1506" xr:uid="{5877B1C9-D095-495D-9D91-28BCDEEB5E49}"/>
    <cellStyle name="Eingabe 4 3 2 3" xfId="1229" xr:uid="{8EC7AFD1-9BCE-4324-A47F-667BDF00A5A3}"/>
    <cellStyle name="Eingabe 4 3 2 4" xfId="2156" xr:uid="{FAADBA1F-F004-4CD4-BBC3-B394F9E72163}"/>
    <cellStyle name="Eingabe 4 3 3" xfId="1298" xr:uid="{5A20F023-9522-404A-B199-5ABCD96EA49F}"/>
    <cellStyle name="Eingabe 4 3 4" xfId="1243" xr:uid="{52D98483-89E9-4B9B-8FCA-861C95E27B81}"/>
    <cellStyle name="Eingabe 4 3 5" xfId="1950" xr:uid="{BAE5E2D5-73C4-4D37-B672-C75DAAD9F9C6}"/>
    <cellStyle name="Eingabe 4 4" xfId="554" xr:uid="{CE284C6D-030A-4A2E-9A99-54280DAC0632}"/>
    <cellStyle name="Eingabe 4 4 2" xfId="769" xr:uid="{3FCE348A-0819-422A-B77C-C8302F44322E}"/>
    <cellStyle name="Eingabe 4 4 2 2" xfId="1482" xr:uid="{48AFA673-5D02-44E1-A1E5-EEB6FE37097D}"/>
    <cellStyle name="Eingabe 4 4 2 3" xfId="1006" xr:uid="{379AF0BC-F891-4532-B1F9-1A07D827BF99}"/>
    <cellStyle name="Eingabe 4 4 2 4" xfId="2132" xr:uid="{5A49D6CE-3B82-4F0A-BF70-D8E82B36F564}"/>
    <cellStyle name="Eingabe 4 4 3" xfId="1274" xr:uid="{EC5A0BE7-9A36-461E-9225-A9F115AC47B1}"/>
    <cellStyle name="Eingabe 4 4 4" xfId="1691" xr:uid="{576C1E3D-3692-4727-AC38-0351D5D1FED1}"/>
    <cellStyle name="Eingabe 4 4 5" xfId="1926" xr:uid="{BE0442C7-009F-4BF9-88EF-87ECE90147EE}"/>
    <cellStyle name="Eingabe 4 5" xfId="737" xr:uid="{18788A41-3430-4A15-BBBB-098F031C7E97}"/>
    <cellStyle name="Eingabe 4 5 2" xfId="1450" xr:uid="{0A2423D6-3E07-43CB-8A57-E4BB2D55EE92}"/>
    <cellStyle name="Eingabe 4 5 3" xfId="1085" xr:uid="{25627ABB-D7D8-4E1B-960A-886B59EC7AD5}"/>
    <cellStyle name="Eingabe 4 5 4" xfId="2101" xr:uid="{387224DE-6EA0-485C-A2FE-6FEB66117790}"/>
    <cellStyle name="Eingabe 4 6" xfId="1110" xr:uid="{6BF60D33-0B13-4D7E-AB87-C78F43F0FBF8}"/>
    <cellStyle name="Eingabe 4 7" xfId="1782" xr:uid="{34FB3411-A353-4BC1-8395-0DD9246DAB7B}"/>
    <cellStyle name="Eingabe 4 8" xfId="1751" xr:uid="{5D155F46-3E08-4AB7-BDB6-D2E1FF64101E}"/>
    <cellStyle name="Eingabe 5" xfId="588" xr:uid="{374862E1-5704-4F8A-A86D-698C0DA3FE2A}"/>
    <cellStyle name="Eingabe 5 2" xfId="803" xr:uid="{3AA6AEDE-EA9D-45D3-9D64-068F3521FB02}"/>
    <cellStyle name="Eingabe 5 2 2" xfId="1516" xr:uid="{18072324-EFF5-423E-BA93-98F727FF79B8}"/>
    <cellStyle name="Eingabe 5 2 3" xfId="939" xr:uid="{15D68B26-409F-4B41-AB83-87F3B2643D3E}"/>
    <cellStyle name="Eingabe 5 2 4" xfId="2166" xr:uid="{B4529181-41BE-4BB3-8B4C-18498017342D}"/>
    <cellStyle name="Eingabe 5 3" xfId="1308" xr:uid="{423F1BCA-08DE-4803-AEC2-2DF3A75C4114}"/>
    <cellStyle name="Eingabe 5 4" xfId="1881" xr:uid="{D61B0CC8-25D1-49B4-87C8-23BFD14EE359}"/>
    <cellStyle name="Eingabe 5 5" xfId="1960" xr:uid="{9CBE786C-77F7-4A00-998A-25FD6CE6677A}"/>
    <cellStyle name="Eingabe 6" xfId="665" xr:uid="{2982B5FA-F559-4EE8-861B-2C387870F4FD}"/>
    <cellStyle name="Eingabe 6 2" xfId="880" xr:uid="{D4476F75-ECF5-46C9-9C13-3EB3A89AA5FA}"/>
    <cellStyle name="Eingabe 6 2 2" xfId="1593" xr:uid="{EEE07682-D5AA-4E60-A368-58B7348240A2}"/>
    <cellStyle name="Eingabe 6 2 3" xfId="1710" xr:uid="{1CA3D44E-668F-446A-A8A7-9FEE025823FC}"/>
    <cellStyle name="Eingabe 6 2 4" xfId="2243" xr:uid="{C79D9390-21DA-4C1F-9BCB-873265211144}"/>
    <cellStyle name="Eingabe 6 3" xfId="1385" xr:uid="{E75EFE68-5DE1-4377-8038-09601EF6DA02}"/>
    <cellStyle name="Eingabe 6 4" xfId="1816" xr:uid="{4601E964-7947-463B-9C92-A916D6A02FF0}"/>
    <cellStyle name="Eingabe 6 5" xfId="2037" xr:uid="{635CA3CA-B0F1-482D-819D-F8DA2326D210}"/>
    <cellStyle name="Eingabe 7" xfId="708" xr:uid="{B19E7F73-C614-4FFF-92C4-21F9F45F1AD4}"/>
    <cellStyle name="Eingabe 7 2" xfId="922" xr:uid="{AE18667B-61A8-4FB3-88A5-54B588AC6C4F}"/>
    <cellStyle name="Eingabe 7 2 2" xfId="1635" xr:uid="{8CE233A5-A2C1-4302-9745-69D6919AD46C}"/>
    <cellStyle name="Eingabe 7 2 3" xfId="1907" xr:uid="{90B9981E-6A44-4A17-A3B7-ECC0C047DA1C}"/>
    <cellStyle name="Eingabe 7 2 4" xfId="2285" xr:uid="{FF8AD740-D784-4644-B47E-A96312BFAA7D}"/>
    <cellStyle name="Eingabe 7 3" xfId="1428" xr:uid="{AC30CE3C-3636-4DF8-87FF-E6076EAFD4F4}"/>
    <cellStyle name="Eingabe 7 4" xfId="1708" xr:uid="{CB475E4F-0C1C-43D0-9BC0-D3AC3C90CA22}"/>
    <cellStyle name="Eingabe 7 5" xfId="2079" xr:uid="{2CEB465E-8627-46D4-98D6-E9A4BA009012}"/>
    <cellStyle name="Eingabe 8" xfId="717" xr:uid="{4E63BFDE-C5ED-4F00-A964-4290E1E3B006}"/>
    <cellStyle name="Eingabe 8 2" xfId="1437" xr:uid="{D7A4A04B-ECF4-42AA-AD60-C61C7E51272A}"/>
    <cellStyle name="Eingabe 8 3" xfId="1883" xr:uid="{92AE5031-EB7E-4BD9-A7E2-6ABBFC7F1307}"/>
    <cellStyle name="Eingabe 8 4" xfId="2088" xr:uid="{470D3B89-BF20-49A5-94FB-671515803CA2}"/>
    <cellStyle name="Empty_B_border" xfId="17" xr:uid="{00000000-0005-0000-0000-000008000000}"/>
    <cellStyle name="Ergebnis" xfId="79" hidden="1" xr:uid="{73AAFC60-D6B5-4522-ADAC-DFDECDDC30D4}"/>
    <cellStyle name="Ergebnis" xfId="951" hidden="1" xr:uid="{510353F4-F558-4E31-B0BD-0C68468B789A}"/>
    <cellStyle name="Ergebnis" xfId="1028" hidden="1" xr:uid="{31B5BFA0-F354-446A-B4F0-FB73E2EF2472}"/>
    <cellStyle name="Ergebnis" xfId="978" hidden="1" xr:uid="{C871021C-5425-4588-9C92-EA141788CEA3}"/>
    <cellStyle name="Ergebnis" xfId="1793" hidden="1" xr:uid="{D40BA7AA-7FDB-4D66-B90A-AD48F94735DF}"/>
    <cellStyle name="Ergebnis" xfId="1668" hidden="1" xr:uid="{02A3DE8A-9FA8-4D73-A256-54AF52E92502}"/>
    <cellStyle name="Ergebnis" xfId="1670" hidden="1" xr:uid="{8ED3D9B7-1B77-4A4F-A683-45032FBEAA7C}"/>
    <cellStyle name="Ergebnis" xfId="1705" hidden="1" xr:uid="{8748DE0C-56EE-4FDA-9E3E-21AEF13B5A12}"/>
    <cellStyle name="Ergebnis 2" xfId="429" xr:uid="{5CE89CE0-B636-4CE0-BD4D-80C78564E435}"/>
    <cellStyle name="Ergebnis 2 2" xfId="685" xr:uid="{1C155688-1E9A-4EDF-94AF-531AEC1E8B36}"/>
    <cellStyle name="Ergebnis 2 2 2" xfId="900" xr:uid="{9E8D699F-0687-48C8-B6CE-DAFF72D55C0B}"/>
    <cellStyle name="Ergebnis 2 2 2 2" xfId="1613" xr:uid="{4B0FCFC3-9151-4E51-9261-13CBBFE67E2C}"/>
    <cellStyle name="Ergebnis 2 2 2 3" xfId="1034" xr:uid="{B1C0A1EA-49E2-4197-8CD3-17A19DF0F2A1}"/>
    <cellStyle name="Ergebnis 2 2 2 4" xfId="2263" xr:uid="{AC7B1BB6-7F5D-469C-BD96-AD9482FC9431}"/>
    <cellStyle name="Ergebnis 2 2 3" xfId="1405" xr:uid="{19CD3CBF-FA84-40A9-AA84-5A019718E8C2}"/>
    <cellStyle name="Ergebnis 2 2 4" xfId="1722" xr:uid="{ABB0BD15-55D4-4ED0-A455-66A53558B0CB}"/>
    <cellStyle name="Ergebnis 2 2 5" xfId="2057" xr:uid="{A90FB495-D998-4715-BEAD-5E5BB24E870E}"/>
    <cellStyle name="Ergebnis 2 3" xfId="617" xr:uid="{CF21E51F-3943-4C50-AAB0-DC64B41DC999}"/>
    <cellStyle name="Ergebnis 2 3 2" xfId="832" xr:uid="{87F5239D-0EE3-44B8-8E41-794B45EA2B1C}"/>
    <cellStyle name="Ergebnis 2 3 2 2" xfId="1545" xr:uid="{974D5EBB-F971-4350-AA85-3BC2946A61DB}"/>
    <cellStyle name="Ergebnis 2 3 2 3" xfId="1228" xr:uid="{7D457B99-73B6-4616-81E3-E9F2B3B8515D}"/>
    <cellStyle name="Ergebnis 2 3 2 4" xfId="2195" xr:uid="{5E8E4D38-C3DB-4331-8632-D8A1BB48EDF8}"/>
    <cellStyle name="Ergebnis 2 3 3" xfId="1337" xr:uid="{DD135B25-D389-477B-B683-F43B123793C6}"/>
    <cellStyle name="Ergebnis 2 3 4" xfId="74" xr:uid="{649992E0-7B9A-4A90-870E-B6425AE26D23}"/>
    <cellStyle name="Ergebnis 2 3 5" xfId="1989" xr:uid="{78E502EA-7DDF-4AAF-B2E1-A5C2E6261885}"/>
    <cellStyle name="Ergebnis 2 4" xfId="608" xr:uid="{19D99EF5-CA1E-491E-B069-B2CD870C6318}"/>
    <cellStyle name="Ergebnis 2 4 2" xfId="823" xr:uid="{31C1392D-E3BF-444A-9E88-C0672CBB098A}"/>
    <cellStyle name="Ergebnis 2 4 2 2" xfId="1536" xr:uid="{C34896B7-1C00-48B5-92A8-7CE01B549304}"/>
    <cellStyle name="Ergebnis 2 4 2 3" xfId="1179" xr:uid="{8DC4E302-B2AD-4A39-B804-15555550DAC8}"/>
    <cellStyle name="Ergebnis 2 4 2 4" xfId="2186" xr:uid="{E7B2A8A0-AA4A-40B3-AEEB-29241D758891}"/>
    <cellStyle name="Ergebnis 2 4 3" xfId="1328" xr:uid="{5C6ED9AD-FBA4-4FD6-AEB4-24A530658052}"/>
    <cellStyle name="Ergebnis 2 4 4" xfId="1004" xr:uid="{46E3998F-550B-4F2E-B793-E2F92D1D2F97}"/>
    <cellStyle name="Ergebnis 2 4 5" xfId="1980" xr:uid="{250E0471-43E7-4715-8270-315C34C51126}"/>
    <cellStyle name="Ergebnis 2 5" xfId="743" xr:uid="{23F522DF-F4C5-47EF-B927-A58CCE00E5A0}"/>
    <cellStyle name="Ergebnis 2 5 2" xfId="1456" xr:uid="{7187EB83-C0D5-429E-AB20-3E37BD1819A1}"/>
    <cellStyle name="Ergebnis 2 5 3" xfId="1723" xr:uid="{D4C7AAAA-5528-4758-A559-B9A3B88142EE}"/>
    <cellStyle name="Ergebnis 2 5 4" xfId="2106" xr:uid="{371900C4-66D2-4829-8262-EB7D86679680}"/>
    <cellStyle name="Ergebnis 2 6" xfId="1195" xr:uid="{574EA804-1F32-423B-AEB8-23F5ED02F130}"/>
    <cellStyle name="Ergebnis 2 7" xfId="1806" xr:uid="{51677788-094F-476A-BA39-BE55F41E42A7}"/>
    <cellStyle name="Ergebnis 2 8" xfId="1719" xr:uid="{D3ECB467-5C83-4154-9243-EACE48B265ED}"/>
    <cellStyle name="Ergebnis 3" xfId="322" xr:uid="{16D4ADB4-F77F-4936-A27E-D98B3DEA66EA}"/>
    <cellStyle name="Ergebnis 3 2" xfId="659" xr:uid="{D73AA3EA-AC50-4D01-91AF-BD59B67BDFBE}"/>
    <cellStyle name="Ergebnis 3 2 2" xfId="874" xr:uid="{A01342B2-D916-49C6-9F63-6513B014968B}"/>
    <cellStyle name="Ergebnis 3 2 2 2" xfId="1587" xr:uid="{65F1921B-2E3F-4168-886B-94E371D482FF}"/>
    <cellStyle name="Ergebnis 3 2 2 3" xfId="1745" xr:uid="{BC85EAB0-4B97-4C49-A97C-05C1F9DD01A8}"/>
    <cellStyle name="Ergebnis 3 2 2 4" xfId="2237" xr:uid="{45FC6327-A09C-4114-A0D7-FEB988C02092}"/>
    <cellStyle name="Ergebnis 3 2 3" xfId="1379" xr:uid="{9C39CA0D-4B09-427D-A5A6-3BC4B47BCDF3}"/>
    <cellStyle name="Ergebnis 3 2 4" xfId="1868" xr:uid="{9B6ECEFB-5F26-4416-9450-7B6F23E81F05}"/>
    <cellStyle name="Ergebnis 3 2 5" xfId="2031" xr:uid="{4F762F77-BE3A-4808-84FA-654E63F6DB03}"/>
    <cellStyle name="Ergebnis 3 3" xfId="573" xr:uid="{7C87161F-E992-4F65-9A7D-B065294628B4}"/>
    <cellStyle name="Ergebnis 3 3 2" xfId="788" xr:uid="{E4C22350-6EDF-4EA6-BEAC-82911D85F7FC}"/>
    <cellStyle name="Ergebnis 3 3 2 2" xfId="1501" xr:uid="{317089CF-AD8B-42E9-B031-8A392240999A}"/>
    <cellStyle name="Ergebnis 3 3 2 3" xfId="1656" xr:uid="{E5063A4D-039A-4190-AE96-255E5625FF4F}"/>
    <cellStyle name="Ergebnis 3 3 2 4" xfId="2151" xr:uid="{86BD62F9-E428-456F-B7FE-E714CED68514}"/>
    <cellStyle name="Ergebnis 3 3 3" xfId="1293" xr:uid="{EAA51786-8E63-45FF-9569-D121CDC0B0B2}"/>
    <cellStyle name="Ergebnis 3 3 4" xfId="70" xr:uid="{7114C9CB-2F64-4E80-8A69-047B08138918}"/>
    <cellStyle name="Ergebnis 3 3 5" xfId="1945" xr:uid="{E018CF23-DE32-41E3-BCA5-DB990975B427}"/>
    <cellStyle name="Ergebnis 3 4" xfId="600" xr:uid="{AAB95C46-6F4E-47E9-959D-3D3F0D5699B3}"/>
    <cellStyle name="Ergebnis 3 4 2" xfId="815" xr:uid="{60484B75-102A-4107-931F-4CD615B8541F}"/>
    <cellStyle name="Ergebnis 3 4 2 2" xfId="1528" xr:uid="{C341EFF9-AEE9-43F0-8115-2BDC6C51A40A}"/>
    <cellStyle name="Ergebnis 3 4 2 3" xfId="92" xr:uid="{711ABDA4-59D1-43DE-809A-FBB077609849}"/>
    <cellStyle name="Ergebnis 3 4 2 4" xfId="2178" xr:uid="{8675E505-9F8E-4445-A9EB-38B5728753D2}"/>
    <cellStyle name="Ergebnis 3 4 3" xfId="1320" xr:uid="{71C041C5-E398-4021-8DA3-58AB161E0ABD}"/>
    <cellStyle name="Ergebnis 3 4 4" xfId="1781" xr:uid="{3FB99CD1-7F58-445D-AA7E-DB8C3969219E}"/>
    <cellStyle name="Ergebnis 3 4 5" xfId="1972" xr:uid="{8CEDB57B-84E1-4AF7-ACAC-C0C1A387E2EE}"/>
    <cellStyle name="Ergebnis 3 5" xfId="739" xr:uid="{B8D751BE-FBF4-49C9-9544-D37D7A1DAD15}"/>
    <cellStyle name="Ergebnis 3 5 2" xfId="1452" xr:uid="{27906B50-E025-4DDB-BC39-97D45276D4C6}"/>
    <cellStyle name="Ergebnis 3 5 3" xfId="1857" xr:uid="{866586B1-2AE8-47A5-BD4F-780F2C3B8D08}"/>
    <cellStyle name="Ergebnis 3 5 4" xfId="2103" xr:uid="{155B708A-DB02-4B8E-898F-ADF38C01164C}"/>
    <cellStyle name="Ergebnis 3 6" xfId="1119" xr:uid="{C58E25DA-E2D8-47C5-BBCC-0C8DADC795A8}"/>
    <cellStyle name="Ergebnis 3 7" xfId="1177" xr:uid="{621104AE-DE24-4299-90C9-19A0AF2EAC5A}"/>
    <cellStyle name="Ergebnis 3 8" xfId="1768" xr:uid="{9DDA4292-ECEB-4E71-88B5-B5632895194C}"/>
    <cellStyle name="Ergebnis 4" xfId="589" xr:uid="{2B8299D9-BDA1-4A29-B557-91FBA64EF5CF}"/>
    <cellStyle name="Ergebnis 4 2" xfId="804" xr:uid="{1D96F4AA-7357-4F2E-880F-4302BF6164E8}"/>
    <cellStyle name="Ergebnis 4 2 2" xfId="1517" xr:uid="{E4D385E7-06F8-4AD4-B79A-45F893D250DA}"/>
    <cellStyle name="Ergebnis 4 2 3" xfId="932" xr:uid="{9457D040-686B-4EB5-89C3-D494A5F9D547}"/>
    <cellStyle name="Ergebnis 4 2 4" xfId="2167" xr:uid="{D95436DD-51F1-43F3-A226-6C91382F2CE9}"/>
    <cellStyle name="Ergebnis 4 3" xfId="1309" xr:uid="{28A923EA-0124-4EC4-9E09-78892F4B7868}"/>
    <cellStyle name="Ergebnis 4 4" xfId="1264" xr:uid="{21837CB3-F2C5-4C46-918E-D8723DF96B3B}"/>
    <cellStyle name="Ergebnis 4 5" xfId="1961" xr:uid="{7FE147B6-FBE9-4A8C-B49E-040624865CA5}"/>
    <cellStyle name="Ergebnis 5" xfId="663" xr:uid="{FB035144-7848-4F4B-A73A-1B15B21479E7}"/>
    <cellStyle name="Ergebnis 5 2" xfId="878" xr:uid="{540012B9-F13E-4E5C-A1B6-9B531B357696}"/>
    <cellStyle name="Ergebnis 5 2 2" xfId="1591" xr:uid="{786A05DA-5EFD-496A-B803-9AC7AEE41423}"/>
    <cellStyle name="Ergebnis 5 2 3" xfId="1033" xr:uid="{AF245C6C-501C-4815-98B4-70657087203F}"/>
    <cellStyle name="Ergebnis 5 2 4" xfId="2241" xr:uid="{C01CC964-075A-40D0-8D52-5C90DA3CB3EF}"/>
    <cellStyle name="Ergebnis 5 3" xfId="1383" xr:uid="{62CFA118-573A-4529-98A4-F80665B2590B}"/>
    <cellStyle name="Ergebnis 5 4" xfId="1242" xr:uid="{45E0F288-432D-40FB-A001-C1F6943E5B03}"/>
    <cellStyle name="Ergebnis 5 5" xfId="2035" xr:uid="{62A9914B-67AF-4412-A396-2A48FC60C0CA}"/>
    <cellStyle name="Ergebnis 6" xfId="670" xr:uid="{D18085AF-EADE-4387-84D4-C41B54AB260F}"/>
    <cellStyle name="Ergebnis 6 2" xfId="885" xr:uid="{A19E7AAF-E87A-4837-BD8A-810DB1F6FD6A}"/>
    <cellStyle name="Ergebnis 6 2 2" xfId="1598" xr:uid="{2166B6EF-0C06-4A04-8607-F017B6A3AC68}"/>
    <cellStyle name="Ergebnis 6 2 3" xfId="1665" xr:uid="{A46AC2BE-B73E-47F5-8212-E7B174DD3525}"/>
    <cellStyle name="Ergebnis 6 2 4" xfId="2248" xr:uid="{95FDE857-2E43-49D7-AE10-9FA06C7B964B}"/>
    <cellStyle name="Ergebnis 6 3" xfId="1390" xr:uid="{6E31BC44-E14F-4023-B2BF-69366D01A3C6}"/>
    <cellStyle name="Ergebnis 6 4" xfId="1854" xr:uid="{94779A45-FBC6-406B-AAFF-CDA5C0708E85}"/>
    <cellStyle name="Ergebnis 6 5" xfId="2042" xr:uid="{5A19AF33-9676-45D1-A3CC-34ACFA538928}"/>
    <cellStyle name="Ergebnis 7" xfId="718" xr:uid="{C09FA523-CD76-481B-B7DA-570B2F25BCD0}"/>
    <cellStyle name="Ergebnis 7 2" xfId="1438" xr:uid="{DEE9FAB0-D66D-49CE-9AF2-38CCAFA02937}"/>
    <cellStyle name="Ergebnis 7 3" xfId="1864" xr:uid="{32DD2EA3-C450-4E1C-B7C6-CF0447ED85B9}"/>
    <cellStyle name="Ergebnis 7 4" xfId="2089" xr:uid="{FFCAC205-1C90-4B82-8F2C-1DB3C9B1568A}"/>
    <cellStyle name="Erklärender Text" xfId="78" hidden="1" xr:uid="{D06A121A-F757-498C-8ABF-E786DA6084E1}"/>
    <cellStyle name="Erklärender Text" xfId="950" hidden="1" xr:uid="{12185E70-BEE5-46F8-9706-CD9D0051D035}"/>
    <cellStyle name="Erklärender Text" xfId="1029" hidden="1" xr:uid="{38B61009-6F68-459F-99DC-0D24B425C18B}"/>
    <cellStyle name="Erklärender Text" xfId="1681" hidden="1" xr:uid="{731D7E77-B492-4542-BCE5-7F727DA75DAC}"/>
    <cellStyle name="Erklärender Text" xfId="1690" hidden="1" xr:uid="{F884AF55-A937-4B4E-A801-DE730B0301A4}"/>
    <cellStyle name="Erklärender Text" xfId="938" hidden="1" xr:uid="{DADC0219-EBD1-43EF-B727-1BDCFC87BD69}"/>
    <cellStyle name="Erklärender Text" xfId="1079" hidden="1" xr:uid="{E7C435FE-D994-4E99-8B1F-BFBA373D3986}"/>
    <cellStyle name="Erklärender Text" xfId="2291" hidden="1" xr:uid="{BE7A4123-3CBB-43AA-A6C5-1A5A6E702116}"/>
    <cellStyle name="Erklärender Text 2" xfId="430" xr:uid="{EB718588-8454-4B3F-9245-7B93BC7007E3}"/>
    <cellStyle name="Erklärender Text 3" xfId="312" xr:uid="{8C157F9E-2155-448E-BED9-54C306EF83AE}"/>
    <cellStyle name="Explanatory Text 2" xfId="171" xr:uid="{89E28A28-5CFA-4AEC-9B04-871188E63203}"/>
    <cellStyle name="Explanatory Text 3" xfId="262" xr:uid="{184BE08C-15EC-4C86-A4A7-2A89B03FB00F}"/>
    <cellStyle name="Good 2" xfId="172" xr:uid="{2AD4E467-79B9-446A-8F87-05879AB729DE}"/>
    <cellStyle name="Good 3" xfId="263" xr:uid="{D53D41D6-62DF-4D95-AAFF-5D9B8938EBA4}"/>
    <cellStyle name="Good 4" xfId="392" xr:uid="{7C9CDD6F-0FAB-451E-81E8-CD0322B00728}"/>
    <cellStyle name="Gut" xfId="173" xr:uid="{8617E703-7DDD-4912-8384-4B8CC6CE91A5}"/>
    <cellStyle name="Header: bottom row 2" xfId="4" xr:uid="{00000000-0005-0000-0000-000009000000}"/>
    <cellStyle name="Heading 1 2" xfId="174" xr:uid="{7EC2690A-A2BC-4894-8208-A702FF3C95A5}"/>
    <cellStyle name="Heading 1 3" xfId="264" xr:uid="{64BED4F0-EE44-4D2C-810F-9634E282ED52}"/>
    <cellStyle name="Heading 1 4" xfId="400" xr:uid="{2518869F-18BF-4170-A5F2-366302FEBD69}"/>
    <cellStyle name="Heading 2 2" xfId="175" xr:uid="{B172897F-41EB-4982-94C0-621CFDFA6D10}"/>
    <cellStyle name="Heading 2 3" xfId="265" xr:uid="{11BEB330-86D4-41F3-9A16-F759DC752F4B}"/>
    <cellStyle name="Heading 2 4" xfId="401" xr:uid="{CDCB395C-F97F-47B4-B367-111A471AC0DE}"/>
    <cellStyle name="Heading 3 2" xfId="176" xr:uid="{C6F51469-D410-4D8E-921E-04303BC54AFF}"/>
    <cellStyle name="Heading 3 3" xfId="266" xr:uid="{596852D3-BD7E-4CBE-9552-AA06BAEAB95F}"/>
    <cellStyle name="Heading 3 4" xfId="402" xr:uid="{C155AA53-4691-445B-AF3E-C62BADC14F57}"/>
    <cellStyle name="Heading 4 2" xfId="177" xr:uid="{3518C5DD-E446-4E7A-B075-827B9B9BDA51}"/>
    <cellStyle name="Heading 4 3" xfId="267" xr:uid="{514AEB3F-1411-4AA1-8F63-0F8372DB551E}"/>
    <cellStyle name="Heading 4 4" xfId="403" xr:uid="{8A8914F5-C7D8-44EE-A8CC-A4F5E800ACD4}"/>
    <cellStyle name="Headline" xfId="7" xr:uid="{00000000-0005-0000-0000-00000A000000}"/>
    <cellStyle name="Hyperlink" xfId="2" builtinId="8"/>
    <cellStyle name="Input 2" xfId="178" xr:uid="{B858E2A0-DB6E-4299-A398-45B809C3BD6E}"/>
    <cellStyle name="Input 2 2" xfId="592" xr:uid="{7D130AD2-8C2C-4CB4-AFA3-A72BA7FF1538}"/>
    <cellStyle name="Input 2 2 2" xfId="807" xr:uid="{B9D0ADD0-AAF9-46A6-9962-01FBA42833E3}"/>
    <cellStyle name="Input 2 2 2 2" xfId="1520" xr:uid="{3137941A-8FDD-47B6-9BF0-954773BA24D4}"/>
    <cellStyle name="Input 2 2 2 3" xfId="1045" xr:uid="{31353151-0D19-4A0A-B07C-50079A7F8877}"/>
    <cellStyle name="Input 2 2 2 4" xfId="2170" xr:uid="{6C0A7E5C-3E74-4CFE-874E-F5CBDB9C5C14}"/>
    <cellStyle name="Input 2 2 3" xfId="1312" xr:uid="{BC43014B-465E-4FA4-B9E0-DB9A62F4D55F}"/>
    <cellStyle name="Input 2 2 4" xfId="1058" xr:uid="{7638BFB5-0306-4510-8E9A-A13ADD74DC25}"/>
    <cellStyle name="Input 2 2 5" xfId="1964" xr:uid="{0823D86E-E118-43D8-8CB0-35B2C04FF897}"/>
    <cellStyle name="Input 2 3" xfId="696" xr:uid="{C31B4328-6CA3-49D0-B63D-271F55FF1625}"/>
    <cellStyle name="Input 2 3 2" xfId="911" xr:uid="{0DFEE8FF-3B08-4BD9-8FBA-2BF68F100F34}"/>
    <cellStyle name="Input 2 3 2 2" xfId="1624" xr:uid="{74E90777-4A20-4A6E-8FA5-65789D31824F}"/>
    <cellStyle name="Input 2 3 2 3" xfId="1896" xr:uid="{661C988A-2A32-4254-B802-05D61A725F9E}"/>
    <cellStyle name="Input 2 3 2 4" xfId="2274" xr:uid="{68658386-7322-4FE3-ABA5-C92423DF34DD}"/>
    <cellStyle name="Input 2 3 3" xfId="1416" xr:uid="{84CC3887-6E9E-4CBF-B606-F447886B3F57}"/>
    <cellStyle name="Input 2 3 4" xfId="96" xr:uid="{CCCF52DD-123B-4361-883D-F9945660F407}"/>
    <cellStyle name="Input 2 3 5" xfId="2068" xr:uid="{7E891304-D5A0-4868-8A09-3EFF8FD4E8F7}"/>
    <cellStyle name="Input 2 4" xfId="707" xr:uid="{23DB1652-B481-4A18-8D8A-8E1E8016E2AC}"/>
    <cellStyle name="Input 2 4 2" xfId="921" xr:uid="{6FD057EE-E430-4DB3-A34E-B7EB1F269209}"/>
    <cellStyle name="Input 2 4 2 2" xfId="1634" xr:uid="{EA341D1D-F409-4D23-B795-B2C7589A44C4}"/>
    <cellStyle name="Input 2 4 2 3" xfId="1906" xr:uid="{A2EAB52B-2BA0-4156-B983-DC01DFE24A35}"/>
    <cellStyle name="Input 2 4 2 4" xfId="2284" xr:uid="{244DBBD0-89FA-48FB-9537-D4B966B0D389}"/>
    <cellStyle name="Input 2 4 3" xfId="1427" xr:uid="{F7FBA761-9CE8-4C64-AA53-B099C74F6D6F}"/>
    <cellStyle name="Input 2 4 4" xfId="1191" xr:uid="{9CE8748B-A431-43E7-899C-42823151C242}"/>
    <cellStyle name="Input 2 4 5" xfId="2078" xr:uid="{2F9947F1-20DE-475A-8EA9-3FEB7F9778A7}"/>
    <cellStyle name="Input 2 5" xfId="719" xr:uid="{BD0B1103-0B81-434C-BB99-76C16D3A1ED1}"/>
    <cellStyle name="Input 2 5 2" xfId="1439" xr:uid="{2C98CDBA-57CD-49C3-A024-07A930918E8B}"/>
    <cellStyle name="Input 2 5 3" xfId="931" xr:uid="{ED860899-6A32-49EA-AA99-CD7FE7625D89}"/>
    <cellStyle name="Input 2 5 4" xfId="2090" xr:uid="{9140E603-A07D-4880-BC9F-DE386DF38A4C}"/>
    <cellStyle name="Input 2 6" xfId="1018" xr:uid="{2186ED14-8725-4B27-A612-DAB372AA33D4}"/>
    <cellStyle name="Input 2 7" xfId="1887" xr:uid="{0A5B061A-E170-4334-A302-CA1ECF8487C0}"/>
    <cellStyle name="Input 2 8" xfId="1248" xr:uid="{883B3825-A1BE-4947-804A-BBE9BF10A42D}"/>
    <cellStyle name="Input 3" xfId="268" xr:uid="{E45E6F55-4FAA-4C93-9BBD-60C3E7F04E00}"/>
    <cellStyle name="Input 3 2" xfId="624" xr:uid="{6ADD242E-9295-43FA-ADA0-D7C37D25CFB2}"/>
    <cellStyle name="Input 3 2 2" xfId="839" xr:uid="{60020833-AAB9-48FD-AA5B-3CC46C310198}"/>
    <cellStyle name="Input 3 2 2 2" xfId="1552" xr:uid="{A6AD7BA2-C3F9-45BE-8527-B835855AAFBA}"/>
    <cellStyle name="Input 3 2 2 3" xfId="69" xr:uid="{08D496C0-7455-4FC8-AD0E-B021A67D19CC}"/>
    <cellStyle name="Input 3 2 2 4" xfId="2202" xr:uid="{C6136075-0D55-4154-998B-9D9C00883F3A}"/>
    <cellStyle name="Input 3 2 3" xfId="1344" xr:uid="{829C1499-7AF9-4FE9-B7C0-2280E2A487B3}"/>
    <cellStyle name="Input 3 2 4" xfId="1845" xr:uid="{A8C9AD26-F834-4296-A8A8-000F45F19D5D}"/>
    <cellStyle name="Input 3 2 5" xfId="1996" xr:uid="{D7AF2C50-846A-4E6F-99B0-B3451E0AA9A6}"/>
    <cellStyle name="Input 3 3" xfId="623" xr:uid="{BC13BCA0-D55B-43F5-AF43-AA36827ED898}"/>
    <cellStyle name="Input 3 3 2" xfId="838" xr:uid="{053ADA8A-C4F3-477E-9560-048625EEE0A6}"/>
    <cellStyle name="Input 3 3 2 2" xfId="1551" xr:uid="{17CB215E-1950-4108-A269-C81F2659EBDB}"/>
    <cellStyle name="Input 3 3 2 3" xfId="1743" xr:uid="{B47930AE-B9FE-47AB-B2B6-22E7CE9C8A74}"/>
    <cellStyle name="Input 3 3 2 4" xfId="2201" xr:uid="{E6125AAC-4444-4B61-83B9-6AD51762271E}"/>
    <cellStyle name="Input 3 3 3" xfId="1343" xr:uid="{3563FBF2-73D8-4B4D-B762-B1A44C70C806}"/>
    <cellStyle name="Input 3 3 4" xfId="1831" xr:uid="{BE18BDA5-D5AC-479F-9599-50A76132B237}"/>
    <cellStyle name="Input 3 3 5" xfId="1995" xr:uid="{1C54DAD6-311E-4716-8969-492394EB3673}"/>
    <cellStyle name="Input 3 4" xfId="567" xr:uid="{6C62072A-B55E-441E-9D1E-C04C865BDAC9}"/>
    <cellStyle name="Input 3 4 2" xfId="782" xr:uid="{31B12959-258A-4822-8FC4-400FF7A2F1F8}"/>
    <cellStyle name="Input 3 4 2 2" xfId="1495" xr:uid="{00E7A654-C166-4BC6-8F23-E70DA0950F63}"/>
    <cellStyle name="Input 3 4 2 3" xfId="1147" xr:uid="{F0BE2761-903E-4158-82C4-0DC424DD363E}"/>
    <cellStyle name="Input 3 4 2 4" xfId="2145" xr:uid="{55FCF3D6-C7A6-47DF-B51E-DEB45291945A}"/>
    <cellStyle name="Input 3 4 3" xfId="1287" xr:uid="{1EA8F864-CF09-4EE5-AAE6-9047F956F9D6}"/>
    <cellStyle name="Input 3 4 4" xfId="1675" xr:uid="{29B63816-0EA1-4AE6-A563-E556253F3730}"/>
    <cellStyle name="Input 3 4 5" xfId="1939" xr:uid="{E7F595E0-1AC5-4B80-99EF-AEB8C52BD506}"/>
    <cellStyle name="Input 3 5" xfId="725" xr:uid="{C610ACF0-38A5-4857-824A-A74BFE1C81F2}"/>
    <cellStyle name="Input 3 5 2" xfId="1445" xr:uid="{15CCA8A9-7F56-4408-AA53-BD288363D8F9}"/>
    <cellStyle name="Input 3 5 3" xfId="977" xr:uid="{1CA63B62-A749-4F57-8E13-4453094E6712}"/>
    <cellStyle name="Input 3 5 4" xfId="2096" xr:uid="{5D79227A-3858-4F90-B06B-4BF076B34E2C}"/>
    <cellStyle name="Input 3 6" xfId="1074" xr:uid="{4F9E391A-61DD-4B9E-860B-F7137362D00B}"/>
    <cellStyle name="Input 3 7" xfId="1426" xr:uid="{EFDAC16F-D5E6-416E-8A15-3EA627B50D15}"/>
    <cellStyle name="Input 3 8" xfId="1667" xr:uid="{E3D5929F-87C5-4D74-B930-966D1561EB68}"/>
    <cellStyle name="Input 4" xfId="379" xr:uid="{BF1678FC-2DA4-47C6-A131-BAC8DC26773D}"/>
    <cellStyle name="InputCells" xfId="29" xr:uid="{23D3EAC3-B314-418D-977C-BA3A9C5863EC}"/>
    <cellStyle name="InputCells 2" xfId="179" xr:uid="{820F3396-D5AC-4392-B07F-58E34918CB8E}"/>
    <cellStyle name="InputCells 3" xfId="230" xr:uid="{BABDD1ED-EC70-4F53-A67A-C1258708E00D}"/>
    <cellStyle name="InputCells 4" xfId="382" xr:uid="{870D9CDE-41B8-4AB5-9B16-71BD34B7602D}"/>
    <cellStyle name="InputCells_Bborder_1" xfId="180" xr:uid="{99E782A4-3417-4BF7-A700-0D49FAC29153}"/>
    <cellStyle name="InputCells12" xfId="39" xr:uid="{B9300ABF-6E18-4F5F-A164-4D30F4B01910}"/>
    <cellStyle name="InputCells12 2" xfId="181" xr:uid="{B0751725-78D4-44DE-BCE0-27A47C27E692}"/>
    <cellStyle name="InputCells12 2 2" xfId="456" xr:uid="{9CDEDA4A-73AA-46E4-9FCC-30A273BE3EF2}"/>
    <cellStyle name="InputCells12 2 2 2" xfId="630" xr:uid="{986E264E-71D6-4A55-9BF6-5E7BAB74EB0C}"/>
    <cellStyle name="InputCells12 2 2 2 2" xfId="845" xr:uid="{4E9D57CB-1B92-4E90-B5DC-3A210FD6101D}"/>
    <cellStyle name="InputCells12 2 2 2 2 2" xfId="1558" xr:uid="{994F8FF1-FB90-45FF-A403-63BE9C0FE70A}"/>
    <cellStyle name="InputCells12 2 2 2 2 3" xfId="1804" xr:uid="{D0404BC5-786E-4CED-A6CA-159931981638}"/>
    <cellStyle name="InputCells12 2 2 2 2 4" xfId="2208" xr:uid="{0851113D-2BA6-44A9-982C-3EEBBBCE5C9E}"/>
    <cellStyle name="InputCells12 2 2 2 3" xfId="1350" xr:uid="{BE64D6BD-BCF0-40E9-B0C0-B5C2E59C98D4}"/>
    <cellStyle name="InputCells12 2 2 2 4" xfId="1187" xr:uid="{AA69B967-7096-45D0-8C63-2E18347178BC}"/>
    <cellStyle name="InputCells12 2 2 2 5" xfId="2002" xr:uid="{ED71999B-1FC2-4005-8050-3AB83B502532}"/>
    <cellStyle name="InputCells12 2 2 3" xfId="755" xr:uid="{5AD6C090-6FC4-46E8-85A2-5B952592B652}"/>
    <cellStyle name="InputCells12 2 2 3 2" xfId="1468" xr:uid="{761BE10E-1732-49C3-99E9-35515C50F3A9}"/>
    <cellStyle name="InputCells12 2 2 3 3" xfId="1884" xr:uid="{A02E4F7E-AF71-45D5-AA7B-42EA0C8278FF}"/>
    <cellStyle name="InputCells12 2 2 3 4" xfId="2118" xr:uid="{CD7CA579-8638-45D8-83DA-5DB347A5CD05}"/>
    <cellStyle name="InputCells12 2 3" xfId="315" xr:uid="{DA005756-C28F-4717-91DF-1B53EE783CE8}"/>
    <cellStyle name="InputCells12 2 3 2" xfId="653" xr:uid="{2161313A-CF47-471A-AE78-A6423865ED89}"/>
    <cellStyle name="InputCells12 2 3 2 2" xfId="868" xr:uid="{1C35EB2D-6011-4272-9F78-AF5BF5D24ECD}"/>
    <cellStyle name="InputCells12 2 3 2 2 2" xfId="1581" xr:uid="{91683BDE-04E5-4F97-BD1D-2733DD686D5C}"/>
    <cellStyle name="InputCells12 2 3 2 2 3" xfId="1142" xr:uid="{12761400-4521-4F3D-8D22-3E35C811B04A}"/>
    <cellStyle name="InputCells12 2 3 2 2 4" xfId="2231" xr:uid="{B035DBF7-C5F6-4E25-A57C-9A511D97C930}"/>
    <cellStyle name="InputCells12 2 3 2 3" xfId="1373" xr:uid="{5D5DB4CD-C07B-48AA-8552-F22B80891538}"/>
    <cellStyle name="InputCells12 2 3 2 4" xfId="1732" xr:uid="{0C791DE9-DFC6-4D2C-A931-396398187AEA}"/>
    <cellStyle name="InputCells12 2 3 2 5" xfId="2025" xr:uid="{141FC211-E093-494B-84B4-4A550575343E}"/>
    <cellStyle name="InputCells12 2 3 3" xfId="576" xr:uid="{CFCDA457-2B6B-4D37-B224-49EB2DD2E47B}"/>
    <cellStyle name="InputCells12 2 3 3 2" xfId="791" xr:uid="{10DEB975-E0A2-49C6-91E8-8A495F547758}"/>
    <cellStyle name="InputCells12 2 3 3 2 2" xfId="1504" xr:uid="{94EAE9C6-84A7-494F-B869-DEE57F897146}"/>
    <cellStyle name="InputCells12 2 3 3 2 3" xfId="1655" xr:uid="{C18065C9-467B-4F7F-99B5-A67A91C9D3FB}"/>
    <cellStyle name="InputCells12 2 3 3 2 4" xfId="2154" xr:uid="{DD719F70-98F0-4F21-A9EE-7BF5C04627CD}"/>
    <cellStyle name="InputCells12 2 3 3 3" xfId="1296" xr:uid="{EAAE4837-2183-4E3F-8E6C-F4E26FE83C1B}"/>
    <cellStyle name="InputCells12 2 3 3 4" xfId="1046" xr:uid="{1227DE55-9A0E-4479-8CF7-B985261AE921}"/>
    <cellStyle name="InputCells12 2 3 3 5" xfId="1948" xr:uid="{E62600E9-3757-4C47-AC3F-05C78B26B10D}"/>
    <cellStyle name="InputCells12 2 3 4" xfId="692" xr:uid="{5C0E444C-8C74-4A7D-8568-76B8AA75E267}"/>
    <cellStyle name="InputCells12 2 3 4 2" xfId="907" xr:uid="{E9730963-904C-4D4D-BEC7-D6657C48CAD0}"/>
    <cellStyle name="InputCells12 2 3 4 2 2" xfId="1620" xr:uid="{B28345C8-1FC9-4BF0-AF8A-8BFF89B9D696}"/>
    <cellStyle name="InputCells12 2 3 4 2 3" xfId="1892" xr:uid="{26E87FC3-68DD-4161-910F-CB22AB411514}"/>
    <cellStyle name="InputCells12 2 3 4 2 4" xfId="2270" xr:uid="{F104763D-8FCF-41A6-9CD5-CC8F8A7F5973}"/>
    <cellStyle name="InputCells12 2 3 4 3" xfId="1412" xr:uid="{459E9BDE-D194-41AB-BFD6-67AE66A1F4BD}"/>
    <cellStyle name="InputCells12 2 3 4 4" xfId="1188" xr:uid="{356D0D47-C54C-4229-B7A1-07483A3BA333}"/>
    <cellStyle name="InputCells12 2 3 4 5" xfId="2064" xr:uid="{D88D44C4-17F0-4E78-B847-F7ADDEAA308F}"/>
    <cellStyle name="InputCells12 2 3 5" xfId="1112" xr:uid="{766CA799-C91F-4DD0-8FA5-4D16D09274D9}"/>
    <cellStyle name="InputCells12 2 3 6" xfId="1237" xr:uid="{F250C9C9-2DF5-4334-BF0D-B22911CE22FC}"/>
    <cellStyle name="InputCells12 2 3 7" xfId="943" xr:uid="{25853F75-F23A-4FDC-A04D-92D562651212}"/>
    <cellStyle name="InputCells12 3" xfId="455" xr:uid="{B12DB979-8EEB-4E03-963E-51A256B0BA91}"/>
    <cellStyle name="InputCells12 3 2" xfId="560" xr:uid="{D1DA3F02-0716-40A3-9AF2-DA91361E83E2}"/>
    <cellStyle name="InputCells12 3 2 2" xfId="775" xr:uid="{0E5105DB-9832-4CD0-A47F-11C942DF7753}"/>
    <cellStyle name="InputCells12 3 2 2 2" xfId="1488" xr:uid="{458731F3-3E68-43DA-861C-22DB3BDE5B6F}"/>
    <cellStyle name="InputCells12 3 2 2 3" xfId="1233" xr:uid="{CA185AAB-EB7A-4A56-B722-D83C53BB42C9}"/>
    <cellStyle name="InputCells12 3 2 2 4" xfId="2138" xr:uid="{5A5C0486-41F8-49E1-886F-E1B44F865D64}"/>
    <cellStyle name="InputCells12 3 2 3" xfId="1280" xr:uid="{6B68BCC4-C052-4271-8DCB-8CE688A7DFEC}"/>
    <cellStyle name="InputCells12 3 2 4" xfId="1823" xr:uid="{EB709901-63C9-4655-ABA0-B185C744C84B}"/>
    <cellStyle name="InputCells12 3 2 5" xfId="1932" xr:uid="{74DC1542-FFC0-4F84-9AD7-F9AE003FC87F}"/>
    <cellStyle name="InputCells12 3 3" xfId="754" xr:uid="{3A023354-1868-44CF-8BB2-65009CC59402}"/>
    <cellStyle name="InputCells12 3 3 2" xfId="1467" xr:uid="{2CBB2D13-3E38-4778-B416-6EDD85DBE6C8}"/>
    <cellStyle name="InputCells12 3 3 3" xfId="1695" xr:uid="{9C1B6815-9604-43AE-8973-B764123C8D28}"/>
    <cellStyle name="InputCells12 3 3 4" xfId="2117" xr:uid="{DBC3D622-0199-487E-A243-0487373FD900}"/>
    <cellStyle name="InputCells12 4" xfId="314" xr:uid="{8F8C794D-1BA1-49AB-A12F-CBD5EF51A08F}"/>
    <cellStyle name="InputCells12 4 2" xfId="652" xr:uid="{F1E5D81F-891D-48BB-A057-61EAD70C65A6}"/>
    <cellStyle name="InputCells12 4 2 2" xfId="867" xr:uid="{4048AE9C-42D5-491B-87A7-05681F32F21C}"/>
    <cellStyle name="InputCells12 4 2 2 2" xfId="1580" xr:uid="{0BC0F3EF-267A-44E1-AD3B-82397211FA20}"/>
    <cellStyle name="InputCells12 4 2 2 3" xfId="1865" xr:uid="{66E3EDFD-47EF-4738-BF53-2D5B47051E70}"/>
    <cellStyle name="InputCells12 4 2 2 4" xfId="2230" xr:uid="{01B8DD9C-D9E5-4896-84EA-18511695670E}"/>
    <cellStyle name="InputCells12 4 2 3" xfId="1372" xr:uid="{F76D6C92-71F3-4B48-8EDE-11DEAE161AD8}"/>
    <cellStyle name="InputCells12 4 2 4" xfId="1192" xr:uid="{001775D5-ADE3-4011-B650-D0E8D38691C4}"/>
    <cellStyle name="InputCells12 4 2 5" xfId="2024" xr:uid="{71E58ADF-160A-4C36-9070-EA1C766360F7}"/>
    <cellStyle name="InputCells12 4 3" xfId="577" xr:uid="{360788CA-3269-49F8-BF8E-1B1436EE702B}"/>
    <cellStyle name="InputCells12 4 3 2" xfId="792" xr:uid="{4292DA0C-16DF-4D52-88F8-410C15083380}"/>
    <cellStyle name="InputCells12 4 3 2 2" xfId="1505" xr:uid="{86CC9989-4B17-4616-AFBE-B89F695D774B}"/>
    <cellStyle name="InputCells12 4 3 2 3" xfId="1230" xr:uid="{EFA74852-BE59-4156-A0F6-03631B072B47}"/>
    <cellStyle name="InputCells12 4 3 2 4" xfId="2155" xr:uid="{694DEEFA-0862-452E-8FA0-0F64467C39CB}"/>
    <cellStyle name="InputCells12 4 3 3" xfId="1297" xr:uid="{C89DCDDF-AC6C-4E3B-AD71-9E133D83B116}"/>
    <cellStyle name="InputCells12 4 3 4" xfId="1010" xr:uid="{6876FF77-CA37-4492-B22D-1358E062F089}"/>
    <cellStyle name="InputCells12 4 3 5" xfId="1949" xr:uid="{0E853ACD-F8F4-4D60-A4D3-CC27C1DC66CF}"/>
    <cellStyle name="InputCells12 4 4" xfId="551" xr:uid="{126C655F-BA6F-4FAD-9FF1-B510219CB677}"/>
    <cellStyle name="InputCells12 4 4 2" xfId="766" xr:uid="{E215D245-6CA6-48AC-A66B-03AAC6054581}"/>
    <cellStyle name="InputCells12 4 4 2 2" xfId="1479" xr:uid="{452C577A-C973-4FC7-92C3-FD8B8DB5BF99}"/>
    <cellStyle name="InputCells12 4 4 2 3" xfId="1218" xr:uid="{4CBC2CA6-8323-46C2-9D3A-B936C69FC1D1}"/>
    <cellStyle name="InputCells12 4 4 2 4" xfId="2129" xr:uid="{51D2955E-B202-42D6-BD30-31203F11250A}"/>
    <cellStyle name="InputCells12 4 4 3" xfId="1271" xr:uid="{3E82043F-C517-4615-91FC-7A485F67C483}"/>
    <cellStyle name="InputCells12 4 4 4" xfId="1654" xr:uid="{A467A0FE-3109-4836-A4C1-D3E340EC3EBD}"/>
    <cellStyle name="InputCells12 4 4 5" xfId="1923" xr:uid="{1847250B-3D73-479A-9C77-B63F8DE71DFE}"/>
    <cellStyle name="InputCells12 4 5" xfId="1111" xr:uid="{DE6A5516-8999-47CF-9828-6B195B73C26A}"/>
    <cellStyle name="InputCells12 4 6" xfId="1803" xr:uid="{B351F016-5141-4220-8CCB-07E138DA273E}"/>
    <cellStyle name="InputCells12 4 7" xfId="37" xr:uid="{18F04F6F-5D04-409E-85D7-4063E4111B43}"/>
    <cellStyle name="InputCells12 5" xfId="109" xr:uid="{974CCAFE-F20B-4D5A-9FD5-492576EB52FE}"/>
    <cellStyle name="InputCells12_BBorder" xfId="47" xr:uid="{157AFE81-D09A-4A57-833D-BAB43BB5245C}"/>
    <cellStyle name="IntCells" xfId="182" xr:uid="{01374847-8BE6-499A-8957-215073EB3648}"/>
    <cellStyle name="KP_thin_border_dark_grey" xfId="57" xr:uid="{1C6B230C-A467-4670-A8E6-700E0ECFE173}"/>
    <cellStyle name="Linked Cell 2" xfId="183" xr:uid="{B4223A48-BAD8-47A0-92F2-2631D6C271CC}"/>
    <cellStyle name="Linked Cell 3" xfId="269" xr:uid="{74AED103-6E32-4CB8-AA4E-A315A4DB15AF}"/>
    <cellStyle name="Linked Cell 4" xfId="404" xr:uid="{507A98A9-0030-4A9F-9C15-DF3F14CCD57B}"/>
    <cellStyle name="Neutral 2" xfId="184" xr:uid="{A8448A03-8901-462E-B102-865F60EDCD4B}"/>
    <cellStyle name="Neutral 3" xfId="270" xr:uid="{01AF4AFF-EB0F-4EBC-BA18-60C8F0ED27EC}"/>
    <cellStyle name="Normaali 2" xfId="185" xr:uid="{645765D6-D253-4A83-BDA3-C36DD9A17E9C}"/>
    <cellStyle name="Normaali 2 2" xfId="186" xr:uid="{E4027BB3-A95A-4E8F-B168-BCED9CD983A3}"/>
    <cellStyle name="Normal" xfId="0" builtinId="0" customBuiltin="1"/>
    <cellStyle name="Normal 10" xfId="407" xr:uid="{C9F0061A-8273-4F86-9B8C-6E8A87DBA68F}"/>
    <cellStyle name="Normal 10 2" xfId="476" xr:uid="{90E4F774-5FF6-4759-B447-C459F1CD0D99}"/>
    <cellStyle name="Normal 11" xfId="435" xr:uid="{D7C271AC-4A59-4EAD-BC3A-F11096BF3FFC}"/>
    <cellStyle name="Normal 11 2" xfId="477" xr:uid="{F67423BA-D407-4AD6-9ED7-EFFB65B0008A}"/>
    <cellStyle name="Normal 12" xfId="546" xr:uid="{3128F217-57E8-4C6B-BBE7-9B4839734600}"/>
    <cellStyle name="Normal 12 2" xfId="706" xr:uid="{E0FC66FB-8D88-4D6D-BBA1-4DCB8A0A765D}"/>
    <cellStyle name="Normal 13" xfId="20" xr:uid="{5286BDF5-7A53-4F08-983B-9F69C35F51C2}"/>
    <cellStyle name="Normal 2" xfId="3" xr:uid="{00000000-0005-0000-0000-00000D000000}"/>
    <cellStyle name="Normal 2 2" xfId="187" xr:uid="{904DE2B0-A260-4B23-9C92-B42FF44C7846}"/>
    <cellStyle name="Normal 2 2 2" xfId="188" xr:uid="{29CD96AA-41B9-4F37-B208-89CEA2170381}"/>
    <cellStyle name="Normal 2 3" xfId="189" xr:uid="{059EDC3C-BFA2-4D27-8B6A-5C38CCA7ABFE}"/>
    <cellStyle name="Normal 2 3 2" xfId="457" xr:uid="{E81ED349-4ED3-443C-8FF2-3EA4B9A87DBA}"/>
    <cellStyle name="Normal 2 4" xfId="61" xr:uid="{0AAC7947-BE94-4567-8F90-E440A1FAC1A5}"/>
    <cellStyle name="Normal 2 5" xfId="24" xr:uid="{141919B2-2E53-44E4-BA36-2C8E7CD99A11}"/>
    <cellStyle name="Normal 3" xfId="19" xr:uid="{00000000-0005-0000-0000-00000E000000}"/>
    <cellStyle name="Normal 3 2" xfId="190" xr:uid="{D9EB580C-39B8-4F06-87EA-8227BDB4DC93}"/>
    <cellStyle name="Normal 3 2 2" xfId="62" xr:uid="{38A1776C-4B92-4D93-886D-65D5CD88DBDF}"/>
    <cellStyle name="Normal 3 3" xfId="231" xr:uid="{4624C03E-8DE4-4AF8-AE05-05EDB50F1957}"/>
    <cellStyle name="Normal 3 4" xfId="393" xr:uid="{2C058147-1CC7-47D4-8B3A-14E50203B106}"/>
    <cellStyle name="Normal 3 5" xfId="58" xr:uid="{D1352E84-D5E4-4474-A9E9-D114AC0B28D7}"/>
    <cellStyle name="Normal 4" xfId="191" xr:uid="{41600A2E-8EDD-447A-A139-BF586D178456}"/>
    <cellStyle name="Normal 4 2" xfId="192" xr:uid="{153B386E-743E-43F1-B7FE-BFFDDD42654C}"/>
    <cellStyle name="Normal 4 2 2" xfId="193" xr:uid="{5506659A-93FA-44FF-99DC-A01320974CA3}"/>
    <cellStyle name="Normal 4 2 3" xfId="458" xr:uid="{BDF4FE1A-2B4C-41AE-8105-1492A3534DAD}"/>
    <cellStyle name="Normal 4 3" xfId="232" xr:uid="{4F91C3AF-BD0B-4C09-8486-BE2B5DBC6862}"/>
    <cellStyle name="Normal 4 3 2" xfId="459" xr:uid="{B5D95825-10B0-426A-B243-41D132A7831C}"/>
    <cellStyle name="Normal 5" xfId="194" xr:uid="{2A27691D-B138-4C59-98F0-E86296E75ABD}"/>
    <cellStyle name="Normal 5 2" xfId="325" xr:uid="{C2742F8A-F2B5-4B72-9387-011B2DD358AE}"/>
    <cellStyle name="Normal 5 2 2" xfId="332" xr:uid="{350331F6-9DB7-4852-AAFD-DEAE9B4FFA8F}"/>
    <cellStyle name="Normal 5 2 2 2" xfId="338" xr:uid="{8EFD41F7-01EC-4DD7-8DDB-4BD512B5362D}"/>
    <cellStyle name="Normal 5 2 2 2 2" xfId="353" xr:uid="{DF914105-8E08-4FD1-9615-44CB79F1D848}"/>
    <cellStyle name="Normal 5 2 2 2 2 2" xfId="482" xr:uid="{9724F555-D784-440D-AEA0-01CB9667A73C}"/>
    <cellStyle name="Normal 5 2 2 2 3" xfId="481" xr:uid="{F60BBD0E-FC44-4AE5-B62E-8CF366991BEB}"/>
    <cellStyle name="Normal 5 2 2 3" xfId="352" xr:uid="{7C9D0870-E1BF-4F34-B358-B84ED09C91DF}"/>
    <cellStyle name="Normal 5 2 2 3 2" xfId="483" xr:uid="{EA2AA38A-A866-48CA-93DF-2FF413F73F21}"/>
    <cellStyle name="Normal 5 2 2 4" xfId="480" xr:uid="{40D64E32-C1BF-4DC3-BA18-00703C8ACA04}"/>
    <cellStyle name="Normal 5 2 3" xfId="337" xr:uid="{AA1110A9-9365-439D-B9B4-6E9AC32499CC}"/>
    <cellStyle name="Normal 5 2 3 2" xfId="354" xr:uid="{16D8B633-33F1-4B7B-8875-EB0A6986FCED}"/>
    <cellStyle name="Normal 5 2 3 2 2" xfId="485" xr:uid="{AC25004C-FEB0-46B6-9D8D-F740CC19F84E}"/>
    <cellStyle name="Normal 5 2 3 3" xfId="484" xr:uid="{75E3E50D-5A2D-47D1-B31C-80321CB04FBD}"/>
    <cellStyle name="Normal 5 2 4" xfId="351" xr:uid="{5F4656E9-B24F-412A-8AB0-D1CC15773ECE}"/>
    <cellStyle name="Normal 5 2 4 2" xfId="486" xr:uid="{10AAC166-00B4-4545-BC6D-DB00EDBEB6C2}"/>
    <cellStyle name="Normal 5 2 5" xfId="460" xr:uid="{E0A21CA1-1C2A-4CE0-A7B7-D1C1D2CAFFD0}"/>
    <cellStyle name="Normal 5 2 5 2" xfId="487" xr:uid="{7F171D51-F4D7-42B8-947A-A93DE856A2F2}"/>
    <cellStyle name="Normal 5 2 6" xfId="479" xr:uid="{C5871523-3334-4E82-B6A5-CF76A022823B}"/>
    <cellStyle name="Normal 5 3" xfId="329" xr:uid="{52C51CA3-86A1-4C47-8AF3-9C7651ED7952}"/>
    <cellStyle name="Normal 5 3 2" xfId="339" xr:uid="{424065FB-6856-437F-BA4B-F974ED56FF78}"/>
    <cellStyle name="Normal 5 3 2 2" xfId="356" xr:uid="{6B76F1CD-E39D-4FAB-A8FA-3174B2AE8F19}"/>
    <cellStyle name="Normal 5 3 2 2 2" xfId="490" xr:uid="{AC66D150-CAC6-4928-8917-F2F71A845C1A}"/>
    <cellStyle name="Normal 5 3 2 3" xfId="489" xr:uid="{510BD2F5-1A3C-4FE9-B46F-0A29288C9F24}"/>
    <cellStyle name="Normal 5 3 3" xfId="355" xr:uid="{24272E6D-E500-479D-A797-4819DB6D4974}"/>
    <cellStyle name="Normal 5 3 3 2" xfId="491" xr:uid="{0C9043B6-0F53-443C-9543-F8202412EF8C}"/>
    <cellStyle name="Normal 5 3 4" xfId="488" xr:uid="{BB6714A8-AD0C-4569-AAC6-3CCAC473E418}"/>
    <cellStyle name="Normal 5 4" xfId="336" xr:uid="{35807DB0-918D-4E74-A835-8A3511C8CEC0}"/>
    <cellStyle name="Normal 5 4 2" xfId="357" xr:uid="{AE33D416-C483-4632-9AB5-1E9C70146452}"/>
    <cellStyle name="Normal 5 4 2 2" xfId="493" xr:uid="{F9129580-2703-4569-8832-F63F0F053346}"/>
    <cellStyle name="Normal 5 4 3" xfId="492" xr:uid="{4F11EE93-4C8C-4722-8035-4AA391D8BCD5}"/>
    <cellStyle name="Normal 5 5" xfId="350" xr:uid="{6786BC1E-1455-40A5-97D0-3F54E6BA537D}"/>
    <cellStyle name="Normal 5 5 2" xfId="494" xr:uid="{8525BBB9-A6CA-45BB-A7F6-037F1A75AB04}"/>
    <cellStyle name="Normal 5 6" xfId="394" xr:uid="{B590EA6B-DD12-45C5-B516-81E383565FBB}"/>
    <cellStyle name="Normal 5 7" xfId="478" xr:uid="{475C9D31-9E94-4DD8-81FD-CC89BFEAFFF6}"/>
    <cellStyle name="Normal 5 8" xfId="316" xr:uid="{01432787-077E-493D-BA97-A69E1BBB1CC9}"/>
    <cellStyle name="Normal 6" xfId="195" xr:uid="{74C16697-8220-47DA-9188-58B4A98FEC3C}"/>
    <cellStyle name="Normal 6 10" xfId="461" xr:uid="{584B8D64-4634-4F93-B88D-D474F066575D}"/>
    <cellStyle name="Normal 6 10 2" xfId="496" xr:uid="{AC0D34DF-E0C4-41C5-AB15-1300988BE349}"/>
    <cellStyle name="Normal 6 11" xfId="495" xr:uid="{3A2A6A38-1AA3-48E5-ACF0-CF0AD363C96F}"/>
    <cellStyle name="Normal 6 2" xfId="326" xr:uid="{291B51E6-BA2A-42E7-A45F-939EAD3B1EC9}"/>
    <cellStyle name="Normal 6 2 2" xfId="333" xr:uid="{D3B997F1-6D2E-4336-8C6F-4405E3C4151C}"/>
    <cellStyle name="Normal 6 2 2 2" xfId="342" xr:uid="{6BCBD2D2-3B28-491E-B36E-59EDF70FEFD7}"/>
    <cellStyle name="Normal 6 2 2 2 2" xfId="361" xr:uid="{155B96CC-9E12-4CD1-9FF3-43ABD15C5B4A}"/>
    <cellStyle name="Normal 6 2 2 2 2 2" xfId="500" xr:uid="{AC5BFC6E-3B65-4D24-BFCE-996F3739CD24}"/>
    <cellStyle name="Normal 6 2 2 2 3" xfId="499" xr:uid="{40C8B826-AC28-4D97-AB30-609250CFAB62}"/>
    <cellStyle name="Normal 6 2 2 3" xfId="360" xr:uid="{A06C7EB0-F4FB-4C68-B782-0F983503FAA0}"/>
    <cellStyle name="Normal 6 2 2 3 2" xfId="501" xr:uid="{96CF31BA-9C02-4CCD-9952-D06EB8422824}"/>
    <cellStyle name="Normal 6 2 2 4" xfId="498" xr:uid="{96503A98-FA06-4309-87FF-1CCC8ABB5B89}"/>
    <cellStyle name="Normal 6 2 3" xfId="341" xr:uid="{ED249622-2912-4E20-86A8-537DBCC1DDF3}"/>
    <cellStyle name="Normal 6 2 3 2" xfId="362" xr:uid="{B6ADEDF3-0A9B-44AC-978C-BE12F48B59A6}"/>
    <cellStyle name="Normal 6 2 3 2 2" xfId="503" xr:uid="{101AF594-B68A-4D24-985E-6608B8A0841B}"/>
    <cellStyle name="Normal 6 2 3 3" xfId="502" xr:uid="{18DED862-82D7-4107-A927-3AA28763B665}"/>
    <cellStyle name="Normal 6 2 4" xfId="359" xr:uid="{B12A5A68-4547-4DE8-BC23-2C9B8588B93E}"/>
    <cellStyle name="Normal 6 2 4 2" xfId="504" xr:uid="{9DE5B1A4-F004-431C-9E48-BB76AB2A7780}"/>
    <cellStyle name="Normal 6 2 5" xfId="462" xr:uid="{832E20EF-75D1-4E76-AE9A-8C5615B00C8C}"/>
    <cellStyle name="Normal 6 2 5 2" xfId="505" xr:uid="{2578C940-9BBF-4070-AB23-EC0E9D597F56}"/>
    <cellStyle name="Normal 6 2 6" xfId="497" xr:uid="{07CB5249-6332-4965-98A7-F50F15256EE3}"/>
    <cellStyle name="Normal 6 3" xfId="328" xr:uid="{0DD44977-F689-408C-9DB9-EFE452A9F9E6}"/>
    <cellStyle name="Normal 6 3 2" xfId="335" xr:uid="{5297EB9E-4279-4C1D-8A45-8602276FA0D5}"/>
    <cellStyle name="Normal 6 3 2 2" xfId="344" xr:uid="{D373BAC7-8EEB-4E85-AFE9-0CA033BE987E}"/>
    <cellStyle name="Normal 6 3 2 2 2" xfId="365" xr:uid="{26628B60-3E37-4B7F-954F-8DF170B6A5FB}"/>
    <cellStyle name="Normal 6 3 2 2 2 2" xfId="509" xr:uid="{FDE98C7B-4246-46C2-AA07-8C9A4E3A1B50}"/>
    <cellStyle name="Normal 6 3 2 2 3" xfId="508" xr:uid="{8A823C7D-7991-4ECD-9D0A-C95B331DF16C}"/>
    <cellStyle name="Normal 6 3 2 3" xfId="364" xr:uid="{3C3350DF-CFEB-43B3-B2BE-92D38DFB8A8C}"/>
    <cellStyle name="Normal 6 3 2 3 2" xfId="510" xr:uid="{420A7F7E-505B-4AA7-924A-328CA7D78224}"/>
    <cellStyle name="Normal 6 3 2 4" xfId="507" xr:uid="{84446E88-1427-4D8E-A75F-7834A03FCCF2}"/>
    <cellStyle name="Normal 6 3 3" xfId="343" xr:uid="{03952B5B-7EAC-4EB5-9DE1-A5C61EB1790D}"/>
    <cellStyle name="Normal 6 3 3 2" xfId="366" xr:uid="{FAA1A59C-0E95-487F-A819-46B70B45A140}"/>
    <cellStyle name="Normal 6 3 3 2 2" xfId="512" xr:uid="{46712059-DCE4-45BE-9CCA-1B9689EC98B5}"/>
    <cellStyle name="Normal 6 3 3 3" xfId="511" xr:uid="{EA019976-4D61-4887-BD4C-AE32961B1BD9}"/>
    <cellStyle name="Normal 6 3 4" xfId="363" xr:uid="{462DC147-F652-4769-AB6D-6317046FF139}"/>
    <cellStyle name="Normal 6 3 4 2" xfId="513" xr:uid="{2FE0EEE6-A4A3-4483-BD07-DF19DD09F1EA}"/>
    <cellStyle name="Normal 6 3 5" xfId="506" xr:uid="{AA3C4D4C-E5C6-4D80-A25E-FC112FF274F0}"/>
    <cellStyle name="Normal 6 4" xfId="330" xr:uid="{AF816B91-FF92-47B6-9821-E763D6EE03B6}"/>
    <cellStyle name="Normal 6 4 2" xfId="345" xr:uid="{E4A3FABF-C0F2-4617-8A2D-A0A7A3AA8577}"/>
    <cellStyle name="Normal 6 4 2 2" xfId="368" xr:uid="{DA8C3572-7FFE-4FFC-B478-0A608B2EA36A}"/>
    <cellStyle name="Normal 6 4 2 2 2" xfId="516" xr:uid="{DDAA469E-4F7F-4B1B-A3D0-1E40C1A03F5C}"/>
    <cellStyle name="Normal 6 4 2 3" xfId="515" xr:uid="{0A0EB32C-9796-4F37-A16A-37FC5144D4AB}"/>
    <cellStyle name="Normal 6 4 3" xfId="367" xr:uid="{9C02624F-CE3F-4F38-A35D-033FB56C4037}"/>
    <cellStyle name="Normal 6 4 3 2" xfId="517" xr:uid="{0E38B21D-6DF5-4338-B06D-5655A497F7E6}"/>
    <cellStyle name="Normal 6 4 4" xfId="514" xr:uid="{9BF7FFF0-3EB4-4091-9E00-CA9FA1E549FB}"/>
    <cellStyle name="Normal 6 5" xfId="340" xr:uid="{39BCA476-EAA3-40D7-B399-B12CA4709684}"/>
    <cellStyle name="Normal 6 5 2" xfId="369" xr:uid="{77AD6912-197E-4323-8B85-006BDB0F2A69}"/>
    <cellStyle name="Normal 6 5 2 2" xfId="519" xr:uid="{B4FC728E-A6A6-4544-9FE9-05E170F75800}"/>
    <cellStyle name="Normal 6 5 3" xfId="518" xr:uid="{E83F8610-E98C-438E-94F1-268563430D1C}"/>
    <cellStyle name="Normal 6 6" xfId="358" xr:uid="{F47BB582-81A8-41F2-85E0-644AF670AC7E}"/>
    <cellStyle name="Normal 6 6 2" xfId="520" xr:uid="{AAE49162-A0EB-4613-82A5-80E2E7244EF6}"/>
    <cellStyle name="Normal 6 7" xfId="395" xr:uid="{9FF7AF40-6BC8-4651-98F8-A13E09D789E4}"/>
    <cellStyle name="Normal 6 7 2" xfId="521" xr:uid="{077E1489-F306-40F6-B566-E6A4900335E8}"/>
    <cellStyle name="Normal 6 8" xfId="431" xr:uid="{5DB46C59-3781-4539-AA80-7789BC7A722D}"/>
    <cellStyle name="Normal 6 8 2" xfId="522" xr:uid="{1FC88BCE-ACA6-461E-B9A4-593226CDEAB1}"/>
    <cellStyle name="Normal 6 9" xfId="434" xr:uid="{F173A7BC-B3B4-4993-83C3-574E15738251}"/>
    <cellStyle name="Normal 6 9 2" xfId="523" xr:uid="{75A2EE0A-9BEB-465C-894B-EFB32F5EA7F6}"/>
    <cellStyle name="Normal 7" xfId="56" xr:uid="{C70DF671-5550-469A-900F-EC2AC48CC131}"/>
    <cellStyle name="Normal 7 2" xfId="327" xr:uid="{67CC3256-6704-4262-8111-AD942BB34D8D}"/>
    <cellStyle name="Normal 7 2 2" xfId="334" xr:uid="{DAE7C092-52EB-435E-A3B8-7F60CD2CA847}"/>
    <cellStyle name="Normal 7 2 2 2" xfId="348" xr:uid="{03CA72C9-BC06-4205-9CCD-6812065FF27C}"/>
    <cellStyle name="Normal 7 2 2 2 2" xfId="373" xr:uid="{A7F707D5-CAC2-4BFD-B4C9-845762F9DFBE}"/>
    <cellStyle name="Normal 7 2 2 2 2 2" xfId="528" xr:uid="{203F19ED-AA2A-4375-876F-A9C67A3B0E81}"/>
    <cellStyle name="Normal 7 2 2 2 3" xfId="527" xr:uid="{F53862C9-F708-41F3-80F4-FFF155AD6DC8}"/>
    <cellStyle name="Normal 7 2 2 3" xfId="372" xr:uid="{0461ED90-3354-479B-A36E-A470E342BC2C}"/>
    <cellStyle name="Normal 7 2 2 3 2" xfId="529" xr:uid="{14A5EA1C-D735-453D-9005-B412177A00FE}"/>
    <cellStyle name="Normal 7 2 2 4" xfId="526" xr:uid="{F66FFCAF-5FFC-43CD-9D87-573FEB256CAA}"/>
    <cellStyle name="Normal 7 2 3" xfId="347" xr:uid="{8D63EF92-514B-492D-B592-D8E4580870EB}"/>
    <cellStyle name="Normal 7 2 3 2" xfId="374" xr:uid="{4C96A61F-377A-48D5-8925-3718EF96232B}"/>
    <cellStyle name="Normal 7 2 3 2 2" xfId="531" xr:uid="{09706D63-F72B-49D1-945E-72A7D31CC13E}"/>
    <cellStyle name="Normal 7 2 3 3" xfId="530" xr:uid="{509AE553-6997-4E31-B6D6-629027FD8511}"/>
    <cellStyle name="Normal 7 2 4" xfId="371" xr:uid="{E27B4B98-324F-4EC7-AAF6-2F08F660E2C0}"/>
    <cellStyle name="Normal 7 2 4 2" xfId="532" xr:uid="{6AAF3D36-16EE-439B-AEC0-F7373DCB8521}"/>
    <cellStyle name="Normal 7 2 5" xfId="463" xr:uid="{C0E9D699-8198-4B53-86E0-DB91E03F11E4}"/>
    <cellStyle name="Normal 7 2 5 2" xfId="533" xr:uid="{3B9A6999-F68A-4D2B-AB62-F1C1F17994FC}"/>
    <cellStyle name="Normal 7 2 6" xfId="525" xr:uid="{72BF2DA2-35A8-4A3D-A40C-F2997DCEC459}"/>
    <cellStyle name="Normal 7 3" xfId="331" xr:uid="{50A3FA7B-8AA2-4D86-8208-96F490E7CAF7}"/>
    <cellStyle name="Normal 7 3 2" xfId="349" xr:uid="{9CE77A14-2B65-4251-A9F8-846375D1169D}"/>
    <cellStyle name="Normal 7 3 2 2" xfId="376" xr:uid="{D53B2274-080F-4F4D-9A19-0C4132B328D2}"/>
    <cellStyle name="Normal 7 3 2 2 2" xfId="536" xr:uid="{A5659ED0-7E65-45A3-9607-0C87A006FE07}"/>
    <cellStyle name="Normal 7 3 2 3" xfId="535" xr:uid="{3925FBA5-C494-48A2-B2B7-D3E5385D79CB}"/>
    <cellStyle name="Normal 7 3 3" xfId="375" xr:uid="{B020E678-952B-4AF3-A5E4-5AA5B673BD3E}"/>
    <cellStyle name="Normal 7 3 3 2" xfId="537" xr:uid="{3F60A299-B6B7-4147-BBA7-1E2BB68BE33F}"/>
    <cellStyle name="Normal 7 3 4" xfId="534" xr:uid="{3F4526F5-9CFA-459D-B311-2FD1BC2F0A02}"/>
    <cellStyle name="Normal 7 4" xfId="346" xr:uid="{31269D53-FA35-4CDC-BB45-4A66B9AAAC49}"/>
    <cellStyle name="Normal 7 4 2" xfId="377" xr:uid="{A944037E-2AAC-4546-A07B-1C62B2E69142}"/>
    <cellStyle name="Normal 7 4 2 2" xfId="539" xr:uid="{C9B25A50-DDAD-4AF5-9759-26BE37410F3D}"/>
    <cellStyle name="Normal 7 4 3" xfId="538" xr:uid="{53C0982A-C032-4E82-BCE6-C7FF30BF6428}"/>
    <cellStyle name="Normal 7 5" xfId="370" xr:uid="{E534B099-97A2-459F-AC3B-685E662C32A9}"/>
    <cellStyle name="Normal 7 5 2" xfId="540" xr:uid="{35D029D9-9EF6-4D15-A33B-676D6FF7A1A1}"/>
    <cellStyle name="Normal 7 6" xfId="383" xr:uid="{7FC79651-053F-4277-8FB4-F773C2CBFFD1}"/>
    <cellStyle name="Normal 7 7" xfId="524" xr:uid="{0CE32725-2553-4924-8A10-11C6AFC6DD4D}"/>
    <cellStyle name="Normal 7 8" xfId="324" xr:uid="{E6684B8E-BDA5-404F-BE20-6F5372A7294E}"/>
    <cellStyle name="Normal 8" xfId="271" xr:uid="{C3B35B9C-FE8C-43E6-B580-410EB3D4B860}"/>
    <cellStyle name="Normal 8 2" xfId="465" xr:uid="{72C674F7-84A8-4F28-882F-720600AA1843}"/>
    <cellStyle name="Normal 8 3" xfId="464" xr:uid="{D562FEC9-CDF7-4AAD-A8D9-582D77CE4EF1}"/>
    <cellStyle name="Normal 9" xfId="378" xr:uid="{B36B29E2-1793-4EE3-856A-323560699E99}"/>
    <cellStyle name="Normal 9 2" xfId="541" xr:uid="{4A3FC5E6-802E-4B7A-9A60-293363B5090E}"/>
    <cellStyle name="Normal GHG Numbers (0.00)" xfId="196" xr:uid="{76A6AB93-6930-40F6-A134-B0F53273B37B}"/>
    <cellStyle name="Normal GHG Numbers (0.00) 2" xfId="197" xr:uid="{B9BE4F64-8853-4628-9739-C2C942ADF937}"/>
    <cellStyle name="Normal GHG Numbers (0.00) 3" xfId="59" xr:uid="{4E5387E7-6DB0-4C32-8305-16869421979A}"/>
    <cellStyle name="Normal GHG Numbers (0.00) 3 2" xfId="466" xr:uid="{C02F5217-D946-41A4-A3BD-B52A424AD7E2}"/>
    <cellStyle name="Normal GHG Numbers (0.00) 3 2 2" xfId="615" xr:uid="{60F1690E-79A3-4478-A4DB-DD89C7657C0A}"/>
    <cellStyle name="Normal GHG Numbers (0.00) 3 2 2 2" xfId="830" xr:uid="{4FD50CC3-A2C7-4FA7-8831-BDCA2701BF38}"/>
    <cellStyle name="Normal GHG Numbers (0.00) 3 2 2 2 2" xfId="1543" xr:uid="{6E1BE582-D6DF-4368-BB0B-7950E736EF8F}"/>
    <cellStyle name="Normal GHG Numbers (0.00) 3 2 2 2 3" xfId="1069" xr:uid="{F62475C0-BCC9-4405-80F1-4C1466D10A8D}"/>
    <cellStyle name="Normal GHG Numbers (0.00) 3 2 2 2 4" xfId="2193" xr:uid="{9952FC4D-DAD7-4796-BFBD-184EB7EE1D18}"/>
    <cellStyle name="Normal GHG Numbers (0.00) 3 2 2 3" xfId="1335" xr:uid="{400BC8DB-518A-4C98-B957-8C8E2309160F}"/>
    <cellStyle name="Normal GHG Numbers (0.00) 3 2 2 4" xfId="1109" xr:uid="{225457B7-E254-4C67-B631-5169C39A5A12}"/>
    <cellStyle name="Normal GHG Numbers (0.00) 3 2 2 5" xfId="1987" xr:uid="{8C4F7674-0A52-4B49-ACAF-D0BD7CCA739C}"/>
    <cellStyle name="Normal GHG Numbers (0.00) 3 2 3" xfId="756" xr:uid="{1BDAC876-2676-4548-A785-9BB2D1E00C06}"/>
    <cellStyle name="Normal GHG Numbers (0.00) 3 2 3 2" xfId="1469" xr:uid="{1B66A374-FB0E-4976-832A-A750D8B354D9}"/>
    <cellStyle name="Normal GHG Numbers (0.00) 3 2 3 3" xfId="1758" xr:uid="{7F57D123-8A04-40AE-8CD7-D0E216E23599}"/>
    <cellStyle name="Normal GHG Numbers (0.00) 3 2 3 4" xfId="2119" xr:uid="{DDBCD2DF-B706-456F-B695-3682C2C4D1D2}"/>
    <cellStyle name="Normal GHG Numbers (0.00) 3 3" xfId="396" xr:uid="{BF2C9705-2B34-4854-85C3-3727DBE8B758}"/>
    <cellStyle name="Normal GHG Numbers (0.00) 3 3 2" xfId="674" xr:uid="{AFC39E04-2E71-4362-AA1B-399A6EEF792B}"/>
    <cellStyle name="Normal GHG Numbers (0.00) 3 3 2 2" xfId="889" xr:uid="{94E38728-4F17-4F85-AB96-17AE2D098131}"/>
    <cellStyle name="Normal GHG Numbers (0.00) 3 3 2 2 2" xfId="1602" xr:uid="{D41291B5-97F7-45BA-8BA0-A5D61C1ABE2F}"/>
    <cellStyle name="Normal GHG Numbers (0.00) 3 3 2 2 3" xfId="1666" xr:uid="{0FAC41C5-C496-4779-887A-856FE0636D23}"/>
    <cellStyle name="Normal GHG Numbers (0.00) 3 3 2 2 4" xfId="2252" xr:uid="{F55D8926-AD51-4B25-A03E-969823AB7458}"/>
    <cellStyle name="Normal GHG Numbers (0.00) 3 3 2 3" xfId="1394" xr:uid="{7247452B-9FEA-4E7C-97DA-CD38DF24ED13}"/>
    <cellStyle name="Normal GHG Numbers (0.00) 3 3 2 4" xfId="1224" xr:uid="{BC697149-8D66-41E9-BFF6-8ACD53A990BD}"/>
    <cellStyle name="Normal GHG Numbers (0.00) 3 3 2 5" xfId="2046" xr:uid="{7D319EAA-16AD-4E18-989C-582208130139}"/>
    <cellStyle name="Normal GHG Numbers (0.00) 3 3 3" xfId="571" xr:uid="{DA60D841-106A-4FF7-9CA0-AF51625EBA46}"/>
    <cellStyle name="Normal GHG Numbers (0.00) 3 3 3 2" xfId="786" xr:uid="{C7EF41CA-3680-4FD0-976A-59F71A57C766}"/>
    <cellStyle name="Normal GHG Numbers (0.00) 3 3 3 2 2" xfId="1499" xr:uid="{D4CE934D-15D6-44ED-A4E6-C779637475CA}"/>
    <cellStyle name="Normal GHG Numbers (0.00) 3 3 3 2 3" xfId="993" xr:uid="{D0192E98-7FB7-438B-922A-055C61758ECE}"/>
    <cellStyle name="Normal GHG Numbers (0.00) 3 3 3 2 4" xfId="2149" xr:uid="{75DD3B17-FAA6-42F1-9D02-E383C68F1D94}"/>
    <cellStyle name="Normal GHG Numbers (0.00) 3 3 3 3" xfId="1291" xr:uid="{C10D9770-2FAD-41DA-95AB-B53B57601356}"/>
    <cellStyle name="Normal GHG Numbers (0.00) 3 3 3 4" xfId="1127" xr:uid="{F6BF98A3-CDCF-4F29-B8B2-CFEDBD3ECC91}"/>
    <cellStyle name="Normal GHG Numbers (0.00) 3 3 3 5" xfId="1943" xr:uid="{40583E4D-3FBF-4754-998B-F97E1ACBA37A}"/>
    <cellStyle name="Normal GHG Numbers (0.00) 3 3 4" xfId="704" xr:uid="{5D6D3920-8DB7-4868-9B76-9A3517226A76}"/>
    <cellStyle name="Normal GHG Numbers (0.00) 3 3 4 2" xfId="919" xr:uid="{0683BFE5-AD83-4611-8FB4-08A5170D47B1}"/>
    <cellStyle name="Normal GHG Numbers (0.00) 3 3 4 2 2" xfId="1632" xr:uid="{2C4C3421-8B51-4D79-9089-4D5D102F3550}"/>
    <cellStyle name="Normal GHG Numbers (0.00) 3 3 4 2 3" xfId="1904" xr:uid="{5B33B448-E164-422E-9838-E16EFA2BA62B}"/>
    <cellStyle name="Normal GHG Numbers (0.00) 3 3 4 2 4" xfId="2282" xr:uid="{ECAC18AB-CBBC-42F0-ABCC-03D14D15BD56}"/>
    <cellStyle name="Normal GHG Numbers (0.00) 3 3 4 3" xfId="1424" xr:uid="{571F0A6B-DB23-4FD3-8CE5-0C63662052A2}"/>
    <cellStyle name="Normal GHG Numbers (0.00) 3 3 4 4" xfId="1874" xr:uid="{4402889C-8075-4512-8FF5-3F8BC1A344B6}"/>
    <cellStyle name="Normal GHG Numbers (0.00) 3 3 4 5" xfId="2076" xr:uid="{A33209E0-369F-425A-A5A0-C77E4723E38B}"/>
    <cellStyle name="Normal GHG Numbers (0.00) 3 3 5" xfId="1173" xr:uid="{C251E45D-0342-4DAD-9C83-FA40E4AD526F}"/>
    <cellStyle name="Normal GHG Numbers (0.00) 3 3 6" xfId="1689" xr:uid="{07F5A262-4A94-4475-BEFA-4A7DB2EA31C9}"/>
    <cellStyle name="Normal GHG Numbers (0.00) 3 3 7" xfId="933" xr:uid="{DFAB1CE6-CD03-4742-A893-7712E9A48E70}"/>
    <cellStyle name="Normal GHG Numbers (0.00) 3 4" xfId="198" xr:uid="{2C0802AB-9A45-436E-87FD-2F589F8C7EFB}"/>
    <cellStyle name="Normal GHG Textfiels Bold" xfId="9" xr:uid="{00000000-0005-0000-0000-00000F000000}"/>
    <cellStyle name="Normal GHG Textfiels Bold 2" xfId="199" xr:uid="{2AF8AB9E-E427-4EDC-950A-7B3B5A8E8B98}"/>
    <cellStyle name="Normal GHG Textfiels Bold 3" xfId="200" xr:uid="{5E57B0AA-E81E-474B-851B-A50C553A9743}"/>
    <cellStyle name="Normal GHG Textfiels Bold 3 2" xfId="467" xr:uid="{8071D63F-39BB-46AC-B187-F6215D99A747}"/>
    <cellStyle name="Normal GHG Textfiels Bold 3 2 2" xfId="559" xr:uid="{4C78F1C9-F057-44A0-AFE5-4E13FA6FF16C}"/>
    <cellStyle name="Normal GHG Textfiels Bold 3 2 2 2" xfId="774" xr:uid="{13696583-4729-44B7-B10C-2DFDAA3EB6CB}"/>
    <cellStyle name="Normal GHG Textfiels Bold 3 2 2 2 2" xfId="1487" xr:uid="{47F2013F-A345-487C-A885-5F7BDD947178}"/>
    <cellStyle name="Normal GHG Textfiels Bold 3 2 2 2 3" xfId="1162" xr:uid="{9436654C-4434-4D9C-9F62-F0918E49414B}"/>
    <cellStyle name="Normal GHG Textfiels Bold 3 2 2 2 4" xfId="2137" xr:uid="{E6D010DB-314B-41B0-8753-7CD9A683761B}"/>
    <cellStyle name="Normal GHG Textfiels Bold 3 2 2 3" xfId="1279" xr:uid="{EA0DF71E-20DE-41CE-8D30-5A67DC5EF341}"/>
    <cellStyle name="Normal GHG Textfiels Bold 3 2 2 4" xfId="1698" xr:uid="{3FBD8FD2-B9CB-48E3-BBD6-F5380462213C}"/>
    <cellStyle name="Normal GHG Textfiels Bold 3 2 2 5" xfId="1931" xr:uid="{F1038D0D-F68A-4763-AE64-38E84F408B11}"/>
    <cellStyle name="Normal GHG Textfiels Bold 3 2 3" xfId="757" xr:uid="{7F88DCD7-AC53-4AE2-A105-89BC9DF80583}"/>
    <cellStyle name="Normal GHG Textfiels Bold 3 2 3 2" xfId="1470" xr:uid="{C5C47307-50B6-433D-8141-CB18206B1248}"/>
    <cellStyle name="Normal GHG Textfiels Bold 3 2 3 3" xfId="1888" xr:uid="{27C7A909-2ECE-40D4-B50E-FF53CD05787B}"/>
    <cellStyle name="Normal GHG Textfiels Bold 3 2 3 4" xfId="2120" xr:uid="{8400D26F-E8C7-4BA1-8CD7-7526800D7924}"/>
    <cellStyle name="Normal GHG Textfiels Bold 3 3" xfId="397" xr:uid="{F879D2CD-4BDC-4CED-9362-9B38684D341F}"/>
    <cellStyle name="Normal GHG Textfiels Bold 3 3 2" xfId="675" xr:uid="{0C13B675-3E18-4F63-A0EF-C81739AA938A}"/>
    <cellStyle name="Normal GHG Textfiels Bold 3 3 2 2" xfId="890" xr:uid="{2831B54A-C9FB-4846-AA01-640FCF91A601}"/>
    <cellStyle name="Normal GHG Textfiels Bold 3 3 2 2 2" xfId="1603" xr:uid="{B352DC9F-28C6-4E9B-8675-C1B9A45D65EC}"/>
    <cellStyle name="Normal GHG Textfiels Bold 3 3 2 2 3" xfId="1826" xr:uid="{CDAA8BAA-9A45-4458-9894-B4AF969D8EBF}"/>
    <cellStyle name="Normal GHG Textfiels Bold 3 3 2 2 4" xfId="2253" xr:uid="{23432C56-AC03-4B3A-ABF2-FA7F4EF4B8E0}"/>
    <cellStyle name="Normal GHG Textfiels Bold 3 3 2 3" xfId="1395" xr:uid="{4D4F65E0-BACE-414A-9119-D89B01B0D674}"/>
    <cellStyle name="Normal GHG Textfiels Bold 3 3 2 4" xfId="1090" xr:uid="{5082EF79-4C2D-40FA-AA9F-8E854420DD13}"/>
    <cellStyle name="Normal GHG Textfiels Bold 3 3 2 5" xfId="2047" xr:uid="{3A34EF54-F8AE-4C7F-81BF-89EB74E253B6}"/>
    <cellStyle name="Normal GHG Textfiels Bold 3 3 3" xfId="618" xr:uid="{2CB891CC-37F1-4888-B75E-19901F39DEFC}"/>
    <cellStyle name="Normal GHG Textfiels Bold 3 3 3 2" xfId="833" xr:uid="{51D2F3BA-FC4E-48E4-8173-4AA783D9C9C7}"/>
    <cellStyle name="Normal GHG Textfiels Bold 3 3 3 2 2" xfId="1546" xr:uid="{679EE10D-4275-418B-9383-C23E10726E8E}"/>
    <cellStyle name="Normal GHG Textfiels Bold 3 3 3 2 3" xfId="1767" xr:uid="{D77D77D6-C40B-4DAE-886C-F15A872F17C2}"/>
    <cellStyle name="Normal GHG Textfiels Bold 3 3 3 2 4" xfId="2196" xr:uid="{BE194F84-0550-45AD-BF7B-B58231A3FFCA}"/>
    <cellStyle name="Normal GHG Textfiels Bold 3 3 3 3" xfId="1338" xr:uid="{330100A2-BBD5-43BE-A416-53136965AE0A}"/>
    <cellStyle name="Normal GHG Textfiels Bold 3 3 3 4" xfId="88" xr:uid="{C8F6774A-C169-4A4B-AF69-34BEC104A817}"/>
    <cellStyle name="Normal GHG Textfiels Bold 3 3 3 5" xfId="1990" xr:uid="{AE7D4134-2CC0-4F6C-AFD6-3BBDCA405B66}"/>
    <cellStyle name="Normal GHG Textfiels Bold 3 3 4" xfId="593" xr:uid="{23065C1B-BC8F-42A8-BBDA-9AFC0D55AF41}"/>
    <cellStyle name="Normal GHG Textfiels Bold 3 3 4 2" xfId="808" xr:uid="{C83DB945-0632-4BF6-86F6-7A3849C1CB7C}"/>
    <cellStyle name="Normal GHG Textfiels Bold 3 3 4 2 2" xfId="1521" xr:uid="{02A10A5C-AEC2-4DC7-AD34-2A3A9B2947AF}"/>
    <cellStyle name="Normal GHG Textfiels Bold 3 3 4 2 3" xfId="1660" xr:uid="{353FA194-40A4-4F60-AA4C-6684163EB0B6}"/>
    <cellStyle name="Normal GHG Textfiels Bold 3 3 4 2 4" xfId="2171" xr:uid="{EF621F48-E1A4-4DF0-ABA7-933090576CAE}"/>
    <cellStyle name="Normal GHG Textfiels Bold 3 3 4 3" xfId="1313" xr:uid="{2FD89A5F-B1E1-4478-ABE6-EF5155E28679}"/>
    <cellStyle name="Normal GHG Textfiels Bold 3 3 4 4" xfId="1153" xr:uid="{AD4E6845-AE1F-4889-A432-4AB793FFD1CB}"/>
    <cellStyle name="Normal GHG Textfiels Bold 3 3 4 5" xfId="1965" xr:uid="{4457A1E5-3226-410E-972E-004BD31D2C19}"/>
    <cellStyle name="Normal GHG Textfiels Bold 3 3 5" xfId="1174" xr:uid="{13155997-ACB9-47CC-A67A-6EDCB4C44833}"/>
    <cellStyle name="Normal GHG Textfiels Bold 3 3 6" xfId="1250" xr:uid="{94FB4CB8-0556-44AA-BD96-3CBB07AD4629}"/>
    <cellStyle name="Normal GHG Textfiels Bold 3 3 7" xfId="1810" xr:uid="{23D1EB41-320E-474C-8EFB-EEE63B4E41FF}"/>
    <cellStyle name="Normal GHG whole table" xfId="33" xr:uid="{E9B0A6FD-9EBD-45D9-8CA3-05C1FCB754A1}"/>
    <cellStyle name="Normal GHG whole table 2" xfId="468" xr:uid="{D885C2A4-96AF-4226-A29B-7034C1844DF0}"/>
    <cellStyle name="Normal GHG whole table 2 2" xfId="614" xr:uid="{B742FE80-D135-45B8-A34F-7423B3670462}"/>
    <cellStyle name="Normal GHG whole table 2 2 2" xfId="829" xr:uid="{9E07BB11-7125-477E-B835-0338A0211FFD}"/>
    <cellStyle name="Normal GHG whole table 2 2 2 2" xfId="1542" xr:uid="{FEBEAD36-BA11-4DEA-B407-9E997D022083}"/>
    <cellStyle name="Normal GHG whole table 2 2 2 3" xfId="1808" xr:uid="{AC2C85DC-A465-414F-A003-F629569F66EC}"/>
    <cellStyle name="Normal GHG whole table 2 2 2 4" xfId="2192" xr:uid="{0AAA71FF-1C52-4B91-B47A-69DE7A0CBD3E}"/>
    <cellStyle name="Normal GHG whole table 2 2 3" xfId="1334" xr:uid="{F50DFC37-97E9-4951-AF5E-A25862D09723}"/>
    <cellStyle name="Normal GHG whole table 2 2 4" xfId="1791" xr:uid="{97F3278E-BF1B-4686-862A-8EFF367E1567}"/>
    <cellStyle name="Normal GHG whole table 2 2 5" xfId="1986" xr:uid="{4768CBBC-71F6-43EA-B804-F05003EC1B97}"/>
    <cellStyle name="Normal GHG whole table 2 3" xfId="758" xr:uid="{5FE0D62F-3A72-44D8-9369-ADE1D10FAF1C}"/>
    <cellStyle name="Normal GHG whole table 2 3 2" xfId="1471" xr:uid="{458A55A5-21E1-4C30-B2E7-F4F4314DA21D}"/>
    <cellStyle name="Normal GHG whole table 2 3 3" xfId="1798" xr:uid="{42DE0C64-8143-4DB5-8348-5AB3F402E090}"/>
    <cellStyle name="Normal GHG whole table 2 3 4" xfId="2121" xr:uid="{8FE61FE9-5EB9-4006-BE89-73DFC7A13B7F}"/>
    <cellStyle name="Normal GHG whole table 3" xfId="317" xr:uid="{D982142E-673E-4065-87B6-75CB90AF9970}"/>
    <cellStyle name="Normal GHG whole table 3 2" xfId="654" xr:uid="{B03139D7-CA64-480F-8D51-D9B2F7D94CBB}"/>
    <cellStyle name="Normal GHG whole table 3 2 2" xfId="869" xr:uid="{8AF971B3-21B4-4EA6-82AD-F9021D504C86}"/>
    <cellStyle name="Normal GHG whole table 3 2 2 2" xfId="1582" xr:uid="{04F045CF-9AD0-42D2-AF40-0A3A8679F754}"/>
    <cellStyle name="Normal GHG whole table 3 2 2 3" xfId="1872" xr:uid="{694BA5F1-5F2D-45EC-B9F9-C2D51F0126D4}"/>
    <cellStyle name="Normal GHG whole table 3 2 2 4" xfId="2232" xr:uid="{1216C8B1-EFFF-4189-A46F-B163019A11A5}"/>
    <cellStyle name="Normal GHG whole table 3 2 3" xfId="1374" xr:uid="{A4D00CF7-31F1-4083-B330-2A4B5548CEE3}"/>
    <cellStyle name="Normal GHG whole table 3 2 4" xfId="974" xr:uid="{3EAD1C09-5235-4F8D-9C07-9A1763152F40}"/>
    <cellStyle name="Normal GHG whole table 3 2 5" xfId="2026" xr:uid="{76CF6346-0297-4FA2-A495-5F12D69183BD}"/>
    <cellStyle name="Normal GHG whole table 3 3" xfId="575" xr:uid="{42AA7ABA-5D67-48EA-8892-A76D0FE5AD0F}"/>
    <cellStyle name="Normal GHG whole table 3 3 2" xfId="790" xr:uid="{4271830A-43CA-4F05-ADAF-7B5F3E9DC6AB}"/>
    <cellStyle name="Normal GHG whole table 3 3 2 2" xfId="1503" xr:uid="{5B27B05F-EB78-4BB9-B626-F6F75A33CCC5}"/>
    <cellStyle name="Normal GHG whole table 3 3 2 3" xfId="998" xr:uid="{486E1AAF-06A6-4465-A534-97EA0D361509}"/>
    <cellStyle name="Normal GHG whole table 3 3 2 4" xfId="2153" xr:uid="{D8EE379B-A63E-4506-8058-A29B42875751}"/>
    <cellStyle name="Normal GHG whole table 3 3 3" xfId="1295" xr:uid="{F4669DCD-3776-4DF7-8948-658A173328CA}"/>
    <cellStyle name="Normal GHG whole table 3 3 4" xfId="1184" xr:uid="{DA24849B-B34B-43F0-99DC-331B6845F490}"/>
    <cellStyle name="Normal GHG whole table 3 3 5" xfId="1947" xr:uid="{967FC42D-3CC8-4604-A433-0C76F0CCF034}"/>
    <cellStyle name="Normal GHG whole table 3 4" xfId="662" xr:uid="{04338EC3-FCCC-4C4D-AA40-A3C4ED0F0EC5}"/>
    <cellStyle name="Normal GHG whole table 3 4 2" xfId="877" xr:uid="{8CD56FA7-1C02-4818-9776-13D4F9D30CE9}"/>
    <cellStyle name="Normal GHG whole table 3 4 2 2" xfId="1590" xr:uid="{872D2E43-0FDC-4C91-A9EA-58A4DE14CF02}"/>
    <cellStyle name="Normal GHG whole table 3 4 2 3" xfId="1821" xr:uid="{9F8A2DE9-230A-4A05-9F17-21ACDE452D89}"/>
    <cellStyle name="Normal GHG whole table 3 4 2 4" xfId="2240" xr:uid="{9B56F46F-C810-4A52-90C0-F857A0FCE10E}"/>
    <cellStyle name="Normal GHG whole table 3 4 3" xfId="1382" xr:uid="{BCA86298-111E-44BF-BAD8-DFAC31CE4831}"/>
    <cellStyle name="Normal GHG whole table 3 4 4" xfId="1139" xr:uid="{4D36E32C-96BD-4501-9CF7-E7C177587220}"/>
    <cellStyle name="Normal GHG whole table 3 4 5" xfId="2034" xr:uid="{8557C4D4-3B38-4A10-AE2F-B303AFE0A4D8}"/>
    <cellStyle name="Normal GHG whole table 3 5" xfId="1114" xr:uid="{3375449A-2DB3-47C4-AC25-1E5AC2CA5E8F}"/>
    <cellStyle name="Normal GHG whole table 3 6" xfId="1186" xr:uid="{5A56F0A9-71AC-4B6B-845A-B3AA23924E9E}"/>
    <cellStyle name="Normal GHG whole table 3 7" xfId="67" xr:uid="{6FDD76E4-04FD-4ABB-B398-A3A35FCBC6B9}"/>
    <cellStyle name="Normal GHG whole table 4" xfId="104" xr:uid="{25324109-3CAD-40C1-AB9E-7B28BF9D8769}"/>
    <cellStyle name="Normal GHG-Shade" xfId="14" xr:uid="{00000000-0005-0000-0000-000010000000}"/>
    <cellStyle name="Normal GHG-Shade 2" xfId="201" xr:uid="{7EBC447B-49C4-4BA7-B7A9-F6F8B27FFEC9}"/>
    <cellStyle name="Normal GHG-Shade 2 2" xfId="202" xr:uid="{1881C089-E4B1-4550-A48F-1C674D6038AB}"/>
    <cellStyle name="Normal GHG-Shade 2 3" xfId="203" xr:uid="{35FA3135-F81F-4219-BAE9-0678A29D9028}"/>
    <cellStyle name="Normal GHG-Shade 2 4" xfId="233" xr:uid="{4877E4D5-96DD-4672-9981-085850EF84CC}"/>
    <cellStyle name="Normal GHG-Shade 2 5" xfId="398" xr:uid="{326F6D79-E075-4268-8474-042634E23A33}"/>
    <cellStyle name="Normal GHG-Shade 3" xfId="204" xr:uid="{1C27611F-9A4A-42E8-82F2-B01D8C1D3CD9}"/>
    <cellStyle name="Normal GHG-Shade 3 2" xfId="205" xr:uid="{B87D9F63-FC6B-42BA-AD6F-4C34FF2B77ED}"/>
    <cellStyle name="Normal GHG-Shade 4" xfId="206" xr:uid="{4898E8F5-AE24-4AEB-A9A1-7343FC729D93}"/>
    <cellStyle name="Normal GHG-Shade 4 2" xfId="469" xr:uid="{F0A16543-AC28-429F-98D6-76F114D7AD35}"/>
    <cellStyle name="Normál_Munka1" xfId="48" xr:uid="{BE708FD1-4E5B-48C9-B6DB-85B91B4509CF}"/>
    <cellStyle name="Note 2" xfId="207" xr:uid="{CAEE197D-8820-4C98-8BD8-BA7A9D56A892}"/>
    <cellStyle name="Note 2 2" xfId="597" xr:uid="{09503AEA-A548-4D35-AF85-CC144AEE4E54}"/>
    <cellStyle name="Note 2 2 2" xfId="812" xr:uid="{5B6F2D0B-D78C-4088-ABBE-3C16D801BD6C}"/>
    <cellStyle name="Note 2 2 2 2" xfId="1525" xr:uid="{2E42993B-57FB-4FA3-8F19-32A7CD9210DA}"/>
    <cellStyle name="Note 2 2 2 3" xfId="929" xr:uid="{018C14F1-7F5C-46BE-8625-29E36C71CB18}"/>
    <cellStyle name="Note 2 2 2 4" xfId="2175" xr:uid="{286A17BE-C39B-4BE1-8800-363CC5F7AB55}"/>
    <cellStyle name="Note 2 2 3" xfId="1317" xr:uid="{EE4136E6-7FD3-47F0-B65B-55760A219C30}"/>
    <cellStyle name="Note 2 2 4" xfId="1183" xr:uid="{45729245-8CFA-4B0A-A347-337705990318}"/>
    <cellStyle name="Note 2 2 5" xfId="1969" xr:uid="{CCCC05BA-5604-4413-B03B-A1B4FA1878E2}"/>
    <cellStyle name="Note 2 3" xfId="661" xr:uid="{C1AE6A17-9FB4-4038-A649-2308FF7D02DC}"/>
    <cellStyle name="Note 2 3 2" xfId="876" xr:uid="{975A473D-B27E-47EB-A89A-527A3EEBEF05}"/>
    <cellStyle name="Note 2 3 2 2" xfId="1589" xr:uid="{3BB72216-081B-43EE-B7B1-8FC9D8E00C72}"/>
    <cellStyle name="Note 2 3 2 3" xfId="1697" xr:uid="{63F6F43B-8B9C-4AE5-8E4C-254661967DFF}"/>
    <cellStyle name="Note 2 3 2 4" xfId="2239" xr:uid="{B8671843-369A-443C-B4F6-519D565035F1}"/>
    <cellStyle name="Note 2 3 3" xfId="1381" xr:uid="{356C9460-ED05-425A-9C58-308466798931}"/>
    <cellStyle name="Note 2 3 4" xfId="1807" xr:uid="{F2599651-53FE-40E7-876C-334D843A2CF0}"/>
    <cellStyle name="Note 2 3 5" xfId="2033" xr:uid="{6151CAAB-A72D-40A6-8A6F-15037E16D828}"/>
    <cellStyle name="Note 2 4" xfId="556" xr:uid="{10CA5DCA-76AB-416F-8624-7C2528E33585}"/>
    <cellStyle name="Note 2 4 2" xfId="771" xr:uid="{27E60882-4E8C-4CED-9695-827CBD54D3DF}"/>
    <cellStyle name="Note 2 4 2 2" xfId="1484" xr:uid="{367CFF13-7803-4985-A96B-9CFFF1F32E52}"/>
    <cellStyle name="Note 2 4 2 3" xfId="944" xr:uid="{425E1CEC-1CFD-4A54-BDAA-F497A43F9E7F}"/>
    <cellStyle name="Note 2 4 2 4" xfId="2134" xr:uid="{9EFE570D-AE4F-47E5-8C1F-A76C3CE4CD80}"/>
    <cellStyle name="Note 2 4 3" xfId="1276" xr:uid="{FD7D59F3-843B-43DE-9EDF-B304239EC77F}"/>
    <cellStyle name="Note 2 4 4" xfId="1009" xr:uid="{C3B150E2-E2AA-47B6-977C-546B8E1B2EEB}"/>
    <cellStyle name="Note 2 4 5" xfId="1928" xr:uid="{F2E2FC76-9867-48BB-B254-9917EC6DA7E3}"/>
    <cellStyle name="Note 2 5" xfId="720" xr:uid="{FC2D1195-E0EE-457E-A953-8D296C0276B6}"/>
    <cellStyle name="Note 2 5 2" xfId="1440" xr:uid="{0197B550-0251-4AF7-99C8-E77DCCF2AFD4}"/>
    <cellStyle name="Note 2 5 3" xfId="1180" xr:uid="{25869A0F-C421-4449-9E73-FE23E7929AEF}"/>
    <cellStyle name="Note 2 5 4" xfId="2091" xr:uid="{B3BB326F-F291-47D5-AB3C-84CAA749EA0F}"/>
    <cellStyle name="Note 2 6" xfId="1035" xr:uid="{B6EA0749-7474-45EE-BB82-6E5F83913D25}"/>
    <cellStyle name="Note 2 7" xfId="1151" xr:uid="{E4CB69E4-0EBC-4455-8FD3-06355BED2691}"/>
    <cellStyle name="Note 2 8" xfId="989" xr:uid="{ADFEEF7F-8F37-4B2E-A2B2-48FA2D88260A}"/>
    <cellStyle name="Note 3" xfId="272" xr:uid="{724F3BDF-F1B0-4C1A-801B-A0EB8845AE2F}"/>
    <cellStyle name="Note 3 2" xfId="625" xr:uid="{1091C831-0EC0-441C-A3A6-65A431499214}"/>
    <cellStyle name="Note 3 2 2" xfId="840" xr:uid="{7FFEE7A3-AE60-4DB0-9D50-5FA7CD01CB60}"/>
    <cellStyle name="Note 3 2 2 2" xfId="1553" xr:uid="{915FD6B5-05CC-4596-825A-1576B7767448}"/>
    <cellStyle name="Note 3 2 2 3" xfId="1661" xr:uid="{50427A16-ABFD-4CC8-A9A0-9F8E173733D9}"/>
    <cellStyle name="Note 3 2 2 4" xfId="2203" xr:uid="{63D2D370-3310-4FB4-9BC1-1442DC2AD061}"/>
    <cellStyle name="Note 3 2 3" xfId="1345" xr:uid="{23345041-74D7-45EA-B9A8-29F97D6BFA65}"/>
    <cellStyle name="Note 3 2 4" xfId="1088" xr:uid="{7DD68193-434C-4C0A-9633-27C2183B3475}"/>
    <cellStyle name="Note 3 2 5" xfId="1997" xr:uid="{2CC40A6D-95B7-4E48-A20F-1E6AF0256973}"/>
    <cellStyle name="Note 3 3" xfId="591" xr:uid="{76A18C25-9D2D-42A8-B9B2-40F3D5407D8D}"/>
    <cellStyle name="Note 3 3 2" xfId="806" xr:uid="{440D7AC5-E49D-4875-A57A-1B719FE5D6C3}"/>
    <cellStyle name="Note 3 3 2 2" xfId="1519" xr:uid="{A984DC90-24F9-4E50-A92C-97AC5EC9496A}"/>
    <cellStyle name="Note 3 3 2 3" xfId="75" xr:uid="{EEF0695A-4A3D-4726-9939-B2AEEE09BA3B}"/>
    <cellStyle name="Note 3 3 2 4" xfId="2169" xr:uid="{FD55CDDD-56C6-4FE3-936C-C934D99A9A49}"/>
    <cellStyle name="Note 3 3 3" xfId="1311" xr:uid="{537F797B-C231-45F4-831C-B688B0089B5A}"/>
    <cellStyle name="Note 3 3 4" xfId="1800" xr:uid="{51B5A37D-8BC1-4D40-8E26-E147702EB557}"/>
    <cellStyle name="Note 3 3 5" xfId="1963" xr:uid="{D5395B63-8184-40F4-AF0F-036DFE2523C9}"/>
    <cellStyle name="Note 3 4" xfId="609" xr:uid="{90ECFCB0-670D-42AA-B43F-7E20D2096C3D}"/>
    <cellStyle name="Note 3 4 2" xfId="824" xr:uid="{3E72B700-9024-411A-87F6-BAB27D47D40C}"/>
    <cellStyle name="Note 3 4 2 2" xfId="1537" xr:uid="{0F626770-CD89-4BE2-B13A-FD589471AFB8}"/>
    <cellStyle name="Note 3 4 2 3" xfId="1126" xr:uid="{716E289F-E4D4-4CF7-BE9A-A536040BC434}"/>
    <cellStyle name="Note 3 4 2 4" xfId="2187" xr:uid="{F29A71F3-32A3-46E5-B4D8-D480B70C76C0}"/>
    <cellStyle name="Note 3 4 3" xfId="1329" xr:uid="{9E795E9B-A2CF-4D4D-872B-2A6F844B2B3B}"/>
    <cellStyle name="Note 3 4 4" xfId="1739" xr:uid="{29960EC1-6AD2-4B83-9A27-77B8A9833973}"/>
    <cellStyle name="Note 3 4 5" xfId="1981" xr:uid="{26D77096-C9A1-4A21-AD7E-303048600420}"/>
    <cellStyle name="Note 3 5" xfId="726" xr:uid="{B5C397D0-7EBF-4AE2-88B0-ABD24A1EDB52}"/>
    <cellStyle name="Note 3 5 2" xfId="1446" xr:uid="{7BCE63A6-F1E6-4249-BFA2-49C3FCC3BCD4}"/>
    <cellStyle name="Note 3 5 3" xfId="1870" xr:uid="{F9843B54-BA7E-475A-899B-4004143FE12F}"/>
    <cellStyle name="Note 3 5 4" xfId="2097" xr:uid="{A3348E75-4E86-407A-9A97-F4561DB9AAC8}"/>
    <cellStyle name="Note 3 6" xfId="1077" xr:uid="{65F4B115-990F-4A50-B50D-F23DC0B75C1E}"/>
    <cellStyle name="Note 3 7" xfId="1771" xr:uid="{7AC44118-94D1-467F-8F2C-9A66F248FD25}"/>
    <cellStyle name="Note 3 8" xfId="1208" xr:uid="{C05C0C27-AAC3-4C33-9547-E348AA28D363}"/>
    <cellStyle name="Notiz" xfId="208" xr:uid="{5AD6640F-3F95-40FD-A0B4-10518C55E7B4}"/>
    <cellStyle name="Notiz 2" xfId="598" xr:uid="{2598D38B-640F-4C4D-BD41-4C442CA0D71D}"/>
    <cellStyle name="Notiz 2 2" xfId="813" xr:uid="{D889119E-4F01-490E-926C-1AEBFDB3F12D}"/>
    <cellStyle name="Notiz 2 2 2" xfId="1526" xr:uid="{D1ABFE2F-B725-4C6B-88C9-47F281C48D80}"/>
    <cellStyle name="Notiz 2 2 3" xfId="1145" xr:uid="{257B1D95-17C6-4D16-8886-850734419E0F}"/>
    <cellStyle name="Notiz 2 2 4" xfId="2176" xr:uid="{3D10ABDE-B96D-41AD-B827-E40A85EF8270}"/>
    <cellStyle name="Notiz 2 3" xfId="1318" xr:uid="{B6880568-C68E-4002-83EB-A3B389533547}"/>
    <cellStyle name="Notiz 2 4" xfId="1047" xr:uid="{CA795A7A-9ABF-4866-BD51-7D991CEFFC68}"/>
    <cellStyle name="Notiz 2 5" xfId="1970" xr:uid="{D831CDE1-478D-4F75-A119-85F0E5729258}"/>
    <cellStyle name="Notiz 3" xfId="660" xr:uid="{EA6557D4-7C86-4AB4-802D-C78CD6CF36F9}"/>
    <cellStyle name="Notiz 3 2" xfId="875" xr:uid="{FCDA904C-65E8-4ABF-94AB-956A9FCD7FC4}"/>
    <cellStyle name="Notiz 3 2 2" xfId="1588" xr:uid="{E13A9992-C9A4-4A37-9743-333EA4FB64D1}"/>
    <cellStyle name="Notiz 3 2 3" xfId="1840" xr:uid="{6E400580-E35E-4346-BF63-71F512802734}"/>
    <cellStyle name="Notiz 3 2 4" xfId="2238" xr:uid="{7C1A5470-3A10-4FD9-8115-CFC5B68D7A7C}"/>
    <cellStyle name="Notiz 3 3" xfId="1380" xr:uid="{B0A2367D-DE3C-4588-BE61-5F778CA03F6D}"/>
    <cellStyle name="Notiz 3 4" xfId="1172" xr:uid="{038EC6B6-2B65-41D0-97B0-F964AA624BB4}"/>
    <cellStyle name="Notiz 3 5" xfId="2032" xr:uid="{56FCA1A4-529F-4E1D-B95B-DBD85D477C68}"/>
    <cellStyle name="Notiz 4" xfId="629" xr:uid="{E52007AD-AAE7-4193-AA15-A5FFFBCE4C8A}"/>
    <cellStyle name="Notiz 4 2" xfId="844" xr:uid="{AB85F1D9-5918-412F-9A15-FAA0C4817E1D}"/>
    <cellStyle name="Notiz 4 2 2" xfId="1557" xr:uid="{DCC8D8A9-4AB6-4467-B728-16699B5864F3}"/>
    <cellStyle name="Notiz 4 2 3" xfId="1203" xr:uid="{ECFE2164-DA9D-4951-B446-5B28B32BC47B}"/>
    <cellStyle name="Notiz 4 2 4" xfId="2207" xr:uid="{F07980E9-0A2B-4AAA-B8E8-1A38B693FD63}"/>
    <cellStyle name="Notiz 4 3" xfId="1349" xr:uid="{542833F1-964E-4FF1-A0B4-EC98151CA9B2}"/>
    <cellStyle name="Notiz 4 4" xfId="1091" xr:uid="{E2061349-64BD-4DEA-981B-9471C30A1071}"/>
    <cellStyle name="Notiz 4 5" xfId="2001" xr:uid="{AC44B8AF-AD6D-4D88-8EA6-05D477FFBA38}"/>
    <cellStyle name="Notiz 5" xfId="721" xr:uid="{6D53FF66-AFA6-4674-A31D-AE1D86B65460}"/>
    <cellStyle name="Notiz 5 2" xfId="1441" xr:uid="{50E3CA49-FDC7-44B1-B8AE-43604670BBC5}"/>
    <cellStyle name="Notiz 5 3" xfId="43" xr:uid="{7E36CC86-D63E-4447-8AC1-5C3F9BEFD230}"/>
    <cellStyle name="Notiz 5 4" xfId="2092" xr:uid="{24A598B0-516D-406B-8881-8395C127B74C}"/>
    <cellStyle name="Notiz 6" xfId="1036" xr:uid="{0D9052B2-808D-4474-8ECB-BB38233D56F8}"/>
    <cellStyle name="Notiz 7" xfId="1866" xr:uid="{46F867FF-E71C-48EF-80C7-603831980B34}"/>
    <cellStyle name="Notiz 8" xfId="1039" xr:uid="{19642C7F-6A82-439D-BE53-F225ADE78F66}"/>
    <cellStyle name="Output 2" xfId="209" xr:uid="{9BB01C10-28FF-4551-8839-6D4A95F82E2C}"/>
    <cellStyle name="Output 2 2" xfId="599" xr:uid="{7B89AE6C-8E55-4CD6-8555-07FBAEA65208}"/>
    <cellStyle name="Output 2 2 2" xfId="814" xr:uid="{1A4CD559-08C0-4D35-9AD5-E9AF88F501BE}"/>
    <cellStyle name="Output 2 2 2 2" xfId="1527" xr:uid="{1259D557-5CC7-46CF-B33B-F7903270D3B7}"/>
    <cellStyle name="Output 2 2 2 3" xfId="930" xr:uid="{169A9F76-3DCC-4956-AFEA-19021666C3C9}"/>
    <cellStyle name="Output 2 2 2 4" xfId="2177" xr:uid="{17AC7C7B-ECCF-411E-B68C-A01DF3E3F8D2}"/>
    <cellStyle name="Output 2 2 3" xfId="1319" xr:uid="{B97806BA-6601-4188-BA15-1D2D69C25161}"/>
    <cellStyle name="Output 2 2 4" xfId="1247" xr:uid="{0EE80F6B-D114-4B0E-9714-A46FB594FCEE}"/>
    <cellStyle name="Output 2 2 5" xfId="1971" xr:uid="{8A8E61B3-0B09-4723-864C-DC45CC71B404}"/>
    <cellStyle name="Output 2 3" xfId="695" xr:uid="{577C7BB0-B136-44F4-8552-7087E0B9E12D}"/>
    <cellStyle name="Output 2 3 2" xfId="910" xr:uid="{E3255326-B638-4BAF-B3DE-DCE80D5F9553}"/>
    <cellStyle name="Output 2 3 2 2" xfId="1623" xr:uid="{9286A090-194F-4F94-9FEB-44F371BA981B}"/>
    <cellStyle name="Output 2 3 2 3" xfId="1895" xr:uid="{D731F10C-CF5B-4FEE-8D65-7AE0485BFE5F}"/>
    <cellStyle name="Output 2 3 2 4" xfId="2273" xr:uid="{F1E342F7-5CAA-4C33-8670-76AFF70674FA}"/>
    <cellStyle name="Output 2 3 3" xfId="1415" xr:uid="{8AD9A7A1-1D05-43BA-89A7-88DE8D6B17A0}"/>
    <cellStyle name="Output 2 3 4" xfId="1718" xr:uid="{D323C693-580F-4766-A446-2285990FB763}"/>
    <cellStyle name="Output 2 3 5" xfId="2067" xr:uid="{82CBD374-4339-47B4-9098-7DEA09753FF6}"/>
    <cellStyle name="Output 2 4" xfId="722" xr:uid="{8FF9CFA9-DEF7-4EC3-AA1F-6393A4C71F42}"/>
    <cellStyle name="Output 2 4 2" xfId="1442" xr:uid="{F9CEF48B-F1AB-4A84-A329-DCE649CDFEFC}"/>
    <cellStyle name="Output 2 4 3" xfId="1157" xr:uid="{F37FFEDE-27A4-402B-931B-F188DF01D119}"/>
    <cellStyle name="Output 2 4 4" xfId="2093" xr:uid="{8DDA0ECE-E013-4896-9847-EBE8C110DB66}"/>
    <cellStyle name="Output 2 5" xfId="1037" xr:uid="{F52DC07D-97C5-4066-A74F-A8B1CEEDB451}"/>
    <cellStyle name="Output 3" xfId="273" xr:uid="{52A8CF9D-D3B9-4CC2-B894-1A0DB51C7B28}"/>
    <cellStyle name="Output 3 2" xfId="626" xr:uid="{94A7A942-B5F8-4DE4-922B-6250AE1208D7}"/>
    <cellStyle name="Output 3 2 2" xfId="841" xr:uid="{496847D3-F6FA-4526-9480-2A0CEC02744F}"/>
    <cellStyle name="Output 3 2 2 2" xfId="1554" xr:uid="{7293DCDC-7531-4E60-92C4-0DF5AFD13243}"/>
    <cellStyle name="Output 3 2 2 3" xfId="1856" xr:uid="{1414B007-DF89-49DB-A75C-388F8B296A90}"/>
    <cellStyle name="Output 3 2 2 4" xfId="2204" xr:uid="{67D15227-6CAC-4AB6-850A-9E643189DBF8}"/>
    <cellStyle name="Output 3 2 3" xfId="1346" xr:uid="{9479AE08-F6D5-4B8E-BF46-C9E0189676E2}"/>
    <cellStyle name="Output 3 2 4" xfId="1150" xr:uid="{E8960CE8-F875-4A76-8980-54096342D9A0}"/>
    <cellStyle name="Output 3 2 5" xfId="1998" xr:uid="{0B266E7F-0B31-431D-B34B-7201C4832647}"/>
    <cellStyle name="Output 3 3" xfId="677" xr:uid="{E8930EFE-088D-416B-81EB-4C011401F26D}"/>
    <cellStyle name="Output 3 3 2" xfId="892" xr:uid="{163362E5-68DF-49D9-ADF5-94C6B56042A0}"/>
    <cellStyle name="Output 3 3 2 2" xfId="1605" xr:uid="{66524213-7024-48ED-90C4-425C7F992FF4}"/>
    <cellStyle name="Output 3 3 2 3" xfId="1216" xr:uid="{57621A11-57CC-4580-9142-625516AD08CA}"/>
    <cellStyle name="Output 3 3 2 4" xfId="2255" xr:uid="{20B6EC93-BA81-466F-BBEA-C0B9C765522D}"/>
    <cellStyle name="Output 3 3 3" xfId="1397" xr:uid="{EA0C2D1B-1843-4EA3-B6BD-AB248CB635A4}"/>
    <cellStyle name="Output 3 3 4" xfId="1641" xr:uid="{FD20732D-801C-415A-B83F-CA4064166EB2}"/>
    <cellStyle name="Output 3 3 5" xfId="2049" xr:uid="{F6692F01-8523-4330-8535-B15926D30058}"/>
    <cellStyle name="Output 3 4" xfId="727" xr:uid="{529F1BE2-2C39-4920-991B-1E27F6DE0749}"/>
    <cellStyle name="Output 3 4 2" xfId="1447" xr:uid="{B5798747-89B6-489C-8C03-C92E41756B95}"/>
    <cellStyle name="Output 3 4 3" xfId="1827" xr:uid="{5A0F81F0-7987-4A62-B754-429F7131F10A}"/>
    <cellStyle name="Output 3 4 4" xfId="2098" xr:uid="{CFF3A5A8-431F-434B-BF4D-C0CF8334C3A7}"/>
    <cellStyle name="Output 3 5" xfId="1078" xr:uid="{3FCE0222-6D2D-4CBA-B607-3C7FF9C7FFB5}"/>
    <cellStyle name="Pattern" xfId="210" xr:uid="{023F7D56-BC6A-44E6-9576-77A723004FED}"/>
    <cellStyle name="Pattern 2" xfId="470" xr:uid="{FC06EE4A-56D7-41C1-9A70-CBAC9D8A6BCD}"/>
    <cellStyle name="Pattern 2 2" xfId="613" xr:uid="{835ABD48-C43F-4D8A-AFFD-B61C905FEBB6}"/>
    <cellStyle name="Pattern 2 2 2" xfId="828" xr:uid="{5FA8D902-321F-4A0A-97C6-EC50450E3590}"/>
    <cellStyle name="Pattern 2 2 2 2" xfId="1541" xr:uid="{743E9B89-5360-47EC-8310-6DCDF44CB815}"/>
    <cellStyle name="Pattern 2 2 2 3" xfId="1886" xr:uid="{7E3060E8-E441-462E-AED7-CDDF852DF898}"/>
    <cellStyle name="Pattern 2 2 2 4" xfId="2191" xr:uid="{162BD29D-12B6-4F80-997A-DBDC2E41C7DE}"/>
    <cellStyle name="Pattern 2 2 3" xfId="1333" xr:uid="{99A0BAFA-E042-4E46-B357-07A8AB115C45}"/>
    <cellStyle name="Pattern 2 2 4" xfId="1882" xr:uid="{9F9A8620-5DA3-471C-87ED-AEC7E443E3D8}"/>
    <cellStyle name="Pattern 2 2 5" xfId="1985" xr:uid="{F57077F4-C87F-4F49-8FBA-A6A73D020B5E}"/>
    <cellStyle name="Pattern 2 3" xfId="759" xr:uid="{6068203D-0C6F-45A3-A012-AE521C8717AE}"/>
    <cellStyle name="Pattern 2 3 2" xfId="1472" xr:uid="{A98EF5FD-144C-4BB1-8D59-7C132492583D}"/>
    <cellStyle name="Pattern 2 3 3" xfId="1196" xr:uid="{9EDD0571-4F32-4755-AD31-61D0849214B8}"/>
    <cellStyle name="Pattern 2 3 4" xfId="2122" xr:uid="{F7055D39-FE1B-46F9-AA54-AF5337D0C0FD}"/>
    <cellStyle name="Pattern 3" xfId="319" xr:uid="{4ADF410B-1D3A-45DA-9197-7901B3ADF532}"/>
    <cellStyle name="Pattern 3 2" xfId="656" xr:uid="{61A05CCF-2A01-4FC7-8CF6-EC1997FD67C2}"/>
    <cellStyle name="Pattern 3 2 2" xfId="871" xr:uid="{6FED3441-3FF8-406E-8534-9083984B16E5}"/>
    <cellStyle name="Pattern 3 2 2 2" xfId="1584" xr:uid="{89D8271A-E432-4070-8AB0-5E881E657F0C}"/>
    <cellStyle name="Pattern 3 2 2 3" xfId="1859" xr:uid="{8A688849-E6E0-44C6-8FD5-4CE67EA341CB}"/>
    <cellStyle name="Pattern 3 2 2 4" xfId="2234" xr:uid="{63A6EB84-A7A1-48EF-BF88-A6309A251ACE}"/>
    <cellStyle name="Pattern 3 2 3" xfId="1376" xr:uid="{96470434-5C5E-4AA9-9B59-ABA60477DB69}"/>
    <cellStyle name="Pattern 3 2 4" xfId="1688" xr:uid="{C873A5C9-AB67-4CD8-9D00-CEBAD1EFA792}"/>
    <cellStyle name="Pattern 3 2 5" xfId="2028" xr:uid="{3F3A5935-0C31-46AB-BBE0-AB345FA33712}"/>
    <cellStyle name="Pattern 3 3" xfId="555" xr:uid="{C6A9DD03-3AB2-4782-87A3-85624E090FDE}"/>
    <cellStyle name="Pattern 3 3 2" xfId="770" xr:uid="{E3D8D9CF-3E58-4FE0-8D1C-8885E83AA4F6}"/>
    <cellStyle name="Pattern 3 3 2 2" xfId="1483" xr:uid="{F2F28BEE-957F-41B8-B5BF-64A106917647}"/>
    <cellStyle name="Pattern 3 3 2 3" xfId="935" xr:uid="{9EF543F7-BC58-47C7-8106-B888841734E2}"/>
    <cellStyle name="Pattern 3 3 2 4" xfId="2133" xr:uid="{8D667953-B316-4FF6-9387-27F0D7687B7D}"/>
    <cellStyle name="Pattern 3 3 3" xfId="1275" xr:uid="{A801E868-3C2B-4391-9069-D72C84F2BD92}"/>
    <cellStyle name="Pattern 3 3 4" xfId="1024" xr:uid="{54087187-3BFF-417B-903C-FC2687B45F6F}"/>
    <cellStyle name="Pattern 3 3 5" xfId="1927" xr:uid="{86E90EBE-A496-4943-B594-53071138929B}"/>
    <cellStyle name="Pattern 3 4" xfId="669" xr:uid="{C60CA3F9-45A7-4E70-B519-D450037C61F7}"/>
    <cellStyle name="Pattern 3 4 2" xfId="884" xr:uid="{5ADE6CAB-1F3A-466C-910C-955B72D7A5B6}"/>
    <cellStyle name="Pattern 3 4 2 2" xfId="1597" xr:uid="{D4D6DB21-60BB-4ADA-8FE5-8EDA6158C8BD}"/>
    <cellStyle name="Pattern 3 4 2 3" xfId="1776" xr:uid="{5ABE5042-964F-4D2E-BD97-70BD920DE633}"/>
    <cellStyle name="Pattern 3 4 2 4" xfId="2247" xr:uid="{4CBEF2EA-68D7-4DBE-86F7-9B9BFA74FEE2}"/>
    <cellStyle name="Pattern 3 4 3" xfId="1389" xr:uid="{39ED8314-3723-4700-BED6-F9568DBB7D85}"/>
    <cellStyle name="Pattern 3 4 4" xfId="1684" xr:uid="{21E7399C-AA49-4605-861E-1D18D1B5D29D}"/>
    <cellStyle name="Pattern 3 4 5" xfId="2041" xr:uid="{CD8352E0-54BC-4A07-9A1B-BEAF076BC992}"/>
    <cellStyle name="Pattern 3 5" xfId="1116" xr:uid="{CB2B6AE2-BEE3-4DA5-938B-DD4D1D5D63AB}"/>
    <cellStyle name="Pattern 3 6" xfId="1238" xr:uid="{163C7032-C7C2-4E80-9FE6-364FEEDB2CC5}"/>
    <cellStyle name="Pattern 3 7" xfId="1682" xr:uid="{436B7887-A025-464D-BBD6-7C04498460A1}"/>
    <cellStyle name="Percent" xfId="1" builtinId="5"/>
    <cellStyle name="Percent 2" xfId="211" xr:uid="{CC1295CB-EF23-4D35-B80F-121AF93B0F4A}"/>
    <cellStyle name="Percent 2 2" xfId="471" xr:uid="{4B126372-7F5F-4C16-9101-C88C19693120}"/>
    <cellStyle name="RowLevel_1 2" xfId="114" xr:uid="{8537A83F-AACC-404C-BDD6-61D206F924FB}"/>
    <cellStyle name="Schlecht" xfId="212" xr:uid="{049AC1C5-AE49-4155-8679-6F3E71F27F20}"/>
    <cellStyle name="Shade" xfId="42" xr:uid="{1EA15396-FACA-4775-B46D-AF3F969DE671}"/>
    <cellStyle name="Shade 2" xfId="213" xr:uid="{99DEABCA-4228-437E-BF90-71546F1E11DD}"/>
    <cellStyle name="Shade 2 2" xfId="473" xr:uid="{B93C6773-5DC8-468F-9648-DFBB717D63F2}"/>
    <cellStyle name="Shade 2 2 2" xfId="558" xr:uid="{40F8A615-8986-4920-B17D-1FA4A4B6EA8C}"/>
    <cellStyle name="Shade 2 2 2 2" xfId="773" xr:uid="{78EF3E2D-F136-4B9B-951F-EF35EADEB3C7}"/>
    <cellStyle name="Shade 2 2 2 2 2" xfId="1486" xr:uid="{4BB7B18F-CBAF-4D00-9C57-A9A54C39E6F1}"/>
    <cellStyle name="Shade 2 2 2 2 3" xfId="1738" xr:uid="{F3C84D48-8A00-4398-B80F-42C847CE5720}"/>
    <cellStyle name="Shade 2 2 2 2 4" xfId="2136" xr:uid="{2B451AA5-D25E-4DE5-98FE-65ACB23DAEAD}"/>
    <cellStyle name="Shade 2 2 2 3" xfId="1278" xr:uid="{042DE6DB-0F88-462F-9177-F8D1801DF84B}"/>
    <cellStyle name="Shade 2 2 2 4" xfId="1760" xr:uid="{B16BD979-3F06-4149-9967-312CCE9AAFE2}"/>
    <cellStyle name="Shade 2 2 2 5" xfId="1930" xr:uid="{F3FCAB5D-47E0-4334-BE68-E93ADEE24380}"/>
    <cellStyle name="Shade 2 2 3" xfId="761" xr:uid="{D2BB0EBB-E031-4E7E-A066-49979FE2964C}"/>
    <cellStyle name="Shade 2 2 3 2" xfId="1474" xr:uid="{6663E640-C4A1-43AE-A711-204827219F60}"/>
    <cellStyle name="Shade 2 2 3 3" xfId="1645" xr:uid="{6F35B535-D65E-442A-BB90-2F5377211798}"/>
    <cellStyle name="Shade 2 2 3 4" xfId="2124" xr:uid="{7300FAE2-11AF-46D5-BD65-EC4941D03E35}"/>
    <cellStyle name="Shade 2 3" xfId="321" xr:uid="{350A4384-C61A-445A-B0BB-2CD49165A349}"/>
    <cellStyle name="Shade 2 3 2" xfId="658" xr:uid="{7C36EAB6-A3A1-496D-A273-8B37E2E4CE08}"/>
    <cellStyle name="Shade 2 3 2 2" xfId="873" xr:uid="{3308912D-3C30-4A3B-9ADE-F5AA613349B2}"/>
    <cellStyle name="Shade 2 3 2 2 2" xfId="1586" xr:uid="{35D50AEC-266B-4069-98F4-6FA8BD8ED5C3}"/>
    <cellStyle name="Shade 2 3 2 2 3" xfId="1815" xr:uid="{04941E7B-F272-493E-BB69-69345B482523}"/>
    <cellStyle name="Shade 2 3 2 2 4" xfId="2236" xr:uid="{4245AD82-B39D-44ED-884F-EDBEC8A6310C}"/>
    <cellStyle name="Shade 2 3 2 3" xfId="1378" xr:uid="{994D3307-3B46-4ABD-A0EC-1B02C2FCD094}"/>
    <cellStyle name="Shade 2 3 2 4" xfId="1725" xr:uid="{6F01AE2B-E618-46BE-A9C0-B019955B5AD0}"/>
    <cellStyle name="Shade 2 3 2 5" xfId="2030" xr:uid="{CCF60250-DCA4-4FFC-BC72-4367855EF2FC}"/>
    <cellStyle name="Shade 2 3 3" xfId="687" xr:uid="{96A1F20F-4D6E-48CB-9A1C-BD951771B4CE}"/>
    <cellStyle name="Shade 2 3 3 2" xfId="902" xr:uid="{A0D36D6E-38F5-4B22-A5EF-EF51D0328D54}"/>
    <cellStyle name="Shade 2 3 3 2 2" xfId="1615" xr:uid="{F3F92111-9F59-4B0D-A7FE-336FDB92B1D6}"/>
    <cellStyle name="Shade 2 3 3 2 3" xfId="1027" xr:uid="{A1F5B947-317E-4802-8916-D8FB4EB54116}"/>
    <cellStyle name="Shade 2 3 3 2 4" xfId="2265" xr:uid="{57B60443-ED2F-4ED9-AF4D-C38C91432DCE}"/>
    <cellStyle name="Shade 2 3 3 3" xfId="1407" xr:uid="{33592DF9-5FCC-4D53-A7A6-43F9E9EC462F}"/>
    <cellStyle name="Shade 2 3 3 4" xfId="68" xr:uid="{A30B0048-488E-45E5-BE95-23BF24948EA8}"/>
    <cellStyle name="Shade 2 3 3 5" xfId="2059" xr:uid="{BB1C1B9B-244D-477C-9125-106E6E87F26D}"/>
    <cellStyle name="Shade 2 3 4" xfId="601" xr:uid="{ABA4752E-947A-4CC3-B679-99B993C11ACF}"/>
    <cellStyle name="Shade 2 3 4 2" xfId="816" xr:uid="{FBB9B029-33D7-4B1D-82F7-C86E5851DD22}"/>
    <cellStyle name="Shade 2 3 4 2 2" xfId="1529" xr:uid="{3A787F8B-0FAD-47F4-BBCE-FC769AD9C959}"/>
    <cellStyle name="Shade 2 3 4 2 3" xfId="1646" xr:uid="{F3691ADE-9FC9-4A25-827F-1D68FECB8761}"/>
    <cellStyle name="Shade 2 3 4 2 4" xfId="2179" xr:uid="{29529BA6-A551-4E1D-8392-4C21E7D3A3DC}"/>
    <cellStyle name="Shade 2 3 4 3" xfId="1321" xr:uid="{5111E2FD-6D2F-4134-A423-DE3A063EE7A2}"/>
    <cellStyle name="Shade 2 3 4 4" xfId="990" xr:uid="{C282962C-BB14-4D02-ADB3-ABD5C4613801}"/>
    <cellStyle name="Shade 2 3 4 5" xfId="1973" xr:uid="{8995AC65-F671-482A-BF96-9321752E1F86}"/>
    <cellStyle name="Shade 2 3 5" xfId="1118" xr:uid="{68D192BE-3995-48F9-AF75-73B5F8784567}"/>
    <cellStyle name="Shade 2 3 6" xfId="965" xr:uid="{6A85446E-0458-4E7E-8796-4E7A98841D49}"/>
    <cellStyle name="Shade 2 3 7" xfId="1766" xr:uid="{D61C42AD-434D-43E4-A21B-D90E3F58CA61}"/>
    <cellStyle name="Shade 3" xfId="472" xr:uid="{F359F8D6-F1CD-47ED-AEBD-E2FC8583CD1D}"/>
    <cellStyle name="Shade 3 2" xfId="612" xr:uid="{FC212F3A-2EA4-4041-9534-E436037E9F8A}"/>
    <cellStyle name="Shade 3 2 2" xfId="827" xr:uid="{40250FC2-6C83-427C-8DF0-82B1EAF45655}"/>
    <cellStyle name="Shade 3 2 2 2" xfId="1540" xr:uid="{3C4E799C-6036-4825-BA18-55ED3AC1CFB6}"/>
    <cellStyle name="Shade 3 2 2 3" xfId="1049" xr:uid="{D51C6860-40F2-4D6C-A61C-5E11009D50F5}"/>
    <cellStyle name="Shade 3 2 2 4" xfId="2190" xr:uid="{8C07E47D-2A52-4B4D-8EB0-2C6F22AFE8B4}"/>
    <cellStyle name="Shade 3 2 3" xfId="1332" xr:uid="{34A3CE71-9DBB-4A48-A39A-4AF1C33B58EC}"/>
    <cellStyle name="Shade 3 2 4" xfId="1693" xr:uid="{4BD77D33-FF4F-4990-8350-38E97C73E500}"/>
    <cellStyle name="Shade 3 2 5" xfId="1984" xr:uid="{42184DF7-8A19-4C28-9AEF-ACF2CA2D6D41}"/>
    <cellStyle name="Shade 3 3" xfId="760" xr:uid="{04E38633-FD46-4307-A5BF-204E6D63C4D3}"/>
    <cellStyle name="Shade 3 3 2" xfId="1473" xr:uid="{2B259C3A-1D13-4746-85A3-86C56C71F271}"/>
    <cellStyle name="Shade 3 3 3" xfId="937" xr:uid="{0103B679-1D2A-4FD6-8B1D-330FFC1D2A74}"/>
    <cellStyle name="Shade 3 3 4" xfId="2123" xr:uid="{0667A9C2-B1F7-4406-84C6-EA404B489CB4}"/>
    <cellStyle name="Shade 4" xfId="320" xr:uid="{066C2DAA-9A57-47E4-ADD3-3087DC4270D3}"/>
    <cellStyle name="Shade 4 2" xfId="65" xr:uid="{190DDA0D-B641-41F7-8214-80651E814626}"/>
    <cellStyle name="Shade 4 2 2" xfId="657" xr:uid="{88A3F0E3-86A9-4F28-BB71-7D9C3AF63B05}"/>
    <cellStyle name="Shade 4 2 2 2" xfId="1377" xr:uid="{C8ECA849-C804-4442-A6CF-5C6466870FF8}"/>
    <cellStyle name="Shade 4 2 2 3" xfId="1696" xr:uid="{93EB7D92-5D01-464C-9DCE-788C5AC683FD}"/>
    <cellStyle name="Shade 4 2 2 4" xfId="2029" xr:uid="{C4F4BCB0-B92C-4C2E-9F26-B5FB7EA0FF8A}"/>
    <cellStyle name="Shade 4 2 3" xfId="872" xr:uid="{5DE46753-36EC-4280-886D-2EFBAFF8C633}"/>
    <cellStyle name="Shade 4 2 3 2" xfId="1585" xr:uid="{24C23B35-835B-4DEF-B8E8-EDDE732BC9C9}"/>
    <cellStyle name="Shade 4 2 3 3" xfId="1223" xr:uid="{FFECCA1F-88A0-4534-86B1-25E8C9B0F75A}"/>
    <cellStyle name="Shade 4 2 3 4" xfId="2235" xr:uid="{285FB9E1-9B07-4DD9-A869-61F98E9E16B8}"/>
    <cellStyle name="Shade 4 3" xfId="686" xr:uid="{A64704C6-810A-4B61-B96D-F828140B1D49}"/>
    <cellStyle name="Shade 4 3 2" xfId="901" xr:uid="{BF8F580E-7D27-4900-924B-B6A2E90846F9}"/>
    <cellStyle name="Shade 4 3 2 2" xfId="1614" xr:uid="{588215A8-A732-466B-9398-9F9E74A57454}"/>
    <cellStyle name="Shade 4 3 2 3" xfId="1649" xr:uid="{89969B81-D439-4234-8302-118775B23285}"/>
    <cellStyle name="Shade 4 3 2 4" xfId="2264" xr:uid="{7AD097E5-E48A-4D2D-BA72-610F110BE85E}"/>
    <cellStyle name="Shade 4 3 3" xfId="1406" xr:uid="{43E319DC-38E1-49C2-AA7A-75FCD258D576}"/>
    <cellStyle name="Shade 4 3 4" xfId="1014" xr:uid="{5942E722-79EE-4A20-936C-FFD10C4DBD51}"/>
    <cellStyle name="Shade 4 3 5" xfId="2058" xr:uid="{95E3F700-45FD-4C27-B27E-11C2D3C4D406}"/>
    <cellStyle name="Shade 4 4" xfId="548" xr:uid="{C2410191-5B5C-488C-8AB1-D9FDEBF9108C}"/>
    <cellStyle name="Shade 4 4 2" xfId="763" xr:uid="{C7370A7A-219D-45BD-B8E1-F404D564FE54}"/>
    <cellStyle name="Shade 4 4 2 2" xfId="1476" xr:uid="{0F6F63D8-702E-47AC-BCF9-98BFA45A0BA3}"/>
    <cellStyle name="Shade 4 4 2 3" xfId="1715" xr:uid="{5FE5A8F6-50ED-462C-B646-92503A7EA219}"/>
    <cellStyle name="Shade 4 4 2 4" xfId="2126" xr:uid="{44E53369-A880-4F34-9E8A-42F24ECF1046}"/>
    <cellStyle name="Shade 4 4 3" xfId="1268" xr:uid="{1D1DD304-2898-433D-BDA6-C913C9928528}"/>
    <cellStyle name="Shade 4 4 4" xfId="1244" xr:uid="{02D5B3B7-3C8D-4CFE-9444-2AA0908954B4}"/>
    <cellStyle name="Shade 4 4 5" xfId="1920" xr:uid="{5509FACC-7DCB-465B-B8C4-0E322BD7A1D3}"/>
    <cellStyle name="Shade 4 5" xfId="1117" xr:uid="{D357A419-1D5C-4604-BE90-B4A13A70C577}"/>
    <cellStyle name="Shade 4 6" xfId="1062" xr:uid="{B807FACF-8C0D-4B37-842D-2067D737F22F}"/>
    <cellStyle name="Shade 4 7" xfId="1814" xr:uid="{8B39B13F-448C-414A-BEA9-E8B68B0B1F61}"/>
    <cellStyle name="Shade 5" xfId="111" xr:uid="{C1BF325E-5163-48B6-965C-8C93380E8F00}"/>
    <cellStyle name="Shade_B_border2" xfId="214" xr:uid="{AF2C454B-7143-4362-9D80-6C1574AD36B1}"/>
    <cellStyle name="Standard 2" xfId="63" xr:uid="{B81879D8-6E53-4BC1-BA63-7B9725A96922}"/>
    <cellStyle name="Standard 2 2" xfId="433" xr:uid="{D6624ABD-9890-47DC-8502-F7DF804A0E1B}"/>
    <cellStyle name="Standard 2 2 2" xfId="543" xr:uid="{85F23EC4-BC40-4EF2-84AA-54110C240016}"/>
    <cellStyle name="Standard 2 3" xfId="542" xr:uid="{23A56273-A6D6-46FE-8D9E-6491C81E4714}"/>
    <cellStyle name="Title 2" xfId="215" xr:uid="{349F276D-FF94-4442-901B-40EDD7A7675A}"/>
    <cellStyle name="Title 3" xfId="274" xr:uid="{571BFE2A-F84A-46CF-B649-B9125E7B9418}"/>
    <cellStyle name="Total 2" xfId="216" xr:uid="{13D82EF6-9E15-4DBC-B32C-3D0D8850DD85}"/>
    <cellStyle name="Total 2 2" xfId="603" xr:uid="{72F79E6B-E20E-430B-B7AB-5BE656A84FA3}"/>
    <cellStyle name="Total 2 2 2" xfId="818" xr:uid="{DB7F1BCE-DEA9-4E60-89E5-5B97591FFF48}"/>
    <cellStyle name="Total 2 2 2 2" xfId="1531" xr:uid="{3735DFFD-38D6-485F-9E06-DB713204D9C7}"/>
    <cellStyle name="Total 2 2 2 3" xfId="1067" xr:uid="{EC92EA22-D328-471A-9647-4D89C38C805C}"/>
    <cellStyle name="Total 2 2 2 4" xfId="2181" xr:uid="{5FD37A90-D646-4099-81E5-D16F56B09D76}"/>
    <cellStyle name="Total 2 2 3" xfId="1323" xr:uid="{46A14317-DE21-40BD-9DBE-47F8B339BE7A}"/>
    <cellStyle name="Total 2 2 4" xfId="1136" xr:uid="{DDD3322C-50FA-4BFD-A562-2E3B2B7D6878}"/>
    <cellStyle name="Total 2 2 5" xfId="1975" xr:uid="{182AD52C-58BE-4D5B-A774-EFC833064D30}"/>
    <cellStyle name="Total 2 3" xfId="664" xr:uid="{4802ECF5-9620-4CDA-B7D7-730CE8470502}"/>
    <cellStyle name="Total 2 3 2" xfId="879" xr:uid="{125282D3-BE2B-425A-B8CE-EFD014751B8F}"/>
    <cellStyle name="Total 2 3 2 2" xfId="1592" xr:uid="{231ED27F-DD73-4DA4-849F-689E5239DCCD}"/>
    <cellStyle name="Total 2 3 2 3" xfId="1202" xr:uid="{B1CF44B0-A224-4D2F-9953-0083F07EA94F}"/>
    <cellStyle name="Total 2 3 2 4" xfId="2242" xr:uid="{ECE6934B-ACF6-46F5-A61B-87B37AC33826}"/>
    <cellStyle name="Total 2 3 3" xfId="1384" xr:uid="{F9B689B3-8D05-42AA-ABA6-11685B475160}"/>
    <cellStyle name="Total 2 3 4" xfId="1181" xr:uid="{6F786F93-BBE1-479B-8E27-B5A6A9669D97}"/>
    <cellStyle name="Total 2 3 5" xfId="2036" xr:uid="{AC2F3305-AF46-46DB-A643-E52DD2AC708A}"/>
    <cellStyle name="Total 2 4" xfId="552" xr:uid="{BCBFE4D7-9843-49A1-B01B-F110CBBB7A65}"/>
    <cellStyle name="Total 2 4 2" xfId="767" xr:uid="{1F6E1B86-1D32-47CA-BAAF-F4BE5968AE5A}"/>
    <cellStyle name="Total 2 4 2 2" xfId="1480" xr:uid="{CF656334-2CF3-461A-B0FF-C4B63F9C8962}"/>
    <cellStyle name="Total 2 4 2 3" xfId="1170" xr:uid="{D289BBC3-9EB4-4C62-AE01-202DE8A05A61}"/>
    <cellStyle name="Total 2 4 2 4" xfId="2130" xr:uid="{67CD5A78-4B44-4490-B5D1-2A8D18EB5A53}"/>
    <cellStyle name="Total 2 4 3" xfId="1272" xr:uid="{20691F64-88C7-4FEC-BE8D-210F16C6ABCB}"/>
    <cellStyle name="Total 2 4 4" xfId="1141" xr:uid="{18B50BA1-84A8-4ECE-9315-F11F15B277F7}"/>
    <cellStyle name="Total 2 4 5" xfId="1924" xr:uid="{CD713A63-0014-4BC9-82A2-DE99E460BB1D}"/>
    <cellStyle name="Total 2 5" xfId="723" xr:uid="{D52619FF-311B-4A60-A386-8D36D5AB89A3}"/>
    <cellStyle name="Total 2 5 2" xfId="1443" xr:uid="{080DD4D9-6F27-4BC3-87DD-5C10D87DD095}"/>
    <cellStyle name="Total 2 5 3" xfId="1201" xr:uid="{48530773-DC40-4BE1-9959-89026782141F}"/>
    <cellStyle name="Total 2 5 4" xfId="2094" xr:uid="{A31F7F2D-472E-4FAB-9F0A-A2350DF2698E}"/>
    <cellStyle name="Total 2 6" xfId="1043" xr:uid="{F063EC7B-1AE6-4AA7-B9F7-E63BAE965C24}"/>
    <cellStyle name="Total 2 7" xfId="1818" xr:uid="{A4A25513-2703-4C5C-8A9C-E18AA0D28F70}"/>
    <cellStyle name="Total 2 8" xfId="1694" xr:uid="{9A0FF57A-BB6D-4857-90D3-A21F7D7DD334}"/>
    <cellStyle name="Total 3" xfId="275" xr:uid="{44957E21-15ED-455E-9ECD-73EA87C16CA7}"/>
    <cellStyle name="Total 3 2" xfId="627" xr:uid="{19F1DA54-52E4-4DF8-ABF2-38A9F71F2CFB}"/>
    <cellStyle name="Total 3 2 2" xfId="842" xr:uid="{3D7B457F-A6EB-4FE4-966C-6A3B88256E09}"/>
    <cellStyle name="Total 3 2 2 2" xfId="1555" xr:uid="{023032D5-BFB2-4143-8810-9A01DBACC3AF}"/>
    <cellStyle name="Total 3 2 2 3" xfId="1658" xr:uid="{0F22E0FD-BFB7-4C76-BF65-AAFE09918D33}"/>
    <cellStyle name="Total 3 2 2 4" xfId="2205" xr:uid="{FC609CA1-FC1B-4217-9B92-593E465B93DD}"/>
    <cellStyle name="Total 3 2 3" xfId="1347" xr:uid="{2CE2CA7B-54D3-42AB-9DEB-6426ACCE7064}"/>
    <cellStyle name="Total 3 2 4" xfId="1155" xr:uid="{A73F12C5-48F0-4B44-BADF-F05FF8D93704}"/>
    <cellStyle name="Total 3 2 5" xfId="1999" xr:uid="{EBA2D538-CC84-4D1E-9AD1-82534BD25F6D}"/>
    <cellStyle name="Total 3 3" xfId="590" xr:uid="{F39269DC-B7A7-4B78-96F1-0C84A71A71B9}"/>
    <cellStyle name="Total 3 3 2" xfId="805" xr:uid="{98D3E7AE-411A-4C0F-BAD1-28872D2B32C6}"/>
    <cellStyle name="Total 3 3 2 2" xfId="1518" xr:uid="{3638545B-BC7D-49AF-9E6D-6CEAB6BA718A}"/>
    <cellStyle name="Total 3 3 2 3" xfId="1041" xr:uid="{64344B4E-172A-4C99-847F-478EDA197723}"/>
    <cellStyle name="Total 3 3 2 4" xfId="2168" xr:uid="{586E5E19-9B47-4AD9-A496-37B46800552D}"/>
    <cellStyle name="Total 3 3 3" xfId="1310" xr:uid="{BC023E52-1A85-4D72-A6B0-BF96D9F3B370}"/>
    <cellStyle name="Total 3 3 4" xfId="40" xr:uid="{548FB319-05CC-4F4E-86D8-0FB362C3612B}"/>
    <cellStyle name="Total 3 3 5" xfId="1962" xr:uid="{C87A1220-3E8B-41E7-8187-B0895331CDCA}"/>
    <cellStyle name="Total 3 4" xfId="631" xr:uid="{F6F7803F-F48E-41CB-83B6-0A7D26AB7BB8}"/>
    <cellStyle name="Total 3 4 2" xfId="846" xr:uid="{40F14BCA-700D-4B14-A3DF-BF8426BDD5C6}"/>
    <cellStyle name="Total 3 4 2 2" xfId="1559" xr:uid="{A3BE5FA1-AD52-43BC-90F0-359EAADBAE45}"/>
    <cellStyle name="Total 3 4 2 3" xfId="1163" xr:uid="{DC1527FA-D9DE-4590-8DEE-0C97081BCE94}"/>
    <cellStyle name="Total 3 4 2 4" xfId="2209" xr:uid="{F2537135-C5EC-4D71-811C-69FDC4C3A859}"/>
    <cellStyle name="Total 3 4 3" xfId="1351" xr:uid="{893CC3CD-DB18-421E-BBAF-48ED0C2AA3D0}"/>
    <cellStyle name="Total 3 4 4" xfId="1003" xr:uid="{0A8D86F6-0630-4A14-AE44-182716784299}"/>
    <cellStyle name="Total 3 4 5" xfId="2003" xr:uid="{FFD69E8D-8943-4735-85B4-E34475334C78}"/>
    <cellStyle name="Total 3 5" xfId="728" xr:uid="{42996628-A94F-435D-A794-83FDABF6B1E8}"/>
    <cellStyle name="Total 3 5 2" xfId="1448" xr:uid="{D838D99E-55C5-4E54-B8EC-AFAC6EE6DCCD}"/>
    <cellStyle name="Total 3 5 3" xfId="1124" xr:uid="{C963D27A-1C3B-4EA5-87C8-F7B39E5B6780}"/>
    <cellStyle name="Total 3 5 4" xfId="2099" xr:uid="{8B1EF2AC-3D82-4645-A14D-A3FE20A78B59}"/>
    <cellStyle name="Total 3 6" xfId="1080" xr:uid="{AB227F54-62FC-4426-B038-49806D1E9EB8}"/>
    <cellStyle name="Total 3 7" xfId="1876" xr:uid="{3239295F-F506-4FB5-9BEF-A3B1ED1AC317}"/>
    <cellStyle name="Total 3 8" xfId="1780" xr:uid="{59F35759-D2D5-489D-AA98-84F00F5A2A2D}"/>
    <cellStyle name="Überschrift" xfId="217" xr:uid="{0A9ABD52-3DBA-443F-8D6C-68BD88C484FC}"/>
    <cellStyle name="Überschrift 1" xfId="218" xr:uid="{DD0853DF-6959-40E7-B714-BAD9912DA9C6}"/>
    <cellStyle name="Überschrift 2" xfId="219" xr:uid="{BA38D154-0546-4FE8-97B7-909876DA91EB}"/>
    <cellStyle name="Überschrift 3" xfId="220" xr:uid="{D461F748-9A0E-4FBF-9351-794243941CDB}"/>
    <cellStyle name="Überschrift 4" xfId="221" xr:uid="{D7CE8A40-733D-4161-A607-4D81972BC140}"/>
    <cellStyle name="Verknüpfte Zelle" xfId="222" xr:uid="{B7287709-2BD1-4AEB-A0EA-7B926330207D}"/>
    <cellStyle name="Warnender Text" xfId="76" hidden="1" xr:uid="{41C3E3E4-9CBA-4C27-80F9-294AA6C5D4A7}"/>
    <cellStyle name="Warnender Text" xfId="948" hidden="1" xr:uid="{3DDD6D2B-B995-4FEB-B18A-00605A5104D4}"/>
    <cellStyle name="Warnender Text" xfId="1221" hidden="1" xr:uid="{0FE185E2-ED70-451D-B0AB-E680489C5960}"/>
    <cellStyle name="Warnender Text" xfId="1797" hidden="1" xr:uid="{A6DBD248-9D85-4C7B-A11E-CBCF7E4C190C}"/>
    <cellStyle name="Warnender Text" xfId="1211" hidden="1" xr:uid="{2966DF3F-11CA-40F2-B91D-273428AAEBE7}"/>
    <cellStyle name="Warnender Text" xfId="1796" hidden="1" xr:uid="{877E275E-05FD-4642-8D57-E6FDA795EF36}"/>
    <cellStyle name="Warnender Text" xfId="1729" hidden="1" xr:uid="{0E8B3221-B3CF-4749-9C0B-6E285CE2A7B6}"/>
    <cellStyle name="Warnender Text" xfId="2299" hidden="1" xr:uid="{E8562C33-DEEE-468F-9A7E-24B8BBBC564C}"/>
    <cellStyle name="Warnender Text 2" xfId="432" xr:uid="{5E737274-C9B8-474B-B3AF-22FB8666AD8F}"/>
    <cellStyle name="Warnender Text 3" xfId="323" xr:uid="{6C1018E2-376B-497D-967C-CF7FA0B13EC3}"/>
    <cellStyle name="Warning Text 2" xfId="223" xr:uid="{DB458B8E-D0F8-43E8-9A59-0B42991A7E82}"/>
    <cellStyle name="Warning Text 3" xfId="276" xr:uid="{07F26E00-5337-453A-988F-ABABC90D8B44}"/>
    <cellStyle name="Zelle überprüfen" xfId="224" xr:uid="{24675682-C22D-4F61-92FB-B4C42DD5C0A1}"/>
    <cellStyle name="Гиперссылка" xfId="225" xr:uid="{FE191253-7970-4640-BFD4-1714325DFA53}"/>
    <cellStyle name="Гиперссылка 2" xfId="226" xr:uid="{CF189934-894D-41D4-8E55-1AF2CF9BC167}"/>
    <cellStyle name="Гиперссылка 3" xfId="234" xr:uid="{C010FE6F-9B4F-4DF0-8812-046354190947}"/>
    <cellStyle name="Гиперссылка 4" xfId="406" xr:uid="{D96BF14D-8EFD-4921-AFE7-3C942F0CC846}"/>
    <cellStyle name="Обычный_2++" xfId="53" xr:uid="{BC761091-9273-4539-A0B7-AE9ED827CA0E}"/>
    <cellStyle name="Обычный_CRF2002 (1)" xfId="13" xr:uid="{00000000-0005-0000-0000-000012000000}"/>
    <cellStyle name="Обычный_LULUCF module - v 1.0" xfId="15" xr:uid="{00000000-0005-0000-0000-000013000000}"/>
  </cellStyles>
  <dxfs count="60">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740000"/>
      <color rgb="FF6E8000"/>
      <color rgb="FF808000"/>
      <color rgb="FFCCFF33"/>
      <color rgb="FFFF9999"/>
      <color rgb="FF009999"/>
      <color rgb="FFC1FFC7"/>
      <color rgb="FF741300"/>
      <color rgb="FFAD6600"/>
      <color rgb="FFAA1D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onnections" Target="connections.xml"/><Relationship Id="rId5" Type="http://schemas.openxmlformats.org/officeDocument/2006/relationships/worksheet" Target="worksheets/sheet5.xml"/><Relationship Id="rId15" Type="http://schemas.microsoft.com/office/2017/10/relationships/person" Target="persons/person.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37</xdr:row>
      <xdr:rowOff>1681</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D3" dT="2021-05-24T22:06:30.26" personId="{811026A2-74EF-4287-974D-D90683F22217}" id="{DEC2ADC6-4AB2-454A-B069-050E86ABCA25}">
    <text>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ext>
  </threadedComment>
  <threadedComment ref="E32" dT="2020-08-19T00:06:43.00" personId="{811026A2-74EF-4287-974D-D90683F22217}" id="{19777683-0E7F-4DAF-955F-A7EBAC7AAEEA}">
    <text>Leave this cell blank.</text>
  </threadedComment>
  <threadedComment ref="E33" dT="2020-08-19T00:06:43.00" personId="{811026A2-74EF-4287-974D-D90683F22217}" id="{A2328F4B-C3F9-4761-BF76-1D4F4D6A14B6}">
    <text>Leave this cell blank.</text>
  </threadedComment>
  <threadedComment ref="E35" dT="2020-08-19T00:06:43.00" personId="{811026A2-74EF-4287-974D-D90683F22217}" id="{3224698C-8114-49BB-A425-26AE0DED31AE}">
    <text>Leave this cell blank.</text>
  </threadedComment>
  <threadedComment ref="I40" dT="2021-05-24T22:03:23.71" personId="{811026A2-74EF-4287-974D-D90683F22217}" id="{E2106FC3-386C-4714-B306-9BA0FD425274}">
    <text>Unit varies based on currency in this EPS region</text>
  </threadedComment>
  <threadedComment ref="I72" dT="2021-05-24T22:03:35.61" personId="{811026A2-74EF-4287-974D-D90683F22217}" id="{E8911680-E731-4D67-9690-17976D3FED66}">
    <text>Unit varies based on currency in this EPS region</text>
  </threadedComment>
  <threadedComment ref="D74" dT="2020-08-19T00:06:43.00" personId="{811026A2-74EF-4287-974D-D90683F22217}" id="{5B177B48-17FC-4889-93EE-8CEBBC9D67A1}">
    <text>Leave this cell blank.</text>
  </threadedComment>
  <threadedComment ref="D75" dT="2020-08-19T00:06:43.00" personId="{811026A2-74EF-4287-974D-D90683F22217}" id="{FC0E8780-2055-48EE-B42B-F31936B1D4FF}">
    <text>Leave this cell blank.</text>
  </threadedComment>
  <threadedComment ref="D76" dT="2020-08-19T00:06:43.00" personId="{811026A2-74EF-4287-974D-D90683F22217}" id="{9E6238C4-2B41-4F84-9F69-94DEF5E3EB8C}">
    <text>Leave this cell blank.</text>
  </threadedComment>
  <threadedComment ref="E76" dT="2020-08-19T00:06:43.00" personId="{811026A2-74EF-4287-974D-D90683F22217}" id="{6E9F8D40-752E-4116-9D9F-F74F76285640}">
    <text>Leave this cell blank.</text>
  </threadedComment>
  <threadedComment ref="B80" dT="2021-05-24T22:05:02.77" personId="{811026A2-74EF-4287-974D-D90683F22217}" id="{C12E46EA-3F96-434D-AD07-C9DAE30A70F4}">
    <text>Several Vensim variables are grouped under the same policy lever in the web app for this policy.</text>
  </threadedComment>
  <threadedComment ref="B86" dT="2021-05-24T22:19:40.61" personId="{811026A2-74EF-4287-974D-D90683F22217}" id="{A29A373E-8B2B-4B45-BF1E-AC6A2B5F3C17}">
    <text>Several Vensim variables are grouped under the same policy lever in the web app for this policy.</text>
  </threadedComment>
  <threadedComment ref="D91" dT="2020-08-19T00:06:43.00" personId="{811026A2-74EF-4287-974D-D90683F22217}" id="{4879F214-E99D-4D42-8C39-70789BBBC99D}">
    <text>Leave this cell blank.</text>
  </threadedComment>
  <threadedComment ref="D92" dT="2020-08-19T00:06:43.00" personId="{811026A2-74EF-4287-974D-D90683F22217}" id="{29C92E86-4989-4367-A9C0-46D156A7CEBB}">
    <text>Leave this cell blank.</text>
  </threadedComment>
  <threadedComment ref="D93" dT="2020-08-19T00:06:43.00" personId="{811026A2-74EF-4287-974D-D90683F22217}" id="{8C94AB36-0C9D-4D5F-A64A-5E1836200BD4}">
    <text>Leave this cell blank.</text>
  </threadedComment>
  <threadedComment ref="D94" dT="2020-08-19T00:06:43.00" personId="{811026A2-74EF-4287-974D-D90683F22217}" id="{0785BC27-69F5-4B43-8886-6AB6B3A1C38C}">
    <text>Leave this cell blank.</text>
  </threadedComment>
  <threadedComment ref="D95" dT="2020-08-19T00:06:43.00" personId="{811026A2-74EF-4287-974D-D90683F22217}" id="{4E6A3C34-D015-4798-8B15-C2C63B01F6C3}">
    <text>Leave this cell blank.</text>
  </threadedComment>
  <threadedComment ref="D96" dT="2020-08-19T00:06:43.00" personId="{811026A2-74EF-4287-974D-D90683F22217}" id="{7355F6F6-D3AD-4011-944E-FCE1A44D743D}">
    <text>Leave this cell blank.</text>
  </threadedComment>
  <threadedComment ref="D97" dT="2020-08-19T00:06:43.00" personId="{811026A2-74EF-4287-974D-D90683F22217}" id="{52DDC055-DFE6-4C4D-97FC-B38B71C63DF3}">
    <text>Leave this cell blank.</text>
  </threadedComment>
  <threadedComment ref="D98" dT="2020-08-19T00:06:43.00" personId="{811026A2-74EF-4287-974D-D90683F22217}" id="{0EFD8687-3DDE-4CBD-AEA3-EE622A1F5ED4}">
    <text>Leave this cell blank.</text>
  </threadedComment>
  <threadedComment ref="D99" dT="2020-08-19T00:06:43.00" personId="{811026A2-74EF-4287-974D-D90683F22217}" id="{4F677542-9574-41F5-9B11-3E8FA1978897}">
    <text>Leave this cell blank.</text>
  </threadedComment>
  <threadedComment ref="D100" dT="2020-08-19T00:06:43.00" personId="{811026A2-74EF-4287-974D-D90683F22217}" id="{C6EC601F-FF77-423D-9BE3-C8F28EB3F9D6}">
    <text>Leave this cell blank.</text>
  </threadedComment>
  <threadedComment ref="D101" dT="2020-08-19T00:06:43.00" personId="{811026A2-74EF-4287-974D-D90683F22217}" id="{A5E5F926-8C26-4331-A7DC-EFA14653951A}">
    <text>Leave this cell blank.</text>
  </threadedComment>
  <threadedComment ref="E101" dT="2020-08-19T00:06:43.00" personId="{811026A2-74EF-4287-974D-D90683F22217}" id="{FBB6CCFB-0F4E-489C-9FA4-2FCAFFEE5EFA}">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2.bin"/><Relationship Id="rId1" Type="http://schemas.openxmlformats.org/officeDocument/2006/relationships/hyperlink" Target="https://www.fas.org/sgp/crs/misc/R40562.pdf,%20p.3,%20paragraph%201" TargetMode="Externa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3"/>
  <sheetViews>
    <sheetView tabSelected="1" zoomScale="120" zoomScaleNormal="120" workbookViewId="0">
      <selection activeCell="F19" sqref="F19"/>
    </sheetView>
  </sheetViews>
  <sheetFormatPr defaultColWidth="8.81640625" defaultRowHeight="14.5" x14ac:dyDescent="0.35"/>
  <cols>
    <col min="1" max="1" width="28.54296875" style="8" customWidth="1"/>
    <col min="2" max="2" width="24.453125" style="8" customWidth="1"/>
    <col min="3" max="16384" width="8.81640625" style="8"/>
  </cols>
  <sheetData>
    <row r="1" spans="1:2" x14ac:dyDescent="0.35">
      <c r="A1" s="12" t="s">
        <v>103</v>
      </c>
    </row>
    <row r="3" spans="1:2" x14ac:dyDescent="0.35">
      <c r="A3" s="8" t="s">
        <v>104</v>
      </c>
    </row>
    <row r="4" spans="1:2" x14ac:dyDescent="0.35">
      <c r="A4" s="8" t="s">
        <v>142</v>
      </c>
    </row>
    <row r="5" spans="1:2" x14ac:dyDescent="0.35">
      <c r="A5" s="8" t="s">
        <v>108</v>
      </c>
    </row>
    <row r="6" spans="1:2" x14ac:dyDescent="0.35">
      <c r="A6" s="8" t="s">
        <v>105</v>
      </c>
    </row>
    <row r="8" spans="1:2" x14ac:dyDescent="0.35">
      <c r="A8" s="8" t="s">
        <v>106</v>
      </c>
    </row>
    <row r="9" spans="1:2" x14ac:dyDescent="0.35">
      <c r="A9" s="8" t="s">
        <v>107</v>
      </c>
    </row>
    <row r="10" spans="1:2" x14ac:dyDescent="0.35">
      <c r="A10" s="47" t="s">
        <v>2859</v>
      </c>
    </row>
    <row r="11" spans="1:2" x14ac:dyDescent="0.35">
      <c r="A11" s="47"/>
    </row>
    <row r="12" spans="1:2" x14ac:dyDescent="0.35">
      <c r="A12" s="8" t="s">
        <v>109</v>
      </c>
    </row>
    <row r="13" spans="1:2" x14ac:dyDescent="0.35">
      <c r="A13" s="8" t="s">
        <v>110</v>
      </c>
    </row>
    <row r="14" spans="1:2" x14ac:dyDescent="0.35">
      <c r="A14" s="8" t="s">
        <v>111</v>
      </c>
    </row>
    <row r="16" spans="1:2" x14ac:dyDescent="0.35">
      <c r="A16" s="48" t="s">
        <v>2953</v>
      </c>
      <c r="B16" s="259"/>
    </row>
    <row r="17" spans="1:3" x14ac:dyDescent="0.35">
      <c r="A17" s="262" t="s">
        <v>2936</v>
      </c>
      <c r="B17" s="214">
        <f>MAX(PolicyLevers!H:H)</f>
        <v>1654</v>
      </c>
    </row>
    <row r="18" spans="1:3" x14ac:dyDescent="0.35">
      <c r="A18" s="263" t="s">
        <v>2952</v>
      </c>
      <c r="B18" s="214" t="str" cm="1">
        <f t="array" ref="B18">IF(MIN(IF(COUNTIF(PolicyLevers!$H$2:$H$1280,PolicyLevers!$H$2:$H$1280)&gt;1,PolicyLevers!$H$2:$H$1280, ""))=0,"No duplicate ID numbers",MIN(IF(COUNTIF(PolicyLevers!$H$2:$H$1280,PolicyLevers!$H$2:$H$1280)&gt;1,PolicyLevers!$H$2:$H$1280, "")))</f>
        <v>No duplicate ID numbers</v>
      </c>
    </row>
    <row r="19" spans="1:3" ht="29" x14ac:dyDescent="0.35">
      <c r="A19" s="108" t="s">
        <v>3097</v>
      </c>
      <c r="B19" s="214" t="str" cm="1">
        <f t="array" ref="B19">IF(MIN(IF((NOT(ISNUMBER(PolicyLevers!$H$2:$H$1280)))*(ISTEXT(PolicyLevers!$I$2:$I$1280)),ROW(PolicyLevers!$H$2:$H$1280)))=0,"No missing ID numbers",MIN(IF((NOT(ISNUMBER(PolicyLevers!$H$2:$H$1280)))*(ISTEXT(PolicyLevers!$I$2:$I$1280)),ROW(PolicyLevers!$H$2:$H$1280))))</f>
        <v>No missing ID numbers</v>
      </c>
    </row>
    <row r="21" spans="1:3" x14ac:dyDescent="0.35">
      <c r="A21" s="48" t="s">
        <v>3377</v>
      </c>
      <c r="B21" s="259"/>
    </row>
    <row r="22" spans="1:3" x14ac:dyDescent="0.35">
      <c r="A22" s="8" t="s">
        <v>3371</v>
      </c>
    </row>
    <row r="23" spans="1:3" x14ac:dyDescent="0.35">
      <c r="A23" s="8" t="s">
        <v>3372</v>
      </c>
    </row>
    <row r="24" spans="1:3" x14ac:dyDescent="0.35">
      <c r="A24" s="8" t="s">
        <v>3373</v>
      </c>
    </row>
    <row r="25" spans="1:3" x14ac:dyDescent="0.35">
      <c r="A25" s="8" t="s">
        <v>3374</v>
      </c>
    </row>
    <row r="27" spans="1:3" x14ac:dyDescent="0.35">
      <c r="A27" s="48" t="s">
        <v>3375</v>
      </c>
      <c r="B27" s="259"/>
      <c r="C27" s="259"/>
    </row>
    <row r="28" spans="1:3" x14ac:dyDescent="0.35">
      <c r="A28" s="8" t="s">
        <v>2946</v>
      </c>
    </row>
    <row r="29" spans="1:3" x14ac:dyDescent="0.35">
      <c r="A29" s="8" t="s">
        <v>2932</v>
      </c>
    </row>
    <row r="30" spans="1:3" x14ac:dyDescent="0.35">
      <c r="A30" s="8" t="s">
        <v>2933</v>
      </c>
    </row>
    <row r="31" spans="1:3" x14ac:dyDescent="0.35">
      <c r="A31" s="8" t="s">
        <v>2934</v>
      </c>
    </row>
    <row r="32" spans="1:3" x14ac:dyDescent="0.35">
      <c r="A32" s="8" t="s">
        <v>2935</v>
      </c>
    </row>
    <row r="34" spans="1:2" x14ac:dyDescent="0.35">
      <c r="A34" s="8" t="s">
        <v>2947</v>
      </c>
    </row>
    <row r="35" spans="1:2" x14ac:dyDescent="0.35">
      <c r="A35" s="8" t="s">
        <v>2930</v>
      </c>
    </row>
    <row r="36" spans="1:2" x14ac:dyDescent="0.35">
      <c r="A36" s="8" t="s">
        <v>2931</v>
      </c>
    </row>
    <row r="38" spans="1:2" x14ac:dyDescent="0.35">
      <c r="A38" s="8" t="s">
        <v>2948</v>
      </c>
    </row>
    <row r="39" spans="1:2" x14ac:dyDescent="0.35">
      <c r="A39" s="8" t="s">
        <v>2937</v>
      </c>
    </row>
    <row r="40" spans="1:2" x14ac:dyDescent="0.35">
      <c r="A40" s="8" t="s">
        <v>2938</v>
      </c>
    </row>
    <row r="42" spans="1:2" x14ac:dyDescent="0.35">
      <c r="A42" s="8" t="s">
        <v>2949</v>
      </c>
    </row>
    <row r="43" spans="1:2" x14ac:dyDescent="0.35">
      <c r="A43" s="8" t="s">
        <v>2939</v>
      </c>
    </row>
    <row r="44" spans="1:2" x14ac:dyDescent="0.35">
      <c r="A44" s="8" t="s">
        <v>2940</v>
      </c>
    </row>
    <row r="46" spans="1:2" x14ac:dyDescent="0.35">
      <c r="A46" s="48" t="s">
        <v>3376</v>
      </c>
      <c r="B46" s="259"/>
    </row>
    <row r="47" spans="1:2" x14ac:dyDescent="0.35">
      <c r="A47" s="8" t="s">
        <v>2941</v>
      </c>
    </row>
    <row r="48" spans="1:2" x14ac:dyDescent="0.35">
      <c r="A48" s="8" t="s">
        <v>2942</v>
      </c>
    </row>
    <row r="50" spans="1:1" x14ac:dyDescent="0.35">
      <c r="A50" s="8" t="s">
        <v>2943</v>
      </c>
    </row>
    <row r="51" spans="1:1" x14ac:dyDescent="0.35">
      <c r="A51" s="8" t="s">
        <v>2950</v>
      </c>
    </row>
    <row r="52" spans="1:1" x14ac:dyDescent="0.35">
      <c r="A52" s="8" t="s">
        <v>2944</v>
      </c>
    </row>
    <row r="53" spans="1:1" x14ac:dyDescent="0.35">
      <c r="A53" s="8" t="s">
        <v>2945</v>
      </c>
    </row>
  </sheetData>
  <conditionalFormatting sqref="B18">
    <cfRule type="containsText" dxfId="59" priority="3" stopIfTrue="1" operator="containsText" text="No duplicate ID numbers">
      <formula>NOT(ISERROR(SEARCH("No duplicate ID numbers",B18)))</formula>
    </cfRule>
    <cfRule type="cellIs" dxfId="58" priority="4" operator="greaterThan">
      <formula>0</formula>
    </cfRule>
  </conditionalFormatting>
  <conditionalFormatting sqref="B19">
    <cfRule type="containsText" dxfId="57" priority="1" stopIfTrue="1" operator="containsText" text="No missing ID numbers">
      <formula>NOT(ISERROR(SEARCH("No missing ID numbers",B19)))</formula>
    </cfRule>
    <cfRule type="cellIs" dxfId="56"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228CE5-9D06-4682-AB92-F646FE0659F9}">
  <sheetPr>
    <tabColor rgb="FF92D050"/>
  </sheetPr>
  <dimension ref="A1:N101"/>
  <sheetViews>
    <sheetView topLeftCell="F1" zoomScale="90" zoomScaleNormal="90" workbookViewId="0">
      <pane ySplit="3" topLeftCell="A13" activePane="bottomLeft" state="frozen"/>
      <selection pane="bottomLeft" activeCell="G13" sqref="G13"/>
    </sheetView>
  </sheetViews>
  <sheetFormatPr defaultColWidth="8.81640625" defaultRowHeight="14.5" x14ac:dyDescent="0.35"/>
  <cols>
    <col min="1" max="5" width="20.1796875" customWidth="1"/>
    <col min="6" max="8" width="10.1796875" customWidth="1"/>
    <col min="9" max="9" width="20.1796875" customWidth="1"/>
    <col min="10" max="10" width="153.453125" customWidth="1"/>
    <col min="11" max="12" width="20.1796875" customWidth="1"/>
    <col min="13" max="13" width="129.453125" style="375" customWidth="1"/>
    <col min="14" max="14" width="67.453125" customWidth="1"/>
  </cols>
  <sheetData>
    <row r="1" spans="1:14" x14ac:dyDescent="0.35">
      <c r="A1" s="211" t="s">
        <v>3339</v>
      </c>
      <c r="M1" s="378"/>
    </row>
    <row r="2" spans="1:14" x14ac:dyDescent="0.35">
      <c r="A2" s="352" t="s">
        <v>3340</v>
      </c>
      <c r="M2" s="378"/>
    </row>
    <row r="3" spans="1:14" ht="43.5" x14ac:dyDescent="0.35">
      <c r="A3" s="202" t="s">
        <v>3</v>
      </c>
      <c r="B3" s="202" t="s">
        <v>0</v>
      </c>
      <c r="C3" s="202" t="s">
        <v>1</v>
      </c>
      <c r="D3" s="52" t="s">
        <v>366</v>
      </c>
      <c r="E3" s="51" t="s">
        <v>2296</v>
      </c>
      <c r="F3" s="351" t="s">
        <v>70</v>
      </c>
      <c r="G3" s="351" t="s">
        <v>71</v>
      </c>
      <c r="H3" s="351" t="s">
        <v>82</v>
      </c>
      <c r="I3" s="51" t="s">
        <v>29</v>
      </c>
      <c r="J3" s="294" t="s">
        <v>2</v>
      </c>
      <c r="K3" s="51" t="s">
        <v>466</v>
      </c>
      <c r="L3" s="51" t="s">
        <v>197</v>
      </c>
      <c r="M3" s="275" t="s">
        <v>149</v>
      </c>
      <c r="N3" s="49" t="s">
        <v>150</v>
      </c>
    </row>
    <row r="4" spans="1:14" ht="136" customHeight="1" x14ac:dyDescent="0.35">
      <c r="A4" s="197" t="s">
        <v>4</v>
      </c>
      <c r="B4" s="197" t="s">
        <v>2436</v>
      </c>
      <c r="C4" s="4" t="s">
        <v>2431</v>
      </c>
      <c r="D4" s="2" t="s">
        <v>2430</v>
      </c>
      <c r="E4" s="2" t="s">
        <v>2432</v>
      </c>
      <c r="F4" s="200">
        <v>0</v>
      </c>
      <c r="G4" s="200">
        <v>1</v>
      </c>
      <c r="H4" s="200">
        <v>0.02</v>
      </c>
      <c r="I4" s="2" t="s">
        <v>2433</v>
      </c>
      <c r="J4" s="460" t="s">
        <v>3488</v>
      </c>
      <c r="K4" s="65" t="s">
        <v>2435</v>
      </c>
      <c r="L4" s="205" t="s">
        <v>2434</v>
      </c>
    </row>
    <row r="5" spans="1:14" ht="72.5" x14ac:dyDescent="0.35">
      <c r="A5" s="196" t="s">
        <v>4</v>
      </c>
      <c r="B5" s="197" t="s">
        <v>2506</v>
      </c>
      <c r="C5" s="4" t="s">
        <v>2507</v>
      </c>
      <c r="D5" s="2" t="s">
        <v>2507</v>
      </c>
      <c r="E5" s="2" t="s">
        <v>2508</v>
      </c>
      <c r="F5" s="207">
        <v>0</v>
      </c>
      <c r="G5" s="207">
        <v>300</v>
      </c>
      <c r="H5" s="207">
        <v>5</v>
      </c>
      <c r="I5" s="2" t="s">
        <v>2509</v>
      </c>
      <c r="J5" s="459" t="s">
        <v>3445</v>
      </c>
      <c r="K5" s="2"/>
      <c r="L5" s="205" t="s">
        <v>2787</v>
      </c>
      <c r="M5" s="355" t="s">
        <v>3368</v>
      </c>
    </row>
    <row r="6" spans="1:14" ht="93.65" customHeight="1" x14ac:dyDescent="0.35">
      <c r="A6" s="196" t="s">
        <v>4</v>
      </c>
      <c r="B6" s="196" t="s">
        <v>2502</v>
      </c>
      <c r="C6" s="4" t="s">
        <v>2503</v>
      </c>
      <c r="D6" s="196" t="s">
        <v>2511</v>
      </c>
      <c r="E6" s="195" t="s">
        <v>2504</v>
      </c>
      <c r="F6" s="59">
        <v>0</v>
      </c>
      <c r="G6" s="59">
        <v>1</v>
      </c>
      <c r="H6" s="59">
        <v>0.02</v>
      </c>
      <c r="I6" s="53" t="s">
        <v>2505</v>
      </c>
      <c r="J6" s="460" t="s">
        <v>3485</v>
      </c>
      <c r="K6" s="65"/>
      <c r="L6" s="65" t="s">
        <v>2788</v>
      </c>
      <c r="M6" s="276" t="s">
        <v>2510</v>
      </c>
    </row>
    <row r="7" spans="1:14" ht="409.5" customHeight="1" x14ac:dyDescent="0.35">
      <c r="A7" s="196" t="s">
        <v>4</v>
      </c>
      <c r="B7" s="196" t="s">
        <v>3141</v>
      </c>
      <c r="C7" s="4" t="s">
        <v>491</v>
      </c>
      <c r="D7" s="196" t="s">
        <v>3142</v>
      </c>
      <c r="E7" s="195" t="s">
        <v>2339</v>
      </c>
      <c r="F7" s="59">
        <v>0</v>
      </c>
      <c r="G7" s="59">
        <v>1</v>
      </c>
      <c r="H7" s="59">
        <v>0.01</v>
      </c>
      <c r="I7" s="53" t="s">
        <v>492</v>
      </c>
      <c r="J7" s="460" t="s">
        <v>3501</v>
      </c>
      <c r="K7" s="65" t="s">
        <v>493</v>
      </c>
      <c r="L7" s="65" t="s">
        <v>494</v>
      </c>
      <c r="M7" s="376" t="s">
        <v>3341</v>
      </c>
    </row>
    <row r="8" spans="1:14" ht="91" customHeight="1" x14ac:dyDescent="0.35">
      <c r="A8" s="196" t="s">
        <v>4</v>
      </c>
      <c r="B8" s="196" t="s">
        <v>490</v>
      </c>
      <c r="C8" s="4" t="s">
        <v>485</v>
      </c>
      <c r="D8" s="196" t="s">
        <v>484</v>
      </c>
      <c r="E8" s="195" t="s">
        <v>2338</v>
      </c>
      <c r="F8" s="59">
        <v>0</v>
      </c>
      <c r="G8" s="59">
        <v>0.5</v>
      </c>
      <c r="H8" s="59">
        <v>0.01</v>
      </c>
      <c r="I8" s="65" t="s">
        <v>486</v>
      </c>
      <c r="J8" s="298" t="s">
        <v>3486</v>
      </c>
      <c r="K8" s="65" t="s">
        <v>487</v>
      </c>
      <c r="L8" s="65" t="s">
        <v>488</v>
      </c>
      <c r="M8" s="276" t="s">
        <v>489</v>
      </c>
    </row>
    <row r="9" spans="1:14" ht="72.5" x14ac:dyDescent="0.35">
      <c r="A9" s="195" t="s">
        <v>4</v>
      </c>
      <c r="B9" s="195" t="s">
        <v>11</v>
      </c>
      <c r="C9" s="4" t="s">
        <v>112</v>
      </c>
      <c r="D9" s="54" t="s">
        <v>11</v>
      </c>
      <c r="E9" s="195" t="s">
        <v>2337</v>
      </c>
      <c r="F9" s="57">
        <v>0</v>
      </c>
      <c r="G9" s="57">
        <v>1</v>
      </c>
      <c r="H9" s="58">
        <v>0.02</v>
      </c>
      <c r="I9" s="53" t="s">
        <v>467</v>
      </c>
      <c r="J9" s="460" t="s">
        <v>3487</v>
      </c>
      <c r="K9" s="53" t="s">
        <v>198</v>
      </c>
      <c r="L9" s="9" t="s">
        <v>199</v>
      </c>
      <c r="M9" s="278" t="s">
        <v>151</v>
      </c>
      <c r="N9" s="53" t="s">
        <v>180</v>
      </c>
    </row>
    <row r="10" spans="1:14" ht="348.65" customHeight="1" x14ac:dyDescent="0.35">
      <c r="A10" s="195" t="s">
        <v>4</v>
      </c>
      <c r="B10" s="195" t="s">
        <v>5</v>
      </c>
      <c r="C10" s="4" t="s">
        <v>316</v>
      </c>
      <c r="D10" s="54" t="s">
        <v>367</v>
      </c>
      <c r="E10" s="195" t="s">
        <v>2336</v>
      </c>
      <c r="F10" s="57">
        <v>0</v>
      </c>
      <c r="G10" s="57">
        <f>ROUND(MaxBoundCalculations!B88,1)</f>
        <v>1</v>
      </c>
      <c r="H10" s="57">
        <v>0.01</v>
      </c>
      <c r="I10" s="53" t="s">
        <v>113</v>
      </c>
      <c r="J10" s="460" t="s">
        <v>3510</v>
      </c>
      <c r="K10" s="53" t="s">
        <v>200</v>
      </c>
      <c r="L10" s="9" t="s">
        <v>201</v>
      </c>
      <c r="M10" s="278" t="s">
        <v>3342</v>
      </c>
      <c r="N10" s="53" t="s">
        <v>3343</v>
      </c>
    </row>
    <row r="11" spans="1:14" ht="191.15" customHeight="1" x14ac:dyDescent="0.35">
      <c r="A11" s="196" t="s">
        <v>4</v>
      </c>
      <c r="B11" s="196" t="s">
        <v>3143</v>
      </c>
      <c r="C11" s="4" t="s">
        <v>2550</v>
      </c>
      <c r="D11" s="196" t="s">
        <v>3144</v>
      </c>
      <c r="E11" s="195" t="s">
        <v>2551</v>
      </c>
      <c r="F11" s="59">
        <v>0</v>
      </c>
      <c r="G11" s="59">
        <v>1</v>
      </c>
      <c r="H11" s="59">
        <v>0.01</v>
      </c>
      <c r="I11" s="53" t="s">
        <v>492</v>
      </c>
      <c r="J11" s="460" t="s">
        <v>3502</v>
      </c>
      <c r="K11" s="65"/>
      <c r="L11" s="65" t="s">
        <v>2789</v>
      </c>
      <c r="M11" s="377" t="s">
        <v>2552</v>
      </c>
    </row>
    <row r="12" spans="1:14" ht="43.5" x14ac:dyDescent="0.35">
      <c r="A12" s="196" t="s">
        <v>4</v>
      </c>
      <c r="B12" s="196" t="s">
        <v>495</v>
      </c>
      <c r="C12" s="4" t="s">
        <v>496</v>
      </c>
      <c r="D12" s="196" t="s">
        <v>495</v>
      </c>
      <c r="E12" s="195" t="s">
        <v>2335</v>
      </c>
      <c r="F12" s="60">
        <v>0</v>
      </c>
      <c r="G12" s="60">
        <v>1</v>
      </c>
      <c r="H12" s="60">
        <v>0.01</v>
      </c>
      <c r="I12" s="9" t="s">
        <v>497</v>
      </c>
      <c r="J12" s="460" t="s">
        <v>2340</v>
      </c>
      <c r="K12" s="53" t="s">
        <v>498</v>
      </c>
      <c r="L12" s="9" t="s">
        <v>499</v>
      </c>
      <c r="M12" s="279" t="s">
        <v>500</v>
      </c>
    </row>
    <row r="13" spans="1:14" ht="180.65" customHeight="1" x14ac:dyDescent="0.35">
      <c r="A13" s="195" t="s">
        <v>4</v>
      </c>
      <c r="B13" s="195" t="s">
        <v>3108</v>
      </c>
      <c r="C13" s="4" t="s">
        <v>3109</v>
      </c>
      <c r="D13" s="195" t="s">
        <v>3108</v>
      </c>
      <c r="E13" s="195" t="s">
        <v>3110</v>
      </c>
      <c r="F13" s="58">
        <v>0</v>
      </c>
      <c r="G13" s="58">
        <f>-ROUND(MaxBoundCalculations!$B$206,2)</f>
        <v>0.26</v>
      </c>
      <c r="H13" s="58">
        <v>0.01</v>
      </c>
      <c r="I13" s="53" t="s">
        <v>3111</v>
      </c>
      <c r="J13" s="460" t="s">
        <v>3503</v>
      </c>
      <c r="K13" s="53" t="s">
        <v>202</v>
      </c>
      <c r="L13" s="9" t="s">
        <v>203</v>
      </c>
      <c r="M13" s="280" t="s">
        <v>3367</v>
      </c>
    </row>
    <row r="14" spans="1:14" ht="174" x14ac:dyDescent="0.35">
      <c r="A14" s="195" t="s">
        <v>72</v>
      </c>
      <c r="B14" s="195" t="s">
        <v>15</v>
      </c>
      <c r="C14" s="4" t="s">
        <v>2542</v>
      </c>
      <c r="D14" s="195" t="s">
        <v>15</v>
      </c>
      <c r="E14" s="195" t="s">
        <v>2541</v>
      </c>
      <c r="F14" s="57">
        <v>0</v>
      </c>
      <c r="G14" s="57">
        <v>1</v>
      </c>
      <c r="H14" s="57">
        <v>0.01</v>
      </c>
      <c r="I14" s="53" t="s">
        <v>115</v>
      </c>
      <c r="J14" s="460" t="s">
        <v>3345</v>
      </c>
      <c r="K14" s="53" t="s">
        <v>204</v>
      </c>
      <c r="L14" s="9" t="s">
        <v>205</v>
      </c>
      <c r="M14" s="278" t="s">
        <v>3344</v>
      </c>
    </row>
    <row r="15" spans="1:14" ht="72.5" x14ac:dyDescent="0.35">
      <c r="A15" s="195" t="s">
        <v>72</v>
      </c>
      <c r="B15" s="195" t="s">
        <v>101</v>
      </c>
      <c r="C15" s="4" t="s">
        <v>317</v>
      </c>
      <c r="D15" s="195" t="s">
        <v>101</v>
      </c>
      <c r="E15" s="195" t="s">
        <v>2334</v>
      </c>
      <c r="F15" s="57">
        <v>0</v>
      </c>
      <c r="G15" s="57">
        <v>0.75</v>
      </c>
      <c r="H15" s="57">
        <v>0.01</v>
      </c>
      <c r="I15" s="53" t="s">
        <v>31</v>
      </c>
      <c r="J15" s="460" t="s">
        <v>3346</v>
      </c>
      <c r="K15" s="53" t="s">
        <v>206</v>
      </c>
      <c r="L15" s="9" t="s">
        <v>207</v>
      </c>
      <c r="M15" s="278" t="s">
        <v>152</v>
      </c>
      <c r="N15" s="53" t="s">
        <v>453</v>
      </c>
    </row>
    <row r="16" spans="1:14" ht="43.5" x14ac:dyDescent="0.35">
      <c r="A16" s="195" t="s">
        <v>72</v>
      </c>
      <c r="B16" s="195" t="s">
        <v>14</v>
      </c>
      <c r="C16" s="4" t="s">
        <v>7</v>
      </c>
      <c r="D16" s="195" t="s">
        <v>14</v>
      </c>
      <c r="E16" s="195" t="s">
        <v>2333</v>
      </c>
      <c r="F16" s="61">
        <v>0</v>
      </c>
      <c r="G16" s="61">
        <v>1</v>
      </c>
      <c r="H16" s="61">
        <v>1</v>
      </c>
      <c r="I16" s="53" t="s">
        <v>30</v>
      </c>
      <c r="J16" s="284" t="s">
        <v>2350</v>
      </c>
      <c r="K16" s="53" t="s">
        <v>208</v>
      </c>
      <c r="L16" s="9" t="s">
        <v>209</v>
      </c>
    </row>
    <row r="17" spans="1:14" ht="58" x14ac:dyDescent="0.35">
      <c r="A17" s="195" t="s">
        <v>72</v>
      </c>
      <c r="B17" s="195" t="s">
        <v>275</v>
      </c>
      <c r="C17" s="4" t="s">
        <v>318</v>
      </c>
      <c r="D17" s="54" t="s">
        <v>368</v>
      </c>
      <c r="E17" s="195" t="s">
        <v>2332</v>
      </c>
      <c r="F17" s="61">
        <v>0</v>
      </c>
      <c r="G17" s="58">
        <f>ROUND(MaxBoundCalculations!B172,2)</f>
        <v>0.24</v>
      </c>
      <c r="H17" s="62">
        <v>5.0000000000000001E-3</v>
      </c>
      <c r="I17" s="53" t="s">
        <v>276</v>
      </c>
      <c r="J17" s="284" t="s">
        <v>2341</v>
      </c>
      <c r="K17" s="53" t="s">
        <v>277</v>
      </c>
      <c r="L17" s="9" t="s">
        <v>278</v>
      </c>
      <c r="M17" s="279" t="s">
        <v>323</v>
      </c>
      <c r="N17" s="9" t="s">
        <v>418</v>
      </c>
    </row>
    <row r="18" spans="1:14" ht="43.5" x14ac:dyDescent="0.35">
      <c r="A18" s="195" t="s">
        <v>72</v>
      </c>
      <c r="B18" s="195" t="s">
        <v>279</v>
      </c>
      <c r="C18" s="4" t="s">
        <v>282</v>
      </c>
      <c r="D18" s="54" t="s">
        <v>368</v>
      </c>
      <c r="E18" s="195" t="s">
        <v>2331</v>
      </c>
      <c r="F18" s="61">
        <v>0</v>
      </c>
      <c r="G18" s="57">
        <v>0.5</v>
      </c>
      <c r="H18" s="58">
        <v>0.01</v>
      </c>
      <c r="I18" s="53" t="s">
        <v>283</v>
      </c>
      <c r="J18" s="284" t="s">
        <v>2351</v>
      </c>
      <c r="K18" s="53" t="s">
        <v>280</v>
      </c>
      <c r="L18" s="9" t="s">
        <v>281</v>
      </c>
      <c r="M18" s="279" t="s">
        <v>324</v>
      </c>
      <c r="N18" s="55"/>
    </row>
    <row r="19" spans="1:14" ht="43.5" x14ac:dyDescent="0.35">
      <c r="A19" s="195" t="s">
        <v>72</v>
      </c>
      <c r="B19" s="195" t="s">
        <v>13</v>
      </c>
      <c r="C19" s="4" t="s">
        <v>128</v>
      </c>
      <c r="D19" s="195" t="s">
        <v>13</v>
      </c>
      <c r="E19" s="195" t="s">
        <v>2330</v>
      </c>
      <c r="F19" s="61">
        <v>0</v>
      </c>
      <c r="G19" s="61">
        <v>1</v>
      </c>
      <c r="H19" s="61">
        <v>1</v>
      </c>
      <c r="I19" s="53" t="s">
        <v>30</v>
      </c>
      <c r="J19" s="284" t="s">
        <v>3049</v>
      </c>
      <c r="K19" s="53" t="s">
        <v>210</v>
      </c>
      <c r="L19" s="9" t="s">
        <v>211</v>
      </c>
      <c r="M19" s="279" t="s">
        <v>75</v>
      </c>
      <c r="N19" s="55"/>
    </row>
    <row r="20" spans="1:14" ht="43.5" x14ac:dyDescent="0.35">
      <c r="A20" s="195" t="s">
        <v>72</v>
      </c>
      <c r="B20" s="195" t="s">
        <v>2516</v>
      </c>
      <c r="C20" s="4" t="s">
        <v>2515</v>
      </c>
      <c r="D20" s="195" t="s">
        <v>16</v>
      </c>
      <c r="E20" s="195" t="s">
        <v>2329</v>
      </c>
      <c r="F20" s="57">
        <v>0</v>
      </c>
      <c r="G20" s="57">
        <v>0.5</v>
      </c>
      <c r="H20" s="57">
        <v>0.01</v>
      </c>
      <c r="I20" s="53" t="s">
        <v>2517</v>
      </c>
      <c r="J20" s="284" t="s">
        <v>3347</v>
      </c>
      <c r="K20" s="53" t="s">
        <v>212</v>
      </c>
      <c r="L20" s="9" t="s">
        <v>213</v>
      </c>
      <c r="M20" s="278" t="s">
        <v>159</v>
      </c>
    </row>
    <row r="21" spans="1:14" ht="43.5" x14ac:dyDescent="0.35">
      <c r="A21" s="195" t="s">
        <v>72</v>
      </c>
      <c r="B21" s="195" t="s">
        <v>12</v>
      </c>
      <c r="C21" s="4" t="s">
        <v>6</v>
      </c>
      <c r="D21" s="195" t="s">
        <v>12</v>
      </c>
      <c r="E21" s="195" t="s">
        <v>2328</v>
      </c>
      <c r="F21" s="61">
        <v>0</v>
      </c>
      <c r="G21" s="61">
        <v>1</v>
      </c>
      <c r="H21" s="61">
        <v>1</v>
      </c>
      <c r="I21" s="53" t="s">
        <v>30</v>
      </c>
      <c r="J21" s="284" t="s">
        <v>3348</v>
      </c>
      <c r="K21" s="53" t="s">
        <v>214</v>
      </c>
      <c r="L21" s="9" t="s">
        <v>215</v>
      </c>
    </row>
    <row r="22" spans="1:14" ht="29" x14ac:dyDescent="0.35">
      <c r="A22" s="196" t="s">
        <v>8</v>
      </c>
      <c r="B22" s="196" t="s">
        <v>351</v>
      </c>
      <c r="C22" s="4" t="s">
        <v>352</v>
      </c>
      <c r="D22" s="196" t="s">
        <v>351</v>
      </c>
      <c r="E22" s="195" t="s">
        <v>2327</v>
      </c>
      <c r="F22" s="63">
        <v>0</v>
      </c>
      <c r="G22" s="63">
        <v>1</v>
      </c>
      <c r="H22" s="63">
        <v>1</v>
      </c>
      <c r="I22" s="9" t="s">
        <v>30</v>
      </c>
      <c r="J22" s="284" t="s">
        <v>3349</v>
      </c>
      <c r="K22" s="53" t="s">
        <v>353</v>
      </c>
      <c r="L22" s="9" t="s">
        <v>354</v>
      </c>
    </row>
    <row r="23" spans="1:14" ht="58" x14ac:dyDescent="0.35">
      <c r="A23" s="196" t="s">
        <v>8</v>
      </c>
      <c r="B23" s="196" t="s">
        <v>27</v>
      </c>
      <c r="C23" s="4" t="s">
        <v>3147</v>
      </c>
      <c r="D23" s="53" t="s">
        <v>3270</v>
      </c>
      <c r="E23" s="196" t="s">
        <v>3148</v>
      </c>
      <c r="F23" s="59">
        <v>0</v>
      </c>
      <c r="G23" s="59">
        <v>1</v>
      </c>
      <c r="H23" s="59">
        <v>0.01</v>
      </c>
      <c r="I23" s="9" t="s">
        <v>2912</v>
      </c>
      <c r="J23" s="284" t="s">
        <v>3149</v>
      </c>
      <c r="K23" s="53" t="s">
        <v>252</v>
      </c>
      <c r="L23" s="9" t="s">
        <v>253</v>
      </c>
    </row>
    <row r="24" spans="1:14" ht="130.5" x14ac:dyDescent="0.35">
      <c r="A24" s="195" t="s">
        <v>8</v>
      </c>
      <c r="B24" s="53" t="s">
        <v>3271</v>
      </c>
      <c r="C24" s="4" t="s">
        <v>2834</v>
      </c>
      <c r="D24" s="53" t="s">
        <v>3271</v>
      </c>
      <c r="E24" s="195" t="s">
        <v>2316</v>
      </c>
      <c r="F24" s="57">
        <v>0</v>
      </c>
      <c r="G24" s="58">
        <v>1</v>
      </c>
      <c r="H24" s="58">
        <v>0.01</v>
      </c>
      <c r="I24" s="53" t="s">
        <v>35</v>
      </c>
      <c r="J24" s="284" t="s">
        <v>3095</v>
      </c>
      <c r="K24" s="53" t="s">
        <v>2499</v>
      </c>
      <c r="L24" s="9" t="s">
        <v>2500</v>
      </c>
      <c r="M24" s="279" t="s">
        <v>157</v>
      </c>
    </row>
    <row r="25" spans="1:14" ht="43.5" x14ac:dyDescent="0.35">
      <c r="A25" s="196" t="s">
        <v>8</v>
      </c>
      <c r="B25" s="196" t="s">
        <v>284</v>
      </c>
      <c r="C25" s="4" t="s">
        <v>287</v>
      </c>
      <c r="D25" s="196" t="s">
        <v>369</v>
      </c>
      <c r="E25" s="195" t="s">
        <v>2326</v>
      </c>
      <c r="F25" s="60">
        <v>-0.5</v>
      </c>
      <c r="G25" s="60">
        <v>1</v>
      </c>
      <c r="H25" s="60">
        <v>0.02</v>
      </c>
      <c r="I25" s="9" t="s">
        <v>288</v>
      </c>
      <c r="J25" s="284" t="s">
        <v>2352</v>
      </c>
      <c r="K25" s="53" t="s">
        <v>290</v>
      </c>
      <c r="L25" s="9" t="s">
        <v>292</v>
      </c>
      <c r="M25" s="279" t="s">
        <v>325</v>
      </c>
    </row>
    <row r="26" spans="1:14" ht="43.5" x14ac:dyDescent="0.35">
      <c r="A26" s="196" t="s">
        <v>8</v>
      </c>
      <c r="B26" s="196" t="s">
        <v>285</v>
      </c>
      <c r="C26" s="4" t="s">
        <v>286</v>
      </c>
      <c r="D26" s="196" t="s">
        <v>369</v>
      </c>
      <c r="E26" s="195" t="s">
        <v>2325</v>
      </c>
      <c r="F26" s="60">
        <v>-0.5</v>
      </c>
      <c r="G26" s="60">
        <v>1</v>
      </c>
      <c r="H26" s="60">
        <v>0.02</v>
      </c>
      <c r="I26" s="9" t="s">
        <v>289</v>
      </c>
      <c r="J26" s="284" t="s">
        <v>2353</v>
      </c>
      <c r="K26" s="53" t="s">
        <v>291</v>
      </c>
      <c r="L26" s="9" t="s">
        <v>292</v>
      </c>
      <c r="M26" s="279" t="s">
        <v>325</v>
      </c>
    </row>
    <row r="27" spans="1:14" ht="43.5" x14ac:dyDescent="0.35">
      <c r="A27" s="195" t="s">
        <v>8</v>
      </c>
      <c r="B27" s="195" t="s">
        <v>320</v>
      </c>
      <c r="C27" s="4" t="s">
        <v>319</v>
      </c>
      <c r="D27" s="195" t="s">
        <v>320</v>
      </c>
      <c r="E27" s="195" t="s">
        <v>2324</v>
      </c>
      <c r="F27" s="61">
        <v>0</v>
      </c>
      <c r="G27" s="61">
        <v>1</v>
      </c>
      <c r="H27" s="61">
        <v>1</v>
      </c>
      <c r="I27" s="53" t="s">
        <v>30</v>
      </c>
    </row>
    <row r="28" spans="1:14" ht="43.5" x14ac:dyDescent="0.35">
      <c r="A28" s="195" t="s">
        <v>8</v>
      </c>
      <c r="B28" s="195" t="s">
        <v>17</v>
      </c>
      <c r="C28" s="4" t="s">
        <v>28</v>
      </c>
      <c r="D28" s="195" t="s">
        <v>17</v>
      </c>
      <c r="E28" s="195" t="s">
        <v>2323</v>
      </c>
      <c r="F28" s="57">
        <v>0</v>
      </c>
      <c r="G28" s="58">
        <v>1</v>
      </c>
      <c r="H28" s="58">
        <v>0.01</v>
      </c>
      <c r="I28" s="53" t="s">
        <v>34</v>
      </c>
      <c r="J28" s="284" t="s">
        <v>2342</v>
      </c>
      <c r="K28" s="53" t="s">
        <v>216</v>
      </c>
      <c r="L28" s="9" t="s">
        <v>217</v>
      </c>
      <c r="M28" s="278" t="s">
        <v>159</v>
      </c>
    </row>
    <row r="29" spans="1:14" ht="87" x14ac:dyDescent="0.35">
      <c r="A29" s="195" t="s">
        <v>8</v>
      </c>
      <c r="B29" s="195" t="s">
        <v>130</v>
      </c>
      <c r="C29" s="4" t="s">
        <v>129</v>
      </c>
      <c r="D29" s="195" t="s">
        <v>130</v>
      </c>
      <c r="E29" s="195" t="s">
        <v>2322</v>
      </c>
      <c r="F29" s="64">
        <v>0</v>
      </c>
      <c r="G29" s="64">
        <v>25000</v>
      </c>
      <c r="H29" s="64">
        <v>500</v>
      </c>
      <c r="I29" s="53" t="s">
        <v>194</v>
      </c>
      <c r="J29" s="284" t="s">
        <v>3350</v>
      </c>
      <c r="K29" s="53" t="s">
        <v>218</v>
      </c>
      <c r="L29" s="9" t="s">
        <v>219</v>
      </c>
      <c r="M29" s="278" t="s">
        <v>153</v>
      </c>
      <c r="N29" s="53" t="s">
        <v>195</v>
      </c>
    </row>
    <row r="30" spans="1:14" ht="58" x14ac:dyDescent="0.35">
      <c r="A30" s="195" t="s">
        <v>8</v>
      </c>
      <c r="B30" s="195" t="s">
        <v>19</v>
      </c>
      <c r="C30" s="4" t="s">
        <v>3091</v>
      </c>
      <c r="D30" s="195" t="s">
        <v>19</v>
      </c>
      <c r="E30" s="195" t="s">
        <v>2321</v>
      </c>
      <c r="F30" s="57">
        <v>0</v>
      </c>
      <c r="G30" s="57">
        <v>1</v>
      </c>
      <c r="H30" s="57">
        <v>0.01</v>
      </c>
      <c r="I30" s="53" t="s">
        <v>34</v>
      </c>
      <c r="J30" s="284" t="s">
        <v>3092</v>
      </c>
      <c r="K30" s="53" t="s">
        <v>220</v>
      </c>
      <c r="L30" s="9" t="s">
        <v>221</v>
      </c>
      <c r="M30" s="278" t="s">
        <v>154</v>
      </c>
      <c r="N30" s="53"/>
    </row>
    <row r="31" spans="1:14" ht="58" x14ac:dyDescent="0.35">
      <c r="A31" s="195" t="s">
        <v>8</v>
      </c>
      <c r="B31" s="195" t="s">
        <v>134</v>
      </c>
      <c r="C31" s="4" t="s">
        <v>298</v>
      </c>
      <c r="D31" s="195" t="s">
        <v>134</v>
      </c>
      <c r="E31" s="195" t="s">
        <v>2320</v>
      </c>
      <c r="F31" s="57">
        <v>0</v>
      </c>
      <c r="G31" s="57">
        <f>ROUND(MaxBoundCalculations!B181,2)</f>
        <v>1.1299999999999999</v>
      </c>
      <c r="H31" s="57">
        <v>0.01</v>
      </c>
      <c r="I31" s="53" t="s">
        <v>135</v>
      </c>
      <c r="J31" s="284" t="s">
        <v>2343</v>
      </c>
      <c r="K31" s="53" t="s">
        <v>222</v>
      </c>
      <c r="L31" s="9" t="s">
        <v>223</v>
      </c>
      <c r="M31" s="278" t="s">
        <v>155</v>
      </c>
      <c r="N31" s="53" t="s">
        <v>423</v>
      </c>
    </row>
    <row r="32" spans="1:14" ht="43.5" x14ac:dyDescent="0.35">
      <c r="A32" s="195" t="s">
        <v>8</v>
      </c>
      <c r="B32" s="195" t="s">
        <v>3145</v>
      </c>
      <c r="C32" s="4" t="s">
        <v>3146</v>
      </c>
      <c r="D32" s="195" t="s">
        <v>3145</v>
      </c>
      <c r="E32" s="189"/>
      <c r="F32" s="61">
        <v>0</v>
      </c>
      <c r="G32" s="61">
        <v>1</v>
      </c>
      <c r="H32" s="61">
        <v>1</v>
      </c>
      <c r="I32" s="53" t="s">
        <v>30</v>
      </c>
      <c r="J32" s="298" t="s">
        <v>3351</v>
      </c>
    </row>
    <row r="33" spans="1:14" ht="43.5" x14ac:dyDescent="0.35">
      <c r="A33" s="195" t="s">
        <v>8</v>
      </c>
      <c r="B33" s="195" t="s">
        <v>60</v>
      </c>
      <c r="C33" s="4" t="s">
        <v>131</v>
      </c>
      <c r="D33" s="195" t="s">
        <v>60</v>
      </c>
      <c r="E33" s="189"/>
      <c r="F33" s="61">
        <v>0</v>
      </c>
      <c r="G33" s="61">
        <v>1</v>
      </c>
      <c r="H33" s="61">
        <v>1</v>
      </c>
      <c r="I33" s="53" t="s">
        <v>30</v>
      </c>
      <c r="J33" s="295" t="s">
        <v>3352</v>
      </c>
    </row>
    <row r="34" spans="1:14" ht="43.5" x14ac:dyDescent="0.35">
      <c r="A34" s="195" t="s">
        <v>8</v>
      </c>
      <c r="B34" s="195" t="s">
        <v>380</v>
      </c>
      <c r="C34" s="4" t="s">
        <v>381</v>
      </c>
      <c r="D34" s="195" t="s">
        <v>380</v>
      </c>
      <c r="E34" s="195" t="s">
        <v>2319</v>
      </c>
      <c r="F34" s="61">
        <v>0</v>
      </c>
      <c r="G34" s="61">
        <v>1</v>
      </c>
      <c r="H34" s="61">
        <v>1</v>
      </c>
      <c r="I34" s="53" t="s">
        <v>30</v>
      </c>
      <c r="J34" s="284"/>
    </row>
    <row r="35" spans="1:14" ht="43.5" x14ac:dyDescent="0.35">
      <c r="A35" s="195" t="s">
        <v>8</v>
      </c>
      <c r="B35" s="195" t="s">
        <v>2293</v>
      </c>
      <c r="C35" s="4" t="s">
        <v>2292</v>
      </c>
      <c r="D35" s="195" t="s">
        <v>2294</v>
      </c>
      <c r="E35" s="189"/>
      <c r="F35" s="297">
        <v>0</v>
      </c>
      <c r="G35" s="61">
        <v>20</v>
      </c>
      <c r="H35" s="61">
        <v>1</v>
      </c>
      <c r="I35" s="9" t="s">
        <v>132</v>
      </c>
      <c r="J35" s="284" t="s">
        <v>2906</v>
      </c>
      <c r="K35" s="53" t="s">
        <v>224</v>
      </c>
      <c r="L35" s="9" t="s">
        <v>2295</v>
      </c>
      <c r="M35" s="279" t="s">
        <v>156</v>
      </c>
      <c r="N35" s="9" t="s">
        <v>156</v>
      </c>
    </row>
    <row r="36" spans="1:14" ht="145" x14ac:dyDescent="0.35">
      <c r="A36" s="196" t="s">
        <v>8</v>
      </c>
      <c r="B36" s="196" t="s">
        <v>267</v>
      </c>
      <c r="C36" s="4" t="s">
        <v>268</v>
      </c>
      <c r="D36" s="196" t="s">
        <v>267</v>
      </c>
      <c r="E36" s="195" t="s">
        <v>2318</v>
      </c>
      <c r="F36" s="60">
        <v>0</v>
      </c>
      <c r="G36" s="60">
        <v>0.6</v>
      </c>
      <c r="H36" s="60">
        <v>0.01</v>
      </c>
      <c r="I36" s="9" t="s">
        <v>272</v>
      </c>
      <c r="J36" s="284" t="s">
        <v>3353</v>
      </c>
      <c r="K36" s="9" t="s">
        <v>2274</v>
      </c>
      <c r="L36" s="9" t="s">
        <v>273</v>
      </c>
      <c r="M36" s="278" t="s">
        <v>3366</v>
      </c>
    </row>
    <row r="37" spans="1:14" ht="43.5" x14ac:dyDescent="0.35">
      <c r="A37" s="196" t="s">
        <v>8</v>
      </c>
      <c r="B37" s="56" t="s">
        <v>2366</v>
      </c>
      <c r="C37" s="4" t="s">
        <v>2367</v>
      </c>
      <c r="D37" s="56" t="s">
        <v>2366</v>
      </c>
      <c r="E37" s="196" t="s">
        <v>2368</v>
      </c>
      <c r="F37" s="60">
        <v>0</v>
      </c>
      <c r="G37" s="60">
        <v>0.9</v>
      </c>
      <c r="H37" s="60">
        <v>0.01</v>
      </c>
      <c r="I37" s="9" t="s">
        <v>2369</v>
      </c>
      <c r="J37" s="354" t="s">
        <v>3354</v>
      </c>
      <c r="K37" s="9" t="s">
        <v>2427</v>
      </c>
      <c r="L37" s="9" t="s">
        <v>2426</v>
      </c>
    </row>
    <row r="38" spans="1:14" ht="43.5" x14ac:dyDescent="0.35">
      <c r="A38" s="196" t="s">
        <v>8</v>
      </c>
      <c r="B38" s="196" t="s">
        <v>264</v>
      </c>
      <c r="C38" s="4" t="s">
        <v>299</v>
      </c>
      <c r="D38" s="196" t="s">
        <v>370</v>
      </c>
      <c r="E38" s="195" t="s">
        <v>2317</v>
      </c>
      <c r="F38" s="60">
        <v>0</v>
      </c>
      <c r="G38" s="60">
        <v>0.4</v>
      </c>
      <c r="H38" s="60">
        <v>0.01</v>
      </c>
      <c r="I38" s="9" t="s">
        <v>265</v>
      </c>
      <c r="J38" s="284" t="s">
        <v>2344</v>
      </c>
      <c r="K38" s="9" t="s">
        <v>2275</v>
      </c>
      <c r="L38" s="9" t="s">
        <v>266</v>
      </c>
      <c r="M38" s="279" t="s">
        <v>326</v>
      </c>
    </row>
    <row r="39" spans="1:14" ht="159.5" x14ac:dyDescent="0.35">
      <c r="A39" s="196" t="s">
        <v>8</v>
      </c>
      <c r="B39" s="195" t="s">
        <v>2882</v>
      </c>
      <c r="C39" s="4" t="s">
        <v>2884</v>
      </c>
      <c r="D39" s="195" t="s">
        <v>2882</v>
      </c>
      <c r="E39" s="195" t="s">
        <v>2885</v>
      </c>
      <c r="F39" s="60">
        <v>0</v>
      </c>
      <c r="G39" s="60">
        <v>0.95</v>
      </c>
      <c r="H39" s="60">
        <v>0.01</v>
      </c>
      <c r="I39" s="9" t="s">
        <v>2886</v>
      </c>
      <c r="J39" s="284" t="s">
        <v>3355</v>
      </c>
      <c r="K39" s="53" t="s">
        <v>225</v>
      </c>
      <c r="L39" s="9"/>
      <c r="M39" s="278" t="s">
        <v>3365</v>
      </c>
    </row>
    <row r="40" spans="1:14" ht="159.5" x14ac:dyDescent="0.35">
      <c r="A40" s="195" t="s">
        <v>8</v>
      </c>
      <c r="B40" s="195" t="s">
        <v>18</v>
      </c>
      <c r="C40" s="4" t="s">
        <v>133</v>
      </c>
      <c r="D40" s="195" t="s">
        <v>18</v>
      </c>
      <c r="E40" s="195" t="s">
        <v>2883</v>
      </c>
      <c r="F40" s="63">
        <v>0</v>
      </c>
      <c r="G40" s="63">
        <v>60</v>
      </c>
      <c r="H40" s="63">
        <v>1</v>
      </c>
      <c r="I40" s="255" t="str">
        <f>UnitControlCenter!$B$48</f>
        <v>$/MWh</v>
      </c>
      <c r="J40" s="284" t="s">
        <v>3356</v>
      </c>
      <c r="K40" s="53" t="s">
        <v>225</v>
      </c>
      <c r="L40" s="9" t="s">
        <v>226</v>
      </c>
      <c r="M40" s="278" t="s">
        <v>158</v>
      </c>
    </row>
    <row r="41" spans="1:14" ht="101.5" x14ac:dyDescent="0.35">
      <c r="A41" s="195" t="s">
        <v>9</v>
      </c>
      <c r="B41" s="195" t="s">
        <v>3386</v>
      </c>
      <c r="C41" s="4" t="s">
        <v>3337</v>
      </c>
      <c r="D41" s="195" t="s">
        <v>3386</v>
      </c>
      <c r="E41" s="195" t="s">
        <v>3338</v>
      </c>
      <c r="F41" s="60">
        <v>0</v>
      </c>
      <c r="G41" s="60">
        <v>0.5</v>
      </c>
      <c r="H41" s="60">
        <v>0.01</v>
      </c>
      <c r="I41" s="9" t="s">
        <v>3336</v>
      </c>
      <c r="J41" s="284" t="s">
        <v>3387</v>
      </c>
    </row>
    <row r="42" spans="1:14" ht="58" x14ac:dyDescent="0.35">
      <c r="A42" s="195" t="s">
        <v>9</v>
      </c>
      <c r="B42" s="195" t="s">
        <v>27</v>
      </c>
      <c r="C42" s="4" t="s">
        <v>3151</v>
      </c>
      <c r="D42" s="195" t="s">
        <v>3152</v>
      </c>
      <c r="E42" s="195" t="s">
        <v>3150</v>
      </c>
      <c r="F42" s="57">
        <v>0</v>
      </c>
      <c r="G42" s="58">
        <v>1</v>
      </c>
      <c r="H42" s="58">
        <v>0.01</v>
      </c>
      <c r="I42" s="53" t="s">
        <v>2912</v>
      </c>
      <c r="J42" s="284" t="s">
        <v>3153</v>
      </c>
      <c r="K42" s="53" t="s">
        <v>252</v>
      </c>
      <c r="L42" s="9" t="s">
        <v>253</v>
      </c>
    </row>
    <row r="43" spans="1:14" ht="29" x14ac:dyDescent="0.35">
      <c r="A43" s="195" t="s">
        <v>9</v>
      </c>
      <c r="B43" s="195" t="s">
        <v>21</v>
      </c>
      <c r="C43" s="4" t="s">
        <v>2864</v>
      </c>
      <c r="D43" s="195" t="s">
        <v>21</v>
      </c>
      <c r="E43" s="195" t="s">
        <v>2865</v>
      </c>
      <c r="F43" s="57">
        <v>0</v>
      </c>
      <c r="G43" s="58">
        <v>1</v>
      </c>
      <c r="H43" s="58">
        <v>0.01</v>
      </c>
      <c r="I43" s="53" t="s">
        <v>34</v>
      </c>
      <c r="J43" s="284" t="s">
        <v>2439</v>
      </c>
      <c r="K43" s="53" t="s">
        <v>227</v>
      </c>
      <c r="L43" s="9" t="s">
        <v>228</v>
      </c>
      <c r="M43" s="278" t="s">
        <v>2440</v>
      </c>
    </row>
    <row r="44" spans="1:14" ht="58" x14ac:dyDescent="0.35">
      <c r="A44" s="195" t="s">
        <v>9</v>
      </c>
      <c r="B44" s="195" t="s">
        <v>25</v>
      </c>
      <c r="C44" s="4" t="s">
        <v>300</v>
      </c>
      <c r="D44" s="195" t="s">
        <v>25</v>
      </c>
      <c r="E44" s="195" t="s">
        <v>2315</v>
      </c>
      <c r="F44" s="57">
        <v>0</v>
      </c>
      <c r="G44" s="58">
        <v>1</v>
      </c>
      <c r="H44" s="58">
        <v>0.01</v>
      </c>
      <c r="I44" s="53" t="s">
        <v>34</v>
      </c>
      <c r="J44" s="284" t="s">
        <v>2345</v>
      </c>
      <c r="K44" s="53" t="s">
        <v>229</v>
      </c>
      <c r="L44" s="9" t="s">
        <v>230</v>
      </c>
      <c r="M44" s="278" t="s">
        <v>159</v>
      </c>
    </row>
    <row r="45" spans="1:14" ht="58" x14ac:dyDescent="0.35">
      <c r="A45" s="195" t="s">
        <v>9</v>
      </c>
      <c r="B45" s="195" t="s">
        <v>23</v>
      </c>
      <c r="C45" s="4" t="s">
        <v>59</v>
      </c>
      <c r="D45" s="195" t="s">
        <v>23</v>
      </c>
      <c r="E45" s="195" t="s">
        <v>2314</v>
      </c>
      <c r="F45" s="57">
        <v>0</v>
      </c>
      <c r="G45" s="58">
        <v>1</v>
      </c>
      <c r="H45" s="58">
        <v>0.01</v>
      </c>
      <c r="I45" s="53" t="s">
        <v>34</v>
      </c>
      <c r="J45" s="284" t="s">
        <v>2346</v>
      </c>
      <c r="K45" s="53" t="s">
        <v>231</v>
      </c>
      <c r="L45" s="9" t="s">
        <v>232</v>
      </c>
      <c r="M45" s="278" t="s">
        <v>159</v>
      </c>
    </row>
    <row r="46" spans="1:14" ht="58" x14ac:dyDescent="0.35">
      <c r="A46" s="195" t="s">
        <v>9</v>
      </c>
      <c r="B46" s="195" t="s">
        <v>102</v>
      </c>
      <c r="C46" s="4" t="s">
        <v>301</v>
      </c>
      <c r="D46" s="195" t="s">
        <v>102</v>
      </c>
      <c r="E46" s="195" t="s">
        <v>2313</v>
      </c>
      <c r="F46" s="58">
        <v>0</v>
      </c>
      <c r="G46" s="58">
        <v>0.25</v>
      </c>
      <c r="H46" s="58">
        <v>0.01</v>
      </c>
      <c r="I46" s="53" t="s">
        <v>31</v>
      </c>
      <c r="J46" s="284" t="s">
        <v>3157</v>
      </c>
      <c r="K46" s="53" t="s">
        <v>233</v>
      </c>
      <c r="L46" s="9" t="s">
        <v>234</v>
      </c>
      <c r="M46" s="279" t="s">
        <v>2287</v>
      </c>
      <c r="N46" s="9" t="s">
        <v>2287</v>
      </c>
    </row>
    <row r="47" spans="1:14" ht="43.5" x14ac:dyDescent="0.35">
      <c r="A47" s="195" t="s">
        <v>9</v>
      </c>
      <c r="B47" s="195" t="s">
        <v>24</v>
      </c>
      <c r="C47" s="4" t="s">
        <v>302</v>
      </c>
      <c r="D47" s="195" t="s">
        <v>24</v>
      </c>
      <c r="E47" s="195" t="s">
        <v>2312</v>
      </c>
      <c r="F47" s="57">
        <v>0</v>
      </c>
      <c r="G47" s="58">
        <v>1</v>
      </c>
      <c r="H47" s="58">
        <v>0.01</v>
      </c>
      <c r="I47" s="53" t="s">
        <v>34</v>
      </c>
      <c r="J47" s="284" t="s">
        <v>2347</v>
      </c>
      <c r="K47" s="53" t="s">
        <v>235</v>
      </c>
      <c r="L47" s="9" t="s">
        <v>236</v>
      </c>
      <c r="M47" s="278" t="s">
        <v>159</v>
      </c>
    </row>
    <row r="48" spans="1:14" ht="101.5" x14ac:dyDescent="0.35">
      <c r="A48" s="195" t="s">
        <v>9</v>
      </c>
      <c r="B48" s="195" t="s">
        <v>3518</v>
      </c>
      <c r="C48" s="4" t="s">
        <v>3516</v>
      </c>
      <c r="D48" s="195" t="s">
        <v>2780</v>
      </c>
      <c r="E48" s="195" t="s">
        <v>3522</v>
      </c>
      <c r="F48" s="57">
        <v>0</v>
      </c>
      <c r="G48" s="57">
        <v>1</v>
      </c>
      <c r="H48" s="58">
        <v>0.01</v>
      </c>
      <c r="I48" s="53" t="s">
        <v>2460</v>
      </c>
      <c r="J48" s="284" t="s">
        <v>3517</v>
      </c>
      <c r="K48" s="53" t="s">
        <v>237</v>
      </c>
      <c r="L48" s="9" t="s">
        <v>2795</v>
      </c>
      <c r="M48" s="278"/>
    </row>
    <row r="49" spans="1:14" s="194" customFormat="1" ht="101.5" x14ac:dyDescent="0.35">
      <c r="A49" s="195" t="s">
        <v>9</v>
      </c>
      <c r="B49" s="195" t="s">
        <v>3519</v>
      </c>
      <c r="C49" s="4" t="s">
        <v>3520</v>
      </c>
      <c r="D49" s="195" t="s">
        <v>2780</v>
      </c>
      <c r="E49" s="195" t="s">
        <v>3521</v>
      </c>
      <c r="F49" s="57">
        <v>0</v>
      </c>
      <c r="G49" s="57">
        <v>1</v>
      </c>
      <c r="H49" s="58">
        <v>0.01</v>
      </c>
      <c r="I49" s="53" t="s">
        <v>2460</v>
      </c>
      <c r="J49" s="284" t="s">
        <v>3523</v>
      </c>
      <c r="K49" s="53" t="s">
        <v>237</v>
      </c>
      <c r="L49" s="9" t="s">
        <v>2795</v>
      </c>
      <c r="M49" s="278"/>
    </row>
    <row r="50" spans="1:14" ht="43.5" x14ac:dyDescent="0.35">
      <c r="A50" s="196" t="s">
        <v>9</v>
      </c>
      <c r="B50" s="196" t="s">
        <v>2869</v>
      </c>
      <c r="C50" s="4" t="s">
        <v>2872</v>
      </c>
      <c r="D50" s="196" t="s">
        <v>2876</v>
      </c>
      <c r="E50" s="196" t="s">
        <v>2877</v>
      </c>
      <c r="F50" s="59">
        <v>0</v>
      </c>
      <c r="G50" s="60">
        <v>1</v>
      </c>
      <c r="H50" s="60">
        <v>0.01</v>
      </c>
      <c r="I50" s="9" t="s">
        <v>34</v>
      </c>
      <c r="J50" s="285" t="s">
        <v>3443</v>
      </c>
      <c r="K50" s="9" t="s">
        <v>2290</v>
      </c>
      <c r="L50" s="9" t="s">
        <v>2291</v>
      </c>
      <c r="M50" s="279" t="s">
        <v>159</v>
      </c>
    </row>
    <row r="51" spans="1:14" ht="43.5" x14ac:dyDescent="0.35">
      <c r="A51" s="196" t="s">
        <v>9</v>
      </c>
      <c r="B51" s="196" t="s">
        <v>2870</v>
      </c>
      <c r="C51" s="4" t="s">
        <v>2873</v>
      </c>
      <c r="D51" s="196" t="s">
        <v>2876</v>
      </c>
      <c r="E51" s="196" t="s">
        <v>2878</v>
      </c>
      <c r="F51" s="59">
        <v>0</v>
      </c>
      <c r="G51" s="60">
        <v>1</v>
      </c>
      <c r="H51" s="60">
        <v>0.01</v>
      </c>
      <c r="I51" s="9" t="s">
        <v>34</v>
      </c>
      <c r="J51" s="285" t="s">
        <v>3446</v>
      </c>
      <c r="K51" s="9" t="s">
        <v>2290</v>
      </c>
      <c r="L51" s="9" t="s">
        <v>2291</v>
      </c>
      <c r="M51" s="279"/>
    </row>
    <row r="52" spans="1:14" ht="43.5" x14ac:dyDescent="0.35">
      <c r="A52" s="196" t="s">
        <v>9</v>
      </c>
      <c r="B52" s="196" t="s">
        <v>2871</v>
      </c>
      <c r="C52" s="4" t="s">
        <v>2874</v>
      </c>
      <c r="D52" s="196" t="s">
        <v>2876</v>
      </c>
      <c r="E52" s="196" t="s">
        <v>2879</v>
      </c>
      <c r="F52" s="59">
        <v>0</v>
      </c>
      <c r="G52" s="60">
        <v>1</v>
      </c>
      <c r="H52" s="60">
        <v>0.01</v>
      </c>
      <c r="I52" s="9" t="s">
        <v>34</v>
      </c>
      <c r="J52" s="285" t="s">
        <v>3444</v>
      </c>
      <c r="K52" s="9" t="s">
        <v>2290</v>
      </c>
      <c r="L52" s="9" t="s">
        <v>2291</v>
      </c>
      <c r="M52" s="279"/>
    </row>
    <row r="53" spans="1:14" ht="43.5" x14ac:dyDescent="0.35">
      <c r="A53" s="196" t="s">
        <v>9</v>
      </c>
      <c r="B53" s="196" t="s">
        <v>2881</v>
      </c>
      <c r="C53" s="4" t="s">
        <v>2875</v>
      </c>
      <c r="D53" s="196" t="s">
        <v>2876</v>
      </c>
      <c r="E53" s="196" t="s">
        <v>2880</v>
      </c>
      <c r="F53" s="59">
        <v>0</v>
      </c>
      <c r="G53" s="60">
        <v>1</v>
      </c>
      <c r="H53" s="60">
        <v>0.01</v>
      </c>
      <c r="I53" s="9" t="s">
        <v>34</v>
      </c>
      <c r="J53" s="285" t="s">
        <v>3565</v>
      </c>
      <c r="K53" s="9" t="s">
        <v>2290</v>
      </c>
      <c r="L53" s="9" t="s">
        <v>2291</v>
      </c>
      <c r="M53" s="279"/>
    </row>
    <row r="54" spans="1:14" ht="174" x14ac:dyDescent="0.35">
      <c r="A54" s="195" t="s">
        <v>9</v>
      </c>
      <c r="B54" s="195" t="s">
        <v>2487</v>
      </c>
      <c r="C54" s="4" t="s">
        <v>2486</v>
      </c>
      <c r="D54" s="195" t="s">
        <v>2487</v>
      </c>
      <c r="E54" s="195" t="s">
        <v>2489</v>
      </c>
      <c r="F54" s="57">
        <v>0</v>
      </c>
      <c r="G54" s="58">
        <v>1</v>
      </c>
      <c r="H54" s="58">
        <v>0.01</v>
      </c>
      <c r="I54" s="53" t="s">
        <v>2490</v>
      </c>
      <c r="J54" s="284" t="s">
        <v>3357</v>
      </c>
      <c r="K54" s="53"/>
      <c r="L54" s="9" t="s">
        <v>2790</v>
      </c>
      <c r="M54" s="278" t="s">
        <v>3364</v>
      </c>
    </row>
    <row r="55" spans="1:14" ht="43.5" x14ac:dyDescent="0.35">
      <c r="A55" s="195" t="s">
        <v>9</v>
      </c>
      <c r="B55" s="195" t="s">
        <v>22</v>
      </c>
      <c r="C55" s="4" t="s">
        <v>303</v>
      </c>
      <c r="D55" s="54" t="s">
        <v>371</v>
      </c>
      <c r="E55" s="195" t="s">
        <v>2311</v>
      </c>
      <c r="F55" s="57">
        <v>0</v>
      </c>
      <c r="G55" s="58">
        <v>1</v>
      </c>
      <c r="H55" s="58">
        <v>0.01</v>
      </c>
      <c r="I55" s="53" t="s">
        <v>34</v>
      </c>
      <c r="J55" s="284" t="s">
        <v>3358</v>
      </c>
      <c r="K55" s="53" t="s">
        <v>238</v>
      </c>
      <c r="L55" s="9" t="s">
        <v>239</v>
      </c>
      <c r="M55" s="278"/>
    </row>
    <row r="56" spans="1:14" ht="58" x14ac:dyDescent="0.35">
      <c r="A56" s="195" t="s">
        <v>9</v>
      </c>
      <c r="B56" s="195" t="s">
        <v>20</v>
      </c>
      <c r="C56" s="4" t="s">
        <v>304</v>
      </c>
      <c r="D56" s="54" t="s">
        <v>371</v>
      </c>
      <c r="E56" s="195" t="s">
        <v>2310</v>
      </c>
      <c r="F56" s="57">
        <v>0</v>
      </c>
      <c r="G56" s="58">
        <v>1</v>
      </c>
      <c r="H56" s="58">
        <v>0.01</v>
      </c>
      <c r="I56" s="53" t="s">
        <v>34</v>
      </c>
      <c r="J56" s="284" t="s">
        <v>3359</v>
      </c>
      <c r="K56" s="53" t="s">
        <v>240</v>
      </c>
      <c r="L56" s="9" t="s">
        <v>241</v>
      </c>
      <c r="M56" s="278"/>
    </row>
    <row r="57" spans="1:14" s="194" customFormat="1" ht="29" x14ac:dyDescent="0.35">
      <c r="A57" s="195" t="s">
        <v>9</v>
      </c>
      <c r="B57" s="195" t="s">
        <v>3394</v>
      </c>
      <c r="C57" s="4" t="s">
        <v>3395</v>
      </c>
      <c r="D57" s="195" t="s">
        <v>3394</v>
      </c>
      <c r="E57" s="195" t="s">
        <v>3396</v>
      </c>
      <c r="F57" s="57">
        <v>0</v>
      </c>
      <c r="G57" s="58">
        <v>1</v>
      </c>
      <c r="H57" s="58">
        <v>0.01</v>
      </c>
      <c r="I57" s="53" t="s">
        <v>34</v>
      </c>
      <c r="J57" s="284" t="s">
        <v>3397</v>
      </c>
      <c r="K57" s="53"/>
      <c r="L57" s="9"/>
      <c r="M57" s="278"/>
    </row>
    <row r="58" spans="1:14" ht="58" x14ac:dyDescent="0.35">
      <c r="A58" s="195" t="s">
        <v>9</v>
      </c>
      <c r="B58" s="195" t="s">
        <v>2546</v>
      </c>
      <c r="C58" s="4" t="s">
        <v>2547</v>
      </c>
      <c r="D58" s="195" t="s">
        <v>2547</v>
      </c>
      <c r="E58" s="195" t="s">
        <v>2548</v>
      </c>
      <c r="F58" s="57">
        <v>0</v>
      </c>
      <c r="G58" s="58">
        <v>1</v>
      </c>
      <c r="H58" s="58">
        <v>0.01</v>
      </c>
      <c r="I58" s="53" t="s">
        <v>2549</v>
      </c>
      <c r="J58" s="284" t="s">
        <v>3360</v>
      </c>
      <c r="K58" s="53"/>
      <c r="L58" s="9" t="s">
        <v>2791</v>
      </c>
      <c r="M58" s="278" t="s">
        <v>159</v>
      </c>
    </row>
    <row r="59" spans="1:14" ht="58" x14ac:dyDescent="0.35">
      <c r="A59" s="195" t="s">
        <v>137</v>
      </c>
      <c r="B59" s="195" t="s">
        <v>139</v>
      </c>
      <c r="C59" s="4" t="s">
        <v>454</v>
      </c>
      <c r="D59" s="195" t="s">
        <v>139</v>
      </c>
      <c r="E59" s="195" t="s">
        <v>2309</v>
      </c>
      <c r="F59" s="57">
        <v>0</v>
      </c>
      <c r="G59" s="58">
        <v>1</v>
      </c>
      <c r="H59" s="58">
        <v>0.01</v>
      </c>
      <c r="I59" s="53" t="s">
        <v>34</v>
      </c>
      <c r="J59" s="284" t="s">
        <v>3504</v>
      </c>
      <c r="K59" s="53" t="s">
        <v>242</v>
      </c>
      <c r="L59" s="9" t="s">
        <v>243</v>
      </c>
      <c r="M59" s="278" t="s">
        <v>159</v>
      </c>
      <c r="N59" s="53" t="s">
        <v>192</v>
      </c>
    </row>
    <row r="60" spans="1:14" ht="43.5" x14ac:dyDescent="0.35">
      <c r="A60" s="195" t="s">
        <v>137</v>
      </c>
      <c r="B60" s="195" t="s">
        <v>274</v>
      </c>
      <c r="C60" s="4" t="s">
        <v>463</v>
      </c>
      <c r="D60" s="195" t="s">
        <v>274</v>
      </c>
      <c r="E60" s="195" t="s">
        <v>2308</v>
      </c>
      <c r="F60" s="57">
        <v>0</v>
      </c>
      <c r="G60" s="58">
        <v>1</v>
      </c>
      <c r="H60" s="58">
        <v>0.01</v>
      </c>
      <c r="I60" s="53" t="s">
        <v>34</v>
      </c>
      <c r="J60" s="284" t="s">
        <v>3505</v>
      </c>
      <c r="K60" s="53" t="s">
        <v>334</v>
      </c>
      <c r="L60" s="9" t="s">
        <v>335</v>
      </c>
      <c r="M60" s="278"/>
      <c r="N60" s="53"/>
    </row>
    <row r="61" spans="1:14" ht="29" x14ac:dyDescent="0.35">
      <c r="A61" s="195" t="s">
        <v>137</v>
      </c>
      <c r="B61" s="195" t="s">
        <v>459</v>
      </c>
      <c r="C61" s="4" t="s">
        <v>460</v>
      </c>
      <c r="D61" s="195" t="s">
        <v>459</v>
      </c>
      <c r="E61" s="195" t="s">
        <v>2307</v>
      </c>
      <c r="F61" s="57">
        <v>0</v>
      </c>
      <c r="G61" s="58">
        <v>1</v>
      </c>
      <c r="H61" s="58">
        <v>0.01</v>
      </c>
      <c r="I61" s="53" t="s">
        <v>34</v>
      </c>
      <c r="J61" s="284"/>
      <c r="K61" s="53"/>
      <c r="L61" s="9" t="s">
        <v>2796</v>
      </c>
      <c r="M61" s="278"/>
      <c r="N61" s="53"/>
    </row>
    <row r="62" spans="1:14" ht="29" x14ac:dyDescent="0.35">
      <c r="A62" s="195" t="s">
        <v>137</v>
      </c>
      <c r="B62" s="195" t="s">
        <v>193</v>
      </c>
      <c r="C62" s="4" t="s">
        <v>455</v>
      </c>
      <c r="D62" s="195" t="s">
        <v>193</v>
      </c>
      <c r="E62" s="195" t="s">
        <v>2306</v>
      </c>
      <c r="F62" s="57">
        <v>0</v>
      </c>
      <c r="G62" s="58">
        <v>1</v>
      </c>
      <c r="H62" s="58">
        <v>0.01</v>
      </c>
      <c r="I62" s="53" t="s">
        <v>34</v>
      </c>
      <c r="J62" s="284" t="s">
        <v>2348</v>
      </c>
      <c r="K62" s="53" t="s">
        <v>244</v>
      </c>
      <c r="L62" s="9" t="s">
        <v>245</v>
      </c>
      <c r="M62" s="278" t="s">
        <v>159</v>
      </c>
      <c r="N62" s="53"/>
    </row>
    <row r="63" spans="1:14" ht="43.5" x14ac:dyDescent="0.35">
      <c r="A63" s="195" t="s">
        <v>137</v>
      </c>
      <c r="B63" s="195" t="s">
        <v>2866</v>
      </c>
      <c r="C63" s="4" t="s">
        <v>2867</v>
      </c>
      <c r="D63" s="195" t="s">
        <v>2866</v>
      </c>
      <c r="E63" s="195" t="s">
        <v>2868</v>
      </c>
      <c r="F63" s="57">
        <v>0</v>
      </c>
      <c r="G63" s="58">
        <v>1</v>
      </c>
      <c r="H63" s="58">
        <v>0.01</v>
      </c>
      <c r="I63" s="53" t="s">
        <v>34</v>
      </c>
      <c r="J63" s="284" t="s">
        <v>3569</v>
      </c>
      <c r="K63" s="53" t="s">
        <v>246</v>
      </c>
      <c r="L63" s="9" t="s">
        <v>247</v>
      </c>
      <c r="M63" s="278" t="s">
        <v>159</v>
      </c>
      <c r="N63" s="53"/>
    </row>
    <row r="64" spans="1:14" s="194" customFormat="1" ht="43.5" x14ac:dyDescent="0.35">
      <c r="A64" s="195" t="s">
        <v>137</v>
      </c>
      <c r="B64" s="195" t="s">
        <v>3566</v>
      </c>
      <c r="C64" s="4" t="s">
        <v>3567</v>
      </c>
      <c r="D64" s="195" t="s">
        <v>3566</v>
      </c>
      <c r="E64" s="195" t="s">
        <v>3568</v>
      </c>
      <c r="F64" s="57">
        <v>0</v>
      </c>
      <c r="G64" s="58">
        <v>1</v>
      </c>
      <c r="H64" s="58">
        <v>0.01</v>
      </c>
      <c r="I64" s="53" t="s">
        <v>34</v>
      </c>
      <c r="J64" s="284" t="s">
        <v>3570</v>
      </c>
      <c r="K64" s="53"/>
      <c r="L64" s="9"/>
      <c r="M64" s="278"/>
      <c r="N64" s="53"/>
    </row>
    <row r="65" spans="1:14" ht="43.5" x14ac:dyDescent="0.35">
      <c r="A65" s="195" t="s">
        <v>137</v>
      </c>
      <c r="B65" s="195" t="s">
        <v>140</v>
      </c>
      <c r="C65" s="4" t="s">
        <v>456</v>
      </c>
      <c r="D65" s="195" t="s">
        <v>140</v>
      </c>
      <c r="E65" s="195" t="s">
        <v>2305</v>
      </c>
      <c r="F65" s="57">
        <v>0</v>
      </c>
      <c r="G65" s="58">
        <v>1</v>
      </c>
      <c r="H65" s="58">
        <v>0.01</v>
      </c>
      <c r="I65" s="53" t="s">
        <v>34</v>
      </c>
      <c r="J65" s="284" t="s">
        <v>3506</v>
      </c>
      <c r="K65" s="53" t="s">
        <v>248</v>
      </c>
      <c r="L65" s="9" t="s">
        <v>249</v>
      </c>
      <c r="M65" s="278" t="s">
        <v>159</v>
      </c>
      <c r="N65" s="53"/>
    </row>
    <row r="66" spans="1:14" ht="29" x14ac:dyDescent="0.35">
      <c r="A66" s="195" t="s">
        <v>137</v>
      </c>
      <c r="B66" s="195" t="s">
        <v>138</v>
      </c>
      <c r="C66" s="4" t="s">
        <v>2900</v>
      </c>
      <c r="D66" s="195" t="s">
        <v>138</v>
      </c>
      <c r="E66" s="195" t="s">
        <v>2304</v>
      </c>
      <c r="F66" s="57">
        <v>0</v>
      </c>
      <c r="G66" s="58">
        <v>1</v>
      </c>
      <c r="H66" s="58">
        <v>0.01</v>
      </c>
      <c r="I66" s="53" t="s">
        <v>34</v>
      </c>
      <c r="J66" s="284" t="s">
        <v>2887</v>
      </c>
      <c r="K66" s="53" t="s">
        <v>250</v>
      </c>
      <c r="L66" s="9" t="s">
        <v>251</v>
      </c>
      <c r="M66" s="278" t="s">
        <v>159</v>
      </c>
      <c r="N66" s="53"/>
    </row>
    <row r="67" spans="1:14" ht="29" x14ac:dyDescent="0.35">
      <c r="A67" s="195" t="s">
        <v>137</v>
      </c>
      <c r="B67" s="195" t="s">
        <v>457</v>
      </c>
      <c r="C67" s="4" t="s">
        <v>458</v>
      </c>
      <c r="D67" s="195" t="s">
        <v>457</v>
      </c>
      <c r="E67" s="195" t="s">
        <v>2303</v>
      </c>
      <c r="F67" s="57">
        <v>0</v>
      </c>
      <c r="G67" s="58">
        <v>1</v>
      </c>
      <c r="H67" s="58">
        <v>0.01</v>
      </c>
      <c r="I67" s="53" t="s">
        <v>34</v>
      </c>
      <c r="J67" s="284"/>
      <c r="K67" s="53"/>
      <c r="L67" s="9" t="s">
        <v>2797</v>
      </c>
      <c r="M67" s="278"/>
      <c r="N67" s="53"/>
    </row>
    <row r="68" spans="1:14" ht="87" x14ac:dyDescent="0.35">
      <c r="A68" s="195" t="s">
        <v>137</v>
      </c>
      <c r="B68" s="195" t="s">
        <v>2491</v>
      </c>
      <c r="C68" s="4" t="s">
        <v>2492</v>
      </c>
      <c r="D68" s="195" t="s">
        <v>2491</v>
      </c>
      <c r="E68" s="195" t="s">
        <v>2493</v>
      </c>
      <c r="F68" s="57">
        <v>0</v>
      </c>
      <c r="G68" s="58">
        <v>1</v>
      </c>
      <c r="H68" s="58">
        <v>0.01</v>
      </c>
      <c r="I68" s="53" t="s">
        <v>2494</v>
      </c>
      <c r="J68" s="284" t="s">
        <v>3398</v>
      </c>
      <c r="K68" s="53"/>
      <c r="L68" s="9" t="s">
        <v>2792</v>
      </c>
      <c r="M68" s="277" t="s">
        <v>2495</v>
      </c>
      <c r="N68" s="53"/>
    </row>
    <row r="69" spans="1:14" ht="43.5" x14ac:dyDescent="0.35">
      <c r="A69" s="196" t="s">
        <v>2532</v>
      </c>
      <c r="B69" s="196" t="s">
        <v>2536</v>
      </c>
      <c r="C69" s="4" t="s">
        <v>305</v>
      </c>
      <c r="D69" s="196" t="s">
        <v>2535</v>
      </c>
      <c r="E69" s="195" t="s">
        <v>2302</v>
      </c>
      <c r="F69" s="60">
        <v>0</v>
      </c>
      <c r="G69" s="60">
        <v>1</v>
      </c>
      <c r="H69" s="60">
        <v>0.01</v>
      </c>
      <c r="I69" s="9" t="s">
        <v>58</v>
      </c>
      <c r="J69" s="285" t="s">
        <v>2349</v>
      </c>
      <c r="K69" s="9" t="s">
        <v>256</v>
      </c>
      <c r="L69" s="9" t="s">
        <v>257</v>
      </c>
      <c r="M69" s="278" t="s">
        <v>159</v>
      </c>
      <c r="N69" s="9"/>
    </row>
    <row r="70" spans="1:14" ht="58" x14ac:dyDescent="0.35">
      <c r="A70" s="196" t="s">
        <v>2532</v>
      </c>
      <c r="B70" s="196" t="s">
        <v>2833</v>
      </c>
      <c r="C70" s="4" t="s">
        <v>2832</v>
      </c>
      <c r="D70" s="196" t="s">
        <v>372</v>
      </c>
      <c r="E70" s="195" t="s">
        <v>2830</v>
      </c>
      <c r="F70" s="60">
        <v>0</v>
      </c>
      <c r="G70" s="60">
        <v>1</v>
      </c>
      <c r="H70" s="60">
        <v>0.01</v>
      </c>
      <c r="I70" s="53" t="s">
        <v>2831</v>
      </c>
      <c r="J70" s="285" t="s">
        <v>3050</v>
      </c>
      <c r="K70" s="9" t="s">
        <v>365</v>
      </c>
      <c r="L70" s="9" t="s">
        <v>2793</v>
      </c>
      <c r="M70" s="278" t="s">
        <v>159</v>
      </c>
      <c r="N70" s="9"/>
    </row>
    <row r="71" spans="1:14" ht="43.5" x14ac:dyDescent="0.35">
      <c r="A71" s="196" t="s">
        <v>2532</v>
      </c>
      <c r="B71" s="196" t="s">
        <v>2533</v>
      </c>
      <c r="C71" s="4" t="s">
        <v>2534</v>
      </c>
      <c r="D71" s="196" t="s">
        <v>2537</v>
      </c>
      <c r="E71" s="195" t="s">
        <v>2538</v>
      </c>
      <c r="F71" s="60">
        <v>0</v>
      </c>
      <c r="G71" s="60">
        <v>1</v>
      </c>
      <c r="H71" s="60">
        <v>0.01</v>
      </c>
      <c r="I71" s="53" t="s">
        <v>2539</v>
      </c>
      <c r="J71" s="285" t="s">
        <v>2540</v>
      </c>
      <c r="K71" s="9"/>
      <c r="L71" s="9" t="s">
        <v>2794</v>
      </c>
      <c r="M71" s="278"/>
      <c r="N71" s="9"/>
    </row>
    <row r="72" spans="1:14" ht="87" x14ac:dyDescent="0.35">
      <c r="A72" s="195" t="s">
        <v>10</v>
      </c>
      <c r="B72" s="195" t="s">
        <v>3269</v>
      </c>
      <c r="C72" s="4" t="s">
        <v>2461</v>
      </c>
      <c r="D72" s="195" t="s">
        <v>3269</v>
      </c>
      <c r="E72" s="195" t="s">
        <v>2301</v>
      </c>
      <c r="F72" s="61">
        <v>0</v>
      </c>
      <c r="G72" s="61">
        <v>300</v>
      </c>
      <c r="H72" s="61">
        <v>5</v>
      </c>
      <c r="I72" s="189" t="str">
        <f>UnitControlCenter!$B$47</f>
        <v>$/metric ton CO2e</v>
      </c>
      <c r="J72" s="284" t="s">
        <v>3604</v>
      </c>
      <c r="K72" s="53" t="s">
        <v>254</v>
      </c>
      <c r="L72" s="9" t="s">
        <v>255</v>
      </c>
      <c r="M72" s="279" t="s">
        <v>2437</v>
      </c>
      <c r="N72" s="9" t="s">
        <v>420</v>
      </c>
    </row>
    <row r="73" spans="1:14" ht="43.5" x14ac:dyDescent="0.35">
      <c r="A73" s="195" t="s">
        <v>10</v>
      </c>
      <c r="B73" s="195" t="s">
        <v>26</v>
      </c>
      <c r="C73" s="4" t="s">
        <v>144</v>
      </c>
      <c r="D73" s="195" t="s">
        <v>26</v>
      </c>
      <c r="E73" s="195" t="s">
        <v>2300</v>
      </c>
      <c r="F73" s="60">
        <v>0</v>
      </c>
      <c r="G73" s="60">
        <v>1</v>
      </c>
      <c r="H73" s="60">
        <v>0.01</v>
      </c>
      <c r="I73" s="53" t="s">
        <v>146</v>
      </c>
      <c r="J73" s="354" t="s">
        <v>3361</v>
      </c>
      <c r="K73" s="9" t="s">
        <v>258</v>
      </c>
      <c r="L73" s="9" t="s">
        <v>259</v>
      </c>
      <c r="M73" s="278" t="s">
        <v>159</v>
      </c>
    </row>
    <row r="74" spans="1:14" ht="43.5" x14ac:dyDescent="0.35">
      <c r="A74" s="196" t="s">
        <v>10</v>
      </c>
      <c r="B74" s="196" t="s">
        <v>2496</v>
      </c>
      <c r="C74" s="4" t="s">
        <v>2497</v>
      </c>
      <c r="D74" s="189"/>
      <c r="E74" s="196" t="s">
        <v>2498</v>
      </c>
      <c r="F74" s="61">
        <v>0</v>
      </c>
      <c r="G74" s="61">
        <v>1</v>
      </c>
      <c r="H74" s="61">
        <v>1</v>
      </c>
      <c r="I74" s="53" t="s">
        <v>30</v>
      </c>
      <c r="J74" s="284" t="s">
        <v>3547</v>
      </c>
      <c r="K74" s="53" t="s">
        <v>254</v>
      </c>
      <c r="L74" s="9" t="s">
        <v>255</v>
      </c>
    </row>
    <row r="75" spans="1:14" ht="58" x14ac:dyDescent="0.35">
      <c r="A75" s="196" t="s">
        <v>10</v>
      </c>
      <c r="B75" s="196" t="s">
        <v>3096</v>
      </c>
      <c r="C75" s="4" t="s">
        <v>3606</v>
      </c>
      <c r="D75" s="189"/>
      <c r="E75" s="255"/>
      <c r="F75" s="61">
        <v>0</v>
      </c>
      <c r="G75" s="61">
        <v>1</v>
      </c>
      <c r="H75" s="61">
        <v>1</v>
      </c>
      <c r="I75" s="53" t="s">
        <v>30</v>
      </c>
      <c r="J75" s="284" t="s">
        <v>3605</v>
      </c>
      <c r="K75" s="53" t="s">
        <v>254</v>
      </c>
      <c r="L75" s="9" t="s">
        <v>255</v>
      </c>
    </row>
    <row r="76" spans="1:14" s="194" customFormat="1" ht="43.5" x14ac:dyDescent="0.35">
      <c r="A76" s="196" t="s">
        <v>10</v>
      </c>
      <c r="B76" s="4" t="s">
        <v>3546</v>
      </c>
      <c r="C76" s="4" t="s">
        <v>3607</v>
      </c>
      <c r="D76" s="189"/>
      <c r="E76" s="189"/>
      <c r="F76" s="68">
        <v>0</v>
      </c>
      <c r="G76" s="4">
        <v>1</v>
      </c>
      <c r="H76" s="4">
        <v>1</v>
      </c>
      <c r="I76" s="53" t="s">
        <v>30</v>
      </c>
      <c r="J76" s="4" t="s">
        <v>3603</v>
      </c>
      <c r="K76" s="53" t="s">
        <v>254</v>
      </c>
      <c r="L76" s="9" t="s">
        <v>255</v>
      </c>
      <c r="M76" s="375"/>
    </row>
    <row r="77" spans="1:14" ht="43.5" x14ac:dyDescent="0.35">
      <c r="A77" s="196" t="s">
        <v>10</v>
      </c>
      <c r="B77" s="196" t="s">
        <v>2807</v>
      </c>
      <c r="C77" s="4" t="s">
        <v>2806</v>
      </c>
      <c r="D77" s="196" t="s">
        <v>2807</v>
      </c>
      <c r="E77" s="195" t="s">
        <v>2808</v>
      </c>
      <c r="F77" s="61">
        <v>0</v>
      </c>
      <c r="G77" s="61">
        <v>1</v>
      </c>
      <c r="H77" s="61">
        <v>1</v>
      </c>
      <c r="I77" s="53" t="s">
        <v>30</v>
      </c>
      <c r="J77" s="285"/>
    </row>
    <row r="78" spans="1:14" ht="29" x14ac:dyDescent="0.35">
      <c r="A78" s="196" t="s">
        <v>10</v>
      </c>
      <c r="B78" s="196" t="s">
        <v>2852</v>
      </c>
      <c r="C78" s="4" t="s">
        <v>2852</v>
      </c>
      <c r="D78" s="196" t="s">
        <v>2852</v>
      </c>
      <c r="E78" s="196" t="s">
        <v>2853</v>
      </c>
      <c r="F78" s="60">
        <v>0</v>
      </c>
      <c r="G78" s="60">
        <v>1</v>
      </c>
      <c r="H78" s="60">
        <v>0.01</v>
      </c>
      <c r="I78" s="53" t="s">
        <v>2854</v>
      </c>
      <c r="J78" s="354" t="s">
        <v>3362</v>
      </c>
      <c r="K78" s="9" t="s">
        <v>3014</v>
      </c>
    </row>
    <row r="79" spans="1:14" ht="43.5" x14ac:dyDescent="0.35">
      <c r="A79" s="195" t="s">
        <v>10</v>
      </c>
      <c r="B79" s="195" t="s">
        <v>3455</v>
      </c>
      <c r="C79" s="4" t="s">
        <v>3454</v>
      </c>
      <c r="D79" s="195" t="s">
        <v>3455</v>
      </c>
      <c r="E79" s="195" t="s">
        <v>2299</v>
      </c>
      <c r="F79" s="57">
        <v>-0.5</v>
      </c>
      <c r="G79" s="57">
        <v>0.5</v>
      </c>
      <c r="H79" s="60">
        <v>0.01</v>
      </c>
      <c r="I79" s="53" t="s">
        <v>147</v>
      </c>
      <c r="J79" s="284" t="s">
        <v>3456</v>
      </c>
      <c r="K79" s="9" t="s">
        <v>260</v>
      </c>
      <c r="L79" s="9" t="s">
        <v>261</v>
      </c>
      <c r="M79" s="279" t="s">
        <v>160</v>
      </c>
    </row>
    <row r="80" spans="1:14" ht="72.5" x14ac:dyDescent="0.35">
      <c r="A80" s="195" t="s">
        <v>2750</v>
      </c>
      <c r="B80" s="189" t="s">
        <v>336</v>
      </c>
      <c r="C80" s="1" t="s">
        <v>306</v>
      </c>
      <c r="D80" s="195" t="s">
        <v>373</v>
      </c>
      <c r="E80" s="195" t="s">
        <v>2298</v>
      </c>
      <c r="F80" s="58">
        <v>0</v>
      </c>
      <c r="G80" s="58">
        <v>0.4</v>
      </c>
      <c r="H80" s="57">
        <v>0.01</v>
      </c>
      <c r="I80" s="53" t="s">
        <v>32</v>
      </c>
      <c r="J80" s="284" t="s">
        <v>3363</v>
      </c>
      <c r="K80" s="53" t="s">
        <v>262</v>
      </c>
      <c r="L80" s="9" t="s">
        <v>263</v>
      </c>
      <c r="M80" s="278"/>
    </row>
    <row r="81" spans="1:13" s="194" customFormat="1" ht="72.5" x14ac:dyDescent="0.35">
      <c r="A81" s="66" t="str">
        <f>A$80</f>
        <v>Research and Development</v>
      </c>
      <c r="B81" s="66" t="str">
        <f t="shared" ref="B81:B84" si="0">B$80</f>
        <v>Capital Cost Reduction</v>
      </c>
      <c r="C81" s="195" t="s">
        <v>307</v>
      </c>
      <c r="D81" s="66" t="str">
        <f t="shared" ref="D81:L84" si="1">D$80</f>
        <v>R&amp;D Capital Cost Reductions</v>
      </c>
      <c r="E81" s="4" t="s">
        <v>3378</v>
      </c>
      <c r="F81" s="203">
        <f t="shared" si="1"/>
        <v>0</v>
      </c>
      <c r="G81" s="203">
        <f t="shared" si="1"/>
        <v>0.4</v>
      </c>
      <c r="H81" s="203">
        <f t="shared" si="1"/>
        <v>0.01</v>
      </c>
      <c r="I81" s="66" t="str">
        <f t="shared" si="1"/>
        <v>% reduction in cost</v>
      </c>
      <c r="J81" s="66"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1" s="66" t="str">
        <f t="shared" si="1"/>
        <v>architectural-design.html#rnd</v>
      </c>
      <c r="L81" s="66" t="str">
        <f t="shared" si="1"/>
        <v>research-and-development.html</v>
      </c>
      <c r="M81" s="278"/>
    </row>
    <row r="82" spans="1:13" s="194" customFormat="1" ht="72.5" x14ac:dyDescent="0.35">
      <c r="A82" s="66" t="str">
        <f t="shared" ref="A82:A84" si="2">A$80</f>
        <v>Research and Development</v>
      </c>
      <c r="B82" s="66" t="str">
        <f t="shared" si="0"/>
        <v>Capital Cost Reduction</v>
      </c>
      <c r="C82" s="195" t="s">
        <v>308</v>
      </c>
      <c r="D82" s="66" t="str">
        <f t="shared" si="1"/>
        <v>R&amp;D Capital Cost Reductions</v>
      </c>
      <c r="E82" s="4" t="s">
        <v>3379</v>
      </c>
      <c r="F82" s="203">
        <f t="shared" si="1"/>
        <v>0</v>
      </c>
      <c r="G82" s="203">
        <f t="shared" si="1"/>
        <v>0.4</v>
      </c>
      <c r="H82" s="203">
        <f t="shared" si="1"/>
        <v>0.01</v>
      </c>
      <c r="I82" s="66" t="str">
        <f t="shared" si="1"/>
        <v>% reduction in cost</v>
      </c>
      <c r="J82" s="66"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2" s="66" t="str">
        <f t="shared" si="1"/>
        <v>architectural-design.html#rnd</v>
      </c>
      <c r="L82" s="66" t="str">
        <f t="shared" si="1"/>
        <v>research-and-development.html</v>
      </c>
      <c r="M82" s="278"/>
    </row>
    <row r="83" spans="1:13" s="194" customFormat="1" ht="72.5" x14ac:dyDescent="0.35">
      <c r="A83" s="66" t="str">
        <f t="shared" si="2"/>
        <v>Research and Development</v>
      </c>
      <c r="B83" s="66" t="str">
        <f t="shared" si="0"/>
        <v>Capital Cost Reduction</v>
      </c>
      <c r="C83" s="195" t="s">
        <v>309</v>
      </c>
      <c r="D83" s="66" t="str">
        <f t="shared" si="1"/>
        <v>R&amp;D Capital Cost Reductions</v>
      </c>
      <c r="E83" s="4" t="s">
        <v>3380</v>
      </c>
      <c r="F83" s="203">
        <f t="shared" si="1"/>
        <v>0</v>
      </c>
      <c r="G83" s="203">
        <f t="shared" si="1"/>
        <v>0.4</v>
      </c>
      <c r="H83" s="203">
        <f t="shared" si="1"/>
        <v>0.01</v>
      </c>
      <c r="I83" s="66" t="str">
        <f t="shared" si="1"/>
        <v>% reduction in cost</v>
      </c>
      <c r="J83" s="66"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3" s="66" t="str">
        <f t="shared" si="1"/>
        <v>architectural-design.html#rnd</v>
      </c>
      <c r="L83" s="66" t="str">
        <f t="shared" si="1"/>
        <v>research-and-development.html</v>
      </c>
      <c r="M83" s="278"/>
    </row>
    <row r="84" spans="1:13" s="194" customFormat="1" ht="72.5" x14ac:dyDescent="0.35">
      <c r="A84" s="66" t="str">
        <f t="shared" si="2"/>
        <v>Research and Development</v>
      </c>
      <c r="B84" s="66" t="str">
        <f t="shared" si="0"/>
        <v>Capital Cost Reduction</v>
      </c>
      <c r="C84" s="196" t="s">
        <v>310</v>
      </c>
      <c r="D84" s="66" t="str">
        <f t="shared" si="1"/>
        <v>R&amp;D Capital Cost Reductions</v>
      </c>
      <c r="E84" s="4" t="s">
        <v>3381</v>
      </c>
      <c r="F84" s="203">
        <f t="shared" si="1"/>
        <v>0</v>
      </c>
      <c r="G84" s="203">
        <f t="shared" si="1"/>
        <v>0.4</v>
      </c>
      <c r="H84" s="203">
        <f t="shared" si="1"/>
        <v>0.01</v>
      </c>
      <c r="I84" s="66" t="str">
        <f t="shared" si="1"/>
        <v>% reduction in cost</v>
      </c>
      <c r="J84" s="66"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4" s="66" t="str">
        <f t="shared" si="1"/>
        <v>architectural-design.html#rnd</v>
      </c>
      <c r="L84" s="66" t="str">
        <f t="shared" si="1"/>
        <v>research-and-development.html</v>
      </c>
      <c r="M84" s="278"/>
    </row>
    <row r="85" spans="1:13" ht="101.5" x14ac:dyDescent="0.35">
      <c r="A85" s="196" t="s">
        <v>2750</v>
      </c>
      <c r="B85" s="196" t="s">
        <v>2898</v>
      </c>
      <c r="C85" s="4" t="s">
        <v>2899</v>
      </c>
      <c r="D85" s="196" t="s">
        <v>2898</v>
      </c>
      <c r="E85" s="59" t="s">
        <v>2901</v>
      </c>
      <c r="F85" s="58">
        <v>0</v>
      </c>
      <c r="G85" s="58">
        <v>1</v>
      </c>
      <c r="H85" s="57">
        <v>0.01</v>
      </c>
      <c r="I85" s="53" t="s">
        <v>34</v>
      </c>
      <c r="J85" s="284" t="s">
        <v>2903</v>
      </c>
      <c r="K85" s="9" t="s">
        <v>2905</v>
      </c>
      <c r="L85" s="9" t="s">
        <v>2904</v>
      </c>
      <c r="M85" s="279" t="s">
        <v>2902</v>
      </c>
    </row>
    <row r="86" spans="1:13" ht="72.5" x14ac:dyDescent="0.35">
      <c r="A86" s="195" t="s">
        <v>2750</v>
      </c>
      <c r="B86" s="189" t="s">
        <v>350</v>
      </c>
      <c r="C86" s="4" t="s">
        <v>311</v>
      </c>
      <c r="D86" s="195" t="s">
        <v>374</v>
      </c>
      <c r="E86" s="195" t="s">
        <v>2297</v>
      </c>
      <c r="F86" s="58">
        <v>0</v>
      </c>
      <c r="G86" s="58">
        <v>0.4</v>
      </c>
      <c r="H86" s="57">
        <v>0.01</v>
      </c>
      <c r="I86" s="53" t="s">
        <v>33</v>
      </c>
      <c r="J86" s="284" t="s">
        <v>3369</v>
      </c>
      <c r="K86" s="53" t="s">
        <v>262</v>
      </c>
      <c r="L86" s="9" t="s">
        <v>263</v>
      </c>
    </row>
    <row r="87" spans="1:13" ht="72.5" x14ac:dyDescent="0.35">
      <c r="A87" s="5" t="str">
        <f>A$86</f>
        <v>Research and Development</v>
      </c>
      <c r="B87" s="5" t="str">
        <f>B$86</f>
        <v>Fuel Use Reduction</v>
      </c>
      <c r="C87" s="4" t="s">
        <v>312</v>
      </c>
      <c r="D87" s="5" t="str">
        <f t="shared" ref="D87:L90" si="3">D$86</f>
        <v>R&amp;D Fuel Use Reductions</v>
      </c>
      <c r="E87" s="4" t="s">
        <v>3382</v>
      </c>
      <c r="F87" s="201">
        <f t="shared" si="3"/>
        <v>0</v>
      </c>
      <c r="G87" s="201">
        <f t="shared" si="3"/>
        <v>0.4</v>
      </c>
      <c r="H87" s="201">
        <f t="shared" si="3"/>
        <v>0.01</v>
      </c>
      <c r="I87" s="5" t="str">
        <f t="shared" si="3"/>
        <v>% reduction in fuel use</v>
      </c>
      <c r="J87" s="5"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7" s="5" t="str">
        <f t="shared" si="3"/>
        <v>architectural-design.html#rnd</v>
      </c>
      <c r="L87" s="5" t="str">
        <f t="shared" si="3"/>
        <v>research-and-development.html</v>
      </c>
    </row>
    <row r="88" spans="1:13" ht="72.5" x14ac:dyDescent="0.35">
      <c r="A88" s="5" t="str">
        <f t="shared" ref="A88:B90" si="4">A$86</f>
        <v>Research and Development</v>
      </c>
      <c r="B88" s="5" t="str">
        <f t="shared" si="4"/>
        <v>Fuel Use Reduction</v>
      </c>
      <c r="C88" s="4" t="s">
        <v>313</v>
      </c>
      <c r="D88" s="5" t="str">
        <f t="shared" si="3"/>
        <v>R&amp;D Fuel Use Reductions</v>
      </c>
      <c r="E88" s="4" t="s">
        <v>3383</v>
      </c>
      <c r="F88" s="201">
        <f t="shared" si="3"/>
        <v>0</v>
      </c>
      <c r="G88" s="201">
        <f t="shared" si="3"/>
        <v>0.4</v>
      </c>
      <c r="H88" s="201">
        <f t="shared" si="3"/>
        <v>0.01</v>
      </c>
      <c r="I88" s="5" t="str">
        <f t="shared" si="3"/>
        <v>% reduction in fuel use</v>
      </c>
      <c r="J88" s="5"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8" s="5" t="str">
        <f t="shared" si="3"/>
        <v>architectural-design.html#rnd</v>
      </c>
      <c r="L88" s="5" t="str">
        <f t="shared" si="3"/>
        <v>research-and-development.html</v>
      </c>
    </row>
    <row r="89" spans="1:13" ht="72.5" x14ac:dyDescent="0.35">
      <c r="A89" s="5" t="str">
        <f t="shared" si="4"/>
        <v>Research and Development</v>
      </c>
      <c r="B89" s="5" t="str">
        <f t="shared" si="4"/>
        <v>Fuel Use Reduction</v>
      </c>
      <c r="C89" s="4" t="s">
        <v>314</v>
      </c>
      <c r="D89" s="5" t="str">
        <f t="shared" si="3"/>
        <v>R&amp;D Fuel Use Reductions</v>
      </c>
      <c r="E89" s="4" t="s">
        <v>3384</v>
      </c>
      <c r="F89" s="201">
        <f t="shared" si="3"/>
        <v>0</v>
      </c>
      <c r="G89" s="201">
        <f t="shared" si="3"/>
        <v>0.4</v>
      </c>
      <c r="H89" s="201">
        <f t="shared" si="3"/>
        <v>0.01</v>
      </c>
      <c r="I89" s="5" t="str">
        <f t="shared" si="3"/>
        <v>% reduction in fuel use</v>
      </c>
      <c r="J89" s="5"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9" s="5" t="str">
        <f t="shared" si="3"/>
        <v>architectural-design.html#rnd</v>
      </c>
      <c r="L89" s="5" t="str">
        <f t="shared" si="3"/>
        <v>research-and-development.html</v>
      </c>
    </row>
    <row r="90" spans="1:13" ht="72.5" x14ac:dyDescent="0.35">
      <c r="A90" s="5" t="str">
        <f t="shared" si="4"/>
        <v>Research and Development</v>
      </c>
      <c r="B90" s="5" t="str">
        <f t="shared" si="4"/>
        <v>Fuel Use Reduction</v>
      </c>
      <c r="C90" s="4" t="s">
        <v>315</v>
      </c>
      <c r="D90" s="5" t="str">
        <f t="shared" si="3"/>
        <v>R&amp;D Fuel Use Reductions</v>
      </c>
      <c r="E90" s="4" t="s">
        <v>3385</v>
      </c>
      <c r="F90" s="201">
        <f t="shared" si="3"/>
        <v>0</v>
      </c>
      <c r="G90" s="201">
        <f t="shared" si="3"/>
        <v>0.4</v>
      </c>
      <c r="H90" s="201">
        <f t="shared" si="3"/>
        <v>0.01</v>
      </c>
      <c r="I90" s="5" t="str">
        <f t="shared" si="3"/>
        <v>% reduction in fuel use</v>
      </c>
      <c r="J90" s="5"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0" s="5" t="str">
        <f t="shared" si="3"/>
        <v>architectural-design.html#rnd</v>
      </c>
      <c r="L90" s="5" t="str">
        <f t="shared" si="3"/>
        <v>research-and-development.html</v>
      </c>
    </row>
    <row r="91" spans="1:13" ht="130.5" x14ac:dyDescent="0.35">
      <c r="A91" s="4" t="s">
        <v>3052</v>
      </c>
      <c r="B91" s="4" t="s">
        <v>3053</v>
      </c>
      <c r="C91" s="4" t="s">
        <v>3060</v>
      </c>
      <c r="D91" s="189"/>
      <c r="E91" s="195" t="s">
        <v>3099</v>
      </c>
      <c r="F91" s="68">
        <v>0</v>
      </c>
      <c r="G91" s="4">
        <v>10</v>
      </c>
      <c r="H91" s="4">
        <v>1</v>
      </c>
      <c r="I91" s="4" t="s">
        <v>3027</v>
      </c>
      <c r="J91" s="4" t="s">
        <v>3370</v>
      </c>
      <c r="K91" s="4" t="s">
        <v>3028</v>
      </c>
    </row>
    <row r="92" spans="1:13" ht="130.5" x14ac:dyDescent="0.35">
      <c r="A92" s="4" t="s">
        <v>3052</v>
      </c>
      <c r="B92" s="4" t="s">
        <v>3054</v>
      </c>
      <c r="C92" s="4" t="s">
        <v>3061</v>
      </c>
      <c r="D92" s="189"/>
      <c r="E92" s="195" t="s">
        <v>3100</v>
      </c>
      <c r="F92" s="68">
        <v>0</v>
      </c>
      <c r="G92" s="4">
        <v>10</v>
      </c>
      <c r="H92" s="4">
        <v>1</v>
      </c>
      <c r="I92" s="4" t="s">
        <v>3027</v>
      </c>
      <c r="J92" s="5" t="str">
        <f>J$91</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2" s="5" t="str">
        <f t="shared" ref="K92:K99" si="5">K$91</f>
        <v>io-model.html</v>
      </c>
      <c r="L92" s="292"/>
    </row>
    <row r="93" spans="1:13" ht="130.5" x14ac:dyDescent="0.35">
      <c r="A93" s="4" t="s">
        <v>3052</v>
      </c>
      <c r="B93" s="4" t="s">
        <v>484</v>
      </c>
      <c r="C93" s="4" t="s">
        <v>3062</v>
      </c>
      <c r="D93" s="189"/>
      <c r="E93" s="195" t="s">
        <v>3101</v>
      </c>
      <c r="F93" s="68">
        <v>0</v>
      </c>
      <c r="G93" s="4">
        <v>10</v>
      </c>
      <c r="H93" s="4">
        <v>1</v>
      </c>
      <c r="I93" s="4" t="s">
        <v>3027</v>
      </c>
      <c r="J93" s="5" t="str">
        <f t="shared" ref="J93:J99" si="6">J$91</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3" s="5" t="str">
        <f t="shared" si="5"/>
        <v>io-model.html</v>
      </c>
    </row>
    <row r="94" spans="1:13" ht="130.5" x14ac:dyDescent="0.35">
      <c r="A94" s="4" t="s">
        <v>3052</v>
      </c>
      <c r="B94" s="4" t="s">
        <v>3055</v>
      </c>
      <c r="C94" s="4" t="s">
        <v>3063</v>
      </c>
      <c r="D94" s="189"/>
      <c r="E94" s="195" t="s">
        <v>3102</v>
      </c>
      <c r="F94" s="68">
        <v>0</v>
      </c>
      <c r="G94" s="4">
        <v>10</v>
      </c>
      <c r="H94" s="4">
        <v>1</v>
      </c>
      <c r="I94" s="4" t="s">
        <v>3027</v>
      </c>
      <c r="J94" s="5"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4" s="5" t="str">
        <f t="shared" si="5"/>
        <v>io-model.html</v>
      </c>
    </row>
    <row r="95" spans="1:13" ht="130.5" x14ac:dyDescent="0.35">
      <c r="A95" s="4" t="s">
        <v>3052</v>
      </c>
      <c r="B95" s="4" t="s">
        <v>3056</v>
      </c>
      <c r="C95" s="4" t="s">
        <v>3064</v>
      </c>
      <c r="D95" s="189"/>
      <c r="E95" s="195" t="s">
        <v>3103</v>
      </c>
      <c r="F95" s="68">
        <v>0</v>
      </c>
      <c r="G95" s="4">
        <v>10</v>
      </c>
      <c r="H95" s="4">
        <v>1</v>
      </c>
      <c r="I95" s="4" t="s">
        <v>3027</v>
      </c>
      <c r="J95" s="5"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5" s="5" t="str">
        <f t="shared" si="5"/>
        <v>io-model.html</v>
      </c>
    </row>
    <row r="96" spans="1:13" ht="130.5" x14ac:dyDescent="0.35">
      <c r="A96" s="4" t="s">
        <v>3052</v>
      </c>
      <c r="B96" s="4" t="s">
        <v>279</v>
      </c>
      <c r="C96" s="4" t="s">
        <v>3065</v>
      </c>
      <c r="D96" s="189"/>
      <c r="E96" s="195" t="s">
        <v>3104</v>
      </c>
      <c r="F96" s="68">
        <v>0</v>
      </c>
      <c r="G96" s="4">
        <v>10</v>
      </c>
      <c r="H96" s="4">
        <v>1</v>
      </c>
      <c r="I96" s="4" t="s">
        <v>3027</v>
      </c>
      <c r="J96" s="5"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6" s="5" t="str">
        <f t="shared" si="5"/>
        <v>io-model.html</v>
      </c>
    </row>
    <row r="97" spans="1:13" ht="130.5" x14ac:dyDescent="0.35">
      <c r="A97" s="4" t="s">
        <v>3052</v>
      </c>
      <c r="B97" s="4" t="s">
        <v>3057</v>
      </c>
      <c r="C97" s="4" t="s">
        <v>3066</v>
      </c>
      <c r="D97" s="189"/>
      <c r="E97" s="195" t="s">
        <v>3105</v>
      </c>
      <c r="F97" s="68">
        <v>0</v>
      </c>
      <c r="G97" s="4">
        <v>10</v>
      </c>
      <c r="H97" s="4">
        <v>1</v>
      </c>
      <c r="I97" s="4" t="s">
        <v>3027</v>
      </c>
      <c r="J97" s="5"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7" s="5" t="str">
        <f t="shared" si="5"/>
        <v>io-model.html</v>
      </c>
    </row>
    <row r="98" spans="1:13" ht="130.5" x14ac:dyDescent="0.35">
      <c r="A98" s="4" t="s">
        <v>3052</v>
      </c>
      <c r="B98" s="4" t="s">
        <v>3058</v>
      </c>
      <c r="C98" s="4" t="s">
        <v>3067</v>
      </c>
      <c r="D98" s="189"/>
      <c r="E98" s="195" t="s">
        <v>3106</v>
      </c>
      <c r="F98" s="68">
        <v>0</v>
      </c>
      <c r="G98" s="4">
        <v>10</v>
      </c>
      <c r="H98" s="4">
        <v>1</v>
      </c>
      <c r="I98" s="4" t="s">
        <v>3027</v>
      </c>
      <c r="J98" s="5"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8" s="5" t="str">
        <f t="shared" si="5"/>
        <v>io-model.html</v>
      </c>
    </row>
    <row r="99" spans="1:13" ht="130.5" x14ac:dyDescent="0.35">
      <c r="A99" s="4" t="s">
        <v>3052</v>
      </c>
      <c r="B99" s="4" t="s">
        <v>3059</v>
      </c>
      <c r="C99" s="4" t="s">
        <v>3068</v>
      </c>
      <c r="D99" s="189"/>
      <c r="E99" s="195" t="s">
        <v>3107</v>
      </c>
      <c r="F99" s="68">
        <v>0</v>
      </c>
      <c r="G99" s="4">
        <v>10</v>
      </c>
      <c r="H99" s="4">
        <v>1</v>
      </c>
      <c r="I99" s="4" t="s">
        <v>3027</v>
      </c>
      <c r="J99" s="5"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9" s="5" t="str">
        <f t="shared" si="5"/>
        <v>io-model.html</v>
      </c>
    </row>
    <row r="100" spans="1:13" ht="58" x14ac:dyDescent="0.35">
      <c r="A100" s="4" t="s">
        <v>2921</v>
      </c>
      <c r="B100" s="4" t="s">
        <v>2922</v>
      </c>
      <c r="C100" s="4" t="s">
        <v>2926</v>
      </c>
      <c r="D100" s="189"/>
      <c r="E100" s="4" t="s">
        <v>2923</v>
      </c>
      <c r="F100" s="257">
        <v>-0.08</v>
      </c>
      <c r="G100" s="257">
        <v>0.02</v>
      </c>
      <c r="H100" s="260">
        <v>1E-3</v>
      </c>
      <c r="I100" s="4" t="s">
        <v>2929</v>
      </c>
      <c r="J100" s="4" t="s">
        <v>3137</v>
      </c>
      <c r="K100" s="4"/>
      <c r="L100" s="7"/>
      <c r="M100" s="356" t="s">
        <v>2924</v>
      </c>
    </row>
    <row r="101" spans="1:13" ht="116" x14ac:dyDescent="0.35">
      <c r="A101" s="4" t="s">
        <v>2921</v>
      </c>
      <c r="B101" s="4" t="s">
        <v>3469</v>
      </c>
      <c r="C101" s="4" t="s">
        <v>3467</v>
      </c>
      <c r="D101" s="189"/>
      <c r="E101" s="189"/>
      <c r="F101" s="68">
        <v>0</v>
      </c>
      <c r="G101" s="4">
        <v>1</v>
      </c>
      <c r="H101" s="4">
        <v>1</v>
      </c>
      <c r="I101" s="53" t="s">
        <v>30</v>
      </c>
      <c r="J101" s="4" t="s">
        <v>3468</v>
      </c>
    </row>
  </sheetData>
  <hyperlinks>
    <hyperlink ref="N59" r:id="rId1" display="https://www.fas.org/sgp/crs/misc/R40562.pdf, p.3, paragraph 1" xr:uid="{7CF34F3F-CA8F-4028-84E1-41FC3F30186E}"/>
  </hyperlinks>
  <pageMargins left="0.7" right="0.7" top="0.75" bottom="0.75" header="0.3" footer="0.3"/>
  <pageSetup orientation="portrait" horizontalDpi="0" verticalDpi="0" r:id="rId2"/>
  <legacy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1280"/>
  <sheetViews>
    <sheetView topLeftCell="F1" zoomScaleNormal="100" workbookViewId="0">
      <pane ySplit="1" topLeftCell="A2" activePane="bottomLeft" state="frozen"/>
      <selection pane="bottomLeft" activeCell="I460" sqref="I460"/>
    </sheetView>
  </sheetViews>
  <sheetFormatPr defaultColWidth="9.1796875" defaultRowHeight="14.5" x14ac:dyDescent="0.35"/>
  <cols>
    <col min="1" max="1" width="30" style="68" customWidth="1"/>
    <col min="2" max="2" width="41.453125" style="68" customWidth="1"/>
    <col min="3" max="3" width="59.81640625" style="381" customWidth="1"/>
    <col min="4" max="4" width="45.453125" style="4" customWidth="1"/>
    <col min="5" max="5" width="38.453125" style="4" customWidth="1"/>
    <col min="6" max="6" width="47.453125" style="4" customWidth="1"/>
    <col min="7" max="7" width="46" style="4" customWidth="1"/>
    <col min="8" max="8" width="19.453125" style="50" customWidth="1"/>
    <col min="9" max="9" width="21.453125" style="4" customWidth="1"/>
    <col min="10" max="10" width="19.453125" style="368" customWidth="1"/>
    <col min="11" max="11" width="29.1796875" style="4" customWidth="1"/>
    <col min="12" max="12" width="19" style="4" customWidth="1"/>
    <col min="13" max="14" width="19.1796875" style="1" customWidth="1"/>
    <col min="15" max="15" width="28.453125" style="4" customWidth="1"/>
    <col min="16" max="16" width="38.453125" style="4" customWidth="1"/>
    <col min="17" max="17" width="53.54296875" style="4" customWidth="1"/>
    <col min="18" max="18" width="45.453125" style="205" customWidth="1"/>
    <col min="19" max="16384" width="9.1796875" style="4"/>
  </cols>
  <sheetData>
    <row r="1" spans="1:18" x14ac:dyDescent="0.35">
      <c r="A1" s="371" t="s">
        <v>3</v>
      </c>
      <c r="B1" s="371" t="s">
        <v>0</v>
      </c>
      <c r="C1" s="380" t="s">
        <v>1</v>
      </c>
      <c r="D1" s="369" t="s">
        <v>36</v>
      </c>
      <c r="E1" s="369" t="s">
        <v>37</v>
      </c>
      <c r="F1" s="369" t="s">
        <v>83</v>
      </c>
      <c r="G1" s="369" t="s">
        <v>84</v>
      </c>
      <c r="H1" s="370" t="s">
        <v>482</v>
      </c>
      <c r="I1" s="369" t="s">
        <v>69</v>
      </c>
      <c r="J1" s="372" t="s">
        <v>366</v>
      </c>
      <c r="K1" s="373" t="s">
        <v>2296</v>
      </c>
      <c r="L1" s="373" t="s">
        <v>70</v>
      </c>
      <c r="M1" s="373" t="s">
        <v>71</v>
      </c>
      <c r="N1" s="373" t="s">
        <v>82</v>
      </c>
      <c r="O1" s="373" t="s">
        <v>29</v>
      </c>
      <c r="P1" s="374" t="s">
        <v>2</v>
      </c>
      <c r="Q1" s="373" t="s">
        <v>466</v>
      </c>
      <c r="R1" s="373" t="s">
        <v>197</v>
      </c>
    </row>
    <row r="2" spans="1:18" s="2" customFormat="1" ht="29" x14ac:dyDescent="0.35">
      <c r="A2" s="357" t="str">
        <f>INDEX('Policy Characteristics'!A:A,MATCH($C2,'Policy Characteristics'!$C:$C,0))</f>
        <v>Transportation</v>
      </c>
      <c r="B2" s="357" t="str">
        <f>INDEX('Policy Characteristics'!B:B,MATCH($C2,'Policy Characteristics'!$C:$C,0))</f>
        <v>Conventional Pollutant Standards</v>
      </c>
      <c r="C2" s="358" t="s">
        <v>2431</v>
      </c>
      <c r="D2" s="2" t="s">
        <v>38</v>
      </c>
      <c r="E2" s="2" t="s">
        <v>2252</v>
      </c>
      <c r="F2" s="2" t="s">
        <v>3494</v>
      </c>
      <c r="G2" s="2" t="s">
        <v>2477</v>
      </c>
      <c r="H2" s="199">
        <v>300</v>
      </c>
      <c r="I2" s="53" t="s">
        <v>44</v>
      </c>
      <c r="J2" s="359" t="str">
        <f>INDEX('Policy Characteristics'!D:D,MATCH($C2,'Policy Characteristics'!$C:$C,0))</f>
        <v>Conventional Pollutant Standard</v>
      </c>
      <c r="K2" s="357" t="str">
        <f>INDEX('Policy Characteristics'!E:E,MATCH($C2,'Policy Characteristics'!$C:$C,0))</f>
        <v>trans reduce regulated pollutants</v>
      </c>
      <c r="L2" s="379">
        <f>INDEX('Policy Characteristics'!F:F,MATCH($C2,'Policy Characteristics'!$C:$C,0))</f>
        <v>0</v>
      </c>
      <c r="M2" s="379">
        <f>INDEX('Policy Characteristics'!G:G,MATCH($C2,'Policy Characteristics'!$C:$C,0))</f>
        <v>1</v>
      </c>
      <c r="N2" s="379">
        <f>INDEX('Policy Characteristics'!H:H,MATCH($C2,'Policy Characteristics'!$C:$C,0))</f>
        <v>0.02</v>
      </c>
      <c r="O2" s="357" t="str">
        <f>INDEX('Policy Characteristics'!I:I,MATCH($C2,'Policy Characteristics'!$C:$C,0))</f>
        <v>% reduction in emissions</v>
      </c>
      <c r="P2" s="357" t="str">
        <f>INDEX('Policy Characteristics'!J:J,MATCH($C2,'Policy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 s="357" t="str">
        <f>INDEX('Policy Characteristics'!K:K,MATCH($C2,'Policy Characteristics'!$C:$C,0))</f>
        <v>transportation-sector-main.html#conv-pol-stds</v>
      </c>
      <c r="R2" s="357" t="str">
        <f>INDEX('Policy Characteristics'!L:L,MATCH($C2,'Policy Characteristics'!$C:$C,0))</f>
        <v>conventional-pollutant-standards.html</v>
      </c>
    </row>
    <row r="3" spans="1:18" s="2" customFormat="1" ht="29" x14ac:dyDescent="0.35">
      <c r="A3" s="357" t="str">
        <f>INDEX('Policy Characteristics'!A:A,MATCH($C3,'Policy Characteristics'!$C:$C,0))</f>
        <v>Transportation</v>
      </c>
      <c r="B3" s="357" t="str">
        <f>INDEX('Policy Characteristics'!B:B,MATCH($C3,'Policy Characteristics'!$C:$C,0))</f>
        <v>Conventional Pollutant Standards</v>
      </c>
      <c r="C3" s="359" t="str">
        <f t="shared" ref="C3:C22" si="0">C$2</f>
        <v>Percentage Reduction of Separately Regulated Pollutants</v>
      </c>
      <c r="D3" s="2" t="s">
        <v>38</v>
      </c>
      <c r="E3" s="2" t="s">
        <v>515</v>
      </c>
      <c r="F3" s="2" t="s">
        <v>3494</v>
      </c>
      <c r="G3" s="2" t="s">
        <v>515</v>
      </c>
      <c r="H3" s="199">
        <v>301</v>
      </c>
      <c r="I3" s="53" t="s">
        <v>44</v>
      </c>
      <c r="J3" s="359" t="str">
        <f>INDEX('Policy Characteristics'!D:D,MATCH($C3,'Policy Characteristics'!$C:$C,0))</f>
        <v>Conventional Pollutant Standard</v>
      </c>
      <c r="K3" s="357" t="str">
        <f>INDEX('Policy Characteristics'!E:E,MATCH($C3,'Policy Characteristics'!$C:$C,0))</f>
        <v>trans reduce regulated pollutants</v>
      </c>
      <c r="L3" s="379">
        <f>INDEX('Policy Characteristics'!F:F,MATCH($C3,'Policy Characteristics'!$C:$C,0))</f>
        <v>0</v>
      </c>
      <c r="M3" s="379">
        <f>INDEX('Policy Characteristics'!G:G,MATCH($C3,'Policy Characteristics'!$C:$C,0))</f>
        <v>1</v>
      </c>
      <c r="N3" s="379">
        <f>INDEX('Policy Characteristics'!H:H,MATCH($C3,'Policy Characteristics'!$C:$C,0))</f>
        <v>0.02</v>
      </c>
      <c r="O3" s="357" t="str">
        <f>INDEX('Policy Characteristics'!I:I,MATCH($C3,'Policy Characteristics'!$C:$C,0))</f>
        <v>% reduction in emissions</v>
      </c>
      <c r="P3" s="357" t="str">
        <f>INDEX('Policy Characteristics'!J:J,MATCH($C3,'Policy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 s="357" t="str">
        <f>INDEX('Policy Characteristics'!K:K,MATCH($C3,'Policy Characteristics'!$C:$C,0))</f>
        <v>transportation-sector-main.html#conv-pol-stds</v>
      </c>
      <c r="R3" s="357" t="str">
        <f>INDEX('Policy Characteristics'!L:L,MATCH($C3,'Policy Characteristics'!$C:$C,0))</f>
        <v>conventional-pollutant-standards.html</v>
      </c>
    </row>
    <row r="4" spans="1:18" s="2" customFormat="1" ht="29" x14ac:dyDescent="0.35">
      <c r="A4" s="357" t="str">
        <f>INDEX('Policy Characteristics'!A:A,MATCH($C4,'Policy Characteristics'!$C:$C,0))</f>
        <v>Transportation</v>
      </c>
      <c r="B4" s="357" t="str">
        <f>INDEX('Policy Characteristics'!B:B,MATCH($C4,'Policy Characteristics'!$C:$C,0))</f>
        <v>Conventional Pollutant Standards</v>
      </c>
      <c r="C4" s="359" t="str">
        <f t="shared" si="0"/>
        <v>Percentage Reduction of Separately Regulated Pollutants</v>
      </c>
      <c r="D4" s="2" t="s">
        <v>38</v>
      </c>
      <c r="E4" s="2" t="s">
        <v>2255</v>
      </c>
      <c r="F4" s="2" t="s">
        <v>3494</v>
      </c>
      <c r="G4" s="2" t="s">
        <v>2255</v>
      </c>
      <c r="H4" s="199">
        <v>302</v>
      </c>
      <c r="I4" s="53" t="s">
        <v>44</v>
      </c>
      <c r="J4" s="359" t="str">
        <f>INDEX('Policy Characteristics'!D:D,MATCH($C4,'Policy Characteristics'!$C:$C,0))</f>
        <v>Conventional Pollutant Standard</v>
      </c>
      <c r="K4" s="357" t="str">
        <f>INDEX('Policy Characteristics'!E:E,MATCH($C4,'Policy Characteristics'!$C:$C,0))</f>
        <v>trans reduce regulated pollutants</v>
      </c>
      <c r="L4" s="379">
        <f>INDEX('Policy Characteristics'!F:F,MATCH($C4,'Policy Characteristics'!$C:$C,0))</f>
        <v>0</v>
      </c>
      <c r="M4" s="379">
        <f>INDEX('Policy Characteristics'!G:G,MATCH($C4,'Policy Characteristics'!$C:$C,0))</f>
        <v>1</v>
      </c>
      <c r="N4" s="379">
        <f>INDEX('Policy Characteristics'!H:H,MATCH($C4,'Policy Characteristics'!$C:$C,0))</f>
        <v>0.02</v>
      </c>
      <c r="O4" s="357" t="str">
        <f>INDEX('Policy Characteristics'!I:I,MATCH($C4,'Policy Characteristics'!$C:$C,0))</f>
        <v>% reduction in emissions</v>
      </c>
      <c r="P4" s="357" t="str">
        <f>INDEX('Policy Characteristics'!J:J,MATCH($C4,'Policy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 s="357" t="str">
        <f>INDEX('Policy Characteristics'!K:K,MATCH($C4,'Policy Characteristics'!$C:$C,0))</f>
        <v>transportation-sector-main.html#conv-pol-stds</v>
      </c>
      <c r="R4" s="357" t="str">
        <f>INDEX('Policy Characteristics'!L:L,MATCH($C4,'Policy Characteristics'!$C:$C,0))</f>
        <v>conventional-pollutant-standards.html</v>
      </c>
    </row>
    <row r="5" spans="1:18" s="2" customFormat="1" ht="29" x14ac:dyDescent="0.35">
      <c r="A5" s="357" t="str">
        <f>INDEX('Policy Characteristics'!A:A,MATCH($C5,'Policy Characteristics'!$C:$C,0))</f>
        <v>Transportation</v>
      </c>
      <c r="B5" s="357" t="str">
        <f>INDEX('Policy Characteristics'!B:B,MATCH($C5,'Policy Characteristics'!$C:$C,0))</f>
        <v>Conventional Pollutant Standards</v>
      </c>
      <c r="C5" s="359" t="str">
        <f t="shared" si="0"/>
        <v>Percentage Reduction of Separately Regulated Pollutants</v>
      </c>
      <c r="D5" s="2" t="s">
        <v>38</v>
      </c>
      <c r="E5" s="2" t="s">
        <v>2257</v>
      </c>
      <c r="F5" s="2" t="s">
        <v>3494</v>
      </c>
      <c r="G5" s="2" t="s">
        <v>2257</v>
      </c>
      <c r="H5" s="199">
        <v>303</v>
      </c>
      <c r="I5" s="53" t="s">
        <v>44</v>
      </c>
      <c r="J5" s="359" t="str">
        <f>INDEX('Policy Characteristics'!D:D,MATCH($C5,'Policy Characteristics'!$C:$C,0))</f>
        <v>Conventional Pollutant Standard</v>
      </c>
      <c r="K5" s="357" t="str">
        <f>INDEX('Policy Characteristics'!E:E,MATCH($C5,'Policy Characteristics'!$C:$C,0))</f>
        <v>trans reduce regulated pollutants</v>
      </c>
      <c r="L5" s="379">
        <f>INDEX('Policy Characteristics'!F:F,MATCH($C5,'Policy Characteristics'!$C:$C,0))</f>
        <v>0</v>
      </c>
      <c r="M5" s="379">
        <f>INDEX('Policy Characteristics'!G:G,MATCH($C5,'Policy Characteristics'!$C:$C,0))</f>
        <v>1</v>
      </c>
      <c r="N5" s="379">
        <f>INDEX('Policy Characteristics'!H:H,MATCH($C5,'Policy Characteristics'!$C:$C,0))</f>
        <v>0.02</v>
      </c>
      <c r="O5" s="357" t="str">
        <f>INDEX('Policy Characteristics'!I:I,MATCH($C5,'Policy Characteristics'!$C:$C,0))</f>
        <v>% reduction in emissions</v>
      </c>
      <c r="P5" s="357" t="str">
        <f>INDEX('Policy Characteristics'!J:J,MATCH($C5,'Policy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 s="357" t="str">
        <f>INDEX('Policy Characteristics'!K:K,MATCH($C5,'Policy Characteristics'!$C:$C,0))</f>
        <v>transportation-sector-main.html#conv-pol-stds</v>
      </c>
      <c r="R5" s="357" t="str">
        <f>INDEX('Policy Characteristics'!L:L,MATCH($C5,'Policy Characteristics'!$C:$C,0))</f>
        <v>conventional-pollutant-standards.html</v>
      </c>
    </row>
    <row r="6" spans="1:18" s="2" customFormat="1" ht="29" x14ac:dyDescent="0.35">
      <c r="A6" s="357" t="str">
        <f>INDEX('Policy Characteristics'!A:A,MATCH($C6,'Policy Characteristics'!$C:$C,0))</f>
        <v>Transportation</v>
      </c>
      <c r="B6" s="357" t="str">
        <f>INDEX('Policy Characteristics'!B:B,MATCH($C6,'Policy Characteristics'!$C:$C,0))</f>
        <v>Conventional Pollutant Standards</v>
      </c>
      <c r="C6" s="359" t="str">
        <f t="shared" si="0"/>
        <v>Percentage Reduction of Separately Regulated Pollutants</v>
      </c>
      <c r="D6" s="2" t="s">
        <v>38</v>
      </c>
      <c r="E6" s="2" t="s">
        <v>2259</v>
      </c>
      <c r="F6" s="2" t="s">
        <v>3494</v>
      </c>
      <c r="G6" s="2" t="s">
        <v>2362</v>
      </c>
      <c r="H6" s="199">
        <v>304</v>
      </c>
      <c r="I6" s="53" t="s">
        <v>44</v>
      </c>
      <c r="J6" s="359" t="str">
        <f>INDEX('Policy Characteristics'!D:D,MATCH($C6,'Policy Characteristics'!$C:$C,0))</f>
        <v>Conventional Pollutant Standard</v>
      </c>
      <c r="K6" s="357" t="str">
        <f>INDEX('Policy Characteristics'!E:E,MATCH($C6,'Policy Characteristics'!$C:$C,0))</f>
        <v>trans reduce regulated pollutants</v>
      </c>
      <c r="L6" s="379">
        <f>INDEX('Policy Characteristics'!F:F,MATCH($C6,'Policy Characteristics'!$C:$C,0))</f>
        <v>0</v>
      </c>
      <c r="M6" s="379">
        <f>INDEX('Policy Characteristics'!G:G,MATCH($C6,'Policy Characteristics'!$C:$C,0))</f>
        <v>1</v>
      </c>
      <c r="N6" s="379">
        <f>INDEX('Policy Characteristics'!H:H,MATCH($C6,'Policy Characteristics'!$C:$C,0))</f>
        <v>0.02</v>
      </c>
      <c r="O6" s="357" t="str">
        <f>INDEX('Policy Characteristics'!I:I,MATCH($C6,'Policy Characteristics'!$C:$C,0))</f>
        <v>% reduction in emissions</v>
      </c>
      <c r="P6" s="357" t="str">
        <f>INDEX('Policy Characteristics'!J:J,MATCH($C6,'Policy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 s="357" t="str">
        <f>INDEX('Policy Characteristics'!K:K,MATCH($C6,'Policy Characteristics'!$C:$C,0))</f>
        <v>transportation-sector-main.html#conv-pol-stds</v>
      </c>
      <c r="R6" s="357" t="str">
        <f>INDEX('Policy Characteristics'!L:L,MATCH($C6,'Policy Characteristics'!$C:$C,0))</f>
        <v>conventional-pollutant-standards.html</v>
      </c>
    </row>
    <row r="7" spans="1:18" s="2" customFormat="1" ht="29" x14ac:dyDescent="0.35">
      <c r="A7" s="357" t="str">
        <f>INDEX('Policy Characteristics'!A:A,MATCH($C7,'Policy Characteristics'!$C:$C,0))</f>
        <v>Transportation</v>
      </c>
      <c r="B7" s="357" t="str">
        <f>INDEX('Policy Characteristics'!B:B,MATCH($C7,'Policy Characteristics'!$C:$C,0))</f>
        <v>Conventional Pollutant Standards</v>
      </c>
      <c r="C7" s="359" t="str">
        <f t="shared" si="0"/>
        <v>Percentage Reduction of Separately Regulated Pollutants</v>
      </c>
      <c r="D7" s="2" t="s">
        <v>38</v>
      </c>
      <c r="E7" s="2" t="s">
        <v>2260</v>
      </c>
      <c r="F7" s="2" t="s">
        <v>3494</v>
      </c>
      <c r="G7" s="2" t="s">
        <v>2260</v>
      </c>
      <c r="H7" s="199">
        <v>305</v>
      </c>
      <c r="I7" s="53" t="s">
        <v>44</v>
      </c>
      <c r="J7" s="359" t="str">
        <f>INDEX('Policy Characteristics'!D:D,MATCH($C7,'Policy Characteristics'!$C:$C,0))</f>
        <v>Conventional Pollutant Standard</v>
      </c>
      <c r="K7" s="357" t="str">
        <f>INDEX('Policy Characteristics'!E:E,MATCH($C7,'Policy Characteristics'!$C:$C,0))</f>
        <v>trans reduce regulated pollutants</v>
      </c>
      <c r="L7" s="379">
        <f>INDEX('Policy Characteristics'!F:F,MATCH($C7,'Policy Characteristics'!$C:$C,0))</f>
        <v>0</v>
      </c>
      <c r="M7" s="379">
        <f>INDEX('Policy Characteristics'!G:G,MATCH($C7,'Policy Characteristics'!$C:$C,0))</f>
        <v>1</v>
      </c>
      <c r="N7" s="379">
        <f>INDEX('Policy Characteristics'!H:H,MATCH($C7,'Policy Characteristics'!$C:$C,0))</f>
        <v>0.02</v>
      </c>
      <c r="O7" s="357" t="str">
        <f>INDEX('Policy Characteristics'!I:I,MATCH($C7,'Policy Characteristics'!$C:$C,0))</f>
        <v>% reduction in emissions</v>
      </c>
      <c r="P7" s="357" t="str">
        <f>INDEX('Policy Characteristics'!J:J,MATCH($C7,'Policy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7" s="357" t="str">
        <f>INDEX('Policy Characteristics'!K:K,MATCH($C7,'Policy Characteristics'!$C:$C,0))</f>
        <v>transportation-sector-main.html#conv-pol-stds</v>
      </c>
      <c r="R7" s="357" t="str">
        <f>INDEX('Policy Characteristics'!L:L,MATCH($C7,'Policy Characteristics'!$C:$C,0))</f>
        <v>conventional-pollutant-standards.html</v>
      </c>
    </row>
    <row r="8" spans="1:18" s="2" customFormat="1" ht="29" x14ac:dyDescent="0.35">
      <c r="A8" s="357" t="str">
        <f>IF(ISBLANK(INDEX('Policy Characteristics'!A:A,MATCH($C8,'Policy Characteristics'!$C:$C,0))),"",INDEX('Policy Characteristics'!A:A,MATCH($C8,'Policy Characteristics'!$C:$C,0)))</f>
        <v>Transportation</v>
      </c>
      <c r="B8" s="357" t="str">
        <f>IF(ISBLANK(INDEX('Policy Characteristics'!B:B,MATCH($C8,'Policy Characteristics'!$C:$C,0))),"",INDEX('Policy Characteristics'!B:B,MATCH($C8,'Policy Characteristics'!$C:$C,0)))</f>
        <v>Conventional Pollutant Standards</v>
      </c>
      <c r="C8" s="359" t="str">
        <f t="shared" si="0"/>
        <v>Percentage Reduction of Separately Regulated Pollutants</v>
      </c>
      <c r="D8" s="2" t="s">
        <v>38</v>
      </c>
      <c r="E8" s="2" t="s">
        <v>2262</v>
      </c>
      <c r="F8" s="2" t="s">
        <v>3494</v>
      </c>
      <c r="G8" s="2" t="s">
        <v>2262</v>
      </c>
      <c r="H8" s="199">
        <v>306</v>
      </c>
      <c r="I8" s="53" t="s">
        <v>44</v>
      </c>
      <c r="J8" s="359" t="str">
        <f>INDEX('Policy Characteristics'!D:D,MATCH($C8,'Policy Characteristics'!$C:$C,0))</f>
        <v>Conventional Pollutant Standard</v>
      </c>
      <c r="K8" s="357" t="str">
        <f>INDEX('Policy Characteristics'!E:E,MATCH($C8,'Policy Characteristics'!$C:$C,0))</f>
        <v>trans reduce regulated pollutants</v>
      </c>
      <c r="L8" s="379">
        <f>INDEX('Policy Characteristics'!F:F,MATCH($C8,'Policy Characteristics'!$C:$C,0))</f>
        <v>0</v>
      </c>
      <c r="M8" s="379">
        <f>INDEX('Policy Characteristics'!G:G,MATCH($C8,'Policy Characteristics'!$C:$C,0))</f>
        <v>1</v>
      </c>
      <c r="N8" s="379">
        <f>INDEX('Policy Characteristics'!H:H,MATCH($C8,'Policy Characteristics'!$C:$C,0))</f>
        <v>0.02</v>
      </c>
      <c r="O8" s="357" t="str">
        <f>INDEX('Policy Characteristics'!I:I,MATCH($C8,'Policy Characteristics'!$C:$C,0))</f>
        <v>% reduction in emissions</v>
      </c>
      <c r="P8" s="357" t="str">
        <f>INDEX('Policy Characteristics'!J:J,MATCH($C8,'Policy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8" s="357" t="str">
        <f>INDEX('Policy Characteristics'!K:K,MATCH($C8,'Policy Characteristics'!$C:$C,0))</f>
        <v>transportation-sector-main.html#conv-pol-stds</v>
      </c>
      <c r="R8" s="357" t="str">
        <f>INDEX('Policy Characteristics'!L:L,MATCH($C8,'Policy Characteristics'!$C:$C,0))</f>
        <v>conventional-pollutant-standards.html</v>
      </c>
    </row>
    <row r="9" spans="1:18" s="2" customFormat="1" ht="29" x14ac:dyDescent="0.35">
      <c r="A9" s="357" t="str">
        <f>IF(ISBLANK(INDEX('Policy Characteristics'!A:A,MATCH($C9,'Policy Characteristics'!$C:$C,0))),"",INDEX('Policy Characteristics'!A:A,MATCH($C9,'Policy Characteristics'!$C:$C,0)))</f>
        <v>Transportation</v>
      </c>
      <c r="B9" s="357" t="str">
        <f>IF(ISBLANK(INDEX('Policy Characteristics'!B:B,MATCH($C9,'Policy Characteristics'!$C:$C,0))),"",INDEX('Policy Characteristics'!B:B,MATCH($C9,'Policy Characteristics'!$C:$C,0)))</f>
        <v>Conventional Pollutant Standards</v>
      </c>
      <c r="C9" s="359" t="str">
        <f t="shared" si="0"/>
        <v>Percentage Reduction of Separately Regulated Pollutants</v>
      </c>
      <c r="D9" s="2" t="s">
        <v>38</v>
      </c>
      <c r="E9" s="2" t="s">
        <v>2264</v>
      </c>
      <c r="F9" s="2" t="s">
        <v>3494</v>
      </c>
      <c r="G9" s="2" t="s">
        <v>2264</v>
      </c>
      <c r="H9" s="199">
        <v>307</v>
      </c>
      <c r="I9" s="53" t="s">
        <v>44</v>
      </c>
      <c r="J9" s="359" t="str">
        <f>INDEX('Policy Characteristics'!D:D,MATCH($C9,'Policy Characteristics'!$C:$C,0))</f>
        <v>Conventional Pollutant Standard</v>
      </c>
      <c r="K9" s="357" t="str">
        <f>INDEX('Policy Characteristics'!E:E,MATCH($C9,'Policy Characteristics'!$C:$C,0))</f>
        <v>trans reduce regulated pollutants</v>
      </c>
      <c r="L9" s="379">
        <f>INDEX('Policy Characteristics'!F:F,MATCH($C9,'Policy Characteristics'!$C:$C,0))</f>
        <v>0</v>
      </c>
      <c r="M9" s="379">
        <f>INDEX('Policy Characteristics'!G:G,MATCH($C9,'Policy Characteristics'!$C:$C,0))</f>
        <v>1</v>
      </c>
      <c r="N9" s="379">
        <f>INDEX('Policy Characteristics'!H:H,MATCH($C9,'Policy Characteristics'!$C:$C,0))</f>
        <v>0.02</v>
      </c>
      <c r="O9" s="357" t="str">
        <f>INDEX('Policy Characteristics'!I:I,MATCH($C9,'Policy Characteristics'!$C:$C,0))</f>
        <v>% reduction in emissions</v>
      </c>
      <c r="P9" s="357" t="str">
        <f>INDEX('Policy Characteristics'!J:J,MATCH($C9,'Policy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9" s="357" t="str">
        <f>INDEX('Policy Characteristics'!K:K,MATCH($C9,'Policy Characteristics'!$C:$C,0))</f>
        <v>transportation-sector-main.html#conv-pol-stds</v>
      </c>
      <c r="R9" s="357" t="str">
        <f>INDEX('Policy Characteristics'!L:L,MATCH($C9,'Policy Characteristics'!$C:$C,0))</f>
        <v>conventional-pollutant-standards.html</v>
      </c>
    </row>
    <row r="10" spans="1:18" s="2" customFormat="1" ht="29" x14ac:dyDescent="0.35">
      <c r="A10" s="357" t="str">
        <f>IF(ISBLANK(INDEX('Policy Characteristics'!A:A,MATCH($C10,'Policy Characteristics'!$C:$C,0))),"",INDEX('Policy Characteristics'!A:A,MATCH($C10,'Policy Characteristics'!$C:$C,0)))</f>
        <v>Transportation</v>
      </c>
      <c r="B10" s="357" t="str">
        <f>IF(ISBLANK(INDEX('Policy Characteristics'!B:B,MATCH($C10,'Policy Characteristics'!$C:$C,0))),"",INDEX('Policy Characteristics'!B:B,MATCH($C10,'Policy Characteristics'!$C:$C,0)))</f>
        <v>Conventional Pollutant Standards</v>
      </c>
      <c r="C10" s="359" t="str">
        <f t="shared" si="0"/>
        <v>Percentage Reduction of Separately Regulated Pollutants</v>
      </c>
      <c r="D10" s="2" t="s">
        <v>38</v>
      </c>
      <c r="E10" s="2" t="s">
        <v>2266</v>
      </c>
      <c r="F10" s="2" t="s">
        <v>3494</v>
      </c>
      <c r="G10" s="2" t="s">
        <v>2266</v>
      </c>
      <c r="H10" s="199">
        <v>308</v>
      </c>
      <c r="I10" s="9" t="s">
        <v>45</v>
      </c>
      <c r="J10" s="359" t="str">
        <f>INDEX('Policy Characteristics'!D:D,MATCH($C10,'Policy Characteristics'!$C:$C,0))</f>
        <v>Conventional Pollutant Standard</v>
      </c>
      <c r="K10" s="357" t="str">
        <f>INDEX('Policy Characteristics'!E:E,MATCH($C10,'Policy Characteristics'!$C:$C,0))</f>
        <v>trans reduce regulated pollutants</v>
      </c>
      <c r="L10" s="379">
        <f>INDEX('Policy Characteristics'!F:F,MATCH($C10,'Policy Characteristics'!$C:$C,0))</f>
        <v>0</v>
      </c>
      <c r="M10" s="379">
        <f>INDEX('Policy Characteristics'!G:G,MATCH($C10,'Policy Characteristics'!$C:$C,0))</f>
        <v>1</v>
      </c>
      <c r="N10" s="379">
        <f>INDEX('Policy Characteristics'!H:H,MATCH($C10,'Policy Characteristics'!$C:$C,0))</f>
        <v>0.02</v>
      </c>
      <c r="O10" s="357" t="str">
        <f>INDEX('Policy Characteristics'!I:I,MATCH($C10,'Policy Characteristics'!$C:$C,0))</f>
        <v>% reduction in emissions</v>
      </c>
      <c r="P10" s="357" t="str">
        <f>INDEX('Policy Characteristics'!J:J,MATCH($C10,'Policy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0" s="357" t="str">
        <f>INDEX('Policy Characteristics'!K:K,MATCH($C10,'Policy Characteristics'!$C:$C,0))</f>
        <v>transportation-sector-main.html#conv-pol-stds</v>
      </c>
      <c r="R10" s="357" t="str">
        <f>INDEX('Policy Characteristics'!L:L,MATCH($C10,'Policy Characteristics'!$C:$C,0))</f>
        <v>conventional-pollutant-standards.html</v>
      </c>
    </row>
    <row r="11" spans="1:18" s="2" customFormat="1" ht="29" x14ac:dyDescent="0.35">
      <c r="A11" s="357" t="str">
        <f>IF(ISBLANK(INDEX('Policy Characteristics'!A:A,MATCH($C11,'Policy Characteristics'!$C:$C,0))),"",INDEX('Policy Characteristics'!A:A,MATCH($C11,'Policy Characteristics'!$C:$C,0)))</f>
        <v>Transportation</v>
      </c>
      <c r="B11" s="357" t="str">
        <f>IF(ISBLANK(INDEX('Policy Characteristics'!B:B,MATCH($C11,'Policy Characteristics'!$C:$C,0))),"",INDEX('Policy Characteristics'!B:B,MATCH($C11,'Policy Characteristics'!$C:$C,0)))</f>
        <v>Conventional Pollutant Standards</v>
      </c>
      <c r="C11" s="359" t="str">
        <f t="shared" si="0"/>
        <v>Percentage Reduction of Separately Regulated Pollutants</v>
      </c>
      <c r="D11" s="2" t="s">
        <v>38</v>
      </c>
      <c r="E11" s="2" t="s">
        <v>2268</v>
      </c>
      <c r="F11" s="2" t="s">
        <v>3494</v>
      </c>
      <c r="G11" s="2" t="s">
        <v>2268</v>
      </c>
      <c r="H11" s="199">
        <v>309</v>
      </c>
      <c r="I11" s="9" t="s">
        <v>45</v>
      </c>
      <c r="J11" s="359" t="str">
        <f>INDEX('Policy Characteristics'!D:D,MATCH($C11,'Policy Characteristics'!$C:$C,0))</f>
        <v>Conventional Pollutant Standard</v>
      </c>
      <c r="K11" s="357" t="str">
        <f>INDEX('Policy Characteristics'!E:E,MATCH($C11,'Policy Characteristics'!$C:$C,0))</f>
        <v>trans reduce regulated pollutants</v>
      </c>
      <c r="L11" s="379">
        <f>INDEX('Policy Characteristics'!F:F,MATCH($C11,'Policy Characteristics'!$C:$C,0))</f>
        <v>0</v>
      </c>
      <c r="M11" s="379">
        <f>INDEX('Policy Characteristics'!G:G,MATCH($C11,'Policy Characteristics'!$C:$C,0))</f>
        <v>1</v>
      </c>
      <c r="N11" s="379">
        <f>INDEX('Policy Characteristics'!H:H,MATCH($C11,'Policy Characteristics'!$C:$C,0))</f>
        <v>0.02</v>
      </c>
      <c r="O11" s="357" t="str">
        <f>INDEX('Policy Characteristics'!I:I,MATCH($C11,'Policy Characteristics'!$C:$C,0))</f>
        <v>% reduction in emissions</v>
      </c>
      <c r="P11" s="357" t="str">
        <f>INDEX('Policy Characteristics'!J:J,MATCH($C11,'Policy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1" s="357" t="str">
        <f>INDEX('Policy Characteristics'!K:K,MATCH($C11,'Policy Characteristics'!$C:$C,0))</f>
        <v>transportation-sector-main.html#conv-pol-stds</v>
      </c>
      <c r="R11" s="357" t="str">
        <f>INDEX('Policy Characteristics'!L:L,MATCH($C11,'Policy Characteristics'!$C:$C,0))</f>
        <v>conventional-pollutant-standards.html</v>
      </c>
    </row>
    <row r="12" spans="1:18" s="2" customFormat="1" x14ac:dyDescent="0.35">
      <c r="A12" s="357" t="str">
        <f>IF(ISBLANK(INDEX('Policy Characteristics'!A:A,MATCH($C12,'Policy Characteristics'!$C:$C,0))),"",INDEX('Policy Characteristics'!A:A,MATCH($C12,'Policy Characteristics'!$C:$C,0)))</f>
        <v>Transportation</v>
      </c>
      <c r="B12" s="357" t="str">
        <f>IF(ISBLANK(INDEX('Policy Characteristics'!B:B,MATCH($C12,'Policy Characteristics'!$C:$C,0))),"",INDEX('Policy Characteristics'!B:B,MATCH($C12,'Policy Characteristics'!$C:$C,0)))</f>
        <v>Conventional Pollutant Standards</v>
      </c>
      <c r="C12" s="359" t="str">
        <f t="shared" si="0"/>
        <v>Percentage Reduction of Separately Regulated Pollutants</v>
      </c>
      <c r="D12" s="196" t="s">
        <v>39</v>
      </c>
      <c r="E12" s="2" t="s">
        <v>2252</v>
      </c>
      <c r="F12" s="196" t="s">
        <v>3495</v>
      </c>
      <c r="G12" s="2" t="s">
        <v>2477</v>
      </c>
      <c r="H12" s="199">
        <v>310</v>
      </c>
      <c r="I12" s="53" t="s">
        <v>44</v>
      </c>
      <c r="J12" s="359" t="str">
        <f>INDEX('Policy Characteristics'!D:D,MATCH($C12,'Policy Characteristics'!$C:$C,0))</f>
        <v>Conventional Pollutant Standard</v>
      </c>
      <c r="K12" s="357" t="str">
        <f>INDEX('Policy Characteristics'!E:E,MATCH($C12,'Policy Characteristics'!$C:$C,0))</f>
        <v>trans reduce regulated pollutants</v>
      </c>
      <c r="L12" s="379">
        <f>INDEX('Policy Characteristics'!F:F,MATCH($C12,'Policy Characteristics'!$C:$C,0))</f>
        <v>0</v>
      </c>
      <c r="M12" s="379">
        <f>INDEX('Policy Characteristics'!G:G,MATCH($C12,'Policy Characteristics'!$C:$C,0))</f>
        <v>1</v>
      </c>
      <c r="N12" s="379">
        <f>INDEX('Policy Characteristics'!H:H,MATCH($C12,'Policy Characteristics'!$C:$C,0))</f>
        <v>0.02</v>
      </c>
      <c r="O12" s="357" t="str">
        <f>INDEX('Policy Characteristics'!I:I,MATCH($C12,'Policy Characteristics'!$C:$C,0))</f>
        <v>% reduction in emissions</v>
      </c>
      <c r="P12" s="357" t="str">
        <f>INDEX('Policy Characteristics'!J:J,MATCH($C12,'Policy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2" s="357" t="str">
        <f>INDEX('Policy Characteristics'!K:K,MATCH($C12,'Policy Characteristics'!$C:$C,0))</f>
        <v>transportation-sector-main.html#conv-pol-stds</v>
      </c>
      <c r="R12" s="357" t="str">
        <f>INDEX('Policy Characteristics'!L:L,MATCH($C12,'Policy Characteristics'!$C:$C,0))</f>
        <v>conventional-pollutant-standards.html</v>
      </c>
    </row>
    <row r="13" spans="1:18" s="2" customFormat="1" x14ac:dyDescent="0.35">
      <c r="A13" s="357" t="str">
        <f>IF(ISBLANK(INDEX('Policy Characteristics'!A:A,MATCH($C13,'Policy Characteristics'!$C:$C,0))),"",INDEX('Policy Characteristics'!A:A,MATCH($C13,'Policy Characteristics'!$C:$C,0)))</f>
        <v>Transportation</v>
      </c>
      <c r="B13" s="357" t="str">
        <f>IF(ISBLANK(INDEX('Policy Characteristics'!B:B,MATCH($C13,'Policy Characteristics'!$C:$C,0))),"",INDEX('Policy Characteristics'!B:B,MATCH($C13,'Policy Characteristics'!$C:$C,0)))</f>
        <v>Conventional Pollutant Standards</v>
      </c>
      <c r="C13" s="359" t="str">
        <f t="shared" si="0"/>
        <v>Percentage Reduction of Separately Regulated Pollutants</v>
      </c>
      <c r="D13" s="196" t="s">
        <v>39</v>
      </c>
      <c r="E13" s="2" t="s">
        <v>515</v>
      </c>
      <c r="F13" s="196" t="s">
        <v>3495</v>
      </c>
      <c r="G13" s="2" t="s">
        <v>515</v>
      </c>
      <c r="H13" s="199">
        <v>311</v>
      </c>
      <c r="I13" s="53" t="s">
        <v>44</v>
      </c>
      <c r="J13" s="359" t="str">
        <f>INDEX('Policy Characteristics'!D:D,MATCH($C13,'Policy Characteristics'!$C:$C,0))</f>
        <v>Conventional Pollutant Standard</v>
      </c>
      <c r="K13" s="357" t="str">
        <f>INDEX('Policy Characteristics'!E:E,MATCH($C13,'Policy Characteristics'!$C:$C,0))</f>
        <v>trans reduce regulated pollutants</v>
      </c>
      <c r="L13" s="379">
        <f>INDEX('Policy Characteristics'!F:F,MATCH($C13,'Policy Characteristics'!$C:$C,0))</f>
        <v>0</v>
      </c>
      <c r="M13" s="379">
        <f>INDEX('Policy Characteristics'!G:G,MATCH($C13,'Policy Characteristics'!$C:$C,0))</f>
        <v>1</v>
      </c>
      <c r="N13" s="379">
        <f>INDEX('Policy Characteristics'!H:H,MATCH($C13,'Policy Characteristics'!$C:$C,0))</f>
        <v>0.02</v>
      </c>
      <c r="O13" s="357" t="str">
        <f>INDEX('Policy Characteristics'!I:I,MATCH($C13,'Policy Characteristics'!$C:$C,0))</f>
        <v>% reduction in emissions</v>
      </c>
      <c r="P13" s="357" t="str">
        <f>INDEX('Policy Characteristics'!J:J,MATCH($C13,'Policy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3" s="357" t="str">
        <f>INDEX('Policy Characteristics'!K:K,MATCH($C13,'Policy Characteristics'!$C:$C,0))</f>
        <v>transportation-sector-main.html#conv-pol-stds</v>
      </c>
      <c r="R13" s="357" t="str">
        <f>INDEX('Policy Characteristics'!L:L,MATCH($C13,'Policy Characteristics'!$C:$C,0))</f>
        <v>conventional-pollutant-standards.html</v>
      </c>
    </row>
    <row r="14" spans="1:18" s="2" customFormat="1" x14ac:dyDescent="0.35">
      <c r="A14" s="357" t="str">
        <f>IF(ISBLANK(INDEX('Policy Characteristics'!A:A,MATCH($C14,'Policy Characteristics'!$C:$C,0))),"",INDEX('Policy Characteristics'!A:A,MATCH($C14,'Policy Characteristics'!$C:$C,0)))</f>
        <v>Transportation</v>
      </c>
      <c r="B14" s="357" t="str">
        <f>IF(ISBLANK(INDEX('Policy Characteristics'!B:B,MATCH($C14,'Policy Characteristics'!$C:$C,0))),"",INDEX('Policy Characteristics'!B:B,MATCH($C14,'Policy Characteristics'!$C:$C,0)))</f>
        <v>Conventional Pollutant Standards</v>
      </c>
      <c r="C14" s="359" t="str">
        <f t="shared" si="0"/>
        <v>Percentage Reduction of Separately Regulated Pollutants</v>
      </c>
      <c r="D14" s="196" t="s">
        <v>39</v>
      </c>
      <c r="E14" s="2" t="s">
        <v>2255</v>
      </c>
      <c r="F14" s="196" t="s">
        <v>3495</v>
      </c>
      <c r="G14" s="2" t="s">
        <v>2255</v>
      </c>
      <c r="H14" s="199">
        <v>312</v>
      </c>
      <c r="I14" s="53" t="s">
        <v>44</v>
      </c>
      <c r="J14" s="359" t="str">
        <f>IF(ISBLANK(INDEX('Policy Characteristics'!D:D,MATCH($C14,'Policy Characteristics'!$C:$C,0))),"",INDEX('Policy Characteristics'!D:D,MATCH($C14,'Policy Characteristics'!$C:$C,0)))</f>
        <v>Conventional Pollutant Standard</v>
      </c>
      <c r="K14" s="357" t="str">
        <f>IF(ISBLANK(INDEX('Policy Characteristics'!E:E,MATCH($C14,'Policy Characteristics'!$C:$C,0))),"",INDEX('Policy Characteristics'!E:E,MATCH($C14,'Policy Characteristics'!$C:$C,0)))</f>
        <v>trans reduce regulated pollutants</v>
      </c>
      <c r="L14" s="379">
        <f>IF(ISBLANK(INDEX('Policy Characteristics'!F:F,MATCH($C14,'Policy Characteristics'!$C:$C,0))),"",INDEX('Policy Characteristics'!F:F,MATCH($C14,'Policy Characteristics'!$C:$C,0)))</f>
        <v>0</v>
      </c>
      <c r="M14" s="379">
        <f>IF(ISBLANK(INDEX('Policy Characteristics'!G:G,MATCH($C14,'Policy Characteristics'!$C:$C,0))),"",INDEX('Policy Characteristics'!G:G,MATCH($C14,'Policy Characteristics'!$C:$C,0)))</f>
        <v>1</v>
      </c>
      <c r="N14" s="379">
        <f>IF(ISBLANK(INDEX('Policy Characteristics'!H:H,MATCH($C14,'Policy Characteristics'!$C:$C,0))),"",INDEX('Policy Characteristics'!H:H,MATCH($C14,'Policy Characteristics'!$C:$C,0)))</f>
        <v>0.02</v>
      </c>
      <c r="O14" s="357" t="str">
        <f>IF(ISBLANK(INDEX('Policy Characteristics'!I:I,MATCH($C14,'Policy Characteristics'!$C:$C,0))),"",INDEX('Policy Characteristics'!I:I,MATCH($C14,'Policy Characteristics'!$C:$C,0)))</f>
        <v>% reduction in emissions</v>
      </c>
      <c r="P14" s="357" t="str">
        <f>IF(ISBLANK(INDEX('Policy Characteristics'!J:J,MATCH($C14,'Policy Characteristics'!$C:$C,0))),"",INDEX('Policy Characteristics'!J:J,MATCH($C14,'Policy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4" s="357" t="str">
        <f>IF(ISBLANK(INDEX('Policy Characteristics'!K:K,MATCH($C14,'Policy Characteristics'!$C:$C,0))),"",INDEX('Policy Characteristics'!K:K,MATCH($C14,'Policy Characteristics'!$C:$C,0)))</f>
        <v>transportation-sector-main.html#conv-pol-stds</v>
      </c>
      <c r="R14" s="357" t="str">
        <f>IF(ISBLANK(INDEX('Policy Characteristics'!L:L,MATCH($C14,'Policy Characteristics'!$C:$C,0))),"",INDEX('Policy Characteristics'!L:L,MATCH($C14,'Policy Characteristics'!$C:$C,0)))</f>
        <v>conventional-pollutant-standards.html</v>
      </c>
    </row>
    <row r="15" spans="1:18" s="2" customFormat="1" x14ac:dyDescent="0.35">
      <c r="A15" s="357" t="str">
        <f>IF(ISBLANK(INDEX('Policy Characteristics'!A:A,MATCH($C15,'Policy Characteristics'!$C:$C,0))),"",INDEX('Policy Characteristics'!A:A,MATCH($C15,'Policy Characteristics'!$C:$C,0)))</f>
        <v>Transportation</v>
      </c>
      <c r="B15" s="357" t="str">
        <f>IF(ISBLANK(INDEX('Policy Characteristics'!B:B,MATCH($C15,'Policy Characteristics'!$C:$C,0))),"",INDEX('Policy Characteristics'!B:B,MATCH($C15,'Policy Characteristics'!$C:$C,0)))</f>
        <v>Conventional Pollutant Standards</v>
      </c>
      <c r="C15" s="359" t="str">
        <f t="shared" si="0"/>
        <v>Percentage Reduction of Separately Regulated Pollutants</v>
      </c>
      <c r="D15" s="196" t="s">
        <v>39</v>
      </c>
      <c r="E15" s="2" t="s">
        <v>2257</v>
      </c>
      <c r="F15" s="196" t="s">
        <v>3495</v>
      </c>
      <c r="G15" s="2" t="s">
        <v>2257</v>
      </c>
      <c r="H15" s="199">
        <v>313</v>
      </c>
      <c r="I15" s="53" t="s">
        <v>44</v>
      </c>
      <c r="J15" s="359" t="str">
        <f>IF(ISBLANK(INDEX('Policy Characteristics'!D:D,MATCH($C15,'Policy Characteristics'!$C:$C,0))),"",INDEX('Policy Characteristics'!D:D,MATCH($C15,'Policy Characteristics'!$C:$C,0)))</f>
        <v>Conventional Pollutant Standard</v>
      </c>
      <c r="K15" s="357" t="str">
        <f>IF(ISBLANK(INDEX('Policy Characteristics'!E:E,MATCH($C15,'Policy Characteristics'!$C:$C,0))),"",INDEX('Policy Characteristics'!E:E,MATCH($C15,'Policy Characteristics'!$C:$C,0)))</f>
        <v>trans reduce regulated pollutants</v>
      </c>
      <c r="L15" s="379">
        <f>IF(ISBLANK(INDEX('Policy Characteristics'!F:F,MATCH($C15,'Policy Characteristics'!$C:$C,0))),"",INDEX('Policy Characteristics'!F:F,MATCH($C15,'Policy Characteristics'!$C:$C,0)))</f>
        <v>0</v>
      </c>
      <c r="M15" s="379">
        <f>IF(ISBLANK(INDEX('Policy Characteristics'!G:G,MATCH($C15,'Policy Characteristics'!$C:$C,0))),"",INDEX('Policy Characteristics'!G:G,MATCH($C15,'Policy Characteristics'!$C:$C,0)))</f>
        <v>1</v>
      </c>
      <c r="N15" s="379">
        <f>IF(ISBLANK(INDEX('Policy Characteristics'!H:H,MATCH($C15,'Policy Characteristics'!$C:$C,0))),"",INDEX('Policy Characteristics'!H:H,MATCH($C15,'Policy Characteristics'!$C:$C,0)))</f>
        <v>0.02</v>
      </c>
      <c r="O15" s="357" t="str">
        <f>IF(ISBLANK(INDEX('Policy Characteristics'!I:I,MATCH($C15,'Policy Characteristics'!$C:$C,0))),"",INDEX('Policy Characteristics'!I:I,MATCH($C15,'Policy Characteristics'!$C:$C,0)))</f>
        <v>% reduction in emissions</v>
      </c>
      <c r="P15" s="357" t="str">
        <f>IF(ISBLANK(INDEX('Policy Characteristics'!J:J,MATCH($C15,'Policy Characteristics'!$C:$C,0))),"",INDEX('Policy Characteristics'!J:J,MATCH($C15,'Policy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5" s="357" t="str">
        <f>IF(ISBLANK(INDEX('Policy Characteristics'!K:K,MATCH($C15,'Policy Characteristics'!$C:$C,0))),"",INDEX('Policy Characteristics'!K:K,MATCH($C15,'Policy Characteristics'!$C:$C,0)))</f>
        <v>transportation-sector-main.html#conv-pol-stds</v>
      </c>
      <c r="R15" s="357" t="str">
        <f>IF(ISBLANK(INDEX('Policy Characteristics'!L:L,MATCH($C15,'Policy Characteristics'!$C:$C,0))),"",INDEX('Policy Characteristics'!L:L,MATCH($C15,'Policy Characteristics'!$C:$C,0)))</f>
        <v>conventional-pollutant-standards.html</v>
      </c>
    </row>
    <row r="16" spans="1:18" s="2" customFormat="1" x14ac:dyDescent="0.35">
      <c r="A16" s="357" t="str">
        <f>IF(ISBLANK(INDEX('Policy Characteristics'!A:A,MATCH($C16,'Policy Characteristics'!$C:$C,0))),"",INDEX('Policy Characteristics'!A:A,MATCH($C16,'Policy Characteristics'!$C:$C,0)))</f>
        <v>Transportation</v>
      </c>
      <c r="B16" s="357" t="str">
        <f>IF(ISBLANK(INDEX('Policy Characteristics'!B:B,MATCH($C16,'Policy Characteristics'!$C:$C,0))),"",INDEX('Policy Characteristics'!B:B,MATCH($C16,'Policy Characteristics'!$C:$C,0)))</f>
        <v>Conventional Pollutant Standards</v>
      </c>
      <c r="C16" s="359" t="str">
        <f t="shared" si="0"/>
        <v>Percentage Reduction of Separately Regulated Pollutants</v>
      </c>
      <c r="D16" s="196" t="s">
        <v>39</v>
      </c>
      <c r="E16" s="2" t="s">
        <v>2259</v>
      </c>
      <c r="F16" s="196" t="s">
        <v>3495</v>
      </c>
      <c r="G16" s="2" t="s">
        <v>2362</v>
      </c>
      <c r="H16" s="199">
        <v>314</v>
      </c>
      <c r="I16" s="53" t="s">
        <v>44</v>
      </c>
      <c r="J16" s="359" t="str">
        <f>IF(ISBLANK(INDEX('Policy Characteristics'!D:D,MATCH($C16,'Policy Characteristics'!$C:$C,0))),"",INDEX('Policy Characteristics'!D:D,MATCH($C16,'Policy Characteristics'!$C:$C,0)))</f>
        <v>Conventional Pollutant Standard</v>
      </c>
      <c r="K16" s="357" t="str">
        <f>IF(ISBLANK(INDEX('Policy Characteristics'!E:E,MATCH($C16,'Policy Characteristics'!$C:$C,0))),"",INDEX('Policy Characteristics'!E:E,MATCH($C16,'Policy Characteristics'!$C:$C,0)))</f>
        <v>trans reduce regulated pollutants</v>
      </c>
      <c r="L16" s="379">
        <f>IF(ISBLANK(INDEX('Policy Characteristics'!F:F,MATCH($C16,'Policy Characteristics'!$C:$C,0))),"",INDEX('Policy Characteristics'!F:F,MATCH($C16,'Policy Characteristics'!$C:$C,0)))</f>
        <v>0</v>
      </c>
      <c r="M16" s="379">
        <f>IF(ISBLANK(INDEX('Policy Characteristics'!G:G,MATCH($C16,'Policy Characteristics'!$C:$C,0))),"",INDEX('Policy Characteristics'!G:G,MATCH($C16,'Policy Characteristics'!$C:$C,0)))</f>
        <v>1</v>
      </c>
      <c r="N16" s="379">
        <f>IF(ISBLANK(INDEX('Policy Characteristics'!H:H,MATCH($C16,'Policy Characteristics'!$C:$C,0))),"",INDEX('Policy Characteristics'!H:H,MATCH($C16,'Policy Characteristics'!$C:$C,0)))</f>
        <v>0.02</v>
      </c>
      <c r="O16" s="357" t="str">
        <f>IF(ISBLANK(INDEX('Policy Characteristics'!I:I,MATCH($C16,'Policy Characteristics'!$C:$C,0))),"",INDEX('Policy Characteristics'!I:I,MATCH($C16,'Policy Characteristics'!$C:$C,0)))</f>
        <v>% reduction in emissions</v>
      </c>
      <c r="P16" s="357" t="str">
        <f>IF(ISBLANK(INDEX('Policy Characteristics'!J:J,MATCH($C16,'Policy Characteristics'!$C:$C,0))),"",INDEX('Policy Characteristics'!J:J,MATCH($C16,'Policy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6" s="357" t="str">
        <f>IF(ISBLANK(INDEX('Policy Characteristics'!K:K,MATCH($C16,'Policy Characteristics'!$C:$C,0))),"",INDEX('Policy Characteristics'!K:K,MATCH($C16,'Policy Characteristics'!$C:$C,0)))</f>
        <v>transportation-sector-main.html#conv-pol-stds</v>
      </c>
      <c r="R16" s="357" t="str">
        <f>IF(ISBLANK(INDEX('Policy Characteristics'!L:L,MATCH($C16,'Policy Characteristics'!$C:$C,0))),"",INDEX('Policy Characteristics'!L:L,MATCH($C16,'Policy Characteristics'!$C:$C,0)))</f>
        <v>conventional-pollutant-standards.html</v>
      </c>
    </row>
    <row r="17" spans="1:18" s="2" customFormat="1" x14ac:dyDescent="0.35">
      <c r="A17" s="357" t="str">
        <f>IF(ISBLANK(INDEX('Policy Characteristics'!A:A,MATCH($C17,'Policy Characteristics'!$C:$C,0))),"",INDEX('Policy Characteristics'!A:A,MATCH($C17,'Policy Characteristics'!$C:$C,0)))</f>
        <v>Transportation</v>
      </c>
      <c r="B17" s="357" t="str">
        <f>IF(ISBLANK(INDEX('Policy Characteristics'!B:B,MATCH($C17,'Policy Characteristics'!$C:$C,0))),"",INDEX('Policy Characteristics'!B:B,MATCH($C17,'Policy Characteristics'!$C:$C,0)))</f>
        <v>Conventional Pollutant Standards</v>
      </c>
      <c r="C17" s="359" t="str">
        <f t="shared" si="0"/>
        <v>Percentage Reduction of Separately Regulated Pollutants</v>
      </c>
      <c r="D17" s="196" t="s">
        <v>39</v>
      </c>
      <c r="E17" s="2" t="s">
        <v>2260</v>
      </c>
      <c r="F17" s="196" t="s">
        <v>3495</v>
      </c>
      <c r="G17" s="2" t="s">
        <v>2260</v>
      </c>
      <c r="H17" s="199">
        <v>315</v>
      </c>
      <c r="I17" s="53" t="s">
        <v>44</v>
      </c>
      <c r="J17" s="359" t="str">
        <f>IF(ISBLANK(INDEX('Policy Characteristics'!D:D,MATCH($C17,'Policy Characteristics'!$C:$C,0))),"",INDEX('Policy Characteristics'!D:D,MATCH($C17,'Policy Characteristics'!$C:$C,0)))</f>
        <v>Conventional Pollutant Standard</v>
      </c>
      <c r="K17" s="357" t="str">
        <f>IF(ISBLANK(INDEX('Policy Characteristics'!E:E,MATCH($C17,'Policy Characteristics'!$C:$C,0))),"",INDEX('Policy Characteristics'!E:E,MATCH($C17,'Policy Characteristics'!$C:$C,0)))</f>
        <v>trans reduce regulated pollutants</v>
      </c>
      <c r="L17" s="379">
        <f>IF(ISBLANK(INDEX('Policy Characteristics'!F:F,MATCH($C17,'Policy Characteristics'!$C:$C,0))),"",INDEX('Policy Characteristics'!F:F,MATCH($C17,'Policy Characteristics'!$C:$C,0)))</f>
        <v>0</v>
      </c>
      <c r="M17" s="379">
        <f>IF(ISBLANK(INDEX('Policy Characteristics'!G:G,MATCH($C17,'Policy Characteristics'!$C:$C,0))),"",INDEX('Policy Characteristics'!G:G,MATCH($C17,'Policy Characteristics'!$C:$C,0)))</f>
        <v>1</v>
      </c>
      <c r="N17" s="379">
        <f>IF(ISBLANK(INDEX('Policy Characteristics'!H:H,MATCH($C17,'Policy Characteristics'!$C:$C,0))),"",INDEX('Policy Characteristics'!H:H,MATCH($C17,'Policy Characteristics'!$C:$C,0)))</f>
        <v>0.02</v>
      </c>
      <c r="O17" s="357" t="str">
        <f>IF(ISBLANK(INDEX('Policy Characteristics'!I:I,MATCH($C17,'Policy Characteristics'!$C:$C,0))),"",INDEX('Policy Characteristics'!I:I,MATCH($C17,'Policy Characteristics'!$C:$C,0)))</f>
        <v>% reduction in emissions</v>
      </c>
      <c r="P17" s="357" t="str">
        <f>IF(ISBLANK(INDEX('Policy Characteristics'!J:J,MATCH($C17,'Policy Characteristics'!$C:$C,0))),"",INDEX('Policy Characteristics'!J:J,MATCH($C17,'Policy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7" s="357" t="str">
        <f>IF(ISBLANK(INDEX('Policy Characteristics'!K:K,MATCH($C17,'Policy Characteristics'!$C:$C,0))),"",INDEX('Policy Characteristics'!K:K,MATCH($C17,'Policy Characteristics'!$C:$C,0)))</f>
        <v>transportation-sector-main.html#conv-pol-stds</v>
      </c>
      <c r="R17" s="357" t="str">
        <f>IF(ISBLANK(INDEX('Policy Characteristics'!L:L,MATCH($C17,'Policy Characteristics'!$C:$C,0))),"",INDEX('Policy Characteristics'!L:L,MATCH($C17,'Policy Characteristics'!$C:$C,0)))</f>
        <v>conventional-pollutant-standards.html</v>
      </c>
    </row>
    <row r="18" spans="1:18" s="2" customFormat="1" x14ac:dyDescent="0.35">
      <c r="A18" s="357" t="str">
        <f>IF(ISBLANK(INDEX('Policy Characteristics'!A:A,MATCH($C18,'Policy Characteristics'!$C:$C,0))),"",INDEX('Policy Characteristics'!A:A,MATCH($C18,'Policy Characteristics'!$C:$C,0)))</f>
        <v>Transportation</v>
      </c>
      <c r="B18" s="357" t="str">
        <f>IF(ISBLANK(INDEX('Policy Characteristics'!B:B,MATCH($C18,'Policy Characteristics'!$C:$C,0))),"",INDEX('Policy Characteristics'!B:B,MATCH($C18,'Policy Characteristics'!$C:$C,0)))</f>
        <v>Conventional Pollutant Standards</v>
      </c>
      <c r="C18" s="359" t="str">
        <f t="shared" si="0"/>
        <v>Percentage Reduction of Separately Regulated Pollutants</v>
      </c>
      <c r="D18" s="196" t="s">
        <v>39</v>
      </c>
      <c r="E18" s="2" t="s">
        <v>2262</v>
      </c>
      <c r="F18" s="196" t="s">
        <v>3495</v>
      </c>
      <c r="G18" s="2" t="s">
        <v>2262</v>
      </c>
      <c r="H18" s="199">
        <v>316</v>
      </c>
      <c r="I18" s="53" t="s">
        <v>44</v>
      </c>
      <c r="J18" s="359" t="str">
        <f>IF(ISBLANK(INDEX('Policy Characteristics'!D:D,MATCH($C18,'Policy Characteristics'!$C:$C,0))),"",INDEX('Policy Characteristics'!D:D,MATCH($C18,'Policy Characteristics'!$C:$C,0)))</f>
        <v>Conventional Pollutant Standard</v>
      </c>
      <c r="K18" s="357" t="str">
        <f>IF(ISBLANK(INDEX('Policy Characteristics'!E:E,MATCH($C18,'Policy Characteristics'!$C:$C,0))),"",INDEX('Policy Characteristics'!E:E,MATCH($C18,'Policy Characteristics'!$C:$C,0)))</f>
        <v>trans reduce regulated pollutants</v>
      </c>
      <c r="L18" s="379">
        <f>IF(ISBLANK(INDEX('Policy Characteristics'!F:F,MATCH($C18,'Policy Characteristics'!$C:$C,0))),"",INDEX('Policy Characteristics'!F:F,MATCH($C18,'Policy Characteristics'!$C:$C,0)))</f>
        <v>0</v>
      </c>
      <c r="M18" s="379">
        <f>IF(ISBLANK(INDEX('Policy Characteristics'!G:G,MATCH($C18,'Policy Characteristics'!$C:$C,0))),"",INDEX('Policy Characteristics'!G:G,MATCH($C18,'Policy Characteristics'!$C:$C,0)))</f>
        <v>1</v>
      </c>
      <c r="N18" s="379">
        <f>IF(ISBLANK(INDEX('Policy Characteristics'!H:H,MATCH($C18,'Policy Characteristics'!$C:$C,0))),"",INDEX('Policy Characteristics'!H:H,MATCH($C18,'Policy Characteristics'!$C:$C,0)))</f>
        <v>0.02</v>
      </c>
      <c r="O18" s="357" t="str">
        <f>IF(ISBLANK(INDEX('Policy Characteristics'!I:I,MATCH($C18,'Policy Characteristics'!$C:$C,0))),"",INDEX('Policy Characteristics'!I:I,MATCH($C18,'Policy Characteristics'!$C:$C,0)))</f>
        <v>% reduction in emissions</v>
      </c>
      <c r="P18" s="357" t="str">
        <f>IF(ISBLANK(INDEX('Policy Characteristics'!J:J,MATCH($C18,'Policy Characteristics'!$C:$C,0))),"",INDEX('Policy Characteristics'!J:J,MATCH($C18,'Policy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8" s="357" t="str">
        <f>IF(ISBLANK(INDEX('Policy Characteristics'!K:K,MATCH($C18,'Policy Characteristics'!$C:$C,0))),"",INDEX('Policy Characteristics'!K:K,MATCH($C18,'Policy Characteristics'!$C:$C,0)))</f>
        <v>transportation-sector-main.html#conv-pol-stds</v>
      </c>
      <c r="R18" s="357" t="str">
        <f>IF(ISBLANK(INDEX('Policy Characteristics'!L:L,MATCH($C18,'Policy Characteristics'!$C:$C,0))),"",INDEX('Policy Characteristics'!L:L,MATCH($C18,'Policy Characteristics'!$C:$C,0)))</f>
        <v>conventional-pollutant-standards.html</v>
      </c>
    </row>
    <row r="19" spans="1:18" s="2" customFormat="1" x14ac:dyDescent="0.35">
      <c r="A19" s="357" t="str">
        <f>IF(ISBLANK(INDEX('Policy Characteristics'!A:A,MATCH($C19,'Policy Characteristics'!$C:$C,0))),"",INDEX('Policy Characteristics'!A:A,MATCH($C19,'Policy Characteristics'!$C:$C,0)))</f>
        <v>Transportation</v>
      </c>
      <c r="B19" s="357" t="str">
        <f>IF(ISBLANK(INDEX('Policy Characteristics'!B:B,MATCH($C19,'Policy Characteristics'!$C:$C,0))),"",INDEX('Policy Characteristics'!B:B,MATCH($C19,'Policy Characteristics'!$C:$C,0)))</f>
        <v>Conventional Pollutant Standards</v>
      </c>
      <c r="C19" s="359" t="str">
        <f t="shared" si="0"/>
        <v>Percentage Reduction of Separately Regulated Pollutants</v>
      </c>
      <c r="D19" s="196" t="s">
        <v>39</v>
      </c>
      <c r="E19" s="2" t="s">
        <v>2264</v>
      </c>
      <c r="F19" s="196" t="s">
        <v>3495</v>
      </c>
      <c r="G19" s="2" t="s">
        <v>2264</v>
      </c>
      <c r="H19" s="199">
        <v>317</v>
      </c>
      <c r="I19" s="53" t="s">
        <v>44</v>
      </c>
      <c r="J19" s="359" t="str">
        <f>IF(ISBLANK(INDEX('Policy Characteristics'!D:D,MATCH($C19,'Policy Characteristics'!$C:$C,0))),"",INDEX('Policy Characteristics'!D:D,MATCH($C19,'Policy Characteristics'!$C:$C,0)))</f>
        <v>Conventional Pollutant Standard</v>
      </c>
      <c r="K19" s="357" t="str">
        <f>IF(ISBLANK(INDEX('Policy Characteristics'!E:E,MATCH($C19,'Policy Characteristics'!$C:$C,0))),"",INDEX('Policy Characteristics'!E:E,MATCH($C19,'Policy Characteristics'!$C:$C,0)))</f>
        <v>trans reduce regulated pollutants</v>
      </c>
      <c r="L19" s="379">
        <f>IF(ISBLANK(INDEX('Policy Characteristics'!F:F,MATCH($C19,'Policy Characteristics'!$C:$C,0))),"",INDEX('Policy Characteristics'!F:F,MATCH($C19,'Policy Characteristics'!$C:$C,0)))</f>
        <v>0</v>
      </c>
      <c r="M19" s="379">
        <f>IF(ISBLANK(INDEX('Policy Characteristics'!G:G,MATCH($C19,'Policy Characteristics'!$C:$C,0))),"",INDEX('Policy Characteristics'!G:G,MATCH($C19,'Policy Characteristics'!$C:$C,0)))</f>
        <v>1</v>
      </c>
      <c r="N19" s="379">
        <f>IF(ISBLANK(INDEX('Policy Characteristics'!H:H,MATCH($C19,'Policy Characteristics'!$C:$C,0))),"",INDEX('Policy Characteristics'!H:H,MATCH($C19,'Policy Characteristics'!$C:$C,0)))</f>
        <v>0.02</v>
      </c>
      <c r="O19" s="357" t="str">
        <f>IF(ISBLANK(INDEX('Policy Characteristics'!I:I,MATCH($C19,'Policy Characteristics'!$C:$C,0))),"",INDEX('Policy Characteristics'!I:I,MATCH($C19,'Policy Characteristics'!$C:$C,0)))</f>
        <v>% reduction in emissions</v>
      </c>
      <c r="P19" s="357" t="str">
        <f>IF(ISBLANK(INDEX('Policy Characteristics'!J:J,MATCH($C19,'Policy Characteristics'!$C:$C,0))),"",INDEX('Policy Characteristics'!J:J,MATCH($C19,'Policy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9" s="357" t="str">
        <f>IF(ISBLANK(INDEX('Policy Characteristics'!K:K,MATCH($C19,'Policy Characteristics'!$C:$C,0))),"",INDEX('Policy Characteristics'!K:K,MATCH($C19,'Policy Characteristics'!$C:$C,0)))</f>
        <v>transportation-sector-main.html#conv-pol-stds</v>
      </c>
      <c r="R19" s="357" t="str">
        <f>IF(ISBLANK(INDEX('Policy Characteristics'!L:L,MATCH($C19,'Policy Characteristics'!$C:$C,0))),"",INDEX('Policy Characteristics'!L:L,MATCH($C19,'Policy Characteristics'!$C:$C,0)))</f>
        <v>conventional-pollutant-standards.html</v>
      </c>
    </row>
    <row r="20" spans="1:18" s="2" customFormat="1" x14ac:dyDescent="0.35">
      <c r="A20" s="357" t="str">
        <f>IF(ISBLANK(INDEX('Policy Characteristics'!A:A,MATCH($C20,'Policy Characteristics'!$C:$C,0))),"",INDEX('Policy Characteristics'!A:A,MATCH($C20,'Policy Characteristics'!$C:$C,0)))</f>
        <v>Transportation</v>
      </c>
      <c r="B20" s="357" t="str">
        <f>IF(ISBLANK(INDEX('Policy Characteristics'!B:B,MATCH($C20,'Policy Characteristics'!$C:$C,0))),"",INDEX('Policy Characteristics'!B:B,MATCH($C20,'Policy Characteristics'!$C:$C,0)))</f>
        <v>Conventional Pollutant Standards</v>
      </c>
      <c r="C20" s="359" t="str">
        <f t="shared" si="0"/>
        <v>Percentage Reduction of Separately Regulated Pollutants</v>
      </c>
      <c r="D20" s="196" t="s">
        <v>39</v>
      </c>
      <c r="E20" s="2" t="s">
        <v>2266</v>
      </c>
      <c r="F20" s="196" t="s">
        <v>3495</v>
      </c>
      <c r="G20" s="2" t="s">
        <v>2266</v>
      </c>
      <c r="H20" s="199">
        <v>318</v>
      </c>
      <c r="I20" s="9" t="s">
        <v>45</v>
      </c>
      <c r="J20" s="359" t="str">
        <f>IF(ISBLANK(INDEX('Policy Characteristics'!D:D,MATCH($C20,'Policy Characteristics'!$C:$C,0))),"",INDEX('Policy Characteristics'!D:D,MATCH($C20,'Policy Characteristics'!$C:$C,0)))</f>
        <v>Conventional Pollutant Standard</v>
      </c>
      <c r="K20" s="357" t="str">
        <f>IF(ISBLANK(INDEX('Policy Characteristics'!E:E,MATCH($C20,'Policy Characteristics'!$C:$C,0))),"",INDEX('Policy Characteristics'!E:E,MATCH($C20,'Policy Characteristics'!$C:$C,0)))</f>
        <v>trans reduce regulated pollutants</v>
      </c>
      <c r="L20" s="379">
        <f>IF(ISBLANK(INDEX('Policy Characteristics'!F:F,MATCH($C20,'Policy Characteristics'!$C:$C,0))),"",INDEX('Policy Characteristics'!F:F,MATCH($C20,'Policy Characteristics'!$C:$C,0)))</f>
        <v>0</v>
      </c>
      <c r="M20" s="379">
        <f>IF(ISBLANK(INDEX('Policy Characteristics'!G:G,MATCH($C20,'Policy Characteristics'!$C:$C,0))),"",INDEX('Policy Characteristics'!G:G,MATCH($C20,'Policy Characteristics'!$C:$C,0)))</f>
        <v>1</v>
      </c>
      <c r="N20" s="379">
        <f>IF(ISBLANK(INDEX('Policy Characteristics'!H:H,MATCH($C20,'Policy Characteristics'!$C:$C,0))),"",INDEX('Policy Characteristics'!H:H,MATCH($C20,'Policy Characteristics'!$C:$C,0)))</f>
        <v>0.02</v>
      </c>
      <c r="O20" s="357" t="str">
        <f>IF(ISBLANK(INDEX('Policy Characteristics'!I:I,MATCH($C20,'Policy Characteristics'!$C:$C,0))),"",INDEX('Policy Characteristics'!I:I,MATCH($C20,'Policy Characteristics'!$C:$C,0)))</f>
        <v>% reduction in emissions</v>
      </c>
      <c r="P20" s="357" t="str">
        <f>IF(ISBLANK(INDEX('Policy Characteristics'!J:J,MATCH($C20,'Policy Characteristics'!$C:$C,0))),"",INDEX('Policy Characteristics'!J:J,MATCH($C20,'Policy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0" s="357" t="str">
        <f>IF(ISBLANK(INDEX('Policy Characteristics'!K:K,MATCH($C20,'Policy Characteristics'!$C:$C,0))),"",INDEX('Policy Characteristics'!K:K,MATCH($C20,'Policy Characteristics'!$C:$C,0)))</f>
        <v>transportation-sector-main.html#conv-pol-stds</v>
      </c>
      <c r="R20" s="357" t="str">
        <f>IF(ISBLANK(INDEX('Policy Characteristics'!L:L,MATCH($C20,'Policy Characteristics'!$C:$C,0))),"",INDEX('Policy Characteristics'!L:L,MATCH($C20,'Policy Characteristics'!$C:$C,0)))</f>
        <v>conventional-pollutant-standards.html</v>
      </c>
    </row>
    <row r="21" spans="1:18" s="2" customFormat="1" x14ac:dyDescent="0.35">
      <c r="A21" s="357" t="str">
        <f>IF(ISBLANK(INDEX('Policy Characteristics'!A:A,MATCH($C21,'Policy Characteristics'!$C:$C,0))),"",INDEX('Policy Characteristics'!A:A,MATCH($C21,'Policy Characteristics'!$C:$C,0)))</f>
        <v>Transportation</v>
      </c>
      <c r="B21" s="357" t="str">
        <f>IF(ISBLANK(INDEX('Policy Characteristics'!B:B,MATCH($C21,'Policy Characteristics'!$C:$C,0))),"",INDEX('Policy Characteristics'!B:B,MATCH($C21,'Policy Characteristics'!$C:$C,0)))</f>
        <v>Conventional Pollutant Standards</v>
      </c>
      <c r="C21" s="359" t="str">
        <f t="shared" si="0"/>
        <v>Percentage Reduction of Separately Regulated Pollutants</v>
      </c>
      <c r="D21" s="196" t="s">
        <v>39</v>
      </c>
      <c r="E21" s="2" t="s">
        <v>2268</v>
      </c>
      <c r="F21" s="196" t="s">
        <v>3495</v>
      </c>
      <c r="G21" s="2" t="s">
        <v>2268</v>
      </c>
      <c r="H21" s="199">
        <v>319</v>
      </c>
      <c r="I21" s="9" t="s">
        <v>45</v>
      </c>
      <c r="J21" s="359" t="str">
        <f>IF(ISBLANK(INDEX('Policy Characteristics'!D:D,MATCH($C21,'Policy Characteristics'!$C:$C,0))),"",INDEX('Policy Characteristics'!D:D,MATCH($C21,'Policy Characteristics'!$C:$C,0)))</f>
        <v>Conventional Pollutant Standard</v>
      </c>
      <c r="K21" s="357" t="str">
        <f>IF(ISBLANK(INDEX('Policy Characteristics'!E:E,MATCH($C21,'Policy Characteristics'!$C:$C,0))),"",INDEX('Policy Characteristics'!E:E,MATCH($C21,'Policy Characteristics'!$C:$C,0)))</f>
        <v>trans reduce regulated pollutants</v>
      </c>
      <c r="L21" s="379">
        <f>IF(ISBLANK(INDEX('Policy Characteristics'!F:F,MATCH($C21,'Policy Characteristics'!$C:$C,0))),"",INDEX('Policy Characteristics'!F:F,MATCH($C21,'Policy Characteristics'!$C:$C,0)))</f>
        <v>0</v>
      </c>
      <c r="M21" s="379">
        <f>IF(ISBLANK(INDEX('Policy Characteristics'!G:G,MATCH($C21,'Policy Characteristics'!$C:$C,0))),"",INDEX('Policy Characteristics'!G:G,MATCH($C21,'Policy Characteristics'!$C:$C,0)))</f>
        <v>1</v>
      </c>
      <c r="N21" s="379">
        <f>IF(ISBLANK(INDEX('Policy Characteristics'!H:H,MATCH($C21,'Policy Characteristics'!$C:$C,0))),"",INDEX('Policy Characteristics'!H:H,MATCH($C21,'Policy Characteristics'!$C:$C,0)))</f>
        <v>0.02</v>
      </c>
      <c r="O21" s="357" t="str">
        <f>IF(ISBLANK(INDEX('Policy Characteristics'!I:I,MATCH($C21,'Policy Characteristics'!$C:$C,0))),"",INDEX('Policy Characteristics'!I:I,MATCH($C21,'Policy Characteristics'!$C:$C,0)))</f>
        <v>% reduction in emissions</v>
      </c>
      <c r="P21" s="357" t="str">
        <f>IF(ISBLANK(INDEX('Policy Characteristics'!J:J,MATCH($C21,'Policy Characteristics'!$C:$C,0))),"",INDEX('Policy Characteristics'!J:J,MATCH($C21,'Policy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1" s="357" t="str">
        <f>IF(ISBLANK(INDEX('Policy Characteristics'!K:K,MATCH($C21,'Policy Characteristics'!$C:$C,0))),"",INDEX('Policy Characteristics'!K:K,MATCH($C21,'Policy Characteristics'!$C:$C,0)))</f>
        <v>transportation-sector-main.html#conv-pol-stds</v>
      </c>
      <c r="R21" s="357" t="str">
        <f>IF(ISBLANK(INDEX('Policy Characteristics'!L:L,MATCH($C21,'Policy Characteristics'!$C:$C,0))),"",INDEX('Policy Characteristics'!L:L,MATCH($C21,'Policy Characteristics'!$C:$C,0)))</f>
        <v>conventional-pollutant-standards.html</v>
      </c>
    </row>
    <row r="22" spans="1:18" s="2" customFormat="1" x14ac:dyDescent="0.35">
      <c r="A22" s="357" t="str">
        <f>IF(ISBLANK(INDEX('Policy Characteristics'!A:A,MATCH($C22,'Policy Characteristics'!$C:$C,0))),"",INDEX('Policy Characteristics'!A:A,MATCH($C22,'Policy Characteristics'!$C:$C,0)))</f>
        <v>Transportation</v>
      </c>
      <c r="B22" s="357" t="str">
        <f>IF(ISBLANK(INDEX('Policy Characteristics'!B:B,MATCH($C22,'Policy Characteristics'!$C:$C,0))),"",INDEX('Policy Characteristics'!B:B,MATCH($C22,'Policy Characteristics'!$C:$C,0)))</f>
        <v>Conventional Pollutant Standards</v>
      </c>
      <c r="C22" s="359" t="str">
        <f t="shared" si="0"/>
        <v>Percentage Reduction of Separately Regulated Pollutants</v>
      </c>
      <c r="D22" s="2" t="s">
        <v>40</v>
      </c>
      <c r="E22" s="2" t="s">
        <v>2252</v>
      </c>
      <c r="F22" s="2" t="s">
        <v>3490</v>
      </c>
      <c r="G22" s="2" t="s">
        <v>2477</v>
      </c>
      <c r="H22" s="199">
        <v>320</v>
      </c>
      <c r="I22" s="53" t="s">
        <v>44</v>
      </c>
      <c r="J22" s="359" t="str">
        <f>IF(ISBLANK(INDEX('Policy Characteristics'!D:D,MATCH($C22,'Policy Characteristics'!$C:$C,0))),"",INDEX('Policy Characteristics'!D:D,MATCH($C22,'Policy Characteristics'!$C:$C,0)))</f>
        <v>Conventional Pollutant Standard</v>
      </c>
      <c r="K22" s="357" t="str">
        <f>IF(ISBLANK(INDEX('Policy Characteristics'!E:E,MATCH($C22,'Policy Characteristics'!$C:$C,0))),"",INDEX('Policy Characteristics'!E:E,MATCH($C22,'Policy Characteristics'!$C:$C,0)))</f>
        <v>trans reduce regulated pollutants</v>
      </c>
      <c r="L22" s="379">
        <f>IF(ISBLANK(INDEX('Policy Characteristics'!F:F,MATCH($C22,'Policy Characteristics'!$C:$C,0))),"",INDEX('Policy Characteristics'!F:F,MATCH($C22,'Policy Characteristics'!$C:$C,0)))</f>
        <v>0</v>
      </c>
      <c r="M22" s="379">
        <f>IF(ISBLANK(INDEX('Policy Characteristics'!G:G,MATCH($C22,'Policy Characteristics'!$C:$C,0))),"",INDEX('Policy Characteristics'!G:G,MATCH($C22,'Policy Characteristics'!$C:$C,0)))</f>
        <v>1</v>
      </c>
      <c r="N22" s="379">
        <f>IF(ISBLANK(INDEX('Policy Characteristics'!H:H,MATCH($C22,'Policy Characteristics'!$C:$C,0))),"",INDEX('Policy Characteristics'!H:H,MATCH($C22,'Policy Characteristics'!$C:$C,0)))</f>
        <v>0.02</v>
      </c>
      <c r="O22" s="357" t="str">
        <f>IF(ISBLANK(INDEX('Policy Characteristics'!I:I,MATCH($C22,'Policy Characteristics'!$C:$C,0))),"",INDEX('Policy Characteristics'!I:I,MATCH($C22,'Policy Characteristics'!$C:$C,0)))</f>
        <v>% reduction in emissions</v>
      </c>
      <c r="P22" s="357" t="str">
        <f>IF(ISBLANK(INDEX('Policy Characteristics'!J:J,MATCH($C22,'Policy Characteristics'!$C:$C,0))),"",INDEX('Policy Characteristics'!J:J,MATCH($C22,'Policy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2" s="357" t="str">
        <f>IF(ISBLANK(INDEX('Policy Characteristics'!K:K,MATCH($C22,'Policy Characteristics'!$C:$C,0))),"",INDEX('Policy Characteristics'!K:K,MATCH($C22,'Policy Characteristics'!$C:$C,0)))</f>
        <v>transportation-sector-main.html#conv-pol-stds</v>
      </c>
      <c r="R22" s="357" t="str">
        <f>IF(ISBLANK(INDEX('Policy Characteristics'!L:L,MATCH($C22,'Policy Characteristics'!$C:$C,0))),"",INDEX('Policy Characteristics'!L:L,MATCH($C22,'Policy Characteristics'!$C:$C,0)))</f>
        <v>conventional-pollutant-standards.html</v>
      </c>
    </row>
    <row r="23" spans="1:18" s="2" customFormat="1" x14ac:dyDescent="0.35">
      <c r="A23" s="357" t="str">
        <f>IF(ISBLANK(INDEX('Policy Characteristics'!A:A,MATCH($C23,'Policy Characteristics'!$C:$C,0))),"",INDEX('Policy Characteristics'!A:A,MATCH($C23,'Policy Characteristics'!$C:$C,0)))</f>
        <v>Transportation</v>
      </c>
      <c r="B23" s="357" t="str">
        <f>IF(ISBLANK(INDEX('Policy Characteristics'!B:B,MATCH($C23,'Policy Characteristics'!$C:$C,0))),"",INDEX('Policy Characteristics'!B:B,MATCH($C23,'Policy Characteristics'!$C:$C,0)))</f>
        <v>Conventional Pollutant Standards</v>
      </c>
      <c r="C23" s="359" t="str">
        <f t="shared" ref="C23:C32" si="1">C$2</f>
        <v>Percentage Reduction of Separately Regulated Pollutants</v>
      </c>
      <c r="D23" s="2" t="s">
        <v>40</v>
      </c>
      <c r="E23" s="2" t="s">
        <v>515</v>
      </c>
      <c r="F23" s="2" t="s">
        <v>3490</v>
      </c>
      <c r="G23" s="2" t="s">
        <v>515</v>
      </c>
      <c r="H23" s="199">
        <v>321</v>
      </c>
      <c r="I23" s="9" t="s">
        <v>45</v>
      </c>
      <c r="J23" s="359" t="str">
        <f>IF(ISBLANK(INDEX('Policy Characteristics'!D:D,MATCH($C23,'Policy Characteristics'!$C:$C,0))),"",INDEX('Policy Characteristics'!D:D,MATCH($C23,'Policy Characteristics'!$C:$C,0)))</f>
        <v>Conventional Pollutant Standard</v>
      </c>
      <c r="K23" s="357" t="str">
        <f>IF(ISBLANK(INDEX('Policy Characteristics'!E:E,MATCH($C23,'Policy Characteristics'!$C:$C,0))),"",INDEX('Policy Characteristics'!E:E,MATCH($C23,'Policy Characteristics'!$C:$C,0)))</f>
        <v>trans reduce regulated pollutants</v>
      </c>
      <c r="L23" s="379">
        <f>IF(ISBLANK(INDEX('Policy Characteristics'!F:F,MATCH($C23,'Policy Characteristics'!$C:$C,0))),"",INDEX('Policy Characteristics'!F:F,MATCH($C23,'Policy Characteristics'!$C:$C,0)))</f>
        <v>0</v>
      </c>
      <c r="M23" s="379">
        <f>IF(ISBLANK(INDEX('Policy Characteristics'!G:G,MATCH($C23,'Policy Characteristics'!$C:$C,0))),"",INDEX('Policy Characteristics'!G:G,MATCH($C23,'Policy Characteristics'!$C:$C,0)))</f>
        <v>1</v>
      </c>
      <c r="N23" s="379">
        <f>IF(ISBLANK(INDEX('Policy Characteristics'!H:H,MATCH($C23,'Policy Characteristics'!$C:$C,0))),"",INDEX('Policy Characteristics'!H:H,MATCH($C23,'Policy Characteristics'!$C:$C,0)))</f>
        <v>0.02</v>
      </c>
      <c r="O23" s="357" t="str">
        <f>IF(ISBLANK(INDEX('Policy Characteristics'!I:I,MATCH($C23,'Policy Characteristics'!$C:$C,0))),"",INDEX('Policy Characteristics'!I:I,MATCH($C23,'Policy Characteristics'!$C:$C,0)))</f>
        <v>% reduction in emissions</v>
      </c>
      <c r="P23" s="357" t="str">
        <f>IF(ISBLANK(INDEX('Policy Characteristics'!J:J,MATCH($C23,'Policy Characteristics'!$C:$C,0))),"",INDEX('Policy Characteristics'!J:J,MATCH($C23,'Policy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3" s="357" t="str">
        <f>IF(ISBLANK(INDEX('Policy Characteristics'!K:K,MATCH($C23,'Policy Characteristics'!$C:$C,0))),"",INDEX('Policy Characteristics'!K:K,MATCH($C23,'Policy Characteristics'!$C:$C,0)))</f>
        <v>transportation-sector-main.html#conv-pol-stds</v>
      </c>
      <c r="R23" s="357" t="str">
        <f>IF(ISBLANK(INDEX('Policy Characteristics'!L:L,MATCH($C23,'Policy Characteristics'!$C:$C,0))),"",INDEX('Policy Characteristics'!L:L,MATCH($C23,'Policy Characteristics'!$C:$C,0)))</f>
        <v>conventional-pollutant-standards.html</v>
      </c>
    </row>
    <row r="24" spans="1:18" s="2" customFormat="1" x14ac:dyDescent="0.35">
      <c r="A24" s="357" t="str">
        <f>IF(ISBLANK(INDEX('Policy Characteristics'!A:A,MATCH($C24,'Policy Characteristics'!$C:$C,0))),"",INDEX('Policy Characteristics'!A:A,MATCH($C24,'Policy Characteristics'!$C:$C,0)))</f>
        <v>Transportation</v>
      </c>
      <c r="B24" s="357" t="str">
        <f>IF(ISBLANK(INDEX('Policy Characteristics'!B:B,MATCH($C24,'Policy Characteristics'!$C:$C,0))),"",INDEX('Policy Characteristics'!B:B,MATCH($C24,'Policy Characteristics'!$C:$C,0)))</f>
        <v>Conventional Pollutant Standards</v>
      </c>
      <c r="C24" s="359" t="str">
        <f t="shared" si="1"/>
        <v>Percentage Reduction of Separately Regulated Pollutants</v>
      </c>
      <c r="D24" s="2" t="s">
        <v>40</v>
      </c>
      <c r="E24" s="2" t="s">
        <v>2255</v>
      </c>
      <c r="F24" s="2" t="s">
        <v>3490</v>
      </c>
      <c r="G24" s="2" t="s">
        <v>2255</v>
      </c>
      <c r="H24" s="199">
        <v>322</v>
      </c>
      <c r="I24" s="53" t="s">
        <v>44</v>
      </c>
      <c r="J24" s="359" t="str">
        <f>IF(ISBLANK(INDEX('Policy Characteristics'!D:D,MATCH($C24,'Policy Characteristics'!$C:$C,0))),"",INDEX('Policy Characteristics'!D:D,MATCH($C24,'Policy Characteristics'!$C:$C,0)))</f>
        <v>Conventional Pollutant Standard</v>
      </c>
      <c r="K24" s="357" t="str">
        <f>IF(ISBLANK(INDEX('Policy Characteristics'!E:E,MATCH($C24,'Policy Characteristics'!$C:$C,0))),"",INDEX('Policy Characteristics'!E:E,MATCH($C24,'Policy Characteristics'!$C:$C,0)))</f>
        <v>trans reduce regulated pollutants</v>
      </c>
      <c r="L24" s="379">
        <f>IF(ISBLANK(INDEX('Policy Characteristics'!F:F,MATCH($C24,'Policy Characteristics'!$C:$C,0))),"",INDEX('Policy Characteristics'!F:F,MATCH($C24,'Policy Characteristics'!$C:$C,0)))</f>
        <v>0</v>
      </c>
      <c r="M24" s="379">
        <f>IF(ISBLANK(INDEX('Policy Characteristics'!G:G,MATCH($C24,'Policy Characteristics'!$C:$C,0))),"",INDEX('Policy Characteristics'!G:G,MATCH($C24,'Policy Characteristics'!$C:$C,0)))</f>
        <v>1</v>
      </c>
      <c r="N24" s="379">
        <f>IF(ISBLANK(INDEX('Policy Characteristics'!H:H,MATCH($C24,'Policy Characteristics'!$C:$C,0))),"",INDEX('Policy Characteristics'!H:H,MATCH($C24,'Policy Characteristics'!$C:$C,0)))</f>
        <v>0.02</v>
      </c>
      <c r="O24" s="357" t="str">
        <f>IF(ISBLANK(INDEX('Policy Characteristics'!I:I,MATCH($C24,'Policy Characteristics'!$C:$C,0))),"",INDEX('Policy Characteristics'!I:I,MATCH($C24,'Policy Characteristics'!$C:$C,0)))</f>
        <v>% reduction in emissions</v>
      </c>
      <c r="P24" s="357" t="str">
        <f>IF(ISBLANK(INDEX('Policy Characteristics'!J:J,MATCH($C24,'Policy Characteristics'!$C:$C,0))),"",INDEX('Policy Characteristics'!J:J,MATCH($C24,'Policy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4" s="357" t="str">
        <f>IF(ISBLANK(INDEX('Policy Characteristics'!K:K,MATCH($C24,'Policy Characteristics'!$C:$C,0))),"",INDEX('Policy Characteristics'!K:K,MATCH($C24,'Policy Characteristics'!$C:$C,0)))</f>
        <v>transportation-sector-main.html#conv-pol-stds</v>
      </c>
      <c r="R24" s="357" t="str">
        <f>IF(ISBLANK(INDEX('Policy Characteristics'!L:L,MATCH($C24,'Policy Characteristics'!$C:$C,0))),"",INDEX('Policy Characteristics'!L:L,MATCH($C24,'Policy Characteristics'!$C:$C,0)))</f>
        <v>conventional-pollutant-standards.html</v>
      </c>
    </row>
    <row r="25" spans="1:18" s="2" customFormat="1" x14ac:dyDescent="0.35">
      <c r="A25" s="357" t="str">
        <f>IF(ISBLANK(INDEX('Policy Characteristics'!A:A,MATCH($C25,'Policy Characteristics'!$C:$C,0))),"",INDEX('Policy Characteristics'!A:A,MATCH($C25,'Policy Characteristics'!$C:$C,0)))</f>
        <v>Transportation</v>
      </c>
      <c r="B25" s="357" t="str">
        <f>IF(ISBLANK(INDEX('Policy Characteristics'!B:B,MATCH($C25,'Policy Characteristics'!$C:$C,0))),"",INDEX('Policy Characteristics'!B:B,MATCH($C25,'Policy Characteristics'!$C:$C,0)))</f>
        <v>Conventional Pollutant Standards</v>
      </c>
      <c r="C25" s="359" t="str">
        <f t="shared" si="1"/>
        <v>Percentage Reduction of Separately Regulated Pollutants</v>
      </c>
      <c r="D25" s="2" t="s">
        <v>40</v>
      </c>
      <c r="E25" s="2" t="s">
        <v>2257</v>
      </c>
      <c r="F25" s="2" t="s">
        <v>3490</v>
      </c>
      <c r="G25" s="2" t="s">
        <v>2257</v>
      </c>
      <c r="H25" s="199">
        <v>323</v>
      </c>
      <c r="I25" s="9" t="s">
        <v>45</v>
      </c>
      <c r="J25" s="359" t="str">
        <f>IF(ISBLANK(INDEX('Policy Characteristics'!D:D,MATCH($C25,'Policy Characteristics'!$C:$C,0))),"",INDEX('Policy Characteristics'!D:D,MATCH($C25,'Policy Characteristics'!$C:$C,0)))</f>
        <v>Conventional Pollutant Standard</v>
      </c>
      <c r="K25" s="357" t="str">
        <f>IF(ISBLANK(INDEX('Policy Characteristics'!E:E,MATCH($C25,'Policy Characteristics'!$C:$C,0))),"",INDEX('Policy Characteristics'!E:E,MATCH($C25,'Policy Characteristics'!$C:$C,0)))</f>
        <v>trans reduce regulated pollutants</v>
      </c>
      <c r="L25" s="379">
        <f>IF(ISBLANK(INDEX('Policy Characteristics'!F:F,MATCH($C25,'Policy Characteristics'!$C:$C,0))),"",INDEX('Policy Characteristics'!F:F,MATCH($C25,'Policy Characteristics'!$C:$C,0)))</f>
        <v>0</v>
      </c>
      <c r="M25" s="379">
        <f>IF(ISBLANK(INDEX('Policy Characteristics'!G:G,MATCH($C25,'Policy Characteristics'!$C:$C,0))),"",INDEX('Policy Characteristics'!G:G,MATCH($C25,'Policy Characteristics'!$C:$C,0)))</f>
        <v>1</v>
      </c>
      <c r="N25" s="379">
        <f>IF(ISBLANK(INDEX('Policy Characteristics'!H:H,MATCH($C25,'Policy Characteristics'!$C:$C,0))),"",INDEX('Policy Characteristics'!H:H,MATCH($C25,'Policy Characteristics'!$C:$C,0)))</f>
        <v>0.02</v>
      </c>
      <c r="O25" s="357" t="str">
        <f>IF(ISBLANK(INDEX('Policy Characteristics'!I:I,MATCH($C25,'Policy Characteristics'!$C:$C,0))),"",INDEX('Policy Characteristics'!I:I,MATCH($C25,'Policy Characteristics'!$C:$C,0)))</f>
        <v>% reduction in emissions</v>
      </c>
      <c r="P25" s="357" t="str">
        <f>IF(ISBLANK(INDEX('Policy Characteristics'!J:J,MATCH($C25,'Policy Characteristics'!$C:$C,0))),"",INDEX('Policy Characteristics'!J:J,MATCH($C25,'Policy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5" s="357" t="str">
        <f>IF(ISBLANK(INDEX('Policy Characteristics'!K:K,MATCH($C25,'Policy Characteristics'!$C:$C,0))),"",INDEX('Policy Characteristics'!K:K,MATCH($C25,'Policy Characteristics'!$C:$C,0)))</f>
        <v>transportation-sector-main.html#conv-pol-stds</v>
      </c>
      <c r="R25" s="357" t="str">
        <f>IF(ISBLANK(INDEX('Policy Characteristics'!L:L,MATCH($C25,'Policy Characteristics'!$C:$C,0))),"",INDEX('Policy Characteristics'!L:L,MATCH($C25,'Policy Characteristics'!$C:$C,0)))</f>
        <v>conventional-pollutant-standards.html</v>
      </c>
    </row>
    <row r="26" spans="1:18" s="2" customFormat="1" x14ac:dyDescent="0.35">
      <c r="A26" s="357" t="str">
        <f>IF(ISBLANK(INDEX('Policy Characteristics'!A:A,MATCH($C26,'Policy Characteristics'!$C:$C,0))),"",INDEX('Policy Characteristics'!A:A,MATCH($C26,'Policy Characteristics'!$C:$C,0)))</f>
        <v>Transportation</v>
      </c>
      <c r="B26" s="357" t="str">
        <f>IF(ISBLANK(INDEX('Policy Characteristics'!B:B,MATCH($C26,'Policy Characteristics'!$C:$C,0))),"",INDEX('Policy Characteristics'!B:B,MATCH($C26,'Policy Characteristics'!$C:$C,0)))</f>
        <v>Conventional Pollutant Standards</v>
      </c>
      <c r="C26" s="359" t="str">
        <f t="shared" si="1"/>
        <v>Percentage Reduction of Separately Regulated Pollutants</v>
      </c>
      <c r="D26" s="2" t="s">
        <v>40</v>
      </c>
      <c r="E26" s="2" t="s">
        <v>2259</v>
      </c>
      <c r="F26" s="2" t="s">
        <v>3490</v>
      </c>
      <c r="G26" s="2" t="s">
        <v>2362</v>
      </c>
      <c r="H26" s="199">
        <v>324</v>
      </c>
      <c r="I26" s="9" t="s">
        <v>45</v>
      </c>
      <c r="J26" s="359" t="str">
        <f>IF(ISBLANK(INDEX('Policy Characteristics'!D:D,MATCH($C26,'Policy Characteristics'!$C:$C,0))),"",INDEX('Policy Characteristics'!D:D,MATCH($C26,'Policy Characteristics'!$C:$C,0)))</f>
        <v>Conventional Pollutant Standard</v>
      </c>
      <c r="K26" s="357" t="str">
        <f>IF(ISBLANK(INDEX('Policy Characteristics'!E:E,MATCH($C26,'Policy Characteristics'!$C:$C,0))),"",INDEX('Policy Characteristics'!E:E,MATCH($C26,'Policy Characteristics'!$C:$C,0)))</f>
        <v>trans reduce regulated pollutants</v>
      </c>
      <c r="L26" s="379">
        <f>IF(ISBLANK(INDEX('Policy Characteristics'!F:F,MATCH($C26,'Policy Characteristics'!$C:$C,0))),"",INDEX('Policy Characteristics'!F:F,MATCH($C26,'Policy Characteristics'!$C:$C,0)))</f>
        <v>0</v>
      </c>
      <c r="M26" s="379">
        <f>IF(ISBLANK(INDEX('Policy Characteristics'!G:G,MATCH($C26,'Policy Characteristics'!$C:$C,0))),"",INDEX('Policy Characteristics'!G:G,MATCH($C26,'Policy Characteristics'!$C:$C,0)))</f>
        <v>1</v>
      </c>
      <c r="N26" s="379">
        <f>IF(ISBLANK(INDEX('Policy Characteristics'!H:H,MATCH($C26,'Policy Characteristics'!$C:$C,0))),"",INDEX('Policy Characteristics'!H:H,MATCH($C26,'Policy Characteristics'!$C:$C,0)))</f>
        <v>0.02</v>
      </c>
      <c r="O26" s="357" t="str">
        <f>IF(ISBLANK(INDEX('Policy Characteristics'!I:I,MATCH($C26,'Policy Characteristics'!$C:$C,0))),"",INDEX('Policy Characteristics'!I:I,MATCH($C26,'Policy Characteristics'!$C:$C,0)))</f>
        <v>% reduction in emissions</v>
      </c>
      <c r="P26" s="357" t="str">
        <f>IF(ISBLANK(INDEX('Policy Characteristics'!J:J,MATCH($C26,'Policy Characteristics'!$C:$C,0))),"",INDEX('Policy Characteristics'!J:J,MATCH($C26,'Policy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6" s="357" t="str">
        <f>IF(ISBLANK(INDEX('Policy Characteristics'!K:K,MATCH($C26,'Policy Characteristics'!$C:$C,0))),"",INDEX('Policy Characteristics'!K:K,MATCH($C26,'Policy Characteristics'!$C:$C,0)))</f>
        <v>transportation-sector-main.html#conv-pol-stds</v>
      </c>
      <c r="R26" s="357" t="str">
        <f>IF(ISBLANK(INDEX('Policy Characteristics'!L:L,MATCH($C26,'Policy Characteristics'!$C:$C,0))),"",INDEX('Policy Characteristics'!L:L,MATCH($C26,'Policy Characteristics'!$C:$C,0)))</f>
        <v>conventional-pollutant-standards.html</v>
      </c>
    </row>
    <row r="27" spans="1:18" s="2" customFormat="1" x14ac:dyDescent="0.35">
      <c r="A27" s="357" t="str">
        <f>IF(ISBLANK(INDEX('Policy Characteristics'!A:A,MATCH($C27,'Policy Characteristics'!$C:$C,0))),"",INDEX('Policy Characteristics'!A:A,MATCH($C27,'Policy Characteristics'!$C:$C,0)))</f>
        <v>Transportation</v>
      </c>
      <c r="B27" s="357" t="str">
        <f>IF(ISBLANK(INDEX('Policy Characteristics'!B:B,MATCH($C27,'Policy Characteristics'!$C:$C,0))),"",INDEX('Policy Characteristics'!B:B,MATCH($C27,'Policy Characteristics'!$C:$C,0)))</f>
        <v>Conventional Pollutant Standards</v>
      </c>
      <c r="C27" s="359" t="str">
        <f t="shared" si="1"/>
        <v>Percentage Reduction of Separately Regulated Pollutants</v>
      </c>
      <c r="D27" s="2" t="s">
        <v>40</v>
      </c>
      <c r="E27" s="2" t="s">
        <v>2260</v>
      </c>
      <c r="F27" s="2" t="s">
        <v>3490</v>
      </c>
      <c r="G27" s="2" t="s">
        <v>2260</v>
      </c>
      <c r="H27" s="199">
        <v>325</v>
      </c>
      <c r="I27" s="9" t="s">
        <v>45</v>
      </c>
      <c r="J27" s="359" t="str">
        <f>IF(ISBLANK(INDEX('Policy Characteristics'!D:D,MATCH($C27,'Policy Characteristics'!$C:$C,0))),"",INDEX('Policy Characteristics'!D:D,MATCH($C27,'Policy Characteristics'!$C:$C,0)))</f>
        <v>Conventional Pollutant Standard</v>
      </c>
      <c r="K27" s="357" t="str">
        <f>IF(ISBLANK(INDEX('Policy Characteristics'!E:E,MATCH($C27,'Policy Characteristics'!$C:$C,0))),"",INDEX('Policy Characteristics'!E:E,MATCH($C27,'Policy Characteristics'!$C:$C,0)))</f>
        <v>trans reduce regulated pollutants</v>
      </c>
      <c r="L27" s="379">
        <f>IF(ISBLANK(INDEX('Policy Characteristics'!F:F,MATCH($C27,'Policy Characteristics'!$C:$C,0))),"",INDEX('Policy Characteristics'!F:F,MATCH($C27,'Policy Characteristics'!$C:$C,0)))</f>
        <v>0</v>
      </c>
      <c r="M27" s="379">
        <f>IF(ISBLANK(INDEX('Policy Characteristics'!G:G,MATCH($C27,'Policy Characteristics'!$C:$C,0))),"",INDEX('Policy Characteristics'!G:G,MATCH($C27,'Policy Characteristics'!$C:$C,0)))</f>
        <v>1</v>
      </c>
      <c r="N27" s="379">
        <f>IF(ISBLANK(INDEX('Policy Characteristics'!H:H,MATCH($C27,'Policy Characteristics'!$C:$C,0))),"",INDEX('Policy Characteristics'!H:H,MATCH($C27,'Policy Characteristics'!$C:$C,0)))</f>
        <v>0.02</v>
      </c>
      <c r="O27" s="357" t="str">
        <f>IF(ISBLANK(INDEX('Policy Characteristics'!I:I,MATCH($C27,'Policy Characteristics'!$C:$C,0))),"",INDEX('Policy Characteristics'!I:I,MATCH($C27,'Policy Characteristics'!$C:$C,0)))</f>
        <v>% reduction in emissions</v>
      </c>
      <c r="P27" s="357" t="str">
        <f>IF(ISBLANK(INDEX('Policy Characteristics'!J:J,MATCH($C27,'Policy Characteristics'!$C:$C,0))),"",INDEX('Policy Characteristics'!J:J,MATCH($C27,'Policy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7" s="357" t="str">
        <f>IF(ISBLANK(INDEX('Policy Characteristics'!K:K,MATCH($C27,'Policy Characteristics'!$C:$C,0))),"",INDEX('Policy Characteristics'!K:K,MATCH($C27,'Policy Characteristics'!$C:$C,0)))</f>
        <v>transportation-sector-main.html#conv-pol-stds</v>
      </c>
      <c r="R27" s="357" t="str">
        <f>IF(ISBLANK(INDEX('Policy Characteristics'!L:L,MATCH($C27,'Policy Characteristics'!$C:$C,0))),"",INDEX('Policy Characteristics'!L:L,MATCH($C27,'Policy Characteristics'!$C:$C,0)))</f>
        <v>conventional-pollutant-standards.html</v>
      </c>
    </row>
    <row r="28" spans="1:18" s="2" customFormat="1" x14ac:dyDescent="0.35">
      <c r="A28" s="357" t="str">
        <f>IF(ISBLANK(INDEX('Policy Characteristics'!A:A,MATCH($C28,'Policy Characteristics'!$C:$C,0))),"",INDEX('Policy Characteristics'!A:A,MATCH($C28,'Policy Characteristics'!$C:$C,0)))</f>
        <v>Transportation</v>
      </c>
      <c r="B28" s="357" t="str">
        <f>IF(ISBLANK(INDEX('Policy Characteristics'!B:B,MATCH($C28,'Policy Characteristics'!$C:$C,0))),"",INDEX('Policy Characteristics'!B:B,MATCH($C28,'Policy Characteristics'!$C:$C,0)))</f>
        <v>Conventional Pollutant Standards</v>
      </c>
      <c r="C28" s="359" t="str">
        <f t="shared" si="1"/>
        <v>Percentage Reduction of Separately Regulated Pollutants</v>
      </c>
      <c r="D28" s="2" t="s">
        <v>40</v>
      </c>
      <c r="E28" s="2" t="s">
        <v>2262</v>
      </c>
      <c r="F28" s="2" t="s">
        <v>3490</v>
      </c>
      <c r="G28" s="2" t="s">
        <v>2262</v>
      </c>
      <c r="H28" s="199">
        <v>326</v>
      </c>
      <c r="I28" s="9" t="s">
        <v>45</v>
      </c>
      <c r="J28" s="359" t="str">
        <f>IF(ISBLANK(INDEX('Policy Characteristics'!D:D,MATCH($C28,'Policy Characteristics'!$C:$C,0))),"",INDEX('Policy Characteristics'!D:D,MATCH($C28,'Policy Characteristics'!$C:$C,0)))</f>
        <v>Conventional Pollutant Standard</v>
      </c>
      <c r="K28" s="357" t="str">
        <f>IF(ISBLANK(INDEX('Policy Characteristics'!E:E,MATCH($C28,'Policy Characteristics'!$C:$C,0))),"",INDEX('Policy Characteristics'!E:E,MATCH($C28,'Policy Characteristics'!$C:$C,0)))</f>
        <v>trans reduce regulated pollutants</v>
      </c>
      <c r="L28" s="379">
        <f>IF(ISBLANK(INDEX('Policy Characteristics'!F:F,MATCH($C28,'Policy Characteristics'!$C:$C,0))),"",INDEX('Policy Characteristics'!F:F,MATCH($C28,'Policy Characteristics'!$C:$C,0)))</f>
        <v>0</v>
      </c>
      <c r="M28" s="379">
        <f>IF(ISBLANK(INDEX('Policy Characteristics'!G:G,MATCH($C28,'Policy Characteristics'!$C:$C,0))),"",INDEX('Policy Characteristics'!G:G,MATCH($C28,'Policy Characteristics'!$C:$C,0)))</f>
        <v>1</v>
      </c>
      <c r="N28" s="379">
        <f>IF(ISBLANK(INDEX('Policy Characteristics'!H:H,MATCH($C28,'Policy Characteristics'!$C:$C,0))),"",INDEX('Policy Characteristics'!H:H,MATCH($C28,'Policy Characteristics'!$C:$C,0)))</f>
        <v>0.02</v>
      </c>
      <c r="O28" s="357" t="str">
        <f>IF(ISBLANK(INDEX('Policy Characteristics'!I:I,MATCH($C28,'Policy Characteristics'!$C:$C,0))),"",INDEX('Policy Characteristics'!I:I,MATCH($C28,'Policy Characteristics'!$C:$C,0)))</f>
        <v>% reduction in emissions</v>
      </c>
      <c r="P28" s="357" t="str">
        <f>IF(ISBLANK(INDEX('Policy Characteristics'!J:J,MATCH($C28,'Policy Characteristics'!$C:$C,0))),"",INDEX('Policy Characteristics'!J:J,MATCH($C28,'Policy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8" s="357" t="str">
        <f>IF(ISBLANK(INDEX('Policy Characteristics'!K:K,MATCH($C28,'Policy Characteristics'!$C:$C,0))),"",INDEX('Policy Characteristics'!K:K,MATCH($C28,'Policy Characteristics'!$C:$C,0)))</f>
        <v>transportation-sector-main.html#conv-pol-stds</v>
      </c>
      <c r="R28" s="357" t="str">
        <f>IF(ISBLANK(INDEX('Policy Characteristics'!L:L,MATCH($C28,'Policy Characteristics'!$C:$C,0))),"",INDEX('Policy Characteristics'!L:L,MATCH($C28,'Policy Characteristics'!$C:$C,0)))</f>
        <v>conventional-pollutant-standards.html</v>
      </c>
    </row>
    <row r="29" spans="1:18" s="2" customFormat="1" x14ac:dyDescent="0.35">
      <c r="A29" s="357" t="str">
        <f>IF(ISBLANK(INDEX('Policy Characteristics'!A:A,MATCH($C29,'Policy Characteristics'!$C:$C,0))),"",INDEX('Policy Characteristics'!A:A,MATCH($C29,'Policy Characteristics'!$C:$C,0)))</f>
        <v>Transportation</v>
      </c>
      <c r="B29" s="357" t="str">
        <f>IF(ISBLANK(INDEX('Policy Characteristics'!B:B,MATCH($C29,'Policy Characteristics'!$C:$C,0))),"",INDEX('Policy Characteristics'!B:B,MATCH($C29,'Policy Characteristics'!$C:$C,0)))</f>
        <v>Conventional Pollutant Standards</v>
      </c>
      <c r="C29" s="359" t="str">
        <f t="shared" si="1"/>
        <v>Percentage Reduction of Separately Regulated Pollutants</v>
      </c>
      <c r="D29" s="2" t="s">
        <v>40</v>
      </c>
      <c r="E29" s="2" t="s">
        <v>2264</v>
      </c>
      <c r="F29" s="2" t="s">
        <v>3490</v>
      </c>
      <c r="G29" s="2" t="s">
        <v>2264</v>
      </c>
      <c r="H29" s="199">
        <v>327</v>
      </c>
      <c r="I29" s="9" t="s">
        <v>45</v>
      </c>
      <c r="J29" s="359" t="str">
        <f>IF(ISBLANK(INDEX('Policy Characteristics'!D:D,MATCH($C29,'Policy Characteristics'!$C:$C,0))),"",INDEX('Policy Characteristics'!D:D,MATCH($C29,'Policy Characteristics'!$C:$C,0)))</f>
        <v>Conventional Pollutant Standard</v>
      </c>
      <c r="K29" s="357" t="str">
        <f>IF(ISBLANK(INDEX('Policy Characteristics'!E:E,MATCH($C29,'Policy Characteristics'!$C:$C,0))),"",INDEX('Policy Characteristics'!E:E,MATCH($C29,'Policy Characteristics'!$C:$C,0)))</f>
        <v>trans reduce regulated pollutants</v>
      </c>
      <c r="L29" s="379">
        <f>IF(ISBLANK(INDEX('Policy Characteristics'!F:F,MATCH($C29,'Policy Characteristics'!$C:$C,0))),"",INDEX('Policy Characteristics'!F:F,MATCH($C29,'Policy Characteristics'!$C:$C,0)))</f>
        <v>0</v>
      </c>
      <c r="M29" s="379">
        <f>IF(ISBLANK(INDEX('Policy Characteristics'!G:G,MATCH($C29,'Policy Characteristics'!$C:$C,0))),"",INDEX('Policy Characteristics'!G:G,MATCH($C29,'Policy Characteristics'!$C:$C,0)))</f>
        <v>1</v>
      </c>
      <c r="N29" s="379">
        <f>IF(ISBLANK(INDEX('Policy Characteristics'!H:H,MATCH($C29,'Policy Characteristics'!$C:$C,0))),"",INDEX('Policy Characteristics'!H:H,MATCH($C29,'Policy Characteristics'!$C:$C,0)))</f>
        <v>0.02</v>
      </c>
      <c r="O29" s="357" t="str">
        <f>IF(ISBLANK(INDEX('Policy Characteristics'!I:I,MATCH($C29,'Policy Characteristics'!$C:$C,0))),"",INDEX('Policy Characteristics'!I:I,MATCH($C29,'Policy Characteristics'!$C:$C,0)))</f>
        <v>% reduction in emissions</v>
      </c>
      <c r="P29" s="357" t="str">
        <f>IF(ISBLANK(INDEX('Policy Characteristics'!J:J,MATCH($C29,'Policy Characteristics'!$C:$C,0))),"",INDEX('Policy Characteristics'!J:J,MATCH($C29,'Policy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9" s="357" t="str">
        <f>IF(ISBLANK(INDEX('Policy Characteristics'!K:K,MATCH($C29,'Policy Characteristics'!$C:$C,0))),"",INDEX('Policy Characteristics'!K:K,MATCH($C29,'Policy Characteristics'!$C:$C,0)))</f>
        <v>transportation-sector-main.html#conv-pol-stds</v>
      </c>
      <c r="R29" s="357" t="str">
        <f>IF(ISBLANK(INDEX('Policy Characteristics'!L:L,MATCH($C29,'Policy Characteristics'!$C:$C,0))),"",INDEX('Policy Characteristics'!L:L,MATCH($C29,'Policy Characteristics'!$C:$C,0)))</f>
        <v>conventional-pollutant-standards.html</v>
      </c>
    </row>
    <row r="30" spans="1:18" s="2" customFormat="1" x14ac:dyDescent="0.35">
      <c r="A30" s="357" t="str">
        <f>IF(ISBLANK(INDEX('Policy Characteristics'!A:A,MATCH($C30,'Policy Characteristics'!$C:$C,0))),"",INDEX('Policy Characteristics'!A:A,MATCH($C30,'Policy Characteristics'!$C:$C,0)))</f>
        <v>Transportation</v>
      </c>
      <c r="B30" s="357" t="str">
        <f>IF(ISBLANK(INDEX('Policy Characteristics'!B:B,MATCH($C30,'Policy Characteristics'!$C:$C,0))),"",INDEX('Policy Characteristics'!B:B,MATCH($C30,'Policy Characteristics'!$C:$C,0)))</f>
        <v>Conventional Pollutant Standards</v>
      </c>
      <c r="C30" s="359" t="str">
        <f t="shared" si="1"/>
        <v>Percentage Reduction of Separately Regulated Pollutants</v>
      </c>
      <c r="D30" s="2" t="s">
        <v>40</v>
      </c>
      <c r="E30" s="2" t="s">
        <v>2266</v>
      </c>
      <c r="F30" s="2" t="s">
        <v>3490</v>
      </c>
      <c r="G30" s="2" t="s">
        <v>2266</v>
      </c>
      <c r="H30" s="199">
        <v>328</v>
      </c>
      <c r="I30" s="9" t="s">
        <v>45</v>
      </c>
      <c r="J30" s="359" t="str">
        <f>IF(ISBLANK(INDEX('Policy Characteristics'!D:D,MATCH($C30,'Policy Characteristics'!$C:$C,0))),"",INDEX('Policy Characteristics'!D:D,MATCH($C30,'Policy Characteristics'!$C:$C,0)))</f>
        <v>Conventional Pollutant Standard</v>
      </c>
      <c r="K30" s="357" t="str">
        <f>IF(ISBLANK(INDEX('Policy Characteristics'!E:E,MATCH($C30,'Policy Characteristics'!$C:$C,0))),"",INDEX('Policy Characteristics'!E:E,MATCH($C30,'Policy Characteristics'!$C:$C,0)))</f>
        <v>trans reduce regulated pollutants</v>
      </c>
      <c r="L30" s="379">
        <f>IF(ISBLANK(INDEX('Policy Characteristics'!F:F,MATCH($C30,'Policy Characteristics'!$C:$C,0))),"",INDEX('Policy Characteristics'!F:F,MATCH($C30,'Policy Characteristics'!$C:$C,0)))</f>
        <v>0</v>
      </c>
      <c r="M30" s="379">
        <f>IF(ISBLANK(INDEX('Policy Characteristics'!G:G,MATCH($C30,'Policy Characteristics'!$C:$C,0))),"",INDEX('Policy Characteristics'!G:G,MATCH($C30,'Policy Characteristics'!$C:$C,0)))</f>
        <v>1</v>
      </c>
      <c r="N30" s="379">
        <f>IF(ISBLANK(INDEX('Policy Characteristics'!H:H,MATCH($C30,'Policy Characteristics'!$C:$C,0))),"",INDEX('Policy Characteristics'!H:H,MATCH($C30,'Policy Characteristics'!$C:$C,0)))</f>
        <v>0.02</v>
      </c>
      <c r="O30" s="357" t="str">
        <f>IF(ISBLANK(INDEX('Policy Characteristics'!I:I,MATCH($C30,'Policy Characteristics'!$C:$C,0))),"",INDEX('Policy Characteristics'!I:I,MATCH($C30,'Policy Characteristics'!$C:$C,0)))</f>
        <v>% reduction in emissions</v>
      </c>
      <c r="P30" s="357" t="str">
        <f>IF(ISBLANK(INDEX('Policy Characteristics'!J:J,MATCH($C30,'Policy Characteristics'!$C:$C,0))),"",INDEX('Policy Characteristics'!J:J,MATCH($C30,'Policy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0" s="357" t="str">
        <f>IF(ISBLANK(INDEX('Policy Characteristics'!K:K,MATCH($C30,'Policy Characteristics'!$C:$C,0))),"",INDEX('Policy Characteristics'!K:K,MATCH($C30,'Policy Characteristics'!$C:$C,0)))</f>
        <v>transportation-sector-main.html#conv-pol-stds</v>
      </c>
      <c r="R30" s="357" t="str">
        <f>IF(ISBLANK(INDEX('Policy Characteristics'!L:L,MATCH($C30,'Policy Characteristics'!$C:$C,0))),"",INDEX('Policy Characteristics'!L:L,MATCH($C30,'Policy Characteristics'!$C:$C,0)))</f>
        <v>conventional-pollutant-standards.html</v>
      </c>
    </row>
    <row r="31" spans="1:18" s="2" customFormat="1" x14ac:dyDescent="0.35">
      <c r="A31" s="357" t="str">
        <f>IF(ISBLANK(INDEX('Policy Characteristics'!A:A,MATCH($C31,'Policy Characteristics'!$C:$C,0))),"",INDEX('Policy Characteristics'!A:A,MATCH($C31,'Policy Characteristics'!$C:$C,0)))</f>
        <v>Transportation</v>
      </c>
      <c r="B31" s="357" t="str">
        <f>IF(ISBLANK(INDEX('Policy Characteristics'!B:B,MATCH($C31,'Policy Characteristics'!$C:$C,0))),"",INDEX('Policy Characteristics'!B:B,MATCH($C31,'Policy Characteristics'!$C:$C,0)))</f>
        <v>Conventional Pollutant Standards</v>
      </c>
      <c r="C31" s="359" t="str">
        <f t="shared" si="1"/>
        <v>Percentage Reduction of Separately Regulated Pollutants</v>
      </c>
      <c r="D31" s="2" t="s">
        <v>40</v>
      </c>
      <c r="E31" s="2" t="s">
        <v>2268</v>
      </c>
      <c r="F31" s="2" t="s">
        <v>3490</v>
      </c>
      <c r="G31" s="2" t="s">
        <v>2268</v>
      </c>
      <c r="H31" s="199">
        <v>329</v>
      </c>
      <c r="I31" s="9" t="s">
        <v>45</v>
      </c>
      <c r="J31" s="359" t="str">
        <f>IF(ISBLANK(INDEX('Policy Characteristics'!D:D,MATCH($C31,'Policy Characteristics'!$C:$C,0))),"",INDEX('Policy Characteristics'!D:D,MATCH($C31,'Policy Characteristics'!$C:$C,0)))</f>
        <v>Conventional Pollutant Standard</v>
      </c>
      <c r="K31" s="357" t="str">
        <f>IF(ISBLANK(INDEX('Policy Characteristics'!E:E,MATCH($C31,'Policy Characteristics'!$C:$C,0))),"",INDEX('Policy Characteristics'!E:E,MATCH($C31,'Policy Characteristics'!$C:$C,0)))</f>
        <v>trans reduce regulated pollutants</v>
      </c>
      <c r="L31" s="379">
        <f>IF(ISBLANK(INDEX('Policy Characteristics'!F:F,MATCH($C31,'Policy Characteristics'!$C:$C,0))),"",INDEX('Policy Characteristics'!F:F,MATCH($C31,'Policy Characteristics'!$C:$C,0)))</f>
        <v>0</v>
      </c>
      <c r="M31" s="379">
        <f>IF(ISBLANK(INDEX('Policy Characteristics'!G:G,MATCH($C31,'Policy Characteristics'!$C:$C,0))),"",INDEX('Policy Characteristics'!G:G,MATCH($C31,'Policy Characteristics'!$C:$C,0)))</f>
        <v>1</v>
      </c>
      <c r="N31" s="379">
        <f>IF(ISBLANK(INDEX('Policy Characteristics'!H:H,MATCH($C31,'Policy Characteristics'!$C:$C,0))),"",INDEX('Policy Characteristics'!H:H,MATCH($C31,'Policy Characteristics'!$C:$C,0)))</f>
        <v>0.02</v>
      </c>
      <c r="O31" s="357" t="str">
        <f>IF(ISBLANK(INDEX('Policy Characteristics'!I:I,MATCH($C31,'Policy Characteristics'!$C:$C,0))),"",INDEX('Policy Characteristics'!I:I,MATCH($C31,'Policy Characteristics'!$C:$C,0)))</f>
        <v>% reduction in emissions</v>
      </c>
      <c r="P31" s="357" t="str">
        <f>IF(ISBLANK(INDEX('Policy Characteristics'!J:J,MATCH($C31,'Policy Characteristics'!$C:$C,0))),"",INDEX('Policy Characteristics'!J:J,MATCH($C31,'Policy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1" s="357" t="str">
        <f>IF(ISBLANK(INDEX('Policy Characteristics'!K:K,MATCH($C31,'Policy Characteristics'!$C:$C,0))),"",INDEX('Policy Characteristics'!K:K,MATCH($C31,'Policy Characteristics'!$C:$C,0)))</f>
        <v>transportation-sector-main.html#conv-pol-stds</v>
      </c>
      <c r="R31" s="357" t="str">
        <f>IF(ISBLANK(INDEX('Policy Characteristics'!L:L,MATCH($C31,'Policy Characteristics'!$C:$C,0))),"",INDEX('Policy Characteristics'!L:L,MATCH($C31,'Policy Characteristics'!$C:$C,0)))</f>
        <v>conventional-pollutant-standards.html</v>
      </c>
    </row>
    <row r="32" spans="1:18" s="2" customFormat="1" x14ac:dyDescent="0.35">
      <c r="A32" s="357" t="str">
        <f>IF(ISBLANK(INDEX('Policy Characteristics'!A:A,MATCH($C32,'Policy Characteristics'!$C:$C,0))),"",INDEX('Policy Characteristics'!A:A,MATCH($C32,'Policy Characteristics'!$C:$C,0)))</f>
        <v>Transportation</v>
      </c>
      <c r="B32" s="357" t="str">
        <f>IF(ISBLANK(INDEX('Policy Characteristics'!B:B,MATCH($C32,'Policy Characteristics'!$C:$C,0))),"",INDEX('Policy Characteristics'!B:B,MATCH($C32,'Policy Characteristics'!$C:$C,0)))</f>
        <v>Conventional Pollutant Standards</v>
      </c>
      <c r="C32" s="359" t="str">
        <f t="shared" si="1"/>
        <v>Percentage Reduction of Separately Regulated Pollutants</v>
      </c>
      <c r="D32" s="2" t="s">
        <v>41</v>
      </c>
      <c r="E32" s="2" t="s">
        <v>2252</v>
      </c>
      <c r="F32" s="2" t="s">
        <v>3491</v>
      </c>
      <c r="G32" s="2" t="s">
        <v>2477</v>
      </c>
      <c r="H32" s="199">
        <v>330</v>
      </c>
      <c r="I32" s="53" t="s">
        <v>44</v>
      </c>
      <c r="J32" s="359" t="str">
        <f>IF(ISBLANK(INDEX('Policy Characteristics'!D:D,MATCH($C32,'Policy Characteristics'!$C:$C,0))),"",INDEX('Policy Characteristics'!D:D,MATCH($C32,'Policy Characteristics'!$C:$C,0)))</f>
        <v>Conventional Pollutant Standard</v>
      </c>
      <c r="K32" s="357" t="str">
        <f>IF(ISBLANK(INDEX('Policy Characteristics'!E:E,MATCH($C32,'Policy Characteristics'!$C:$C,0))),"",INDEX('Policy Characteristics'!E:E,MATCH($C32,'Policy Characteristics'!$C:$C,0)))</f>
        <v>trans reduce regulated pollutants</v>
      </c>
      <c r="L32" s="379">
        <f>IF(ISBLANK(INDEX('Policy Characteristics'!F:F,MATCH($C32,'Policy Characteristics'!$C:$C,0))),"",INDEX('Policy Characteristics'!F:F,MATCH($C32,'Policy Characteristics'!$C:$C,0)))</f>
        <v>0</v>
      </c>
      <c r="M32" s="379">
        <f>IF(ISBLANK(INDEX('Policy Characteristics'!G:G,MATCH($C32,'Policy Characteristics'!$C:$C,0))),"",INDEX('Policy Characteristics'!G:G,MATCH($C32,'Policy Characteristics'!$C:$C,0)))</f>
        <v>1</v>
      </c>
      <c r="N32" s="379">
        <f>IF(ISBLANK(INDEX('Policy Characteristics'!H:H,MATCH($C32,'Policy Characteristics'!$C:$C,0))),"",INDEX('Policy Characteristics'!H:H,MATCH($C32,'Policy Characteristics'!$C:$C,0)))</f>
        <v>0.02</v>
      </c>
      <c r="O32" s="357" t="str">
        <f>IF(ISBLANK(INDEX('Policy Characteristics'!I:I,MATCH($C32,'Policy Characteristics'!$C:$C,0))),"",INDEX('Policy Characteristics'!I:I,MATCH($C32,'Policy Characteristics'!$C:$C,0)))</f>
        <v>% reduction in emissions</v>
      </c>
      <c r="P32" s="357" t="str">
        <f>IF(ISBLANK(INDEX('Policy Characteristics'!J:J,MATCH($C32,'Policy Characteristics'!$C:$C,0))),"",INDEX('Policy Characteristics'!J:J,MATCH($C32,'Policy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2" s="357" t="str">
        <f>IF(ISBLANK(INDEX('Policy Characteristics'!K:K,MATCH($C32,'Policy Characteristics'!$C:$C,0))),"",INDEX('Policy Characteristics'!K:K,MATCH($C32,'Policy Characteristics'!$C:$C,0)))</f>
        <v>transportation-sector-main.html#conv-pol-stds</v>
      </c>
      <c r="R32" s="357" t="str">
        <f>IF(ISBLANK(INDEX('Policy Characteristics'!L:L,MATCH($C32,'Policy Characteristics'!$C:$C,0))),"",INDEX('Policy Characteristics'!L:L,MATCH($C32,'Policy Characteristics'!$C:$C,0)))</f>
        <v>conventional-pollutant-standards.html</v>
      </c>
    </row>
    <row r="33" spans="1:18" s="2" customFormat="1" x14ac:dyDescent="0.35">
      <c r="A33" s="357" t="str">
        <f>IF(ISBLANK(INDEX('Policy Characteristics'!A:A,MATCH($C33,'Policy Characteristics'!$C:$C,0))),"",INDEX('Policy Characteristics'!A:A,MATCH($C33,'Policy Characteristics'!$C:$C,0)))</f>
        <v>Transportation</v>
      </c>
      <c r="B33" s="357" t="str">
        <f>IF(ISBLANK(INDEX('Policy Characteristics'!B:B,MATCH($C33,'Policy Characteristics'!$C:$C,0))),"",INDEX('Policy Characteristics'!B:B,MATCH($C33,'Policy Characteristics'!$C:$C,0)))</f>
        <v>Conventional Pollutant Standards</v>
      </c>
      <c r="C33" s="359" t="str">
        <f t="shared" ref="C33:C61" si="2">C$2</f>
        <v>Percentage Reduction of Separately Regulated Pollutants</v>
      </c>
      <c r="D33" s="2" t="s">
        <v>41</v>
      </c>
      <c r="E33" s="2" t="s">
        <v>515</v>
      </c>
      <c r="F33" s="2" t="s">
        <v>3491</v>
      </c>
      <c r="G33" s="2" t="s">
        <v>515</v>
      </c>
      <c r="H33" s="199">
        <v>331</v>
      </c>
      <c r="I33" s="53" t="s">
        <v>44</v>
      </c>
      <c r="J33" s="359" t="str">
        <f>IF(ISBLANK(INDEX('Policy Characteristics'!D:D,MATCH($C33,'Policy Characteristics'!$C:$C,0))),"",INDEX('Policy Characteristics'!D:D,MATCH($C33,'Policy Characteristics'!$C:$C,0)))</f>
        <v>Conventional Pollutant Standard</v>
      </c>
      <c r="K33" s="357" t="str">
        <f>IF(ISBLANK(INDEX('Policy Characteristics'!E:E,MATCH($C33,'Policy Characteristics'!$C:$C,0))),"",INDEX('Policy Characteristics'!E:E,MATCH($C33,'Policy Characteristics'!$C:$C,0)))</f>
        <v>trans reduce regulated pollutants</v>
      </c>
      <c r="L33" s="379">
        <f>IF(ISBLANK(INDEX('Policy Characteristics'!F:F,MATCH($C33,'Policy Characteristics'!$C:$C,0))),"",INDEX('Policy Characteristics'!F:F,MATCH($C33,'Policy Characteristics'!$C:$C,0)))</f>
        <v>0</v>
      </c>
      <c r="M33" s="379">
        <f>IF(ISBLANK(INDEX('Policy Characteristics'!G:G,MATCH($C33,'Policy Characteristics'!$C:$C,0))),"",INDEX('Policy Characteristics'!G:G,MATCH($C33,'Policy Characteristics'!$C:$C,0)))</f>
        <v>1</v>
      </c>
      <c r="N33" s="379">
        <f>IF(ISBLANK(INDEX('Policy Characteristics'!H:H,MATCH($C33,'Policy Characteristics'!$C:$C,0))),"",INDEX('Policy Characteristics'!H:H,MATCH($C33,'Policy Characteristics'!$C:$C,0)))</f>
        <v>0.02</v>
      </c>
      <c r="O33" s="357" t="str">
        <f>IF(ISBLANK(INDEX('Policy Characteristics'!I:I,MATCH($C33,'Policy Characteristics'!$C:$C,0))),"",INDEX('Policy Characteristics'!I:I,MATCH($C33,'Policy Characteristics'!$C:$C,0)))</f>
        <v>% reduction in emissions</v>
      </c>
      <c r="P33" s="357" t="str">
        <f>IF(ISBLANK(INDEX('Policy Characteristics'!J:J,MATCH($C33,'Policy Characteristics'!$C:$C,0))),"",INDEX('Policy Characteristics'!J:J,MATCH($C33,'Policy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3" s="357" t="str">
        <f>IF(ISBLANK(INDEX('Policy Characteristics'!K:K,MATCH($C33,'Policy Characteristics'!$C:$C,0))),"",INDEX('Policy Characteristics'!K:K,MATCH($C33,'Policy Characteristics'!$C:$C,0)))</f>
        <v>transportation-sector-main.html#conv-pol-stds</v>
      </c>
      <c r="R33" s="357" t="str">
        <f>IF(ISBLANK(INDEX('Policy Characteristics'!L:L,MATCH($C33,'Policy Characteristics'!$C:$C,0))),"",INDEX('Policy Characteristics'!L:L,MATCH($C33,'Policy Characteristics'!$C:$C,0)))</f>
        <v>conventional-pollutant-standards.html</v>
      </c>
    </row>
    <row r="34" spans="1:18" s="2" customFormat="1" x14ac:dyDescent="0.35">
      <c r="A34" s="357" t="str">
        <f>IF(ISBLANK(INDEX('Policy Characteristics'!A:A,MATCH($C34,'Policy Characteristics'!$C:$C,0))),"",INDEX('Policy Characteristics'!A:A,MATCH($C34,'Policy Characteristics'!$C:$C,0)))</f>
        <v>Transportation</v>
      </c>
      <c r="B34" s="357" t="str">
        <f>IF(ISBLANK(INDEX('Policy Characteristics'!B:B,MATCH($C34,'Policy Characteristics'!$C:$C,0))),"",INDEX('Policy Characteristics'!B:B,MATCH($C34,'Policy Characteristics'!$C:$C,0)))</f>
        <v>Conventional Pollutant Standards</v>
      </c>
      <c r="C34" s="359" t="str">
        <f t="shared" si="2"/>
        <v>Percentage Reduction of Separately Regulated Pollutants</v>
      </c>
      <c r="D34" s="2" t="s">
        <v>41</v>
      </c>
      <c r="E34" s="2" t="s">
        <v>2255</v>
      </c>
      <c r="F34" s="2" t="s">
        <v>3491</v>
      </c>
      <c r="G34" s="2" t="s">
        <v>2255</v>
      </c>
      <c r="H34" s="199">
        <v>332</v>
      </c>
      <c r="I34" s="53" t="s">
        <v>44</v>
      </c>
      <c r="J34" s="359" t="str">
        <f>IF(ISBLANK(INDEX('Policy Characteristics'!D:D,MATCH($C34,'Policy Characteristics'!$C:$C,0))),"",INDEX('Policy Characteristics'!D:D,MATCH($C34,'Policy Characteristics'!$C:$C,0)))</f>
        <v>Conventional Pollutant Standard</v>
      </c>
      <c r="K34" s="357" t="str">
        <f>IF(ISBLANK(INDEX('Policy Characteristics'!E:E,MATCH($C34,'Policy Characteristics'!$C:$C,0))),"",INDEX('Policy Characteristics'!E:E,MATCH($C34,'Policy Characteristics'!$C:$C,0)))</f>
        <v>trans reduce regulated pollutants</v>
      </c>
      <c r="L34" s="379">
        <f>IF(ISBLANK(INDEX('Policy Characteristics'!F:F,MATCH($C34,'Policy Characteristics'!$C:$C,0))),"",INDEX('Policy Characteristics'!F:F,MATCH($C34,'Policy Characteristics'!$C:$C,0)))</f>
        <v>0</v>
      </c>
      <c r="M34" s="379">
        <f>IF(ISBLANK(INDEX('Policy Characteristics'!G:G,MATCH($C34,'Policy Characteristics'!$C:$C,0))),"",INDEX('Policy Characteristics'!G:G,MATCH($C34,'Policy Characteristics'!$C:$C,0)))</f>
        <v>1</v>
      </c>
      <c r="N34" s="379">
        <f>IF(ISBLANK(INDEX('Policy Characteristics'!H:H,MATCH($C34,'Policy Characteristics'!$C:$C,0))),"",INDEX('Policy Characteristics'!H:H,MATCH($C34,'Policy Characteristics'!$C:$C,0)))</f>
        <v>0.02</v>
      </c>
      <c r="O34" s="357" t="str">
        <f>IF(ISBLANK(INDEX('Policy Characteristics'!I:I,MATCH($C34,'Policy Characteristics'!$C:$C,0))),"",INDEX('Policy Characteristics'!I:I,MATCH($C34,'Policy Characteristics'!$C:$C,0)))</f>
        <v>% reduction in emissions</v>
      </c>
      <c r="P34" s="357" t="str">
        <f>IF(ISBLANK(INDEX('Policy Characteristics'!J:J,MATCH($C34,'Policy Characteristics'!$C:$C,0))),"",INDEX('Policy Characteristics'!J:J,MATCH($C34,'Policy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4" s="357" t="str">
        <f>IF(ISBLANK(INDEX('Policy Characteristics'!K:K,MATCH($C34,'Policy Characteristics'!$C:$C,0))),"",INDEX('Policy Characteristics'!K:K,MATCH($C34,'Policy Characteristics'!$C:$C,0)))</f>
        <v>transportation-sector-main.html#conv-pol-stds</v>
      </c>
      <c r="R34" s="357" t="str">
        <f>IF(ISBLANK(INDEX('Policy Characteristics'!L:L,MATCH($C34,'Policy Characteristics'!$C:$C,0))),"",INDEX('Policy Characteristics'!L:L,MATCH($C34,'Policy Characteristics'!$C:$C,0)))</f>
        <v>conventional-pollutant-standards.html</v>
      </c>
    </row>
    <row r="35" spans="1:18" s="2" customFormat="1" x14ac:dyDescent="0.35">
      <c r="A35" s="357" t="str">
        <f>IF(ISBLANK(INDEX('Policy Characteristics'!A:A,MATCH($C35,'Policy Characteristics'!$C:$C,0))),"",INDEX('Policy Characteristics'!A:A,MATCH($C35,'Policy Characteristics'!$C:$C,0)))</f>
        <v>Transportation</v>
      </c>
      <c r="B35" s="357" t="str">
        <f>IF(ISBLANK(INDEX('Policy Characteristics'!B:B,MATCH($C35,'Policy Characteristics'!$C:$C,0))),"",INDEX('Policy Characteristics'!B:B,MATCH($C35,'Policy Characteristics'!$C:$C,0)))</f>
        <v>Conventional Pollutant Standards</v>
      </c>
      <c r="C35" s="359" t="str">
        <f t="shared" si="2"/>
        <v>Percentage Reduction of Separately Regulated Pollutants</v>
      </c>
      <c r="D35" s="2" t="s">
        <v>41</v>
      </c>
      <c r="E35" s="2" t="s">
        <v>2257</v>
      </c>
      <c r="F35" s="2" t="s">
        <v>3491</v>
      </c>
      <c r="G35" s="2" t="s">
        <v>2257</v>
      </c>
      <c r="H35" s="199">
        <v>333</v>
      </c>
      <c r="I35" s="53" t="s">
        <v>44</v>
      </c>
      <c r="J35" s="359" t="str">
        <f>IF(ISBLANK(INDEX('Policy Characteristics'!D:D,MATCH($C35,'Policy Characteristics'!$C:$C,0))),"",INDEX('Policy Characteristics'!D:D,MATCH($C35,'Policy Characteristics'!$C:$C,0)))</f>
        <v>Conventional Pollutant Standard</v>
      </c>
      <c r="K35" s="357" t="str">
        <f>IF(ISBLANK(INDEX('Policy Characteristics'!E:E,MATCH($C35,'Policy Characteristics'!$C:$C,0))),"",INDEX('Policy Characteristics'!E:E,MATCH($C35,'Policy Characteristics'!$C:$C,0)))</f>
        <v>trans reduce regulated pollutants</v>
      </c>
      <c r="L35" s="379">
        <f>IF(ISBLANK(INDEX('Policy Characteristics'!F:F,MATCH($C35,'Policy Characteristics'!$C:$C,0))),"",INDEX('Policy Characteristics'!F:F,MATCH($C35,'Policy Characteristics'!$C:$C,0)))</f>
        <v>0</v>
      </c>
      <c r="M35" s="379">
        <f>IF(ISBLANK(INDEX('Policy Characteristics'!G:G,MATCH($C35,'Policy Characteristics'!$C:$C,0))),"",INDEX('Policy Characteristics'!G:G,MATCH($C35,'Policy Characteristics'!$C:$C,0)))</f>
        <v>1</v>
      </c>
      <c r="N35" s="379">
        <f>IF(ISBLANK(INDEX('Policy Characteristics'!H:H,MATCH($C35,'Policy Characteristics'!$C:$C,0))),"",INDEX('Policy Characteristics'!H:H,MATCH($C35,'Policy Characteristics'!$C:$C,0)))</f>
        <v>0.02</v>
      </c>
      <c r="O35" s="357" t="str">
        <f>IF(ISBLANK(INDEX('Policy Characteristics'!I:I,MATCH($C35,'Policy Characteristics'!$C:$C,0))),"",INDEX('Policy Characteristics'!I:I,MATCH($C35,'Policy Characteristics'!$C:$C,0)))</f>
        <v>% reduction in emissions</v>
      </c>
      <c r="P35" s="357" t="str">
        <f>IF(ISBLANK(INDEX('Policy Characteristics'!J:J,MATCH($C35,'Policy Characteristics'!$C:$C,0))),"",INDEX('Policy Characteristics'!J:J,MATCH($C35,'Policy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5" s="357" t="str">
        <f>IF(ISBLANK(INDEX('Policy Characteristics'!K:K,MATCH($C35,'Policy Characteristics'!$C:$C,0))),"",INDEX('Policy Characteristics'!K:K,MATCH($C35,'Policy Characteristics'!$C:$C,0)))</f>
        <v>transportation-sector-main.html#conv-pol-stds</v>
      </c>
      <c r="R35" s="357" t="str">
        <f>IF(ISBLANK(INDEX('Policy Characteristics'!L:L,MATCH($C35,'Policy Characteristics'!$C:$C,0))),"",INDEX('Policy Characteristics'!L:L,MATCH($C35,'Policy Characteristics'!$C:$C,0)))</f>
        <v>conventional-pollutant-standards.html</v>
      </c>
    </row>
    <row r="36" spans="1:18" s="2" customFormat="1" x14ac:dyDescent="0.35">
      <c r="A36" s="357" t="str">
        <f>IF(ISBLANK(INDEX('Policy Characteristics'!A:A,MATCH($C36,'Policy Characteristics'!$C:$C,0))),"",INDEX('Policy Characteristics'!A:A,MATCH($C36,'Policy Characteristics'!$C:$C,0)))</f>
        <v>Transportation</v>
      </c>
      <c r="B36" s="357" t="str">
        <f>IF(ISBLANK(INDEX('Policy Characteristics'!B:B,MATCH($C36,'Policy Characteristics'!$C:$C,0))),"",INDEX('Policy Characteristics'!B:B,MATCH($C36,'Policy Characteristics'!$C:$C,0)))</f>
        <v>Conventional Pollutant Standards</v>
      </c>
      <c r="C36" s="359" t="str">
        <f t="shared" si="2"/>
        <v>Percentage Reduction of Separately Regulated Pollutants</v>
      </c>
      <c r="D36" s="2" t="s">
        <v>41</v>
      </c>
      <c r="E36" s="2" t="s">
        <v>2259</v>
      </c>
      <c r="F36" s="2" t="s">
        <v>3491</v>
      </c>
      <c r="G36" s="2" t="s">
        <v>2362</v>
      </c>
      <c r="H36" s="199">
        <v>334</v>
      </c>
      <c r="I36" s="53" t="s">
        <v>44</v>
      </c>
      <c r="J36" s="359" t="str">
        <f>IF(ISBLANK(INDEX('Policy Characteristics'!D:D,MATCH($C36,'Policy Characteristics'!$C:$C,0))),"",INDEX('Policy Characteristics'!D:D,MATCH($C36,'Policy Characteristics'!$C:$C,0)))</f>
        <v>Conventional Pollutant Standard</v>
      </c>
      <c r="K36" s="357" t="str">
        <f>IF(ISBLANK(INDEX('Policy Characteristics'!E:E,MATCH($C36,'Policy Characteristics'!$C:$C,0))),"",INDEX('Policy Characteristics'!E:E,MATCH($C36,'Policy Characteristics'!$C:$C,0)))</f>
        <v>trans reduce regulated pollutants</v>
      </c>
      <c r="L36" s="379">
        <f>IF(ISBLANK(INDEX('Policy Characteristics'!F:F,MATCH($C36,'Policy Characteristics'!$C:$C,0))),"",INDEX('Policy Characteristics'!F:F,MATCH($C36,'Policy Characteristics'!$C:$C,0)))</f>
        <v>0</v>
      </c>
      <c r="M36" s="379">
        <f>IF(ISBLANK(INDEX('Policy Characteristics'!G:G,MATCH($C36,'Policy Characteristics'!$C:$C,0))),"",INDEX('Policy Characteristics'!G:G,MATCH($C36,'Policy Characteristics'!$C:$C,0)))</f>
        <v>1</v>
      </c>
      <c r="N36" s="379">
        <f>IF(ISBLANK(INDEX('Policy Characteristics'!H:H,MATCH($C36,'Policy Characteristics'!$C:$C,0))),"",INDEX('Policy Characteristics'!H:H,MATCH($C36,'Policy Characteristics'!$C:$C,0)))</f>
        <v>0.02</v>
      </c>
      <c r="O36" s="357" t="str">
        <f>IF(ISBLANK(INDEX('Policy Characteristics'!I:I,MATCH($C36,'Policy Characteristics'!$C:$C,0))),"",INDEX('Policy Characteristics'!I:I,MATCH($C36,'Policy Characteristics'!$C:$C,0)))</f>
        <v>% reduction in emissions</v>
      </c>
      <c r="P36" s="357" t="str">
        <f>IF(ISBLANK(INDEX('Policy Characteristics'!J:J,MATCH($C36,'Policy Characteristics'!$C:$C,0))),"",INDEX('Policy Characteristics'!J:J,MATCH($C36,'Policy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6" s="357" t="str">
        <f>IF(ISBLANK(INDEX('Policy Characteristics'!K:K,MATCH($C36,'Policy Characteristics'!$C:$C,0))),"",INDEX('Policy Characteristics'!K:K,MATCH($C36,'Policy Characteristics'!$C:$C,0)))</f>
        <v>transportation-sector-main.html#conv-pol-stds</v>
      </c>
      <c r="R36" s="357" t="str">
        <f>IF(ISBLANK(INDEX('Policy Characteristics'!L:L,MATCH($C36,'Policy Characteristics'!$C:$C,0))),"",INDEX('Policy Characteristics'!L:L,MATCH($C36,'Policy Characteristics'!$C:$C,0)))</f>
        <v>conventional-pollutant-standards.html</v>
      </c>
    </row>
    <row r="37" spans="1:18" s="2" customFormat="1" x14ac:dyDescent="0.35">
      <c r="A37" s="357" t="str">
        <f>IF(ISBLANK(INDEX('Policy Characteristics'!A:A,MATCH($C37,'Policy Characteristics'!$C:$C,0))),"",INDEX('Policy Characteristics'!A:A,MATCH($C37,'Policy Characteristics'!$C:$C,0)))</f>
        <v>Transportation</v>
      </c>
      <c r="B37" s="357" t="str">
        <f>IF(ISBLANK(INDEX('Policy Characteristics'!B:B,MATCH($C37,'Policy Characteristics'!$C:$C,0))),"",INDEX('Policy Characteristics'!B:B,MATCH($C37,'Policy Characteristics'!$C:$C,0)))</f>
        <v>Conventional Pollutant Standards</v>
      </c>
      <c r="C37" s="359" t="str">
        <f t="shared" si="2"/>
        <v>Percentage Reduction of Separately Regulated Pollutants</v>
      </c>
      <c r="D37" s="2" t="s">
        <v>41</v>
      </c>
      <c r="E37" s="2" t="s">
        <v>2260</v>
      </c>
      <c r="F37" s="2" t="s">
        <v>3491</v>
      </c>
      <c r="G37" s="2" t="s">
        <v>2260</v>
      </c>
      <c r="H37" s="199">
        <v>335</v>
      </c>
      <c r="I37" s="9" t="s">
        <v>45</v>
      </c>
      <c r="J37" s="359" t="str">
        <f>IF(ISBLANK(INDEX('Policy Characteristics'!D:D,MATCH($C37,'Policy Characteristics'!$C:$C,0))),"",INDEX('Policy Characteristics'!D:D,MATCH($C37,'Policy Characteristics'!$C:$C,0)))</f>
        <v>Conventional Pollutant Standard</v>
      </c>
      <c r="K37" s="357" t="str">
        <f>IF(ISBLANK(INDEX('Policy Characteristics'!E:E,MATCH($C37,'Policy Characteristics'!$C:$C,0))),"",INDEX('Policy Characteristics'!E:E,MATCH($C37,'Policy Characteristics'!$C:$C,0)))</f>
        <v>trans reduce regulated pollutants</v>
      </c>
      <c r="L37" s="379">
        <f>IF(ISBLANK(INDEX('Policy Characteristics'!F:F,MATCH($C37,'Policy Characteristics'!$C:$C,0))),"",INDEX('Policy Characteristics'!F:F,MATCH($C37,'Policy Characteristics'!$C:$C,0)))</f>
        <v>0</v>
      </c>
      <c r="M37" s="379">
        <f>IF(ISBLANK(INDEX('Policy Characteristics'!G:G,MATCH($C37,'Policy Characteristics'!$C:$C,0))),"",INDEX('Policy Characteristics'!G:G,MATCH($C37,'Policy Characteristics'!$C:$C,0)))</f>
        <v>1</v>
      </c>
      <c r="N37" s="379">
        <f>IF(ISBLANK(INDEX('Policy Characteristics'!H:H,MATCH($C37,'Policy Characteristics'!$C:$C,0))),"",INDEX('Policy Characteristics'!H:H,MATCH($C37,'Policy Characteristics'!$C:$C,0)))</f>
        <v>0.02</v>
      </c>
      <c r="O37" s="357" t="str">
        <f>IF(ISBLANK(INDEX('Policy Characteristics'!I:I,MATCH($C37,'Policy Characteristics'!$C:$C,0))),"",INDEX('Policy Characteristics'!I:I,MATCH($C37,'Policy Characteristics'!$C:$C,0)))</f>
        <v>% reduction in emissions</v>
      </c>
      <c r="P37" s="357" t="str">
        <f>IF(ISBLANK(INDEX('Policy Characteristics'!J:J,MATCH($C37,'Policy Characteristics'!$C:$C,0))),"",INDEX('Policy Characteristics'!J:J,MATCH($C37,'Policy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7" s="357" t="str">
        <f>IF(ISBLANK(INDEX('Policy Characteristics'!K:K,MATCH($C37,'Policy Characteristics'!$C:$C,0))),"",INDEX('Policy Characteristics'!K:K,MATCH($C37,'Policy Characteristics'!$C:$C,0)))</f>
        <v>transportation-sector-main.html#conv-pol-stds</v>
      </c>
      <c r="R37" s="357" t="str">
        <f>IF(ISBLANK(INDEX('Policy Characteristics'!L:L,MATCH($C37,'Policy Characteristics'!$C:$C,0))),"",INDEX('Policy Characteristics'!L:L,MATCH($C37,'Policy Characteristics'!$C:$C,0)))</f>
        <v>conventional-pollutant-standards.html</v>
      </c>
    </row>
    <row r="38" spans="1:18" s="2" customFormat="1" x14ac:dyDescent="0.35">
      <c r="A38" s="357" t="str">
        <f>IF(ISBLANK(INDEX('Policy Characteristics'!A:A,MATCH($C38,'Policy Characteristics'!$C:$C,0))),"",INDEX('Policy Characteristics'!A:A,MATCH($C38,'Policy Characteristics'!$C:$C,0)))</f>
        <v>Transportation</v>
      </c>
      <c r="B38" s="357" t="str">
        <f>IF(ISBLANK(INDEX('Policy Characteristics'!B:B,MATCH($C38,'Policy Characteristics'!$C:$C,0))),"",INDEX('Policy Characteristics'!B:B,MATCH($C38,'Policy Characteristics'!$C:$C,0)))</f>
        <v>Conventional Pollutant Standards</v>
      </c>
      <c r="C38" s="359" t="str">
        <f t="shared" si="2"/>
        <v>Percentage Reduction of Separately Regulated Pollutants</v>
      </c>
      <c r="D38" s="2" t="s">
        <v>41</v>
      </c>
      <c r="E38" s="2" t="s">
        <v>2262</v>
      </c>
      <c r="F38" s="2" t="s">
        <v>3491</v>
      </c>
      <c r="G38" s="2" t="s">
        <v>2262</v>
      </c>
      <c r="H38" s="199">
        <v>336</v>
      </c>
      <c r="I38" s="53" t="s">
        <v>44</v>
      </c>
      <c r="J38" s="359" t="str">
        <f>IF(ISBLANK(INDEX('Policy Characteristics'!D:D,MATCH($C38,'Policy Characteristics'!$C:$C,0))),"",INDEX('Policy Characteristics'!D:D,MATCH($C38,'Policy Characteristics'!$C:$C,0)))</f>
        <v>Conventional Pollutant Standard</v>
      </c>
      <c r="K38" s="357" t="str">
        <f>IF(ISBLANK(INDEX('Policy Characteristics'!E:E,MATCH($C38,'Policy Characteristics'!$C:$C,0))),"",INDEX('Policy Characteristics'!E:E,MATCH($C38,'Policy Characteristics'!$C:$C,0)))</f>
        <v>trans reduce regulated pollutants</v>
      </c>
      <c r="L38" s="379">
        <f>IF(ISBLANK(INDEX('Policy Characteristics'!F:F,MATCH($C38,'Policy Characteristics'!$C:$C,0))),"",INDEX('Policy Characteristics'!F:F,MATCH($C38,'Policy Characteristics'!$C:$C,0)))</f>
        <v>0</v>
      </c>
      <c r="M38" s="379">
        <f>IF(ISBLANK(INDEX('Policy Characteristics'!G:G,MATCH($C38,'Policy Characteristics'!$C:$C,0))),"",INDEX('Policy Characteristics'!G:G,MATCH($C38,'Policy Characteristics'!$C:$C,0)))</f>
        <v>1</v>
      </c>
      <c r="N38" s="379">
        <f>IF(ISBLANK(INDEX('Policy Characteristics'!H:H,MATCH($C38,'Policy Characteristics'!$C:$C,0))),"",INDEX('Policy Characteristics'!H:H,MATCH($C38,'Policy Characteristics'!$C:$C,0)))</f>
        <v>0.02</v>
      </c>
      <c r="O38" s="357" t="str">
        <f>IF(ISBLANK(INDEX('Policy Characteristics'!I:I,MATCH($C38,'Policy Characteristics'!$C:$C,0))),"",INDEX('Policy Characteristics'!I:I,MATCH($C38,'Policy Characteristics'!$C:$C,0)))</f>
        <v>% reduction in emissions</v>
      </c>
      <c r="P38" s="357" t="str">
        <f>IF(ISBLANK(INDEX('Policy Characteristics'!J:J,MATCH($C38,'Policy Characteristics'!$C:$C,0))),"",INDEX('Policy Characteristics'!J:J,MATCH($C38,'Policy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8" s="357" t="str">
        <f>IF(ISBLANK(INDEX('Policy Characteristics'!K:K,MATCH($C38,'Policy Characteristics'!$C:$C,0))),"",INDEX('Policy Characteristics'!K:K,MATCH($C38,'Policy Characteristics'!$C:$C,0)))</f>
        <v>transportation-sector-main.html#conv-pol-stds</v>
      </c>
      <c r="R38" s="357" t="str">
        <f>IF(ISBLANK(INDEX('Policy Characteristics'!L:L,MATCH($C38,'Policy Characteristics'!$C:$C,0))),"",INDEX('Policy Characteristics'!L:L,MATCH($C38,'Policy Characteristics'!$C:$C,0)))</f>
        <v>conventional-pollutant-standards.html</v>
      </c>
    </row>
    <row r="39" spans="1:18" s="2" customFormat="1" x14ac:dyDescent="0.35">
      <c r="A39" s="357" t="str">
        <f>IF(ISBLANK(INDEX('Policy Characteristics'!A:A,MATCH($C39,'Policy Characteristics'!$C:$C,0))),"",INDEX('Policy Characteristics'!A:A,MATCH($C39,'Policy Characteristics'!$C:$C,0)))</f>
        <v>Transportation</v>
      </c>
      <c r="B39" s="357" t="str">
        <f>IF(ISBLANK(INDEX('Policy Characteristics'!B:B,MATCH($C39,'Policy Characteristics'!$C:$C,0))),"",INDEX('Policy Characteristics'!B:B,MATCH($C39,'Policy Characteristics'!$C:$C,0)))</f>
        <v>Conventional Pollutant Standards</v>
      </c>
      <c r="C39" s="359" t="str">
        <f t="shared" si="2"/>
        <v>Percentage Reduction of Separately Regulated Pollutants</v>
      </c>
      <c r="D39" s="2" t="s">
        <v>41</v>
      </c>
      <c r="E39" s="2" t="s">
        <v>2264</v>
      </c>
      <c r="F39" s="2" t="s">
        <v>3491</v>
      </c>
      <c r="G39" s="2" t="s">
        <v>2264</v>
      </c>
      <c r="H39" s="199">
        <v>337</v>
      </c>
      <c r="I39" s="53" t="s">
        <v>44</v>
      </c>
      <c r="J39" s="359" t="str">
        <f>IF(ISBLANK(INDEX('Policy Characteristics'!D:D,MATCH($C39,'Policy Characteristics'!$C:$C,0))),"",INDEX('Policy Characteristics'!D:D,MATCH($C39,'Policy Characteristics'!$C:$C,0)))</f>
        <v>Conventional Pollutant Standard</v>
      </c>
      <c r="K39" s="357" t="str">
        <f>IF(ISBLANK(INDEX('Policy Characteristics'!E:E,MATCH($C39,'Policy Characteristics'!$C:$C,0))),"",INDEX('Policy Characteristics'!E:E,MATCH($C39,'Policy Characteristics'!$C:$C,0)))</f>
        <v>trans reduce regulated pollutants</v>
      </c>
      <c r="L39" s="379">
        <f>IF(ISBLANK(INDEX('Policy Characteristics'!F:F,MATCH($C39,'Policy Characteristics'!$C:$C,0))),"",INDEX('Policy Characteristics'!F:F,MATCH($C39,'Policy Characteristics'!$C:$C,0)))</f>
        <v>0</v>
      </c>
      <c r="M39" s="379">
        <f>IF(ISBLANK(INDEX('Policy Characteristics'!G:G,MATCH($C39,'Policy Characteristics'!$C:$C,0))),"",INDEX('Policy Characteristics'!G:G,MATCH($C39,'Policy Characteristics'!$C:$C,0)))</f>
        <v>1</v>
      </c>
      <c r="N39" s="379">
        <f>IF(ISBLANK(INDEX('Policy Characteristics'!H:H,MATCH($C39,'Policy Characteristics'!$C:$C,0))),"",INDEX('Policy Characteristics'!H:H,MATCH($C39,'Policy Characteristics'!$C:$C,0)))</f>
        <v>0.02</v>
      </c>
      <c r="O39" s="357" t="str">
        <f>IF(ISBLANK(INDEX('Policy Characteristics'!I:I,MATCH($C39,'Policy Characteristics'!$C:$C,0))),"",INDEX('Policy Characteristics'!I:I,MATCH($C39,'Policy Characteristics'!$C:$C,0)))</f>
        <v>% reduction in emissions</v>
      </c>
      <c r="P39" s="357" t="str">
        <f>IF(ISBLANK(INDEX('Policy Characteristics'!J:J,MATCH($C39,'Policy Characteristics'!$C:$C,0))),"",INDEX('Policy Characteristics'!J:J,MATCH($C39,'Policy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9" s="357" t="str">
        <f>IF(ISBLANK(INDEX('Policy Characteristics'!K:K,MATCH($C39,'Policy Characteristics'!$C:$C,0))),"",INDEX('Policy Characteristics'!K:K,MATCH($C39,'Policy Characteristics'!$C:$C,0)))</f>
        <v>transportation-sector-main.html#conv-pol-stds</v>
      </c>
      <c r="R39" s="357" t="str">
        <f>IF(ISBLANK(INDEX('Policy Characteristics'!L:L,MATCH($C39,'Policy Characteristics'!$C:$C,0))),"",INDEX('Policy Characteristics'!L:L,MATCH($C39,'Policy Characteristics'!$C:$C,0)))</f>
        <v>conventional-pollutant-standards.html</v>
      </c>
    </row>
    <row r="40" spans="1:18" s="2" customFormat="1" x14ac:dyDescent="0.35">
      <c r="A40" s="357" t="str">
        <f>IF(ISBLANK(INDEX('Policy Characteristics'!A:A,MATCH($C40,'Policy Characteristics'!$C:$C,0))),"",INDEX('Policy Characteristics'!A:A,MATCH($C40,'Policy Characteristics'!$C:$C,0)))</f>
        <v>Transportation</v>
      </c>
      <c r="B40" s="357" t="str">
        <f>IF(ISBLANK(INDEX('Policy Characteristics'!B:B,MATCH($C40,'Policy Characteristics'!$C:$C,0))),"",INDEX('Policy Characteristics'!B:B,MATCH($C40,'Policy Characteristics'!$C:$C,0)))</f>
        <v>Conventional Pollutant Standards</v>
      </c>
      <c r="C40" s="359" t="str">
        <f t="shared" si="2"/>
        <v>Percentage Reduction of Separately Regulated Pollutants</v>
      </c>
      <c r="D40" s="2" t="s">
        <v>41</v>
      </c>
      <c r="E40" s="2" t="s">
        <v>2266</v>
      </c>
      <c r="F40" s="2" t="s">
        <v>3491</v>
      </c>
      <c r="G40" s="2" t="s">
        <v>2266</v>
      </c>
      <c r="H40" s="199">
        <v>338</v>
      </c>
      <c r="I40" s="9" t="s">
        <v>45</v>
      </c>
      <c r="J40" s="359" t="str">
        <f>IF(ISBLANK(INDEX('Policy Characteristics'!D:D,MATCH($C40,'Policy Characteristics'!$C:$C,0))),"",INDEX('Policy Characteristics'!D:D,MATCH($C40,'Policy Characteristics'!$C:$C,0)))</f>
        <v>Conventional Pollutant Standard</v>
      </c>
      <c r="K40" s="357" t="str">
        <f>IF(ISBLANK(INDEX('Policy Characteristics'!E:E,MATCH($C40,'Policy Characteristics'!$C:$C,0))),"",INDEX('Policy Characteristics'!E:E,MATCH($C40,'Policy Characteristics'!$C:$C,0)))</f>
        <v>trans reduce regulated pollutants</v>
      </c>
      <c r="L40" s="379">
        <f>IF(ISBLANK(INDEX('Policy Characteristics'!F:F,MATCH($C40,'Policy Characteristics'!$C:$C,0))),"",INDEX('Policy Characteristics'!F:F,MATCH($C40,'Policy Characteristics'!$C:$C,0)))</f>
        <v>0</v>
      </c>
      <c r="M40" s="379">
        <f>IF(ISBLANK(INDEX('Policy Characteristics'!G:G,MATCH($C40,'Policy Characteristics'!$C:$C,0))),"",INDEX('Policy Characteristics'!G:G,MATCH($C40,'Policy Characteristics'!$C:$C,0)))</f>
        <v>1</v>
      </c>
      <c r="N40" s="379">
        <f>IF(ISBLANK(INDEX('Policy Characteristics'!H:H,MATCH($C40,'Policy Characteristics'!$C:$C,0))),"",INDEX('Policy Characteristics'!H:H,MATCH($C40,'Policy Characteristics'!$C:$C,0)))</f>
        <v>0.02</v>
      </c>
      <c r="O40" s="357" t="str">
        <f>IF(ISBLANK(INDEX('Policy Characteristics'!I:I,MATCH($C40,'Policy Characteristics'!$C:$C,0))),"",INDEX('Policy Characteristics'!I:I,MATCH($C40,'Policy Characteristics'!$C:$C,0)))</f>
        <v>% reduction in emissions</v>
      </c>
      <c r="P40" s="357" t="str">
        <f>IF(ISBLANK(INDEX('Policy Characteristics'!J:J,MATCH($C40,'Policy Characteristics'!$C:$C,0))),"",INDEX('Policy Characteristics'!J:J,MATCH($C40,'Policy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0" s="357" t="str">
        <f>IF(ISBLANK(INDEX('Policy Characteristics'!K:K,MATCH($C40,'Policy Characteristics'!$C:$C,0))),"",INDEX('Policy Characteristics'!K:K,MATCH($C40,'Policy Characteristics'!$C:$C,0)))</f>
        <v>transportation-sector-main.html#conv-pol-stds</v>
      </c>
      <c r="R40" s="357" t="str">
        <f>IF(ISBLANK(INDEX('Policy Characteristics'!L:L,MATCH($C40,'Policy Characteristics'!$C:$C,0))),"",INDEX('Policy Characteristics'!L:L,MATCH($C40,'Policy Characteristics'!$C:$C,0)))</f>
        <v>conventional-pollutant-standards.html</v>
      </c>
    </row>
    <row r="41" spans="1:18" s="2" customFormat="1" x14ac:dyDescent="0.35">
      <c r="A41" s="357" t="str">
        <f>IF(ISBLANK(INDEX('Policy Characteristics'!A:A,MATCH($C41,'Policy Characteristics'!$C:$C,0))),"",INDEX('Policy Characteristics'!A:A,MATCH($C41,'Policy Characteristics'!$C:$C,0)))</f>
        <v>Transportation</v>
      </c>
      <c r="B41" s="357" t="str">
        <f>IF(ISBLANK(INDEX('Policy Characteristics'!B:B,MATCH($C41,'Policy Characteristics'!$C:$C,0))),"",INDEX('Policy Characteristics'!B:B,MATCH($C41,'Policy Characteristics'!$C:$C,0)))</f>
        <v>Conventional Pollutant Standards</v>
      </c>
      <c r="C41" s="359" t="str">
        <f t="shared" si="2"/>
        <v>Percentage Reduction of Separately Regulated Pollutants</v>
      </c>
      <c r="D41" s="2" t="s">
        <v>41</v>
      </c>
      <c r="E41" s="2" t="s">
        <v>2268</v>
      </c>
      <c r="F41" s="2" t="s">
        <v>3491</v>
      </c>
      <c r="G41" s="2" t="s">
        <v>2268</v>
      </c>
      <c r="H41" s="199">
        <v>339</v>
      </c>
      <c r="I41" s="9" t="s">
        <v>45</v>
      </c>
      <c r="J41" s="359" t="str">
        <f>IF(ISBLANK(INDEX('Policy Characteristics'!D:D,MATCH($C41,'Policy Characteristics'!$C:$C,0))),"",INDEX('Policy Characteristics'!D:D,MATCH($C41,'Policy Characteristics'!$C:$C,0)))</f>
        <v>Conventional Pollutant Standard</v>
      </c>
      <c r="K41" s="357" t="str">
        <f>IF(ISBLANK(INDEX('Policy Characteristics'!E:E,MATCH($C41,'Policy Characteristics'!$C:$C,0))),"",INDEX('Policy Characteristics'!E:E,MATCH($C41,'Policy Characteristics'!$C:$C,0)))</f>
        <v>trans reduce regulated pollutants</v>
      </c>
      <c r="L41" s="379">
        <f>IF(ISBLANK(INDEX('Policy Characteristics'!F:F,MATCH($C41,'Policy Characteristics'!$C:$C,0))),"",INDEX('Policy Characteristics'!F:F,MATCH($C41,'Policy Characteristics'!$C:$C,0)))</f>
        <v>0</v>
      </c>
      <c r="M41" s="379">
        <f>IF(ISBLANK(INDEX('Policy Characteristics'!G:G,MATCH($C41,'Policy Characteristics'!$C:$C,0))),"",INDEX('Policy Characteristics'!G:G,MATCH($C41,'Policy Characteristics'!$C:$C,0)))</f>
        <v>1</v>
      </c>
      <c r="N41" s="379">
        <f>IF(ISBLANK(INDEX('Policy Characteristics'!H:H,MATCH($C41,'Policy Characteristics'!$C:$C,0))),"",INDEX('Policy Characteristics'!H:H,MATCH($C41,'Policy Characteristics'!$C:$C,0)))</f>
        <v>0.02</v>
      </c>
      <c r="O41" s="357" t="str">
        <f>IF(ISBLANK(INDEX('Policy Characteristics'!I:I,MATCH($C41,'Policy Characteristics'!$C:$C,0))),"",INDEX('Policy Characteristics'!I:I,MATCH($C41,'Policy Characteristics'!$C:$C,0)))</f>
        <v>% reduction in emissions</v>
      </c>
      <c r="P41" s="357" t="str">
        <f>IF(ISBLANK(INDEX('Policy Characteristics'!J:J,MATCH($C41,'Policy Characteristics'!$C:$C,0))),"",INDEX('Policy Characteristics'!J:J,MATCH($C41,'Policy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1" s="357" t="str">
        <f>IF(ISBLANK(INDEX('Policy Characteristics'!K:K,MATCH($C41,'Policy Characteristics'!$C:$C,0))),"",INDEX('Policy Characteristics'!K:K,MATCH($C41,'Policy Characteristics'!$C:$C,0)))</f>
        <v>transportation-sector-main.html#conv-pol-stds</v>
      </c>
      <c r="R41" s="357" t="str">
        <f>IF(ISBLANK(INDEX('Policy Characteristics'!L:L,MATCH($C41,'Policy Characteristics'!$C:$C,0))),"",INDEX('Policy Characteristics'!L:L,MATCH($C41,'Policy Characteristics'!$C:$C,0)))</f>
        <v>conventional-pollutant-standards.html</v>
      </c>
    </row>
    <row r="42" spans="1:18" s="2" customFormat="1" x14ac:dyDescent="0.35">
      <c r="A42" s="357" t="str">
        <f>IF(ISBLANK(INDEX('Policy Characteristics'!A:A,MATCH($C42,'Policy Characteristics'!$C:$C,0))),"",INDEX('Policy Characteristics'!A:A,MATCH($C42,'Policy Characteristics'!$C:$C,0)))</f>
        <v>Transportation</v>
      </c>
      <c r="B42" s="357" t="str">
        <f>IF(ISBLANK(INDEX('Policy Characteristics'!B:B,MATCH($C42,'Policy Characteristics'!$C:$C,0))),"",INDEX('Policy Characteristics'!B:B,MATCH($C42,'Policy Characteristics'!$C:$C,0)))</f>
        <v>Conventional Pollutant Standards</v>
      </c>
      <c r="C42" s="359" t="str">
        <f t="shared" si="2"/>
        <v>Percentage Reduction of Separately Regulated Pollutants</v>
      </c>
      <c r="D42" s="2" t="s">
        <v>42</v>
      </c>
      <c r="E42" s="2" t="s">
        <v>2252</v>
      </c>
      <c r="F42" s="2" t="s">
        <v>3492</v>
      </c>
      <c r="G42" s="2" t="s">
        <v>2477</v>
      </c>
      <c r="H42" s="199">
        <v>340</v>
      </c>
      <c r="I42" s="53" t="s">
        <v>44</v>
      </c>
      <c r="J42" s="359" t="str">
        <f>IF(ISBLANK(INDEX('Policy Characteristics'!D:D,MATCH($C42,'Policy Characteristics'!$C:$C,0))),"",INDEX('Policy Characteristics'!D:D,MATCH($C42,'Policy Characteristics'!$C:$C,0)))</f>
        <v>Conventional Pollutant Standard</v>
      </c>
      <c r="K42" s="357" t="str">
        <f>IF(ISBLANK(INDEX('Policy Characteristics'!E:E,MATCH($C42,'Policy Characteristics'!$C:$C,0))),"",INDEX('Policy Characteristics'!E:E,MATCH($C42,'Policy Characteristics'!$C:$C,0)))</f>
        <v>trans reduce regulated pollutants</v>
      </c>
      <c r="L42" s="379">
        <f>IF(ISBLANK(INDEX('Policy Characteristics'!F:F,MATCH($C42,'Policy Characteristics'!$C:$C,0))),"",INDEX('Policy Characteristics'!F:F,MATCH($C42,'Policy Characteristics'!$C:$C,0)))</f>
        <v>0</v>
      </c>
      <c r="M42" s="379">
        <f>IF(ISBLANK(INDEX('Policy Characteristics'!G:G,MATCH($C42,'Policy Characteristics'!$C:$C,0))),"",INDEX('Policy Characteristics'!G:G,MATCH($C42,'Policy Characteristics'!$C:$C,0)))</f>
        <v>1</v>
      </c>
      <c r="N42" s="379">
        <f>IF(ISBLANK(INDEX('Policy Characteristics'!H:H,MATCH($C42,'Policy Characteristics'!$C:$C,0))),"",INDEX('Policy Characteristics'!H:H,MATCH($C42,'Policy Characteristics'!$C:$C,0)))</f>
        <v>0.02</v>
      </c>
      <c r="O42" s="357" t="str">
        <f>IF(ISBLANK(INDEX('Policy Characteristics'!I:I,MATCH($C42,'Policy Characteristics'!$C:$C,0))),"",INDEX('Policy Characteristics'!I:I,MATCH($C42,'Policy Characteristics'!$C:$C,0)))</f>
        <v>% reduction in emissions</v>
      </c>
      <c r="P42" s="357" t="str">
        <f>IF(ISBLANK(INDEX('Policy Characteristics'!J:J,MATCH($C42,'Policy Characteristics'!$C:$C,0))),"",INDEX('Policy Characteristics'!J:J,MATCH($C42,'Policy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2" s="357" t="str">
        <f>IF(ISBLANK(INDEX('Policy Characteristics'!K:K,MATCH($C42,'Policy Characteristics'!$C:$C,0))),"",INDEX('Policy Characteristics'!K:K,MATCH($C42,'Policy Characteristics'!$C:$C,0)))</f>
        <v>transportation-sector-main.html#conv-pol-stds</v>
      </c>
      <c r="R42" s="357" t="str">
        <f>IF(ISBLANK(INDEX('Policy Characteristics'!L:L,MATCH($C42,'Policy Characteristics'!$C:$C,0))),"",INDEX('Policy Characteristics'!L:L,MATCH($C42,'Policy Characteristics'!$C:$C,0)))</f>
        <v>conventional-pollutant-standards.html</v>
      </c>
    </row>
    <row r="43" spans="1:18" s="2" customFormat="1" x14ac:dyDescent="0.35">
      <c r="A43" s="357" t="str">
        <f>IF(ISBLANK(INDEX('Policy Characteristics'!A:A,MATCH($C43,'Policy Characteristics'!$C:$C,0))),"",INDEX('Policy Characteristics'!A:A,MATCH($C43,'Policy Characteristics'!$C:$C,0)))</f>
        <v>Transportation</v>
      </c>
      <c r="B43" s="357" t="str">
        <f>IF(ISBLANK(INDEX('Policy Characteristics'!B:B,MATCH($C43,'Policy Characteristics'!$C:$C,0))),"",INDEX('Policy Characteristics'!B:B,MATCH($C43,'Policy Characteristics'!$C:$C,0)))</f>
        <v>Conventional Pollutant Standards</v>
      </c>
      <c r="C43" s="359" t="str">
        <f t="shared" si="2"/>
        <v>Percentage Reduction of Separately Regulated Pollutants</v>
      </c>
      <c r="D43" s="2" t="s">
        <v>42</v>
      </c>
      <c r="E43" s="2" t="s">
        <v>515</v>
      </c>
      <c r="F43" s="2" t="s">
        <v>3492</v>
      </c>
      <c r="G43" s="2" t="s">
        <v>515</v>
      </c>
      <c r="H43" s="199">
        <v>341</v>
      </c>
      <c r="I43" s="53" t="s">
        <v>44</v>
      </c>
      <c r="J43" s="359" t="str">
        <f>IF(ISBLANK(INDEX('Policy Characteristics'!D:D,MATCH($C43,'Policy Characteristics'!$C:$C,0))),"",INDEX('Policy Characteristics'!D:D,MATCH($C43,'Policy Characteristics'!$C:$C,0)))</f>
        <v>Conventional Pollutant Standard</v>
      </c>
      <c r="K43" s="357" t="str">
        <f>IF(ISBLANK(INDEX('Policy Characteristics'!E:E,MATCH($C43,'Policy Characteristics'!$C:$C,0))),"",INDEX('Policy Characteristics'!E:E,MATCH($C43,'Policy Characteristics'!$C:$C,0)))</f>
        <v>trans reduce regulated pollutants</v>
      </c>
      <c r="L43" s="379">
        <f>IF(ISBLANK(INDEX('Policy Characteristics'!F:F,MATCH($C43,'Policy Characteristics'!$C:$C,0))),"",INDEX('Policy Characteristics'!F:F,MATCH($C43,'Policy Characteristics'!$C:$C,0)))</f>
        <v>0</v>
      </c>
      <c r="M43" s="379">
        <f>IF(ISBLANK(INDEX('Policy Characteristics'!G:G,MATCH($C43,'Policy Characteristics'!$C:$C,0))),"",INDEX('Policy Characteristics'!G:G,MATCH($C43,'Policy Characteristics'!$C:$C,0)))</f>
        <v>1</v>
      </c>
      <c r="N43" s="379">
        <f>IF(ISBLANK(INDEX('Policy Characteristics'!H:H,MATCH($C43,'Policy Characteristics'!$C:$C,0))),"",INDEX('Policy Characteristics'!H:H,MATCH($C43,'Policy Characteristics'!$C:$C,0)))</f>
        <v>0.02</v>
      </c>
      <c r="O43" s="357" t="str">
        <f>IF(ISBLANK(INDEX('Policy Characteristics'!I:I,MATCH($C43,'Policy Characteristics'!$C:$C,0))),"",INDEX('Policy Characteristics'!I:I,MATCH($C43,'Policy Characteristics'!$C:$C,0)))</f>
        <v>% reduction in emissions</v>
      </c>
      <c r="P43" s="357" t="str">
        <f>IF(ISBLANK(INDEX('Policy Characteristics'!J:J,MATCH($C43,'Policy Characteristics'!$C:$C,0))),"",INDEX('Policy Characteristics'!J:J,MATCH($C43,'Policy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3" s="357" t="str">
        <f>IF(ISBLANK(INDEX('Policy Characteristics'!K:K,MATCH($C43,'Policy Characteristics'!$C:$C,0))),"",INDEX('Policy Characteristics'!K:K,MATCH($C43,'Policy Characteristics'!$C:$C,0)))</f>
        <v>transportation-sector-main.html#conv-pol-stds</v>
      </c>
      <c r="R43" s="357" t="str">
        <f>IF(ISBLANK(INDEX('Policy Characteristics'!L:L,MATCH($C43,'Policy Characteristics'!$C:$C,0))),"",INDEX('Policy Characteristics'!L:L,MATCH($C43,'Policy Characteristics'!$C:$C,0)))</f>
        <v>conventional-pollutant-standards.html</v>
      </c>
    </row>
    <row r="44" spans="1:18" s="2" customFormat="1" x14ac:dyDescent="0.35">
      <c r="A44" s="357" t="str">
        <f>IF(ISBLANK(INDEX('Policy Characteristics'!A:A,MATCH($C44,'Policy Characteristics'!$C:$C,0))),"",INDEX('Policy Characteristics'!A:A,MATCH($C44,'Policy Characteristics'!$C:$C,0)))</f>
        <v>Transportation</v>
      </c>
      <c r="B44" s="357" t="str">
        <f>IF(ISBLANK(INDEX('Policy Characteristics'!B:B,MATCH($C44,'Policy Characteristics'!$C:$C,0))),"",INDEX('Policy Characteristics'!B:B,MATCH($C44,'Policy Characteristics'!$C:$C,0)))</f>
        <v>Conventional Pollutant Standards</v>
      </c>
      <c r="C44" s="359" t="str">
        <f t="shared" si="2"/>
        <v>Percentage Reduction of Separately Regulated Pollutants</v>
      </c>
      <c r="D44" s="2" t="s">
        <v>42</v>
      </c>
      <c r="E44" s="2" t="s">
        <v>2255</v>
      </c>
      <c r="F44" s="2" t="s">
        <v>3492</v>
      </c>
      <c r="G44" s="2" t="s">
        <v>2255</v>
      </c>
      <c r="H44" s="199">
        <v>342</v>
      </c>
      <c r="I44" s="53" t="s">
        <v>44</v>
      </c>
      <c r="J44" s="359" t="str">
        <f>IF(ISBLANK(INDEX('Policy Characteristics'!D:D,MATCH($C44,'Policy Characteristics'!$C:$C,0))),"",INDEX('Policy Characteristics'!D:D,MATCH($C44,'Policy Characteristics'!$C:$C,0)))</f>
        <v>Conventional Pollutant Standard</v>
      </c>
      <c r="K44" s="357" t="str">
        <f>IF(ISBLANK(INDEX('Policy Characteristics'!E:E,MATCH($C44,'Policy Characteristics'!$C:$C,0))),"",INDEX('Policy Characteristics'!E:E,MATCH($C44,'Policy Characteristics'!$C:$C,0)))</f>
        <v>trans reduce regulated pollutants</v>
      </c>
      <c r="L44" s="379">
        <f>IF(ISBLANK(INDEX('Policy Characteristics'!F:F,MATCH($C44,'Policy Characteristics'!$C:$C,0))),"",INDEX('Policy Characteristics'!F:F,MATCH($C44,'Policy Characteristics'!$C:$C,0)))</f>
        <v>0</v>
      </c>
      <c r="M44" s="379">
        <f>IF(ISBLANK(INDEX('Policy Characteristics'!G:G,MATCH($C44,'Policy Characteristics'!$C:$C,0))),"",INDEX('Policy Characteristics'!G:G,MATCH($C44,'Policy Characteristics'!$C:$C,0)))</f>
        <v>1</v>
      </c>
      <c r="N44" s="379">
        <f>IF(ISBLANK(INDEX('Policy Characteristics'!H:H,MATCH($C44,'Policy Characteristics'!$C:$C,0))),"",INDEX('Policy Characteristics'!H:H,MATCH($C44,'Policy Characteristics'!$C:$C,0)))</f>
        <v>0.02</v>
      </c>
      <c r="O44" s="357" t="str">
        <f>IF(ISBLANK(INDEX('Policy Characteristics'!I:I,MATCH($C44,'Policy Characteristics'!$C:$C,0))),"",INDEX('Policy Characteristics'!I:I,MATCH($C44,'Policy Characteristics'!$C:$C,0)))</f>
        <v>% reduction in emissions</v>
      </c>
      <c r="P44" s="357" t="str">
        <f>IF(ISBLANK(INDEX('Policy Characteristics'!J:J,MATCH($C44,'Policy Characteristics'!$C:$C,0))),"",INDEX('Policy Characteristics'!J:J,MATCH($C44,'Policy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4" s="357" t="str">
        <f>IF(ISBLANK(INDEX('Policy Characteristics'!K:K,MATCH($C44,'Policy Characteristics'!$C:$C,0))),"",INDEX('Policy Characteristics'!K:K,MATCH($C44,'Policy Characteristics'!$C:$C,0)))</f>
        <v>transportation-sector-main.html#conv-pol-stds</v>
      </c>
      <c r="R44" s="357" t="str">
        <f>IF(ISBLANK(INDEX('Policy Characteristics'!L:L,MATCH($C44,'Policy Characteristics'!$C:$C,0))),"",INDEX('Policy Characteristics'!L:L,MATCH($C44,'Policy Characteristics'!$C:$C,0)))</f>
        <v>conventional-pollutant-standards.html</v>
      </c>
    </row>
    <row r="45" spans="1:18" s="2" customFormat="1" x14ac:dyDescent="0.35">
      <c r="A45" s="357" t="str">
        <f>IF(ISBLANK(INDEX('Policy Characteristics'!A:A,MATCH($C45,'Policy Characteristics'!$C:$C,0))),"",INDEX('Policy Characteristics'!A:A,MATCH($C45,'Policy Characteristics'!$C:$C,0)))</f>
        <v>Transportation</v>
      </c>
      <c r="B45" s="357" t="str">
        <f>IF(ISBLANK(INDEX('Policy Characteristics'!B:B,MATCH($C45,'Policy Characteristics'!$C:$C,0))),"",INDEX('Policy Characteristics'!B:B,MATCH($C45,'Policy Characteristics'!$C:$C,0)))</f>
        <v>Conventional Pollutant Standards</v>
      </c>
      <c r="C45" s="359" t="str">
        <f t="shared" si="2"/>
        <v>Percentage Reduction of Separately Regulated Pollutants</v>
      </c>
      <c r="D45" s="2" t="s">
        <v>42</v>
      </c>
      <c r="E45" s="2" t="s">
        <v>2257</v>
      </c>
      <c r="F45" s="2" t="s">
        <v>3492</v>
      </c>
      <c r="G45" s="2" t="s">
        <v>2257</v>
      </c>
      <c r="H45" s="199">
        <v>343</v>
      </c>
      <c r="I45" s="53" t="s">
        <v>44</v>
      </c>
      <c r="J45" s="359" t="str">
        <f>IF(ISBLANK(INDEX('Policy Characteristics'!D:D,MATCH($C45,'Policy Characteristics'!$C:$C,0))),"",INDEX('Policy Characteristics'!D:D,MATCH($C45,'Policy Characteristics'!$C:$C,0)))</f>
        <v>Conventional Pollutant Standard</v>
      </c>
      <c r="K45" s="357" t="str">
        <f>IF(ISBLANK(INDEX('Policy Characteristics'!E:E,MATCH($C45,'Policy Characteristics'!$C:$C,0))),"",INDEX('Policy Characteristics'!E:E,MATCH($C45,'Policy Characteristics'!$C:$C,0)))</f>
        <v>trans reduce regulated pollutants</v>
      </c>
      <c r="L45" s="379">
        <f>IF(ISBLANK(INDEX('Policy Characteristics'!F:F,MATCH($C45,'Policy Characteristics'!$C:$C,0))),"",INDEX('Policy Characteristics'!F:F,MATCH($C45,'Policy Characteristics'!$C:$C,0)))</f>
        <v>0</v>
      </c>
      <c r="M45" s="379">
        <f>IF(ISBLANK(INDEX('Policy Characteristics'!G:G,MATCH($C45,'Policy Characteristics'!$C:$C,0))),"",INDEX('Policy Characteristics'!G:G,MATCH($C45,'Policy Characteristics'!$C:$C,0)))</f>
        <v>1</v>
      </c>
      <c r="N45" s="379">
        <f>IF(ISBLANK(INDEX('Policy Characteristics'!H:H,MATCH($C45,'Policy Characteristics'!$C:$C,0))),"",INDEX('Policy Characteristics'!H:H,MATCH($C45,'Policy Characteristics'!$C:$C,0)))</f>
        <v>0.02</v>
      </c>
      <c r="O45" s="357" t="str">
        <f>IF(ISBLANK(INDEX('Policy Characteristics'!I:I,MATCH($C45,'Policy Characteristics'!$C:$C,0))),"",INDEX('Policy Characteristics'!I:I,MATCH($C45,'Policy Characteristics'!$C:$C,0)))</f>
        <v>% reduction in emissions</v>
      </c>
      <c r="P45" s="357" t="str">
        <f>IF(ISBLANK(INDEX('Policy Characteristics'!J:J,MATCH($C45,'Policy Characteristics'!$C:$C,0))),"",INDEX('Policy Characteristics'!J:J,MATCH($C45,'Policy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5" s="357" t="str">
        <f>IF(ISBLANK(INDEX('Policy Characteristics'!K:K,MATCH($C45,'Policy Characteristics'!$C:$C,0))),"",INDEX('Policy Characteristics'!K:K,MATCH($C45,'Policy Characteristics'!$C:$C,0)))</f>
        <v>transportation-sector-main.html#conv-pol-stds</v>
      </c>
      <c r="R45" s="357" t="str">
        <f>IF(ISBLANK(INDEX('Policy Characteristics'!L:L,MATCH($C45,'Policy Characteristics'!$C:$C,0))),"",INDEX('Policy Characteristics'!L:L,MATCH($C45,'Policy Characteristics'!$C:$C,0)))</f>
        <v>conventional-pollutant-standards.html</v>
      </c>
    </row>
    <row r="46" spans="1:18" s="2" customFormat="1" x14ac:dyDescent="0.35">
      <c r="A46" s="357" t="str">
        <f>IF(ISBLANK(INDEX('Policy Characteristics'!A:A,MATCH($C46,'Policy Characteristics'!$C:$C,0))),"",INDEX('Policy Characteristics'!A:A,MATCH($C46,'Policy Characteristics'!$C:$C,0)))</f>
        <v>Transportation</v>
      </c>
      <c r="B46" s="357" t="str">
        <f>IF(ISBLANK(INDEX('Policy Characteristics'!B:B,MATCH($C46,'Policy Characteristics'!$C:$C,0))),"",INDEX('Policy Characteristics'!B:B,MATCH($C46,'Policy Characteristics'!$C:$C,0)))</f>
        <v>Conventional Pollutant Standards</v>
      </c>
      <c r="C46" s="359" t="str">
        <f t="shared" si="2"/>
        <v>Percentage Reduction of Separately Regulated Pollutants</v>
      </c>
      <c r="D46" s="2" t="s">
        <v>42</v>
      </c>
      <c r="E46" s="2" t="s">
        <v>2259</v>
      </c>
      <c r="F46" s="2" t="s">
        <v>3492</v>
      </c>
      <c r="G46" s="2" t="s">
        <v>2362</v>
      </c>
      <c r="H46" s="199">
        <v>344</v>
      </c>
      <c r="I46" s="53" t="s">
        <v>44</v>
      </c>
      <c r="J46" s="359" t="str">
        <f>IF(ISBLANK(INDEX('Policy Characteristics'!D:D,MATCH($C46,'Policy Characteristics'!$C:$C,0))),"",INDEX('Policy Characteristics'!D:D,MATCH($C46,'Policy Characteristics'!$C:$C,0)))</f>
        <v>Conventional Pollutant Standard</v>
      </c>
      <c r="K46" s="357" t="str">
        <f>IF(ISBLANK(INDEX('Policy Characteristics'!E:E,MATCH($C46,'Policy Characteristics'!$C:$C,0))),"",INDEX('Policy Characteristics'!E:E,MATCH($C46,'Policy Characteristics'!$C:$C,0)))</f>
        <v>trans reduce regulated pollutants</v>
      </c>
      <c r="L46" s="379">
        <f>IF(ISBLANK(INDEX('Policy Characteristics'!F:F,MATCH($C46,'Policy Characteristics'!$C:$C,0))),"",INDEX('Policy Characteristics'!F:F,MATCH($C46,'Policy Characteristics'!$C:$C,0)))</f>
        <v>0</v>
      </c>
      <c r="M46" s="379">
        <f>IF(ISBLANK(INDEX('Policy Characteristics'!G:G,MATCH($C46,'Policy Characteristics'!$C:$C,0))),"",INDEX('Policy Characteristics'!G:G,MATCH($C46,'Policy Characteristics'!$C:$C,0)))</f>
        <v>1</v>
      </c>
      <c r="N46" s="379">
        <f>IF(ISBLANK(INDEX('Policy Characteristics'!H:H,MATCH($C46,'Policy Characteristics'!$C:$C,0))),"",INDEX('Policy Characteristics'!H:H,MATCH($C46,'Policy Characteristics'!$C:$C,0)))</f>
        <v>0.02</v>
      </c>
      <c r="O46" s="357" t="str">
        <f>IF(ISBLANK(INDEX('Policy Characteristics'!I:I,MATCH($C46,'Policy Characteristics'!$C:$C,0))),"",INDEX('Policy Characteristics'!I:I,MATCH($C46,'Policy Characteristics'!$C:$C,0)))</f>
        <v>% reduction in emissions</v>
      </c>
      <c r="P46" s="357" t="str">
        <f>IF(ISBLANK(INDEX('Policy Characteristics'!J:J,MATCH($C46,'Policy Characteristics'!$C:$C,0))),"",INDEX('Policy Characteristics'!J:J,MATCH($C46,'Policy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6" s="357" t="str">
        <f>IF(ISBLANK(INDEX('Policy Characteristics'!K:K,MATCH($C46,'Policy Characteristics'!$C:$C,0))),"",INDEX('Policy Characteristics'!K:K,MATCH($C46,'Policy Characteristics'!$C:$C,0)))</f>
        <v>transportation-sector-main.html#conv-pol-stds</v>
      </c>
      <c r="R46" s="357" t="str">
        <f>IF(ISBLANK(INDEX('Policy Characteristics'!L:L,MATCH($C46,'Policy Characteristics'!$C:$C,0))),"",INDEX('Policy Characteristics'!L:L,MATCH($C46,'Policy Characteristics'!$C:$C,0)))</f>
        <v>conventional-pollutant-standards.html</v>
      </c>
    </row>
    <row r="47" spans="1:18" s="2" customFormat="1" x14ac:dyDescent="0.35">
      <c r="A47" s="357" t="str">
        <f>IF(ISBLANK(INDEX('Policy Characteristics'!A:A,MATCH($C47,'Policy Characteristics'!$C:$C,0))),"",INDEX('Policy Characteristics'!A:A,MATCH($C47,'Policy Characteristics'!$C:$C,0)))</f>
        <v>Transportation</v>
      </c>
      <c r="B47" s="357" t="str">
        <f>IF(ISBLANK(INDEX('Policy Characteristics'!B:B,MATCH($C47,'Policy Characteristics'!$C:$C,0))),"",INDEX('Policy Characteristics'!B:B,MATCH($C47,'Policy Characteristics'!$C:$C,0)))</f>
        <v>Conventional Pollutant Standards</v>
      </c>
      <c r="C47" s="359" t="str">
        <f t="shared" si="2"/>
        <v>Percentage Reduction of Separately Regulated Pollutants</v>
      </c>
      <c r="D47" s="2" t="s">
        <v>42</v>
      </c>
      <c r="E47" s="2" t="s">
        <v>2260</v>
      </c>
      <c r="F47" s="2" t="s">
        <v>3492</v>
      </c>
      <c r="G47" s="2" t="s">
        <v>2260</v>
      </c>
      <c r="H47" s="199">
        <v>345</v>
      </c>
      <c r="I47" s="9" t="s">
        <v>45</v>
      </c>
      <c r="J47" s="359" t="str">
        <f>IF(ISBLANK(INDEX('Policy Characteristics'!D:D,MATCH($C47,'Policy Characteristics'!$C:$C,0))),"",INDEX('Policy Characteristics'!D:D,MATCH($C47,'Policy Characteristics'!$C:$C,0)))</f>
        <v>Conventional Pollutant Standard</v>
      </c>
      <c r="K47" s="357" t="str">
        <f>IF(ISBLANK(INDEX('Policy Characteristics'!E:E,MATCH($C47,'Policy Characteristics'!$C:$C,0))),"",INDEX('Policy Characteristics'!E:E,MATCH($C47,'Policy Characteristics'!$C:$C,0)))</f>
        <v>trans reduce regulated pollutants</v>
      </c>
      <c r="L47" s="379">
        <f>IF(ISBLANK(INDEX('Policy Characteristics'!F:F,MATCH($C47,'Policy Characteristics'!$C:$C,0))),"",INDEX('Policy Characteristics'!F:F,MATCH($C47,'Policy Characteristics'!$C:$C,0)))</f>
        <v>0</v>
      </c>
      <c r="M47" s="379">
        <f>IF(ISBLANK(INDEX('Policy Characteristics'!G:G,MATCH($C47,'Policy Characteristics'!$C:$C,0))),"",INDEX('Policy Characteristics'!G:G,MATCH($C47,'Policy Characteristics'!$C:$C,0)))</f>
        <v>1</v>
      </c>
      <c r="N47" s="379">
        <f>IF(ISBLANK(INDEX('Policy Characteristics'!H:H,MATCH($C47,'Policy Characteristics'!$C:$C,0))),"",INDEX('Policy Characteristics'!H:H,MATCH($C47,'Policy Characteristics'!$C:$C,0)))</f>
        <v>0.02</v>
      </c>
      <c r="O47" s="357" t="str">
        <f>IF(ISBLANK(INDEX('Policy Characteristics'!I:I,MATCH($C47,'Policy Characteristics'!$C:$C,0))),"",INDEX('Policy Characteristics'!I:I,MATCH($C47,'Policy Characteristics'!$C:$C,0)))</f>
        <v>% reduction in emissions</v>
      </c>
      <c r="P47" s="357" t="str">
        <f>IF(ISBLANK(INDEX('Policy Characteristics'!J:J,MATCH($C47,'Policy Characteristics'!$C:$C,0))),"",INDEX('Policy Characteristics'!J:J,MATCH($C47,'Policy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7" s="357" t="str">
        <f>IF(ISBLANK(INDEX('Policy Characteristics'!K:K,MATCH($C47,'Policy Characteristics'!$C:$C,0))),"",INDEX('Policy Characteristics'!K:K,MATCH($C47,'Policy Characteristics'!$C:$C,0)))</f>
        <v>transportation-sector-main.html#conv-pol-stds</v>
      </c>
      <c r="R47" s="357" t="str">
        <f>IF(ISBLANK(INDEX('Policy Characteristics'!L:L,MATCH($C47,'Policy Characteristics'!$C:$C,0))),"",INDEX('Policy Characteristics'!L:L,MATCH($C47,'Policy Characteristics'!$C:$C,0)))</f>
        <v>conventional-pollutant-standards.html</v>
      </c>
    </row>
    <row r="48" spans="1:18" s="2" customFormat="1" x14ac:dyDescent="0.35">
      <c r="A48" s="357" t="str">
        <f>IF(ISBLANK(INDEX('Policy Characteristics'!A:A,MATCH($C48,'Policy Characteristics'!$C:$C,0))),"",INDEX('Policy Characteristics'!A:A,MATCH($C48,'Policy Characteristics'!$C:$C,0)))</f>
        <v>Transportation</v>
      </c>
      <c r="B48" s="357" t="str">
        <f>IF(ISBLANK(INDEX('Policy Characteristics'!B:B,MATCH($C48,'Policy Characteristics'!$C:$C,0))),"",INDEX('Policy Characteristics'!B:B,MATCH($C48,'Policy Characteristics'!$C:$C,0)))</f>
        <v>Conventional Pollutant Standards</v>
      </c>
      <c r="C48" s="359" t="str">
        <f t="shared" si="2"/>
        <v>Percentage Reduction of Separately Regulated Pollutants</v>
      </c>
      <c r="D48" s="2" t="s">
        <v>42</v>
      </c>
      <c r="E48" s="2" t="s">
        <v>2262</v>
      </c>
      <c r="F48" s="2" t="s">
        <v>3492</v>
      </c>
      <c r="G48" s="2" t="s">
        <v>2262</v>
      </c>
      <c r="H48" s="199">
        <v>346</v>
      </c>
      <c r="I48" s="53" t="s">
        <v>44</v>
      </c>
      <c r="J48" s="359" t="str">
        <f>IF(ISBLANK(INDEX('Policy Characteristics'!D:D,MATCH($C48,'Policy Characteristics'!$C:$C,0))),"",INDEX('Policy Characteristics'!D:D,MATCH($C48,'Policy Characteristics'!$C:$C,0)))</f>
        <v>Conventional Pollutant Standard</v>
      </c>
      <c r="K48" s="357" t="str">
        <f>IF(ISBLANK(INDEX('Policy Characteristics'!E:E,MATCH($C48,'Policy Characteristics'!$C:$C,0))),"",INDEX('Policy Characteristics'!E:E,MATCH($C48,'Policy Characteristics'!$C:$C,0)))</f>
        <v>trans reduce regulated pollutants</v>
      </c>
      <c r="L48" s="379">
        <f>IF(ISBLANK(INDEX('Policy Characteristics'!F:F,MATCH($C48,'Policy Characteristics'!$C:$C,0))),"",INDEX('Policy Characteristics'!F:F,MATCH($C48,'Policy Characteristics'!$C:$C,0)))</f>
        <v>0</v>
      </c>
      <c r="M48" s="379">
        <f>IF(ISBLANK(INDEX('Policy Characteristics'!G:G,MATCH($C48,'Policy Characteristics'!$C:$C,0))),"",INDEX('Policy Characteristics'!G:G,MATCH($C48,'Policy Characteristics'!$C:$C,0)))</f>
        <v>1</v>
      </c>
      <c r="N48" s="379">
        <f>IF(ISBLANK(INDEX('Policy Characteristics'!H:H,MATCH($C48,'Policy Characteristics'!$C:$C,0))),"",INDEX('Policy Characteristics'!H:H,MATCH($C48,'Policy Characteristics'!$C:$C,0)))</f>
        <v>0.02</v>
      </c>
      <c r="O48" s="357" t="str">
        <f>IF(ISBLANK(INDEX('Policy Characteristics'!I:I,MATCH($C48,'Policy Characteristics'!$C:$C,0))),"",INDEX('Policy Characteristics'!I:I,MATCH($C48,'Policy Characteristics'!$C:$C,0)))</f>
        <v>% reduction in emissions</v>
      </c>
      <c r="P48" s="357" t="str">
        <f>IF(ISBLANK(INDEX('Policy Characteristics'!J:J,MATCH($C48,'Policy Characteristics'!$C:$C,0))),"",INDEX('Policy Characteristics'!J:J,MATCH($C48,'Policy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8" s="357" t="str">
        <f>IF(ISBLANK(INDEX('Policy Characteristics'!K:K,MATCH($C48,'Policy Characteristics'!$C:$C,0))),"",INDEX('Policy Characteristics'!K:K,MATCH($C48,'Policy Characteristics'!$C:$C,0)))</f>
        <v>transportation-sector-main.html#conv-pol-stds</v>
      </c>
      <c r="R48" s="357" t="str">
        <f>IF(ISBLANK(INDEX('Policy Characteristics'!L:L,MATCH($C48,'Policy Characteristics'!$C:$C,0))),"",INDEX('Policy Characteristics'!L:L,MATCH($C48,'Policy Characteristics'!$C:$C,0)))</f>
        <v>conventional-pollutant-standards.html</v>
      </c>
    </row>
    <row r="49" spans="1:18" s="2" customFormat="1" x14ac:dyDescent="0.35">
      <c r="A49" s="357" t="str">
        <f>IF(ISBLANK(INDEX('Policy Characteristics'!A:A,MATCH($C49,'Policy Characteristics'!$C:$C,0))),"",INDEX('Policy Characteristics'!A:A,MATCH($C49,'Policy Characteristics'!$C:$C,0)))</f>
        <v>Transportation</v>
      </c>
      <c r="B49" s="357" t="str">
        <f>IF(ISBLANK(INDEX('Policy Characteristics'!B:B,MATCH($C49,'Policy Characteristics'!$C:$C,0))),"",INDEX('Policy Characteristics'!B:B,MATCH($C49,'Policy Characteristics'!$C:$C,0)))</f>
        <v>Conventional Pollutant Standards</v>
      </c>
      <c r="C49" s="359" t="str">
        <f t="shared" si="2"/>
        <v>Percentage Reduction of Separately Regulated Pollutants</v>
      </c>
      <c r="D49" s="2" t="s">
        <v>42</v>
      </c>
      <c r="E49" s="2" t="s">
        <v>2264</v>
      </c>
      <c r="F49" s="2" t="s">
        <v>3492</v>
      </c>
      <c r="G49" s="2" t="s">
        <v>2264</v>
      </c>
      <c r="H49" s="199">
        <v>347</v>
      </c>
      <c r="I49" s="53" t="s">
        <v>44</v>
      </c>
      <c r="J49" s="359" t="str">
        <f>IF(ISBLANK(INDEX('Policy Characteristics'!D:D,MATCH($C49,'Policy Characteristics'!$C:$C,0))),"",INDEX('Policy Characteristics'!D:D,MATCH($C49,'Policy Characteristics'!$C:$C,0)))</f>
        <v>Conventional Pollutant Standard</v>
      </c>
      <c r="K49" s="357" t="str">
        <f>IF(ISBLANK(INDEX('Policy Characteristics'!E:E,MATCH($C49,'Policy Characteristics'!$C:$C,0))),"",INDEX('Policy Characteristics'!E:E,MATCH($C49,'Policy Characteristics'!$C:$C,0)))</f>
        <v>trans reduce regulated pollutants</v>
      </c>
      <c r="L49" s="379">
        <f>IF(ISBLANK(INDEX('Policy Characteristics'!F:F,MATCH($C49,'Policy Characteristics'!$C:$C,0))),"",INDEX('Policy Characteristics'!F:F,MATCH($C49,'Policy Characteristics'!$C:$C,0)))</f>
        <v>0</v>
      </c>
      <c r="M49" s="379">
        <f>IF(ISBLANK(INDEX('Policy Characteristics'!G:G,MATCH($C49,'Policy Characteristics'!$C:$C,0))),"",INDEX('Policy Characteristics'!G:G,MATCH($C49,'Policy Characteristics'!$C:$C,0)))</f>
        <v>1</v>
      </c>
      <c r="N49" s="379">
        <f>IF(ISBLANK(INDEX('Policy Characteristics'!H:H,MATCH($C49,'Policy Characteristics'!$C:$C,0))),"",INDEX('Policy Characteristics'!H:H,MATCH($C49,'Policy Characteristics'!$C:$C,0)))</f>
        <v>0.02</v>
      </c>
      <c r="O49" s="357" t="str">
        <f>IF(ISBLANK(INDEX('Policy Characteristics'!I:I,MATCH($C49,'Policy Characteristics'!$C:$C,0))),"",INDEX('Policy Characteristics'!I:I,MATCH($C49,'Policy Characteristics'!$C:$C,0)))</f>
        <v>% reduction in emissions</v>
      </c>
      <c r="P49" s="357" t="str">
        <f>IF(ISBLANK(INDEX('Policy Characteristics'!J:J,MATCH($C49,'Policy Characteristics'!$C:$C,0))),"",INDEX('Policy Characteristics'!J:J,MATCH($C49,'Policy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9" s="357" t="str">
        <f>IF(ISBLANK(INDEX('Policy Characteristics'!K:K,MATCH($C49,'Policy Characteristics'!$C:$C,0))),"",INDEX('Policy Characteristics'!K:K,MATCH($C49,'Policy Characteristics'!$C:$C,0)))</f>
        <v>transportation-sector-main.html#conv-pol-stds</v>
      </c>
      <c r="R49" s="357" t="str">
        <f>IF(ISBLANK(INDEX('Policy Characteristics'!L:L,MATCH($C49,'Policy Characteristics'!$C:$C,0))),"",INDEX('Policy Characteristics'!L:L,MATCH($C49,'Policy Characteristics'!$C:$C,0)))</f>
        <v>conventional-pollutant-standards.html</v>
      </c>
    </row>
    <row r="50" spans="1:18" s="2" customFormat="1" x14ac:dyDescent="0.35">
      <c r="A50" s="357" t="str">
        <f>IF(ISBLANK(INDEX('Policy Characteristics'!A:A,MATCH($C50,'Policy Characteristics'!$C:$C,0))),"",INDEX('Policy Characteristics'!A:A,MATCH($C50,'Policy Characteristics'!$C:$C,0)))</f>
        <v>Transportation</v>
      </c>
      <c r="B50" s="357" t="str">
        <f>IF(ISBLANK(INDEX('Policy Characteristics'!B:B,MATCH($C50,'Policy Characteristics'!$C:$C,0))),"",INDEX('Policy Characteristics'!B:B,MATCH($C50,'Policy Characteristics'!$C:$C,0)))</f>
        <v>Conventional Pollutant Standards</v>
      </c>
      <c r="C50" s="359" t="str">
        <f t="shared" si="2"/>
        <v>Percentage Reduction of Separately Regulated Pollutants</v>
      </c>
      <c r="D50" s="2" t="s">
        <v>42</v>
      </c>
      <c r="E50" s="2" t="s">
        <v>2266</v>
      </c>
      <c r="F50" s="2" t="s">
        <v>3492</v>
      </c>
      <c r="G50" s="2" t="s">
        <v>2266</v>
      </c>
      <c r="H50" s="199">
        <v>348</v>
      </c>
      <c r="I50" s="9" t="s">
        <v>45</v>
      </c>
      <c r="J50" s="359" t="str">
        <f>IF(ISBLANK(INDEX('Policy Characteristics'!D:D,MATCH($C50,'Policy Characteristics'!$C:$C,0))),"",INDEX('Policy Characteristics'!D:D,MATCH($C50,'Policy Characteristics'!$C:$C,0)))</f>
        <v>Conventional Pollutant Standard</v>
      </c>
      <c r="K50" s="357" t="str">
        <f>IF(ISBLANK(INDEX('Policy Characteristics'!E:E,MATCH($C50,'Policy Characteristics'!$C:$C,0))),"",INDEX('Policy Characteristics'!E:E,MATCH($C50,'Policy Characteristics'!$C:$C,0)))</f>
        <v>trans reduce regulated pollutants</v>
      </c>
      <c r="L50" s="379">
        <f>IF(ISBLANK(INDEX('Policy Characteristics'!F:F,MATCH($C50,'Policy Characteristics'!$C:$C,0))),"",INDEX('Policy Characteristics'!F:F,MATCH($C50,'Policy Characteristics'!$C:$C,0)))</f>
        <v>0</v>
      </c>
      <c r="M50" s="379">
        <f>IF(ISBLANK(INDEX('Policy Characteristics'!G:G,MATCH($C50,'Policy Characteristics'!$C:$C,0))),"",INDEX('Policy Characteristics'!G:G,MATCH($C50,'Policy Characteristics'!$C:$C,0)))</f>
        <v>1</v>
      </c>
      <c r="N50" s="379">
        <f>IF(ISBLANK(INDEX('Policy Characteristics'!H:H,MATCH($C50,'Policy Characteristics'!$C:$C,0))),"",INDEX('Policy Characteristics'!H:H,MATCH($C50,'Policy Characteristics'!$C:$C,0)))</f>
        <v>0.02</v>
      </c>
      <c r="O50" s="357" t="str">
        <f>IF(ISBLANK(INDEX('Policy Characteristics'!I:I,MATCH($C50,'Policy Characteristics'!$C:$C,0))),"",INDEX('Policy Characteristics'!I:I,MATCH($C50,'Policy Characteristics'!$C:$C,0)))</f>
        <v>% reduction in emissions</v>
      </c>
      <c r="P50" s="357" t="str">
        <f>IF(ISBLANK(INDEX('Policy Characteristics'!J:J,MATCH($C50,'Policy Characteristics'!$C:$C,0))),"",INDEX('Policy Characteristics'!J:J,MATCH($C50,'Policy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0" s="357" t="str">
        <f>IF(ISBLANK(INDEX('Policy Characteristics'!K:K,MATCH($C50,'Policy Characteristics'!$C:$C,0))),"",INDEX('Policy Characteristics'!K:K,MATCH($C50,'Policy Characteristics'!$C:$C,0)))</f>
        <v>transportation-sector-main.html#conv-pol-stds</v>
      </c>
      <c r="R50" s="357" t="str">
        <f>IF(ISBLANK(INDEX('Policy Characteristics'!L:L,MATCH($C50,'Policy Characteristics'!$C:$C,0))),"",INDEX('Policy Characteristics'!L:L,MATCH($C50,'Policy Characteristics'!$C:$C,0)))</f>
        <v>conventional-pollutant-standards.html</v>
      </c>
    </row>
    <row r="51" spans="1:18" s="2" customFormat="1" x14ac:dyDescent="0.35">
      <c r="A51" s="357" t="str">
        <f>IF(ISBLANK(INDEX('Policy Characteristics'!A:A,MATCH($C51,'Policy Characteristics'!$C:$C,0))),"",INDEX('Policy Characteristics'!A:A,MATCH($C51,'Policy Characteristics'!$C:$C,0)))</f>
        <v>Transportation</v>
      </c>
      <c r="B51" s="357" t="str">
        <f>IF(ISBLANK(INDEX('Policy Characteristics'!B:B,MATCH($C51,'Policy Characteristics'!$C:$C,0))),"",INDEX('Policy Characteristics'!B:B,MATCH($C51,'Policy Characteristics'!$C:$C,0)))</f>
        <v>Conventional Pollutant Standards</v>
      </c>
      <c r="C51" s="359" t="str">
        <f t="shared" si="2"/>
        <v>Percentage Reduction of Separately Regulated Pollutants</v>
      </c>
      <c r="D51" s="2" t="s">
        <v>42</v>
      </c>
      <c r="E51" s="2" t="s">
        <v>2268</v>
      </c>
      <c r="F51" s="2" t="s">
        <v>3492</v>
      </c>
      <c r="G51" s="2" t="s">
        <v>2268</v>
      </c>
      <c r="H51" s="199">
        <v>349</v>
      </c>
      <c r="I51" s="9" t="s">
        <v>45</v>
      </c>
      <c r="J51" s="359" t="str">
        <f>IF(ISBLANK(INDEX('Policy Characteristics'!D:D,MATCH($C51,'Policy Characteristics'!$C:$C,0))),"",INDEX('Policy Characteristics'!D:D,MATCH($C51,'Policy Characteristics'!$C:$C,0)))</f>
        <v>Conventional Pollutant Standard</v>
      </c>
      <c r="K51" s="357" t="str">
        <f>IF(ISBLANK(INDEX('Policy Characteristics'!E:E,MATCH($C51,'Policy Characteristics'!$C:$C,0))),"",INDEX('Policy Characteristics'!E:E,MATCH($C51,'Policy Characteristics'!$C:$C,0)))</f>
        <v>trans reduce regulated pollutants</v>
      </c>
      <c r="L51" s="379">
        <f>IF(ISBLANK(INDEX('Policy Characteristics'!F:F,MATCH($C51,'Policy Characteristics'!$C:$C,0))),"",INDEX('Policy Characteristics'!F:F,MATCH($C51,'Policy Characteristics'!$C:$C,0)))</f>
        <v>0</v>
      </c>
      <c r="M51" s="379">
        <f>IF(ISBLANK(INDEX('Policy Characteristics'!G:G,MATCH($C51,'Policy Characteristics'!$C:$C,0))),"",INDEX('Policy Characteristics'!G:G,MATCH($C51,'Policy Characteristics'!$C:$C,0)))</f>
        <v>1</v>
      </c>
      <c r="N51" s="379">
        <f>IF(ISBLANK(INDEX('Policy Characteristics'!H:H,MATCH($C51,'Policy Characteristics'!$C:$C,0))),"",INDEX('Policy Characteristics'!H:H,MATCH($C51,'Policy Characteristics'!$C:$C,0)))</f>
        <v>0.02</v>
      </c>
      <c r="O51" s="357" t="str">
        <f>IF(ISBLANK(INDEX('Policy Characteristics'!I:I,MATCH($C51,'Policy Characteristics'!$C:$C,0))),"",INDEX('Policy Characteristics'!I:I,MATCH($C51,'Policy Characteristics'!$C:$C,0)))</f>
        <v>% reduction in emissions</v>
      </c>
      <c r="P51" s="357" t="str">
        <f>IF(ISBLANK(INDEX('Policy Characteristics'!J:J,MATCH($C51,'Policy Characteristics'!$C:$C,0))),"",INDEX('Policy Characteristics'!J:J,MATCH($C51,'Policy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1" s="357" t="str">
        <f>IF(ISBLANK(INDEX('Policy Characteristics'!K:K,MATCH($C51,'Policy Characteristics'!$C:$C,0))),"",INDEX('Policy Characteristics'!K:K,MATCH($C51,'Policy Characteristics'!$C:$C,0)))</f>
        <v>transportation-sector-main.html#conv-pol-stds</v>
      </c>
      <c r="R51" s="357" t="str">
        <f>IF(ISBLANK(INDEX('Policy Characteristics'!L:L,MATCH($C51,'Policy Characteristics'!$C:$C,0))),"",INDEX('Policy Characteristics'!L:L,MATCH($C51,'Policy Characteristics'!$C:$C,0)))</f>
        <v>conventional-pollutant-standards.html</v>
      </c>
    </row>
    <row r="52" spans="1:18" s="2" customFormat="1" x14ac:dyDescent="0.35">
      <c r="A52" s="357" t="str">
        <f>IF(ISBLANK(INDEX('Policy Characteristics'!A:A,MATCH($C52,'Policy Characteristics'!$C:$C,0))),"",INDEX('Policy Characteristics'!A:A,MATCH($C52,'Policy Characteristics'!$C:$C,0)))</f>
        <v>Transportation</v>
      </c>
      <c r="B52" s="357" t="str">
        <f>IF(ISBLANK(INDEX('Policy Characteristics'!B:B,MATCH($C52,'Policy Characteristics'!$C:$C,0))),"",INDEX('Policy Characteristics'!B:B,MATCH($C52,'Policy Characteristics'!$C:$C,0)))</f>
        <v>Conventional Pollutant Standards</v>
      </c>
      <c r="C52" s="359" t="str">
        <f t="shared" si="2"/>
        <v>Percentage Reduction of Separately Regulated Pollutants</v>
      </c>
      <c r="D52" s="2" t="s">
        <v>114</v>
      </c>
      <c r="E52" s="2" t="s">
        <v>2252</v>
      </c>
      <c r="F52" s="2" t="s">
        <v>3493</v>
      </c>
      <c r="G52" s="2" t="s">
        <v>2477</v>
      </c>
      <c r="H52" s="199">
        <v>350</v>
      </c>
      <c r="I52" s="53" t="s">
        <v>44</v>
      </c>
      <c r="J52" s="359" t="str">
        <f>IF(ISBLANK(INDEX('Policy Characteristics'!D:D,MATCH($C52,'Policy Characteristics'!$C:$C,0))),"",INDEX('Policy Characteristics'!D:D,MATCH($C52,'Policy Characteristics'!$C:$C,0)))</f>
        <v>Conventional Pollutant Standard</v>
      </c>
      <c r="K52" s="357" t="str">
        <f>IF(ISBLANK(INDEX('Policy Characteristics'!E:E,MATCH($C52,'Policy Characteristics'!$C:$C,0))),"",INDEX('Policy Characteristics'!E:E,MATCH($C52,'Policy Characteristics'!$C:$C,0)))</f>
        <v>trans reduce regulated pollutants</v>
      </c>
      <c r="L52" s="379">
        <f>IF(ISBLANK(INDEX('Policy Characteristics'!F:F,MATCH($C52,'Policy Characteristics'!$C:$C,0))),"",INDEX('Policy Characteristics'!F:F,MATCH($C52,'Policy Characteristics'!$C:$C,0)))</f>
        <v>0</v>
      </c>
      <c r="M52" s="379">
        <f>IF(ISBLANK(INDEX('Policy Characteristics'!G:G,MATCH($C52,'Policy Characteristics'!$C:$C,0))),"",INDEX('Policy Characteristics'!G:G,MATCH($C52,'Policy Characteristics'!$C:$C,0)))</f>
        <v>1</v>
      </c>
      <c r="N52" s="379">
        <f>IF(ISBLANK(INDEX('Policy Characteristics'!H:H,MATCH($C52,'Policy Characteristics'!$C:$C,0))),"",INDEX('Policy Characteristics'!H:H,MATCH($C52,'Policy Characteristics'!$C:$C,0)))</f>
        <v>0.02</v>
      </c>
      <c r="O52" s="357" t="str">
        <f>IF(ISBLANK(INDEX('Policy Characteristics'!I:I,MATCH($C52,'Policy Characteristics'!$C:$C,0))),"",INDEX('Policy Characteristics'!I:I,MATCH($C52,'Policy Characteristics'!$C:$C,0)))</f>
        <v>% reduction in emissions</v>
      </c>
      <c r="P52" s="357" t="str">
        <f>IF(ISBLANK(INDEX('Policy Characteristics'!J:J,MATCH($C52,'Policy Characteristics'!$C:$C,0))),"",INDEX('Policy Characteristics'!J:J,MATCH($C52,'Policy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2" s="357" t="str">
        <f>IF(ISBLANK(INDEX('Policy Characteristics'!K:K,MATCH($C52,'Policy Characteristics'!$C:$C,0))),"",INDEX('Policy Characteristics'!K:K,MATCH($C52,'Policy Characteristics'!$C:$C,0)))</f>
        <v>transportation-sector-main.html#conv-pol-stds</v>
      </c>
      <c r="R52" s="357" t="str">
        <f>IF(ISBLANK(INDEX('Policy Characteristics'!L:L,MATCH($C52,'Policy Characteristics'!$C:$C,0))),"",INDEX('Policy Characteristics'!L:L,MATCH($C52,'Policy Characteristics'!$C:$C,0)))</f>
        <v>conventional-pollutant-standards.html</v>
      </c>
    </row>
    <row r="53" spans="1:18" s="2" customFormat="1" x14ac:dyDescent="0.35">
      <c r="A53" s="357" t="str">
        <f>IF(ISBLANK(INDEX('Policy Characteristics'!A:A,MATCH($C53,'Policy Characteristics'!$C:$C,0))),"",INDEX('Policy Characteristics'!A:A,MATCH($C53,'Policy Characteristics'!$C:$C,0)))</f>
        <v>Transportation</v>
      </c>
      <c r="B53" s="357" t="str">
        <f>IF(ISBLANK(INDEX('Policy Characteristics'!B:B,MATCH($C53,'Policy Characteristics'!$C:$C,0))),"",INDEX('Policy Characteristics'!B:B,MATCH($C53,'Policy Characteristics'!$C:$C,0)))</f>
        <v>Conventional Pollutant Standards</v>
      </c>
      <c r="C53" s="359" t="str">
        <f t="shared" si="2"/>
        <v>Percentage Reduction of Separately Regulated Pollutants</v>
      </c>
      <c r="D53" s="2" t="s">
        <v>114</v>
      </c>
      <c r="E53" s="2" t="s">
        <v>515</v>
      </c>
      <c r="F53" s="2" t="s">
        <v>3493</v>
      </c>
      <c r="G53" s="2" t="s">
        <v>515</v>
      </c>
      <c r="H53" s="199">
        <v>351</v>
      </c>
      <c r="I53" s="53" t="s">
        <v>44</v>
      </c>
      <c r="J53" s="359" t="str">
        <f>IF(ISBLANK(INDEX('Policy Characteristics'!D:D,MATCH($C53,'Policy Characteristics'!$C:$C,0))),"",INDEX('Policy Characteristics'!D:D,MATCH($C53,'Policy Characteristics'!$C:$C,0)))</f>
        <v>Conventional Pollutant Standard</v>
      </c>
      <c r="K53" s="357" t="str">
        <f>IF(ISBLANK(INDEX('Policy Characteristics'!E:E,MATCH($C53,'Policy Characteristics'!$C:$C,0))),"",INDEX('Policy Characteristics'!E:E,MATCH($C53,'Policy Characteristics'!$C:$C,0)))</f>
        <v>trans reduce regulated pollutants</v>
      </c>
      <c r="L53" s="379">
        <f>IF(ISBLANK(INDEX('Policy Characteristics'!F:F,MATCH($C53,'Policy Characteristics'!$C:$C,0))),"",INDEX('Policy Characteristics'!F:F,MATCH($C53,'Policy Characteristics'!$C:$C,0)))</f>
        <v>0</v>
      </c>
      <c r="M53" s="379">
        <f>IF(ISBLANK(INDEX('Policy Characteristics'!G:G,MATCH($C53,'Policy Characteristics'!$C:$C,0))),"",INDEX('Policy Characteristics'!G:G,MATCH($C53,'Policy Characteristics'!$C:$C,0)))</f>
        <v>1</v>
      </c>
      <c r="N53" s="379">
        <f>IF(ISBLANK(INDEX('Policy Characteristics'!H:H,MATCH($C53,'Policy Characteristics'!$C:$C,0))),"",INDEX('Policy Characteristics'!H:H,MATCH($C53,'Policy Characteristics'!$C:$C,0)))</f>
        <v>0.02</v>
      </c>
      <c r="O53" s="357" t="str">
        <f>IF(ISBLANK(INDEX('Policy Characteristics'!I:I,MATCH($C53,'Policy Characteristics'!$C:$C,0))),"",INDEX('Policy Characteristics'!I:I,MATCH($C53,'Policy Characteristics'!$C:$C,0)))</f>
        <v>% reduction in emissions</v>
      </c>
      <c r="P53" s="357" t="str">
        <f>IF(ISBLANK(INDEX('Policy Characteristics'!J:J,MATCH($C53,'Policy Characteristics'!$C:$C,0))),"",INDEX('Policy Characteristics'!J:J,MATCH($C53,'Policy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3" s="357" t="str">
        <f>IF(ISBLANK(INDEX('Policy Characteristics'!K:K,MATCH($C53,'Policy Characteristics'!$C:$C,0))),"",INDEX('Policy Characteristics'!K:K,MATCH($C53,'Policy Characteristics'!$C:$C,0)))</f>
        <v>transportation-sector-main.html#conv-pol-stds</v>
      </c>
      <c r="R53" s="357" t="str">
        <f>IF(ISBLANK(INDEX('Policy Characteristics'!L:L,MATCH($C53,'Policy Characteristics'!$C:$C,0))),"",INDEX('Policy Characteristics'!L:L,MATCH($C53,'Policy Characteristics'!$C:$C,0)))</f>
        <v>conventional-pollutant-standards.html</v>
      </c>
    </row>
    <row r="54" spans="1:18" s="2" customFormat="1" x14ac:dyDescent="0.35">
      <c r="A54" s="357" t="str">
        <f>IF(ISBLANK(INDEX('Policy Characteristics'!A:A,MATCH($C54,'Policy Characteristics'!$C:$C,0))),"",INDEX('Policy Characteristics'!A:A,MATCH($C54,'Policy Characteristics'!$C:$C,0)))</f>
        <v>Transportation</v>
      </c>
      <c r="B54" s="357" t="str">
        <f>IF(ISBLANK(INDEX('Policy Characteristics'!B:B,MATCH($C54,'Policy Characteristics'!$C:$C,0))),"",INDEX('Policy Characteristics'!B:B,MATCH($C54,'Policy Characteristics'!$C:$C,0)))</f>
        <v>Conventional Pollutant Standards</v>
      </c>
      <c r="C54" s="359" t="str">
        <f t="shared" si="2"/>
        <v>Percentage Reduction of Separately Regulated Pollutants</v>
      </c>
      <c r="D54" s="2" t="s">
        <v>114</v>
      </c>
      <c r="E54" s="2" t="s">
        <v>2255</v>
      </c>
      <c r="F54" s="2" t="s">
        <v>3493</v>
      </c>
      <c r="G54" s="2" t="s">
        <v>2255</v>
      </c>
      <c r="H54" s="199">
        <v>352</v>
      </c>
      <c r="I54" s="53" t="s">
        <v>44</v>
      </c>
      <c r="J54" s="359" t="str">
        <f>IF(ISBLANK(INDEX('Policy Characteristics'!D:D,MATCH($C54,'Policy Characteristics'!$C:$C,0))),"",INDEX('Policy Characteristics'!D:D,MATCH($C54,'Policy Characteristics'!$C:$C,0)))</f>
        <v>Conventional Pollutant Standard</v>
      </c>
      <c r="K54" s="357" t="str">
        <f>IF(ISBLANK(INDEX('Policy Characteristics'!E:E,MATCH($C54,'Policy Characteristics'!$C:$C,0))),"",INDEX('Policy Characteristics'!E:E,MATCH($C54,'Policy Characteristics'!$C:$C,0)))</f>
        <v>trans reduce regulated pollutants</v>
      </c>
      <c r="L54" s="379">
        <f>IF(ISBLANK(INDEX('Policy Characteristics'!F:F,MATCH($C54,'Policy Characteristics'!$C:$C,0))),"",INDEX('Policy Characteristics'!F:F,MATCH($C54,'Policy Characteristics'!$C:$C,0)))</f>
        <v>0</v>
      </c>
      <c r="M54" s="379">
        <f>IF(ISBLANK(INDEX('Policy Characteristics'!G:G,MATCH($C54,'Policy Characteristics'!$C:$C,0))),"",INDEX('Policy Characteristics'!G:G,MATCH($C54,'Policy Characteristics'!$C:$C,0)))</f>
        <v>1</v>
      </c>
      <c r="N54" s="379">
        <f>IF(ISBLANK(INDEX('Policy Characteristics'!H:H,MATCH($C54,'Policy Characteristics'!$C:$C,0))),"",INDEX('Policy Characteristics'!H:H,MATCH($C54,'Policy Characteristics'!$C:$C,0)))</f>
        <v>0.02</v>
      </c>
      <c r="O54" s="357" t="str">
        <f>IF(ISBLANK(INDEX('Policy Characteristics'!I:I,MATCH($C54,'Policy Characteristics'!$C:$C,0))),"",INDEX('Policy Characteristics'!I:I,MATCH($C54,'Policy Characteristics'!$C:$C,0)))</f>
        <v>% reduction in emissions</v>
      </c>
      <c r="P54" s="357" t="str">
        <f>IF(ISBLANK(INDEX('Policy Characteristics'!J:J,MATCH($C54,'Policy Characteristics'!$C:$C,0))),"",INDEX('Policy Characteristics'!J:J,MATCH($C54,'Policy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4" s="357" t="str">
        <f>IF(ISBLANK(INDEX('Policy Characteristics'!K:K,MATCH($C54,'Policy Characteristics'!$C:$C,0))),"",INDEX('Policy Characteristics'!K:K,MATCH($C54,'Policy Characteristics'!$C:$C,0)))</f>
        <v>transportation-sector-main.html#conv-pol-stds</v>
      </c>
      <c r="R54" s="357" t="str">
        <f>IF(ISBLANK(INDEX('Policy Characteristics'!L:L,MATCH($C54,'Policy Characteristics'!$C:$C,0))),"",INDEX('Policy Characteristics'!L:L,MATCH($C54,'Policy Characteristics'!$C:$C,0)))</f>
        <v>conventional-pollutant-standards.html</v>
      </c>
    </row>
    <row r="55" spans="1:18" s="2" customFormat="1" x14ac:dyDescent="0.35">
      <c r="A55" s="357" t="str">
        <f>IF(ISBLANK(INDEX('Policy Characteristics'!A:A,MATCH($C55,'Policy Characteristics'!$C:$C,0))),"",INDEX('Policy Characteristics'!A:A,MATCH($C55,'Policy Characteristics'!$C:$C,0)))</f>
        <v>Transportation</v>
      </c>
      <c r="B55" s="357" t="str">
        <f>IF(ISBLANK(INDEX('Policy Characteristics'!B:B,MATCH($C55,'Policy Characteristics'!$C:$C,0))),"",INDEX('Policy Characteristics'!B:B,MATCH($C55,'Policy Characteristics'!$C:$C,0)))</f>
        <v>Conventional Pollutant Standards</v>
      </c>
      <c r="C55" s="359" t="str">
        <f t="shared" si="2"/>
        <v>Percentage Reduction of Separately Regulated Pollutants</v>
      </c>
      <c r="D55" s="2" t="s">
        <v>114</v>
      </c>
      <c r="E55" s="2" t="s">
        <v>2257</v>
      </c>
      <c r="F55" s="2" t="s">
        <v>3493</v>
      </c>
      <c r="G55" s="2" t="s">
        <v>2257</v>
      </c>
      <c r="H55" s="199">
        <v>353</v>
      </c>
      <c r="I55" s="53" t="s">
        <v>44</v>
      </c>
      <c r="J55" s="359" t="str">
        <f>IF(ISBLANK(INDEX('Policy Characteristics'!D:D,MATCH($C55,'Policy Characteristics'!$C:$C,0))),"",INDEX('Policy Characteristics'!D:D,MATCH($C55,'Policy Characteristics'!$C:$C,0)))</f>
        <v>Conventional Pollutant Standard</v>
      </c>
      <c r="K55" s="357" t="str">
        <f>IF(ISBLANK(INDEX('Policy Characteristics'!E:E,MATCH($C55,'Policy Characteristics'!$C:$C,0))),"",INDEX('Policy Characteristics'!E:E,MATCH($C55,'Policy Characteristics'!$C:$C,0)))</f>
        <v>trans reduce regulated pollutants</v>
      </c>
      <c r="L55" s="379">
        <f>IF(ISBLANK(INDEX('Policy Characteristics'!F:F,MATCH($C55,'Policy Characteristics'!$C:$C,0))),"",INDEX('Policy Characteristics'!F:F,MATCH($C55,'Policy Characteristics'!$C:$C,0)))</f>
        <v>0</v>
      </c>
      <c r="M55" s="379">
        <f>IF(ISBLANK(INDEX('Policy Characteristics'!G:G,MATCH($C55,'Policy Characteristics'!$C:$C,0))),"",INDEX('Policy Characteristics'!G:G,MATCH($C55,'Policy Characteristics'!$C:$C,0)))</f>
        <v>1</v>
      </c>
      <c r="N55" s="379">
        <f>IF(ISBLANK(INDEX('Policy Characteristics'!H:H,MATCH($C55,'Policy Characteristics'!$C:$C,0))),"",INDEX('Policy Characteristics'!H:H,MATCH($C55,'Policy Characteristics'!$C:$C,0)))</f>
        <v>0.02</v>
      </c>
      <c r="O55" s="357" t="str">
        <f>IF(ISBLANK(INDEX('Policy Characteristics'!I:I,MATCH($C55,'Policy Characteristics'!$C:$C,0))),"",INDEX('Policy Characteristics'!I:I,MATCH($C55,'Policy Characteristics'!$C:$C,0)))</f>
        <v>% reduction in emissions</v>
      </c>
      <c r="P55" s="357" t="str">
        <f>IF(ISBLANK(INDEX('Policy Characteristics'!J:J,MATCH($C55,'Policy Characteristics'!$C:$C,0))),"",INDEX('Policy Characteristics'!J:J,MATCH($C55,'Policy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5" s="357" t="str">
        <f>IF(ISBLANK(INDEX('Policy Characteristics'!K:K,MATCH($C55,'Policy Characteristics'!$C:$C,0))),"",INDEX('Policy Characteristics'!K:K,MATCH($C55,'Policy Characteristics'!$C:$C,0)))</f>
        <v>transportation-sector-main.html#conv-pol-stds</v>
      </c>
      <c r="R55" s="357" t="str">
        <f>IF(ISBLANK(INDEX('Policy Characteristics'!L:L,MATCH($C55,'Policy Characteristics'!$C:$C,0))),"",INDEX('Policy Characteristics'!L:L,MATCH($C55,'Policy Characteristics'!$C:$C,0)))</f>
        <v>conventional-pollutant-standards.html</v>
      </c>
    </row>
    <row r="56" spans="1:18" s="2" customFormat="1" x14ac:dyDescent="0.35">
      <c r="A56" s="357" t="str">
        <f>IF(ISBLANK(INDEX('Policy Characteristics'!A:A,MATCH($C56,'Policy Characteristics'!$C:$C,0))),"",INDEX('Policy Characteristics'!A:A,MATCH($C56,'Policy Characteristics'!$C:$C,0)))</f>
        <v>Transportation</v>
      </c>
      <c r="B56" s="357" t="str">
        <f>IF(ISBLANK(INDEX('Policy Characteristics'!B:B,MATCH($C56,'Policy Characteristics'!$C:$C,0))),"",INDEX('Policy Characteristics'!B:B,MATCH($C56,'Policy Characteristics'!$C:$C,0)))</f>
        <v>Conventional Pollutant Standards</v>
      </c>
      <c r="C56" s="359" t="str">
        <f t="shared" si="2"/>
        <v>Percentage Reduction of Separately Regulated Pollutants</v>
      </c>
      <c r="D56" s="2" t="s">
        <v>114</v>
      </c>
      <c r="E56" s="2" t="s">
        <v>2259</v>
      </c>
      <c r="F56" s="2" t="s">
        <v>3493</v>
      </c>
      <c r="G56" s="2" t="s">
        <v>2362</v>
      </c>
      <c r="H56" s="199">
        <v>354</v>
      </c>
      <c r="I56" s="53" t="s">
        <v>44</v>
      </c>
      <c r="J56" s="359" t="str">
        <f>IF(ISBLANK(INDEX('Policy Characteristics'!D:D,MATCH($C56,'Policy Characteristics'!$C:$C,0))),"",INDEX('Policy Characteristics'!D:D,MATCH($C56,'Policy Characteristics'!$C:$C,0)))</f>
        <v>Conventional Pollutant Standard</v>
      </c>
      <c r="K56" s="357" t="str">
        <f>IF(ISBLANK(INDEX('Policy Characteristics'!E:E,MATCH($C56,'Policy Characteristics'!$C:$C,0))),"",INDEX('Policy Characteristics'!E:E,MATCH($C56,'Policy Characteristics'!$C:$C,0)))</f>
        <v>trans reduce regulated pollutants</v>
      </c>
      <c r="L56" s="379">
        <f>IF(ISBLANK(INDEX('Policy Characteristics'!F:F,MATCH($C56,'Policy Characteristics'!$C:$C,0))),"",INDEX('Policy Characteristics'!F:F,MATCH($C56,'Policy Characteristics'!$C:$C,0)))</f>
        <v>0</v>
      </c>
      <c r="M56" s="379">
        <f>IF(ISBLANK(INDEX('Policy Characteristics'!G:G,MATCH($C56,'Policy Characteristics'!$C:$C,0))),"",INDEX('Policy Characteristics'!G:G,MATCH($C56,'Policy Characteristics'!$C:$C,0)))</f>
        <v>1</v>
      </c>
      <c r="N56" s="379">
        <f>IF(ISBLANK(INDEX('Policy Characteristics'!H:H,MATCH($C56,'Policy Characteristics'!$C:$C,0))),"",INDEX('Policy Characteristics'!H:H,MATCH($C56,'Policy Characteristics'!$C:$C,0)))</f>
        <v>0.02</v>
      </c>
      <c r="O56" s="357" t="str">
        <f>IF(ISBLANK(INDEX('Policy Characteristics'!I:I,MATCH($C56,'Policy Characteristics'!$C:$C,0))),"",INDEX('Policy Characteristics'!I:I,MATCH($C56,'Policy Characteristics'!$C:$C,0)))</f>
        <v>% reduction in emissions</v>
      </c>
      <c r="P56" s="357" t="str">
        <f>IF(ISBLANK(INDEX('Policy Characteristics'!J:J,MATCH($C56,'Policy Characteristics'!$C:$C,0))),"",INDEX('Policy Characteristics'!J:J,MATCH($C56,'Policy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6" s="357" t="str">
        <f>IF(ISBLANK(INDEX('Policy Characteristics'!K:K,MATCH($C56,'Policy Characteristics'!$C:$C,0))),"",INDEX('Policy Characteristics'!K:K,MATCH($C56,'Policy Characteristics'!$C:$C,0)))</f>
        <v>transportation-sector-main.html#conv-pol-stds</v>
      </c>
      <c r="R56" s="357" t="str">
        <f>IF(ISBLANK(INDEX('Policy Characteristics'!L:L,MATCH($C56,'Policy Characteristics'!$C:$C,0))),"",INDEX('Policy Characteristics'!L:L,MATCH($C56,'Policy Characteristics'!$C:$C,0)))</f>
        <v>conventional-pollutant-standards.html</v>
      </c>
    </row>
    <row r="57" spans="1:18" s="2" customFormat="1" x14ac:dyDescent="0.35">
      <c r="A57" s="357" t="str">
        <f>IF(ISBLANK(INDEX('Policy Characteristics'!A:A,MATCH($C57,'Policy Characteristics'!$C:$C,0))),"",INDEX('Policy Characteristics'!A:A,MATCH($C57,'Policy Characteristics'!$C:$C,0)))</f>
        <v>Transportation</v>
      </c>
      <c r="B57" s="357" t="str">
        <f>IF(ISBLANK(INDEX('Policy Characteristics'!B:B,MATCH($C57,'Policy Characteristics'!$C:$C,0))),"",INDEX('Policy Characteristics'!B:B,MATCH($C57,'Policy Characteristics'!$C:$C,0)))</f>
        <v>Conventional Pollutant Standards</v>
      </c>
      <c r="C57" s="359" t="str">
        <f t="shared" si="2"/>
        <v>Percentage Reduction of Separately Regulated Pollutants</v>
      </c>
      <c r="D57" s="2" t="s">
        <v>114</v>
      </c>
      <c r="E57" s="2" t="s">
        <v>2260</v>
      </c>
      <c r="F57" s="2" t="s">
        <v>3493</v>
      </c>
      <c r="G57" s="2" t="s">
        <v>2260</v>
      </c>
      <c r="H57" s="199">
        <v>355</v>
      </c>
      <c r="I57" s="53" t="s">
        <v>44</v>
      </c>
      <c r="J57" s="359" t="str">
        <f>IF(ISBLANK(INDEX('Policy Characteristics'!D:D,MATCH($C57,'Policy Characteristics'!$C:$C,0))),"",INDEX('Policy Characteristics'!D:D,MATCH($C57,'Policy Characteristics'!$C:$C,0)))</f>
        <v>Conventional Pollutant Standard</v>
      </c>
      <c r="K57" s="357" t="str">
        <f>IF(ISBLANK(INDEX('Policy Characteristics'!E:E,MATCH($C57,'Policy Characteristics'!$C:$C,0))),"",INDEX('Policy Characteristics'!E:E,MATCH($C57,'Policy Characteristics'!$C:$C,0)))</f>
        <v>trans reduce regulated pollutants</v>
      </c>
      <c r="L57" s="379">
        <f>IF(ISBLANK(INDEX('Policy Characteristics'!F:F,MATCH($C57,'Policy Characteristics'!$C:$C,0))),"",INDEX('Policy Characteristics'!F:F,MATCH($C57,'Policy Characteristics'!$C:$C,0)))</f>
        <v>0</v>
      </c>
      <c r="M57" s="379">
        <f>IF(ISBLANK(INDEX('Policy Characteristics'!G:G,MATCH($C57,'Policy Characteristics'!$C:$C,0))),"",INDEX('Policy Characteristics'!G:G,MATCH($C57,'Policy Characteristics'!$C:$C,0)))</f>
        <v>1</v>
      </c>
      <c r="N57" s="379">
        <f>IF(ISBLANK(INDEX('Policy Characteristics'!H:H,MATCH($C57,'Policy Characteristics'!$C:$C,0))),"",INDEX('Policy Characteristics'!H:H,MATCH($C57,'Policy Characteristics'!$C:$C,0)))</f>
        <v>0.02</v>
      </c>
      <c r="O57" s="357" t="str">
        <f>IF(ISBLANK(INDEX('Policy Characteristics'!I:I,MATCH($C57,'Policy Characteristics'!$C:$C,0))),"",INDEX('Policy Characteristics'!I:I,MATCH($C57,'Policy Characteristics'!$C:$C,0)))</f>
        <v>% reduction in emissions</v>
      </c>
      <c r="P57" s="357" t="str">
        <f>IF(ISBLANK(INDEX('Policy Characteristics'!J:J,MATCH($C57,'Policy Characteristics'!$C:$C,0))),"",INDEX('Policy Characteristics'!J:J,MATCH($C57,'Policy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7" s="357" t="str">
        <f>IF(ISBLANK(INDEX('Policy Characteristics'!K:K,MATCH($C57,'Policy Characteristics'!$C:$C,0))),"",INDEX('Policy Characteristics'!K:K,MATCH($C57,'Policy Characteristics'!$C:$C,0)))</f>
        <v>transportation-sector-main.html#conv-pol-stds</v>
      </c>
      <c r="R57" s="357" t="str">
        <f>IF(ISBLANK(INDEX('Policy Characteristics'!L:L,MATCH($C57,'Policy Characteristics'!$C:$C,0))),"",INDEX('Policy Characteristics'!L:L,MATCH($C57,'Policy Characteristics'!$C:$C,0)))</f>
        <v>conventional-pollutant-standards.html</v>
      </c>
    </row>
    <row r="58" spans="1:18" s="2" customFormat="1" x14ac:dyDescent="0.35">
      <c r="A58" s="357" t="str">
        <f>IF(ISBLANK(INDEX('Policy Characteristics'!A:A,MATCH($C58,'Policy Characteristics'!$C:$C,0))),"",INDEX('Policy Characteristics'!A:A,MATCH($C58,'Policy Characteristics'!$C:$C,0)))</f>
        <v>Transportation</v>
      </c>
      <c r="B58" s="357" t="str">
        <f>IF(ISBLANK(INDEX('Policy Characteristics'!B:B,MATCH($C58,'Policy Characteristics'!$C:$C,0))),"",INDEX('Policy Characteristics'!B:B,MATCH($C58,'Policy Characteristics'!$C:$C,0)))</f>
        <v>Conventional Pollutant Standards</v>
      </c>
      <c r="C58" s="359" t="str">
        <f t="shared" si="2"/>
        <v>Percentage Reduction of Separately Regulated Pollutants</v>
      </c>
      <c r="D58" s="2" t="s">
        <v>114</v>
      </c>
      <c r="E58" s="2" t="s">
        <v>2262</v>
      </c>
      <c r="F58" s="2" t="s">
        <v>3493</v>
      </c>
      <c r="G58" s="2" t="s">
        <v>2262</v>
      </c>
      <c r="H58" s="199">
        <v>356</v>
      </c>
      <c r="I58" s="53" t="s">
        <v>44</v>
      </c>
      <c r="J58" s="359" t="str">
        <f>IF(ISBLANK(INDEX('Policy Characteristics'!D:D,MATCH($C58,'Policy Characteristics'!$C:$C,0))),"",INDEX('Policy Characteristics'!D:D,MATCH($C58,'Policy Characteristics'!$C:$C,0)))</f>
        <v>Conventional Pollutant Standard</v>
      </c>
      <c r="K58" s="357" t="str">
        <f>IF(ISBLANK(INDEX('Policy Characteristics'!E:E,MATCH($C58,'Policy Characteristics'!$C:$C,0))),"",INDEX('Policy Characteristics'!E:E,MATCH($C58,'Policy Characteristics'!$C:$C,0)))</f>
        <v>trans reduce regulated pollutants</v>
      </c>
      <c r="L58" s="379">
        <f>IF(ISBLANK(INDEX('Policy Characteristics'!F:F,MATCH($C58,'Policy Characteristics'!$C:$C,0))),"",INDEX('Policy Characteristics'!F:F,MATCH($C58,'Policy Characteristics'!$C:$C,0)))</f>
        <v>0</v>
      </c>
      <c r="M58" s="379">
        <f>IF(ISBLANK(INDEX('Policy Characteristics'!G:G,MATCH($C58,'Policy Characteristics'!$C:$C,0))),"",INDEX('Policy Characteristics'!G:G,MATCH($C58,'Policy Characteristics'!$C:$C,0)))</f>
        <v>1</v>
      </c>
      <c r="N58" s="379">
        <f>IF(ISBLANK(INDEX('Policy Characteristics'!H:H,MATCH($C58,'Policy Characteristics'!$C:$C,0))),"",INDEX('Policy Characteristics'!H:H,MATCH($C58,'Policy Characteristics'!$C:$C,0)))</f>
        <v>0.02</v>
      </c>
      <c r="O58" s="357" t="str">
        <f>IF(ISBLANK(INDEX('Policy Characteristics'!I:I,MATCH($C58,'Policy Characteristics'!$C:$C,0))),"",INDEX('Policy Characteristics'!I:I,MATCH($C58,'Policy Characteristics'!$C:$C,0)))</f>
        <v>% reduction in emissions</v>
      </c>
      <c r="P58" s="357" t="str">
        <f>IF(ISBLANK(INDEX('Policy Characteristics'!J:J,MATCH($C58,'Policy Characteristics'!$C:$C,0))),"",INDEX('Policy Characteristics'!J:J,MATCH($C58,'Policy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8" s="357" t="str">
        <f>IF(ISBLANK(INDEX('Policy Characteristics'!K:K,MATCH($C58,'Policy Characteristics'!$C:$C,0))),"",INDEX('Policy Characteristics'!K:K,MATCH($C58,'Policy Characteristics'!$C:$C,0)))</f>
        <v>transportation-sector-main.html#conv-pol-stds</v>
      </c>
      <c r="R58" s="357" t="str">
        <f>IF(ISBLANK(INDEX('Policy Characteristics'!L:L,MATCH($C58,'Policy Characteristics'!$C:$C,0))),"",INDEX('Policy Characteristics'!L:L,MATCH($C58,'Policy Characteristics'!$C:$C,0)))</f>
        <v>conventional-pollutant-standards.html</v>
      </c>
    </row>
    <row r="59" spans="1:18" s="2" customFormat="1" x14ac:dyDescent="0.35">
      <c r="A59" s="357" t="str">
        <f>IF(ISBLANK(INDEX('Policy Characteristics'!A:A,MATCH($C59,'Policy Characteristics'!$C:$C,0))),"",INDEX('Policy Characteristics'!A:A,MATCH($C59,'Policy Characteristics'!$C:$C,0)))</f>
        <v>Transportation</v>
      </c>
      <c r="B59" s="357" t="str">
        <f>IF(ISBLANK(INDEX('Policy Characteristics'!B:B,MATCH($C59,'Policy Characteristics'!$C:$C,0))),"",INDEX('Policy Characteristics'!B:B,MATCH($C59,'Policy Characteristics'!$C:$C,0)))</f>
        <v>Conventional Pollutant Standards</v>
      </c>
      <c r="C59" s="359" t="str">
        <f t="shared" si="2"/>
        <v>Percentage Reduction of Separately Regulated Pollutants</v>
      </c>
      <c r="D59" s="2" t="s">
        <v>114</v>
      </c>
      <c r="E59" s="2" t="s">
        <v>2264</v>
      </c>
      <c r="F59" s="2" t="s">
        <v>3493</v>
      </c>
      <c r="G59" s="2" t="s">
        <v>2264</v>
      </c>
      <c r="H59" s="199">
        <v>357</v>
      </c>
      <c r="I59" s="53" t="s">
        <v>44</v>
      </c>
      <c r="J59" s="359" t="str">
        <f>IF(ISBLANK(INDEX('Policy Characteristics'!D:D,MATCH($C59,'Policy Characteristics'!$C:$C,0))),"",INDEX('Policy Characteristics'!D:D,MATCH($C59,'Policy Characteristics'!$C:$C,0)))</f>
        <v>Conventional Pollutant Standard</v>
      </c>
      <c r="K59" s="357" t="str">
        <f>IF(ISBLANK(INDEX('Policy Characteristics'!E:E,MATCH($C59,'Policy Characteristics'!$C:$C,0))),"",INDEX('Policy Characteristics'!E:E,MATCH($C59,'Policy Characteristics'!$C:$C,0)))</f>
        <v>trans reduce regulated pollutants</v>
      </c>
      <c r="L59" s="379">
        <f>IF(ISBLANK(INDEX('Policy Characteristics'!F:F,MATCH($C59,'Policy Characteristics'!$C:$C,0))),"",INDEX('Policy Characteristics'!F:F,MATCH($C59,'Policy Characteristics'!$C:$C,0)))</f>
        <v>0</v>
      </c>
      <c r="M59" s="379">
        <f>IF(ISBLANK(INDEX('Policy Characteristics'!G:G,MATCH($C59,'Policy Characteristics'!$C:$C,0))),"",INDEX('Policy Characteristics'!G:G,MATCH($C59,'Policy Characteristics'!$C:$C,0)))</f>
        <v>1</v>
      </c>
      <c r="N59" s="379">
        <f>IF(ISBLANK(INDEX('Policy Characteristics'!H:H,MATCH($C59,'Policy Characteristics'!$C:$C,0))),"",INDEX('Policy Characteristics'!H:H,MATCH($C59,'Policy Characteristics'!$C:$C,0)))</f>
        <v>0.02</v>
      </c>
      <c r="O59" s="357" t="str">
        <f>IF(ISBLANK(INDEX('Policy Characteristics'!I:I,MATCH($C59,'Policy Characteristics'!$C:$C,0))),"",INDEX('Policy Characteristics'!I:I,MATCH($C59,'Policy Characteristics'!$C:$C,0)))</f>
        <v>% reduction in emissions</v>
      </c>
      <c r="P59" s="357" t="str">
        <f>IF(ISBLANK(INDEX('Policy Characteristics'!J:J,MATCH($C59,'Policy Characteristics'!$C:$C,0))),"",INDEX('Policy Characteristics'!J:J,MATCH($C59,'Policy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9" s="357" t="str">
        <f>IF(ISBLANK(INDEX('Policy Characteristics'!K:K,MATCH($C59,'Policy Characteristics'!$C:$C,0))),"",INDEX('Policy Characteristics'!K:K,MATCH($C59,'Policy Characteristics'!$C:$C,0)))</f>
        <v>transportation-sector-main.html#conv-pol-stds</v>
      </c>
      <c r="R59" s="357" t="str">
        <f>IF(ISBLANK(INDEX('Policy Characteristics'!L:L,MATCH($C59,'Policy Characteristics'!$C:$C,0))),"",INDEX('Policy Characteristics'!L:L,MATCH($C59,'Policy Characteristics'!$C:$C,0)))</f>
        <v>conventional-pollutant-standards.html</v>
      </c>
    </row>
    <row r="60" spans="1:18" s="2" customFormat="1" x14ac:dyDescent="0.35">
      <c r="A60" s="357" t="str">
        <f>IF(ISBLANK(INDEX('Policy Characteristics'!A:A,MATCH($C60,'Policy Characteristics'!$C:$C,0))),"",INDEX('Policy Characteristics'!A:A,MATCH($C60,'Policy Characteristics'!$C:$C,0)))</f>
        <v>Transportation</v>
      </c>
      <c r="B60" s="357" t="str">
        <f>IF(ISBLANK(INDEX('Policy Characteristics'!B:B,MATCH($C60,'Policy Characteristics'!$C:$C,0))),"",INDEX('Policy Characteristics'!B:B,MATCH($C60,'Policy Characteristics'!$C:$C,0)))</f>
        <v>Conventional Pollutant Standards</v>
      </c>
      <c r="C60" s="359" t="str">
        <f t="shared" si="2"/>
        <v>Percentage Reduction of Separately Regulated Pollutants</v>
      </c>
      <c r="D60" s="2" t="s">
        <v>114</v>
      </c>
      <c r="E60" s="2" t="s">
        <v>2266</v>
      </c>
      <c r="F60" s="2" t="s">
        <v>3493</v>
      </c>
      <c r="G60" s="2" t="s">
        <v>2266</v>
      </c>
      <c r="H60" s="199">
        <v>358</v>
      </c>
      <c r="I60" s="9" t="s">
        <v>45</v>
      </c>
      <c r="J60" s="359" t="str">
        <f>IF(ISBLANK(INDEX('Policy Characteristics'!D:D,MATCH($C60,'Policy Characteristics'!$C:$C,0))),"",INDEX('Policy Characteristics'!D:D,MATCH($C60,'Policy Characteristics'!$C:$C,0)))</f>
        <v>Conventional Pollutant Standard</v>
      </c>
      <c r="K60" s="357" t="str">
        <f>IF(ISBLANK(INDEX('Policy Characteristics'!E:E,MATCH($C60,'Policy Characteristics'!$C:$C,0))),"",INDEX('Policy Characteristics'!E:E,MATCH($C60,'Policy Characteristics'!$C:$C,0)))</f>
        <v>trans reduce regulated pollutants</v>
      </c>
      <c r="L60" s="379">
        <f>IF(ISBLANK(INDEX('Policy Characteristics'!F:F,MATCH($C60,'Policy Characteristics'!$C:$C,0))),"",INDEX('Policy Characteristics'!F:F,MATCH($C60,'Policy Characteristics'!$C:$C,0)))</f>
        <v>0</v>
      </c>
      <c r="M60" s="379">
        <f>IF(ISBLANK(INDEX('Policy Characteristics'!G:G,MATCH($C60,'Policy Characteristics'!$C:$C,0))),"",INDEX('Policy Characteristics'!G:G,MATCH($C60,'Policy Characteristics'!$C:$C,0)))</f>
        <v>1</v>
      </c>
      <c r="N60" s="379">
        <f>IF(ISBLANK(INDEX('Policy Characteristics'!H:H,MATCH($C60,'Policy Characteristics'!$C:$C,0))),"",INDEX('Policy Characteristics'!H:H,MATCH($C60,'Policy Characteristics'!$C:$C,0)))</f>
        <v>0.02</v>
      </c>
      <c r="O60" s="357" t="str">
        <f>IF(ISBLANK(INDEX('Policy Characteristics'!I:I,MATCH($C60,'Policy Characteristics'!$C:$C,0))),"",INDEX('Policy Characteristics'!I:I,MATCH($C60,'Policy Characteristics'!$C:$C,0)))</f>
        <v>% reduction in emissions</v>
      </c>
      <c r="P60" s="357" t="str">
        <f>IF(ISBLANK(INDEX('Policy Characteristics'!J:J,MATCH($C60,'Policy Characteristics'!$C:$C,0))),"",INDEX('Policy Characteristics'!J:J,MATCH($C60,'Policy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0" s="357" t="str">
        <f>IF(ISBLANK(INDEX('Policy Characteristics'!K:K,MATCH($C60,'Policy Characteristics'!$C:$C,0))),"",INDEX('Policy Characteristics'!K:K,MATCH($C60,'Policy Characteristics'!$C:$C,0)))</f>
        <v>transportation-sector-main.html#conv-pol-stds</v>
      </c>
      <c r="R60" s="357" t="str">
        <f>IF(ISBLANK(INDEX('Policy Characteristics'!L:L,MATCH($C60,'Policy Characteristics'!$C:$C,0))),"",INDEX('Policy Characteristics'!L:L,MATCH($C60,'Policy Characteristics'!$C:$C,0)))</f>
        <v>conventional-pollutant-standards.html</v>
      </c>
    </row>
    <row r="61" spans="1:18" s="2" customFormat="1" x14ac:dyDescent="0.35">
      <c r="A61" s="357" t="str">
        <f>IF(ISBLANK(INDEX('Policy Characteristics'!A:A,MATCH($C61,'Policy Characteristics'!$C:$C,0))),"",INDEX('Policy Characteristics'!A:A,MATCH($C61,'Policy Characteristics'!$C:$C,0)))</f>
        <v>Transportation</v>
      </c>
      <c r="B61" s="357" t="str">
        <f>IF(ISBLANK(INDEX('Policy Characteristics'!B:B,MATCH($C61,'Policy Characteristics'!$C:$C,0))),"",INDEX('Policy Characteristics'!B:B,MATCH($C61,'Policy Characteristics'!$C:$C,0)))</f>
        <v>Conventional Pollutant Standards</v>
      </c>
      <c r="C61" s="359" t="str">
        <f t="shared" si="2"/>
        <v>Percentage Reduction of Separately Regulated Pollutants</v>
      </c>
      <c r="D61" s="2" t="s">
        <v>114</v>
      </c>
      <c r="E61" s="2" t="s">
        <v>2268</v>
      </c>
      <c r="F61" s="2" t="s">
        <v>3493</v>
      </c>
      <c r="G61" s="2" t="s">
        <v>2268</v>
      </c>
      <c r="H61" s="199">
        <v>359</v>
      </c>
      <c r="I61" s="9" t="s">
        <v>45</v>
      </c>
      <c r="J61" s="359" t="str">
        <f>IF(ISBLANK(INDEX('Policy Characteristics'!D:D,MATCH($C61,'Policy Characteristics'!$C:$C,0))),"",INDEX('Policy Characteristics'!D:D,MATCH($C61,'Policy Characteristics'!$C:$C,0)))</f>
        <v>Conventional Pollutant Standard</v>
      </c>
      <c r="K61" s="357" t="str">
        <f>IF(ISBLANK(INDEX('Policy Characteristics'!E:E,MATCH($C61,'Policy Characteristics'!$C:$C,0))),"",INDEX('Policy Characteristics'!E:E,MATCH($C61,'Policy Characteristics'!$C:$C,0)))</f>
        <v>trans reduce regulated pollutants</v>
      </c>
      <c r="L61" s="379">
        <f>IF(ISBLANK(INDEX('Policy Characteristics'!F:F,MATCH($C61,'Policy Characteristics'!$C:$C,0))),"",INDEX('Policy Characteristics'!F:F,MATCH($C61,'Policy Characteristics'!$C:$C,0)))</f>
        <v>0</v>
      </c>
      <c r="M61" s="379">
        <f>IF(ISBLANK(INDEX('Policy Characteristics'!G:G,MATCH($C61,'Policy Characteristics'!$C:$C,0))),"",INDEX('Policy Characteristics'!G:G,MATCH($C61,'Policy Characteristics'!$C:$C,0)))</f>
        <v>1</v>
      </c>
      <c r="N61" s="379">
        <f>IF(ISBLANK(INDEX('Policy Characteristics'!H:H,MATCH($C61,'Policy Characteristics'!$C:$C,0))),"",INDEX('Policy Characteristics'!H:H,MATCH($C61,'Policy Characteristics'!$C:$C,0)))</f>
        <v>0.02</v>
      </c>
      <c r="O61" s="357" t="str">
        <f>IF(ISBLANK(INDEX('Policy Characteristics'!I:I,MATCH($C61,'Policy Characteristics'!$C:$C,0))),"",INDEX('Policy Characteristics'!I:I,MATCH($C61,'Policy Characteristics'!$C:$C,0)))</f>
        <v>% reduction in emissions</v>
      </c>
      <c r="P61" s="357" t="str">
        <f>IF(ISBLANK(INDEX('Policy Characteristics'!J:J,MATCH($C61,'Policy Characteristics'!$C:$C,0))),"",INDEX('Policy Characteristics'!J:J,MATCH($C61,'Policy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1" s="357" t="str">
        <f>IF(ISBLANK(INDEX('Policy Characteristics'!K:K,MATCH($C61,'Policy Characteristics'!$C:$C,0))),"",INDEX('Policy Characteristics'!K:K,MATCH($C61,'Policy Characteristics'!$C:$C,0)))</f>
        <v>transportation-sector-main.html#conv-pol-stds</v>
      </c>
      <c r="R61" s="357" t="str">
        <f>IF(ISBLANK(INDEX('Policy Characteristics'!L:L,MATCH($C61,'Policy Characteristics'!$C:$C,0))),"",INDEX('Policy Characteristics'!L:L,MATCH($C61,'Policy Characteristics'!$C:$C,0)))</f>
        <v>conventional-pollutant-standards.html</v>
      </c>
    </row>
    <row r="62" spans="1:18" s="2" customFormat="1" x14ac:dyDescent="0.35">
      <c r="A62" s="357" t="str">
        <f>IF(ISBLANK(INDEX('Policy Characteristics'!A:A,MATCH($C62,'Policy Characteristics'!$C:$C,0))),"",INDEX('Policy Characteristics'!A:A,MATCH($C62,'Policy Characteristics'!$C:$C,0)))</f>
        <v>Transportation</v>
      </c>
      <c r="B62" s="357" t="str">
        <f>IF(ISBLANK(INDEX('Policy Characteristics'!B:B,MATCH($C62,'Policy Characteristics'!$C:$C,0))),"",INDEX('Policy Characteristics'!B:B,MATCH($C62,'Policy Characteristics'!$C:$C,0)))</f>
        <v>Electric Vehicle Charger Deployment</v>
      </c>
      <c r="C62" s="358" t="s">
        <v>2507</v>
      </c>
      <c r="H62" s="199">
        <v>360</v>
      </c>
      <c r="I62" s="9" t="s">
        <v>45</v>
      </c>
      <c r="J62" s="359" t="str">
        <f>IF(ISBLANK(INDEX('Policy Characteristics'!D:D,MATCH($C62,'Policy Characteristics'!$C:$C,0))),"",INDEX('Policy Characteristics'!D:D,MATCH($C62,'Policy Characteristics'!$C:$C,0)))</f>
        <v>EV Charger Deployment</v>
      </c>
      <c r="K62" s="357" t="str">
        <f>IF(ISBLANK(INDEX('Policy Characteristics'!E:E,MATCH($C62,'Policy Characteristics'!$C:$C,0))),"",INDEX('Policy Characteristics'!E:E,MATCH($C62,'Policy Characteristics'!$C:$C,0)))</f>
        <v>trans EV charger deployment</v>
      </c>
      <c r="L62" s="357">
        <f>IF(ISBLANK(INDEX('Policy Characteristics'!F:F,MATCH($C62,'Policy Characteristics'!$C:$C,0))),"",INDEX('Policy Characteristics'!F:F,MATCH($C62,'Policy Characteristics'!$C:$C,0)))</f>
        <v>0</v>
      </c>
      <c r="M62" s="357">
        <f>IF(ISBLANK(INDEX('Policy Characteristics'!G:G,MATCH($C62,'Policy Characteristics'!$C:$C,0))),"",INDEX('Policy Characteristics'!G:G,MATCH($C62,'Policy Characteristics'!$C:$C,0)))</f>
        <v>300</v>
      </c>
      <c r="N62" s="357">
        <f>IF(ISBLANK(INDEX('Policy Characteristics'!H:H,MATCH($C62,'Policy Characteristics'!$C:$C,0))),"",INDEX('Policy Characteristics'!H:H,MATCH($C62,'Policy Characteristics'!$C:$C,0)))</f>
        <v>5</v>
      </c>
      <c r="O62" s="357" t="str">
        <f>IF(ISBLANK(INDEX('Policy Characteristics'!I:I,MATCH($C62,'Policy Characteristics'!$C:$C,0))),"",INDEX('Policy Characteristics'!I:I,MATCH($C62,'Policy Characteristics'!$C:$C,0)))</f>
        <v>chargers / 100k pop</v>
      </c>
      <c r="P62" s="357" t="str">
        <f>IF(ISBLANK(INDEX('Policy Characteristics'!J:J,MATCH($C62,'Policy Characteristics'!$C:$C,0))),"",INDEX('Policy Characteristics'!J:J,MATCH($C62,'Policy Characteristics'!$C:$C,0)))</f>
        <v>**Description:** This policy represents increasing the deployment of EV charging stations, including DC Fast and Level 2 charging stations.  It is set in chargers per 100,000 people (cumulative, not per year), additional to chargers in the BAU case. This policy lever does not have an effect on energy use/emissions/deployment. It is meant to account for the costs of additional charging infrastructure.   // **Guidance for setting values:** As of Mar 2019, the U.S. had 63,000 chargers, just under 20 chargers per 100k pop.  In 2016, the U.S. had 111,076 gas stations with an average of 8 fuel pumps each, or 275 pumps per 100k pop.  Therefore, a lever setting of 255 would cause the population density of EV chargers to equal the 2016 population density of fuel pumps.</v>
      </c>
      <c r="Q62" s="357" t="str">
        <f>IF(ISBLANK(INDEX('Policy Characteristics'!K:K,MATCH($C62,'Policy Characteristics'!$C:$C,0))),"",INDEX('Policy Characteristics'!K:K,MATCH($C62,'Policy Characteristics'!$C:$C,0)))</f>
        <v/>
      </c>
      <c r="R62" s="357" t="str">
        <f>IF(ISBLANK(INDEX('Policy Characteristics'!L:L,MATCH($C62,'Policy Characteristics'!$C:$C,0))),"",INDEX('Policy Characteristics'!L:L,MATCH($C62,'Policy Characteristics'!$C:$C,0)))</f>
        <v>ev-charger-deployment.html</v>
      </c>
    </row>
    <row r="63" spans="1:18" s="2" customFormat="1" x14ac:dyDescent="0.35">
      <c r="A63" s="357" t="str">
        <f>IF(ISBLANK(INDEX('Policy Characteristics'!A:A,MATCH($C63,'Policy Characteristics'!$C:$C,0))),"",INDEX('Policy Characteristics'!A:A,MATCH($C63,'Policy Characteristics'!$C:$C,0)))</f>
        <v>Transportation</v>
      </c>
      <c r="B63" s="357" t="str">
        <f>IF(ISBLANK(INDEX('Policy Characteristics'!B:B,MATCH($C63,'Policy Characteristics'!$C:$C,0))),"",INDEX('Policy Characteristics'!B:B,MATCH($C63,'Policy Characteristics'!$C:$C,0)))</f>
        <v>Electric Vehicle Range &amp; Charging Time</v>
      </c>
      <c r="C63" s="360" t="s">
        <v>2503</v>
      </c>
      <c r="D63" s="53"/>
      <c r="E63" s="53"/>
      <c r="F63" s="53"/>
      <c r="G63" s="53"/>
      <c r="H63" s="199">
        <v>361</v>
      </c>
      <c r="I63" s="53" t="s">
        <v>45</v>
      </c>
      <c r="J63" s="359" t="str">
        <f>IF(ISBLANK(INDEX('Policy Characteristics'!D:D,MATCH($C63,'Policy Characteristics'!$C:$C,0))),"",INDEX('Policy Characteristics'!D:D,MATCH($C63,'Policy Characteristics'!$C:$C,0)))</f>
        <v>EV Range &amp; Charging Time</v>
      </c>
      <c r="K63" s="357" t="str">
        <f>IF(ISBLANK(INDEX('Policy Characteristics'!E:E,MATCH($C63,'Policy Characteristics'!$C:$C,0))),"",INDEX('Policy Characteristics'!E:E,MATCH($C63,'Policy Characteristics'!$C:$C,0)))</f>
        <v>trans reduce EV range anxiety and charging time</v>
      </c>
      <c r="L63" s="379">
        <f>IF(ISBLANK(INDEX('Policy Characteristics'!F:F,MATCH($C63,'Policy Characteristics'!$C:$C,0))),"",INDEX('Policy Characteristics'!F:F,MATCH($C63,'Policy Characteristics'!$C:$C,0)))</f>
        <v>0</v>
      </c>
      <c r="M63" s="379">
        <f>IF(ISBLANK(INDEX('Policy Characteristics'!G:G,MATCH($C63,'Policy Characteristics'!$C:$C,0))),"",INDEX('Policy Characteristics'!G:G,MATCH($C63,'Policy Characteristics'!$C:$C,0)))</f>
        <v>1</v>
      </c>
      <c r="N63" s="379">
        <f>IF(ISBLANK(INDEX('Policy Characteristics'!H:H,MATCH($C63,'Policy Characteristics'!$C:$C,0))),"",INDEX('Policy Characteristics'!H:H,MATCH($C63,'Policy Characteristics'!$C:$C,0)))</f>
        <v>0.02</v>
      </c>
      <c r="O63" s="357" t="str">
        <f>IF(ISBLANK(INDEX('Policy Characteristics'!I:I,MATCH($C63,'Policy Characteristics'!$C:$C,0))),"",INDEX('Policy Characteristics'!I:I,MATCH($C63,'Policy Characteristics'!$C:$C,0)))</f>
        <v>% reduction in concern</v>
      </c>
      <c r="P63" s="357" t="str">
        <f>IF(ISBLANK(INDEX('Policy Characteristics'!J:J,MATCH($C63,'Policy Characteristics'!$C:$C,0))),"",INDEX('Policy Characteristics'!J:J,MATCH($C63,'Policy Characteristics'!$C:$C,0)))</f>
        <v>**Description:**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cars and SUVs (most light-duty road vehicles).  // **Guidance for setting values:** U.S. model year 2017 all-electric (not hybrid) vehicles had ranges from 58 to 335 miles (median 114 miles), and the typical charging time was 0.5 hours (with a DC Fast charger) or 3.5 hours (with a Level 2 charger).</v>
      </c>
      <c r="Q63" s="357" t="str">
        <f>IF(ISBLANK(INDEX('Policy Characteristics'!K:K,MATCH($C63,'Policy Characteristics'!$C:$C,0))),"",INDEX('Policy Characteristics'!K:K,MATCH($C63,'Policy Characteristics'!$C:$C,0)))</f>
        <v/>
      </c>
      <c r="R63" s="357" t="str">
        <f>IF(ISBLANK(INDEX('Policy Characteristics'!L:L,MATCH($C63,'Policy Characteristics'!$C:$C,0))),"",INDEX('Policy Characteristics'!L:L,MATCH($C63,'Policy Characteristics'!$C:$C,0)))</f>
        <v>reduce-range-anxiety-charging-time.html</v>
      </c>
    </row>
    <row r="64" spans="1:18" s="2" customFormat="1" x14ac:dyDescent="0.35">
      <c r="A64" s="357" t="str">
        <f>IF(ISBLANK(INDEX('Policy Characteristics'!A:A,MATCH($C64,'Policy Characteristics'!$C:$C,0))),"",INDEX('Policy Characteristics'!A:A,MATCH($C64,'Policy Characteristics'!$C:$C,0)))</f>
        <v>Transportation</v>
      </c>
      <c r="B64" s="357" t="str">
        <f>IF(ISBLANK(INDEX('Policy Characteristics'!B:B,MATCH($C64,'Policy Characteristics'!$C:$C,0))),"",INDEX('Policy Characteristics'!B:B,MATCH($C64,'Policy Characteristics'!$C:$C,0)))</f>
        <v>Electric Vehicle Sales Standard</v>
      </c>
      <c r="C64" s="360" t="s">
        <v>491</v>
      </c>
      <c r="D64" s="53" t="s">
        <v>46</v>
      </c>
      <c r="E64" s="53" t="s">
        <v>38</v>
      </c>
      <c r="F64" s="53" t="s">
        <v>85</v>
      </c>
      <c r="G64" s="2" t="s">
        <v>3500</v>
      </c>
      <c r="H64" s="56">
        <v>186</v>
      </c>
      <c r="I64" s="53" t="s">
        <v>44</v>
      </c>
      <c r="J64" s="359" t="str">
        <f>IF(ISBLANK(INDEX('Policy Characteristics'!D:D,MATCH($C64,'Policy Characteristics'!$C:$C,0))),"",INDEX('Policy Characteristics'!D:D,MATCH($C64,'Policy Characteristics'!$C:$C,0)))</f>
        <v>EV Sales Standard</v>
      </c>
      <c r="K64" s="357" t="str">
        <f>IF(ISBLANK(INDEX('Policy Characteristics'!E:E,MATCH($C64,'Policy Characteristics'!$C:$C,0))),"",INDEX('Policy Characteristics'!E:E,MATCH($C64,'Policy Characteristics'!$C:$C,0)))</f>
        <v>trans EV minimum</v>
      </c>
      <c r="L64" s="379">
        <f>IF(ISBLANK(INDEX('Policy Characteristics'!F:F,MATCH($C64,'Policy Characteristics'!$C:$C,0))),"",INDEX('Policy Characteristics'!F:F,MATCH($C64,'Policy Characteristics'!$C:$C,0)))</f>
        <v>0</v>
      </c>
      <c r="M64" s="379">
        <f>IF(ISBLANK(INDEX('Policy Characteristics'!G:G,MATCH($C64,'Policy Characteristics'!$C:$C,0))),"",INDEX('Policy Characteristics'!G:G,MATCH($C64,'Policy Characteristics'!$C:$C,0)))</f>
        <v>1</v>
      </c>
      <c r="N64" s="379">
        <f>IF(ISBLANK(INDEX('Policy Characteristics'!H:H,MATCH($C64,'Policy Characteristics'!$C:$C,0))),"",INDEX('Policy Characteristics'!H:H,MATCH($C64,'Policy Characteristics'!$C:$C,0)))</f>
        <v>0.01</v>
      </c>
      <c r="O64" s="357" t="str">
        <f>IF(ISBLANK(INDEX('Policy Characteristics'!I:I,MATCH($C64,'Policy Characteristics'!$C:$C,0))),"",INDEX('Policy Characteristics'!I:I,MATCH($C64,'Policy Characteristics'!$C:$C,0)))</f>
        <v>% of new vehicles sold</v>
      </c>
      <c r="P64" s="357" t="str">
        <f>IF(ISBLANK(INDEX('Policy Characteristics'!J:J,MATCH($C64,'Policy Characteristics'!$C:$C,0))),"",INDEX('Policy Characteristics'!J:J,MATCH($C64,'Policy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4" s="357" t="str">
        <f>IF(ISBLANK(INDEX('Policy Characteristics'!K:K,MATCH($C64,'Policy Characteristics'!$C:$C,0))),"",INDEX('Policy Characteristics'!K:K,MATCH($C64,'Policy Characteristics'!$C:$C,0)))</f>
        <v>transportation-sector-main.html#ev-mandate</v>
      </c>
      <c r="R64" s="357" t="str">
        <f>IF(ISBLANK(INDEX('Policy Characteristics'!L:L,MATCH($C64,'Policy Characteristics'!$C:$C,0))),"",INDEX('Policy Characteristics'!L:L,MATCH($C64,'Policy Characteristics'!$C:$C,0)))</f>
        <v>ev-mandate.html</v>
      </c>
    </row>
    <row r="65" spans="1:18" s="2" customFormat="1" ht="14.5" customHeight="1" x14ac:dyDescent="0.35">
      <c r="A65" s="357" t="str">
        <f>IF(ISBLANK(INDEX('Policy Characteristics'!A:A,MATCH($C65,'Policy Characteristics'!$C:$C,0))),"",INDEX('Policy Characteristics'!A:A,MATCH($C65,'Policy Characteristics'!$C:$C,0)))</f>
        <v>Transportation</v>
      </c>
      <c r="B65" s="357" t="str">
        <f>IF(ISBLANK(INDEX('Policy Characteristics'!B:B,MATCH($C65,'Policy Characteristics'!$C:$C,0))),"",INDEX('Policy Characteristics'!B:B,MATCH($C65,'Policy Characteristics'!$C:$C,0)))</f>
        <v>Electric Vehicle Sales Standard</v>
      </c>
      <c r="C65" s="361" t="str">
        <f t="shared" ref="C65:C75" si="3">C$64</f>
        <v>Additional Minimum Required EV Sales Percentage</v>
      </c>
      <c r="D65" s="67" t="s">
        <v>43</v>
      </c>
      <c r="E65" s="67" t="s">
        <v>38</v>
      </c>
      <c r="F65" s="67" t="s">
        <v>86</v>
      </c>
      <c r="G65" s="196" t="s">
        <v>3489</v>
      </c>
      <c r="H65" s="56">
        <v>203</v>
      </c>
      <c r="I65" s="9" t="s">
        <v>44</v>
      </c>
      <c r="J65" s="359" t="str">
        <f>IF(ISBLANK(INDEX('Policy Characteristics'!D:D,MATCH($C65,'Policy Characteristics'!$C:$C,0))),"",INDEX('Policy Characteristics'!D:D,MATCH($C65,'Policy Characteristics'!$C:$C,0)))</f>
        <v>EV Sales Standard</v>
      </c>
      <c r="K65" s="357" t="str">
        <f>IF(ISBLANK(INDEX('Policy Characteristics'!E:E,MATCH($C65,'Policy Characteristics'!$C:$C,0))),"",INDEX('Policy Characteristics'!E:E,MATCH($C65,'Policy Characteristics'!$C:$C,0)))</f>
        <v>trans EV minimum</v>
      </c>
      <c r="L65" s="379">
        <f>IF(ISBLANK(INDEX('Policy Characteristics'!F:F,MATCH($C65,'Policy Characteristics'!$C:$C,0))),"",INDEX('Policy Characteristics'!F:F,MATCH($C65,'Policy Characteristics'!$C:$C,0)))</f>
        <v>0</v>
      </c>
      <c r="M65" s="379">
        <f>IF(ISBLANK(INDEX('Policy Characteristics'!G:G,MATCH($C65,'Policy Characteristics'!$C:$C,0))),"",INDEX('Policy Characteristics'!G:G,MATCH($C65,'Policy Characteristics'!$C:$C,0)))</f>
        <v>1</v>
      </c>
      <c r="N65" s="379">
        <f>IF(ISBLANK(INDEX('Policy Characteristics'!H:H,MATCH($C65,'Policy Characteristics'!$C:$C,0))),"",INDEX('Policy Characteristics'!H:H,MATCH($C65,'Policy Characteristics'!$C:$C,0)))</f>
        <v>0.01</v>
      </c>
      <c r="O65" s="357" t="str">
        <f>IF(ISBLANK(INDEX('Policy Characteristics'!I:I,MATCH($C65,'Policy Characteristics'!$C:$C,0))),"",INDEX('Policy Characteristics'!I:I,MATCH($C65,'Policy Characteristics'!$C:$C,0)))</f>
        <v>% of new vehicles sold</v>
      </c>
      <c r="P65" s="357" t="str">
        <f>IF(ISBLANK(INDEX('Policy Characteristics'!J:J,MATCH($C65,'Policy Characteristics'!$C:$C,0))),"",INDEX('Policy Characteristics'!J:J,MATCH($C65,'Policy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5" s="357" t="str">
        <f>IF(ISBLANK(INDEX('Policy Characteristics'!K:K,MATCH($C65,'Policy Characteristics'!$C:$C,0))),"",INDEX('Policy Characteristics'!K:K,MATCH($C65,'Policy Characteristics'!$C:$C,0)))</f>
        <v>transportation-sector-main.html#ev-mandate</v>
      </c>
      <c r="R65" s="357" t="str">
        <f>IF(ISBLANK(INDEX('Policy Characteristics'!L:L,MATCH($C65,'Policy Characteristics'!$C:$C,0))),"",INDEX('Policy Characteristics'!L:L,MATCH($C65,'Policy Characteristics'!$C:$C,0)))</f>
        <v>ev-mandate.html</v>
      </c>
    </row>
    <row r="66" spans="1:18" s="2" customFormat="1" ht="14.5" customHeight="1" x14ac:dyDescent="0.35">
      <c r="A66" s="357" t="str">
        <f>IF(ISBLANK(INDEX('Policy Characteristics'!A:A,MATCH($C66,'Policy Characteristics'!$C:$C,0))),"",INDEX('Policy Characteristics'!A:A,MATCH($C66,'Policy Characteristics'!$C:$C,0)))</f>
        <v>Transportation</v>
      </c>
      <c r="B66" s="357" t="str">
        <f>IF(ISBLANK(INDEX('Policy Characteristics'!B:B,MATCH($C66,'Policy Characteristics'!$C:$C,0))),"",INDEX('Policy Characteristics'!B:B,MATCH($C66,'Policy Characteristics'!$C:$C,0)))</f>
        <v>Electric Vehicle Sales Standard</v>
      </c>
      <c r="C66" s="361" t="str">
        <f t="shared" si="3"/>
        <v>Additional Minimum Required EV Sales Percentage</v>
      </c>
      <c r="D66" s="67" t="s">
        <v>46</v>
      </c>
      <c r="E66" s="67" t="s">
        <v>39</v>
      </c>
      <c r="F66" s="67" t="s">
        <v>85</v>
      </c>
      <c r="G66" s="196" t="s">
        <v>2388</v>
      </c>
      <c r="H66" s="56">
        <v>187</v>
      </c>
      <c r="I66" s="53" t="s">
        <v>44</v>
      </c>
      <c r="J66" s="359" t="str">
        <f>IF(ISBLANK(INDEX('Policy Characteristics'!D:D,MATCH($C66,'Policy Characteristics'!$C:$C,0))),"",INDEX('Policy Characteristics'!D:D,MATCH($C66,'Policy Characteristics'!$C:$C,0)))</f>
        <v>EV Sales Standard</v>
      </c>
      <c r="K66" s="357" t="str">
        <f>IF(ISBLANK(INDEX('Policy Characteristics'!E:E,MATCH($C66,'Policy Characteristics'!$C:$C,0))),"",INDEX('Policy Characteristics'!E:E,MATCH($C66,'Policy Characteristics'!$C:$C,0)))</f>
        <v>trans EV minimum</v>
      </c>
      <c r="L66" s="379">
        <f>IF(ISBLANK(INDEX('Policy Characteristics'!F:F,MATCH($C66,'Policy Characteristics'!$C:$C,0))),"",INDEX('Policy Characteristics'!F:F,MATCH($C66,'Policy Characteristics'!$C:$C,0)))</f>
        <v>0</v>
      </c>
      <c r="M66" s="379">
        <f>IF(ISBLANK(INDEX('Policy Characteristics'!G:G,MATCH($C66,'Policy Characteristics'!$C:$C,0))),"",INDEX('Policy Characteristics'!G:G,MATCH($C66,'Policy Characteristics'!$C:$C,0)))</f>
        <v>1</v>
      </c>
      <c r="N66" s="379">
        <f>IF(ISBLANK(INDEX('Policy Characteristics'!H:H,MATCH($C66,'Policy Characteristics'!$C:$C,0))),"",INDEX('Policy Characteristics'!H:H,MATCH($C66,'Policy Characteristics'!$C:$C,0)))</f>
        <v>0.01</v>
      </c>
      <c r="O66" s="357" t="str">
        <f>IF(ISBLANK(INDEX('Policy Characteristics'!I:I,MATCH($C66,'Policy Characteristics'!$C:$C,0))),"",INDEX('Policy Characteristics'!I:I,MATCH($C66,'Policy Characteristics'!$C:$C,0)))</f>
        <v>% of new vehicles sold</v>
      </c>
      <c r="P66" s="357" t="str">
        <f>IF(ISBLANK(INDEX('Policy Characteristics'!J:J,MATCH($C66,'Policy Characteristics'!$C:$C,0))),"",INDEX('Policy Characteristics'!J:J,MATCH($C66,'Policy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6" s="357" t="str">
        <f>IF(ISBLANK(INDEX('Policy Characteristics'!K:K,MATCH($C66,'Policy Characteristics'!$C:$C,0))),"",INDEX('Policy Characteristics'!K:K,MATCH($C66,'Policy Characteristics'!$C:$C,0)))</f>
        <v>transportation-sector-main.html#ev-mandate</v>
      </c>
      <c r="R66" s="357" t="str">
        <f>IF(ISBLANK(INDEX('Policy Characteristics'!L:L,MATCH($C66,'Policy Characteristics'!$C:$C,0))),"",INDEX('Policy Characteristics'!L:L,MATCH($C66,'Policy Characteristics'!$C:$C,0)))</f>
        <v>ev-mandate.html</v>
      </c>
    </row>
    <row r="67" spans="1:18" s="2" customFormat="1" ht="14.5" customHeight="1" x14ac:dyDescent="0.35">
      <c r="A67" s="357" t="str">
        <f>IF(ISBLANK(INDEX('Policy Characteristics'!A:A,MATCH($C67,'Policy Characteristics'!$C:$C,0))),"",INDEX('Policy Characteristics'!A:A,MATCH($C67,'Policy Characteristics'!$C:$C,0)))</f>
        <v>Transportation</v>
      </c>
      <c r="B67" s="357" t="str">
        <f>IF(ISBLANK(INDEX('Policy Characteristics'!B:B,MATCH($C67,'Policy Characteristics'!$C:$C,0))),"",INDEX('Policy Characteristics'!B:B,MATCH($C67,'Policy Characteristics'!$C:$C,0)))</f>
        <v>Electric Vehicle Sales Standard</v>
      </c>
      <c r="C67" s="361" t="str">
        <f t="shared" si="3"/>
        <v>Additional Minimum Required EV Sales Percentage</v>
      </c>
      <c r="D67" s="67" t="s">
        <v>43</v>
      </c>
      <c r="E67" s="67" t="s">
        <v>39</v>
      </c>
      <c r="F67" s="67" t="s">
        <v>86</v>
      </c>
      <c r="G67" s="196" t="s">
        <v>3496</v>
      </c>
      <c r="H67" s="56">
        <v>191</v>
      </c>
      <c r="I67" s="53" t="s">
        <v>44</v>
      </c>
      <c r="J67" s="359" t="str">
        <f>IF(ISBLANK(INDEX('Policy Characteristics'!D:D,MATCH($C67,'Policy Characteristics'!$C:$C,0))),"",INDEX('Policy Characteristics'!D:D,MATCH($C67,'Policy Characteristics'!$C:$C,0)))</f>
        <v>EV Sales Standard</v>
      </c>
      <c r="K67" s="357" t="str">
        <f>IF(ISBLANK(INDEX('Policy Characteristics'!E:E,MATCH($C67,'Policy Characteristics'!$C:$C,0))),"",INDEX('Policy Characteristics'!E:E,MATCH($C67,'Policy Characteristics'!$C:$C,0)))</f>
        <v>trans EV minimum</v>
      </c>
      <c r="L67" s="379">
        <f>IF(ISBLANK(INDEX('Policy Characteristics'!F:F,MATCH($C67,'Policy Characteristics'!$C:$C,0))),"",INDEX('Policy Characteristics'!F:F,MATCH($C67,'Policy Characteristics'!$C:$C,0)))</f>
        <v>0</v>
      </c>
      <c r="M67" s="379">
        <f>IF(ISBLANK(INDEX('Policy Characteristics'!G:G,MATCH($C67,'Policy Characteristics'!$C:$C,0))),"",INDEX('Policy Characteristics'!G:G,MATCH($C67,'Policy Characteristics'!$C:$C,0)))</f>
        <v>1</v>
      </c>
      <c r="N67" s="379">
        <f>IF(ISBLANK(INDEX('Policy Characteristics'!H:H,MATCH($C67,'Policy Characteristics'!$C:$C,0))),"",INDEX('Policy Characteristics'!H:H,MATCH($C67,'Policy Characteristics'!$C:$C,0)))</f>
        <v>0.01</v>
      </c>
      <c r="O67" s="357" t="str">
        <f>IF(ISBLANK(INDEX('Policy Characteristics'!I:I,MATCH($C67,'Policy Characteristics'!$C:$C,0))),"",INDEX('Policy Characteristics'!I:I,MATCH($C67,'Policy Characteristics'!$C:$C,0)))</f>
        <v>% of new vehicles sold</v>
      </c>
      <c r="P67" s="357" t="str">
        <f>IF(ISBLANK(INDEX('Policy Characteristics'!J:J,MATCH($C67,'Policy Characteristics'!$C:$C,0))),"",INDEX('Policy Characteristics'!J:J,MATCH($C67,'Policy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7" s="357" t="str">
        <f>IF(ISBLANK(INDEX('Policy Characteristics'!K:K,MATCH($C67,'Policy Characteristics'!$C:$C,0))),"",INDEX('Policy Characteristics'!K:K,MATCH($C67,'Policy Characteristics'!$C:$C,0)))</f>
        <v>transportation-sector-main.html#ev-mandate</v>
      </c>
      <c r="R67" s="357" t="str">
        <f>IF(ISBLANK(INDEX('Policy Characteristics'!L:L,MATCH($C67,'Policy Characteristics'!$C:$C,0))),"",INDEX('Policy Characteristics'!L:L,MATCH($C67,'Policy Characteristics'!$C:$C,0)))</f>
        <v>ev-mandate.html</v>
      </c>
    </row>
    <row r="68" spans="1:18" s="2" customFormat="1" x14ac:dyDescent="0.35">
      <c r="A68" s="357" t="str">
        <f>IF(ISBLANK(INDEX('Policy Characteristics'!A:A,MATCH($C68,'Policy Characteristics'!$C:$C,0))),"",INDEX('Policy Characteristics'!A:A,MATCH($C68,'Policy Characteristics'!$C:$C,0)))</f>
        <v>Transportation</v>
      </c>
      <c r="B68" s="357" t="str">
        <f>IF(ISBLANK(INDEX('Policy Characteristics'!B:B,MATCH($C68,'Policy Characteristics'!$C:$C,0))),"",INDEX('Policy Characteristics'!B:B,MATCH($C68,'Policy Characteristics'!$C:$C,0)))</f>
        <v>Electric Vehicle Sales Standard</v>
      </c>
      <c r="C68" s="361" t="str">
        <f t="shared" si="3"/>
        <v>Additional Minimum Required EV Sales Percentage</v>
      </c>
      <c r="D68" s="67" t="s">
        <v>46</v>
      </c>
      <c r="E68" s="67" t="s">
        <v>40</v>
      </c>
      <c r="F68" s="67" t="s">
        <v>85</v>
      </c>
      <c r="G68" s="67" t="s">
        <v>3497</v>
      </c>
      <c r="H68" s="56">
        <v>496</v>
      </c>
      <c r="I68" s="53" t="s">
        <v>44</v>
      </c>
      <c r="J68" s="359" t="str">
        <f>IF(ISBLANK(INDEX('Policy Characteristics'!D:D,MATCH($C68,'Policy Characteristics'!$C:$C,0))),"",INDEX('Policy Characteristics'!D:D,MATCH($C68,'Policy Characteristics'!$C:$C,0)))</f>
        <v>EV Sales Standard</v>
      </c>
      <c r="K68" s="357" t="str">
        <f>IF(ISBLANK(INDEX('Policy Characteristics'!E:E,MATCH($C68,'Policy Characteristics'!$C:$C,0))),"",INDEX('Policy Characteristics'!E:E,MATCH($C68,'Policy Characteristics'!$C:$C,0)))</f>
        <v>trans EV minimum</v>
      </c>
      <c r="L68" s="379">
        <f>IF(ISBLANK(INDEX('Policy Characteristics'!F:F,MATCH($C68,'Policy Characteristics'!$C:$C,0))),"",INDEX('Policy Characteristics'!F:F,MATCH($C68,'Policy Characteristics'!$C:$C,0)))</f>
        <v>0</v>
      </c>
      <c r="M68" s="379">
        <f>IF(ISBLANK(INDEX('Policy Characteristics'!G:G,MATCH($C68,'Policy Characteristics'!$C:$C,0))),"",INDEX('Policy Characteristics'!G:G,MATCH($C68,'Policy Characteristics'!$C:$C,0)))</f>
        <v>1</v>
      </c>
      <c r="N68" s="379">
        <f>IF(ISBLANK(INDEX('Policy Characteristics'!H:H,MATCH($C68,'Policy Characteristics'!$C:$C,0))),"",INDEX('Policy Characteristics'!H:H,MATCH($C68,'Policy Characteristics'!$C:$C,0)))</f>
        <v>0.01</v>
      </c>
      <c r="O68" s="357" t="str">
        <f>IF(ISBLANK(INDEX('Policy Characteristics'!I:I,MATCH($C68,'Policy Characteristics'!$C:$C,0))),"",INDEX('Policy Characteristics'!I:I,MATCH($C68,'Policy Characteristics'!$C:$C,0)))</f>
        <v>% of new vehicles sold</v>
      </c>
      <c r="P68" s="357" t="str">
        <f>IF(ISBLANK(INDEX('Policy Characteristics'!J:J,MATCH($C68,'Policy Characteristics'!$C:$C,0))),"",INDEX('Policy Characteristics'!J:J,MATCH($C68,'Policy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8" s="357" t="str">
        <f>IF(ISBLANK(INDEX('Policy Characteristics'!K:K,MATCH($C68,'Policy Characteristics'!$C:$C,0))),"",INDEX('Policy Characteristics'!K:K,MATCH($C68,'Policy Characteristics'!$C:$C,0)))</f>
        <v>transportation-sector-main.html#ev-mandate</v>
      </c>
      <c r="R68" s="357" t="str">
        <f>IF(ISBLANK(INDEX('Policy Characteristics'!L:L,MATCH($C68,'Policy Characteristics'!$C:$C,0))),"",INDEX('Policy Characteristics'!L:L,MATCH($C68,'Policy Characteristics'!$C:$C,0)))</f>
        <v>ev-mandate.html</v>
      </c>
    </row>
    <row r="69" spans="1:18" s="2" customFormat="1" x14ac:dyDescent="0.35">
      <c r="A69" s="357" t="str">
        <f>IF(ISBLANK(INDEX('Policy Characteristics'!A:A,MATCH($C69,'Policy Characteristics'!$C:$C,0))),"",INDEX('Policy Characteristics'!A:A,MATCH($C69,'Policy Characteristics'!$C:$C,0)))</f>
        <v>Transportation</v>
      </c>
      <c r="B69" s="357" t="str">
        <f>IF(ISBLANK(INDEX('Policy Characteristics'!B:B,MATCH($C69,'Policy Characteristics'!$C:$C,0))),"",INDEX('Policy Characteristics'!B:B,MATCH($C69,'Policy Characteristics'!$C:$C,0)))</f>
        <v>Electric Vehicle Sales Standard</v>
      </c>
      <c r="C69" s="361" t="str">
        <f t="shared" si="3"/>
        <v>Additional Minimum Required EV Sales Percentage</v>
      </c>
      <c r="D69" s="67" t="s">
        <v>43</v>
      </c>
      <c r="E69" s="67" t="s">
        <v>40</v>
      </c>
      <c r="F69" s="67" t="s">
        <v>86</v>
      </c>
      <c r="G69" s="67" t="s">
        <v>3497</v>
      </c>
      <c r="H69" s="56">
        <v>497</v>
      </c>
      <c r="I69" s="53" t="s">
        <v>44</v>
      </c>
      <c r="J69" s="359" t="str">
        <f>IF(ISBLANK(INDEX('Policy Characteristics'!D:D,MATCH($C69,'Policy Characteristics'!$C:$C,0))),"",INDEX('Policy Characteristics'!D:D,MATCH($C69,'Policy Characteristics'!$C:$C,0)))</f>
        <v>EV Sales Standard</v>
      </c>
      <c r="K69" s="357" t="str">
        <f>IF(ISBLANK(INDEX('Policy Characteristics'!E:E,MATCH($C69,'Policy Characteristics'!$C:$C,0))),"",INDEX('Policy Characteristics'!E:E,MATCH($C69,'Policy Characteristics'!$C:$C,0)))</f>
        <v>trans EV minimum</v>
      </c>
      <c r="L69" s="379">
        <f>IF(ISBLANK(INDEX('Policy Characteristics'!F:F,MATCH($C69,'Policy Characteristics'!$C:$C,0))),"",INDEX('Policy Characteristics'!F:F,MATCH($C69,'Policy Characteristics'!$C:$C,0)))</f>
        <v>0</v>
      </c>
      <c r="M69" s="379">
        <f>IF(ISBLANK(INDEX('Policy Characteristics'!G:G,MATCH($C69,'Policy Characteristics'!$C:$C,0))),"",INDEX('Policy Characteristics'!G:G,MATCH($C69,'Policy Characteristics'!$C:$C,0)))</f>
        <v>1</v>
      </c>
      <c r="N69" s="379">
        <f>IF(ISBLANK(INDEX('Policy Characteristics'!H:H,MATCH($C69,'Policy Characteristics'!$C:$C,0))),"",INDEX('Policy Characteristics'!H:H,MATCH($C69,'Policy Characteristics'!$C:$C,0)))</f>
        <v>0.01</v>
      </c>
      <c r="O69" s="357" t="str">
        <f>IF(ISBLANK(INDEX('Policy Characteristics'!I:I,MATCH($C69,'Policy Characteristics'!$C:$C,0))),"",INDEX('Policy Characteristics'!I:I,MATCH($C69,'Policy Characteristics'!$C:$C,0)))</f>
        <v>% of new vehicles sold</v>
      </c>
      <c r="P69" s="357" t="str">
        <f>IF(ISBLANK(INDEX('Policy Characteristics'!J:J,MATCH($C69,'Policy Characteristics'!$C:$C,0))),"",INDEX('Policy Characteristics'!J:J,MATCH($C69,'Policy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9" s="357" t="str">
        <f>IF(ISBLANK(INDEX('Policy Characteristics'!K:K,MATCH($C69,'Policy Characteristics'!$C:$C,0))),"",INDEX('Policy Characteristics'!K:K,MATCH($C69,'Policy Characteristics'!$C:$C,0)))</f>
        <v>transportation-sector-main.html#ev-mandate</v>
      </c>
      <c r="R69" s="357" t="str">
        <f>IF(ISBLANK(INDEX('Policy Characteristics'!L:L,MATCH($C69,'Policy Characteristics'!$C:$C,0))),"",INDEX('Policy Characteristics'!L:L,MATCH($C69,'Policy Characteristics'!$C:$C,0)))</f>
        <v>ev-mandate.html</v>
      </c>
    </row>
    <row r="70" spans="1:18" s="2" customFormat="1" x14ac:dyDescent="0.35">
      <c r="A70" s="357" t="str">
        <f>IF(ISBLANK(INDEX('Policy Characteristics'!A:A,MATCH($C70,'Policy Characteristics'!$C:$C,0))),"",INDEX('Policy Characteristics'!A:A,MATCH($C70,'Policy Characteristics'!$C:$C,0)))</f>
        <v>Transportation</v>
      </c>
      <c r="B70" s="357" t="str">
        <f>IF(ISBLANK(INDEX('Policy Characteristics'!B:B,MATCH($C70,'Policy Characteristics'!$C:$C,0))),"",INDEX('Policy Characteristics'!B:B,MATCH($C70,'Policy Characteristics'!$C:$C,0)))</f>
        <v>Electric Vehicle Sales Standard</v>
      </c>
      <c r="C70" s="361" t="str">
        <f t="shared" si="3"/>
        <v>Additional Minimum Required EV Sales Percentage</v>
      </c>
      <c r="D70" s="67" t="s">
        <v>46</v>
      </c>
      <c r="E70" s="67" t="s">
        <v>41</v>
      </c>
      <c r="F70" s="67" t="s">
        <v>85</v>
      </c>
      <c r="G70" s="67" t="s">
        <v>87</v>
      </c>
      <c r="H70" s="56">
        <v>498</v>
      </c>
      <c r="I70" s="53" t="s">
        <v>44</v>
      </c>
      <c r="J70" s="359" t="str">
        <f>IF(ISBLANK(INDEX('Policy Characteristics'!D:D,MATCH($C70,'Policy Characteristics'!$C:$C,0))),"",INDEX('Policy Characteristics'!D:D,MATCH($C70,'Policy Characteristics'!$C:$C,0)))</f>
        <v>EV Sales Standard</v>
      </c>
      <c r="K70" s="357" t="str">
        <f>IF(ISBLANK(INDEX('Policy Characteristics'!E:E,MATCH($C70,'Policy Characteristics'!$C:$C,0))),"",INDEX('Policy Characteristics'!E:E,MATCH($C70,'Policy Characteristics'!$C:$C,0)))</f>
        <v>trans EV minimum</v>
      </c>
      <c r="L70" s="379">
        <f>IF(ISBLANK(INDEX('Policy Characteristics'!F:F,MATCH($C70,'Policy Characteristics'!$C:$C,0))),"",INDEX('Policy Characteristics'!F:F,MATCH($C70,'Policy Characteristics'!$C:$C,0)))</f>
        <v>0</v>
      </c>
      <c r="M70" s="379">
        <f>IF(ISBLANK(INDEX('Policy Characteristics'!G:G,MATCH($C70,'Policy Characteristics'!$C:$C,0))),"",INDEX('Policy Characteristics'!G:G,MATCH($C70,'Policy Characteristics'!$C:$C,0)))</f>
        <v>1</v>
      </c>
      <c r="N70" s="379">
        <f>IF(ISBLANK(INDEX('Policy Characteristics'!H:H,MATCH($C70,'Policy Characteristics'!$C:$C,0))),"",INDEX('Policy Characteristics'!H:H,MATCH($C70,'Policy Characteristics'!$C:$C,0)))</f>
        <v>0.01</v>
      </c>
      <c r="O70" s="357" t="str">
        <f>IF(ISBLANK(INDEX('Policy Characteristics'!I:I,MATCH($C70,'Policy Characteristics'!$C:$C,0))),"",INDEX('Policy Characteristics'!I:I,MATCH($C70,'Policy Characteristics'!$C:$C,0)))</f>
        <v>% of new vehicles sold</v>
      </c>
      <c r="P70" s="357" t="str">
        <f>IF(ISBLANK(INDEX('Policy Characteristics'!J:J,MATCH($C70,'Policy Characteristics'!$C:$C,0))),"",INDEX('Policy Characteristics'!J:J,MATCH($C70,'Policy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0" s="357" t="str">
        <f>IF(ISBLANK(INDEX('Policy Characteristics'!K:K,MATCH($C70,'Policy Characteristics'!$C:$C,0))),"",INDEX('Policy Characteristics'!K:K,MATCH($C70,'Policy Characteristics'!$C:$C,0)))</f>
        <v>transportation-sector-main.html#ev-mandate</v>
      </c>
      <c r="R70" s="357" t="str">
        <f>IF(ISBLANK(INDEX('Policy Characteristics'!L:L,MATCH($C70,'Policy Characteristics'!$C:$C,0))),"",INDEX('Policy Characteristics'!L:L,MATCH($C70,'Policy Characteristics'!$C:$C,0)))</f>
        <v>ev-mandate.html</v>
      </c>
    </row>
    <row r="71" spans="1:18" s="2" customFormat="1" x14ac:dyDescent="0.35">
      <c r="A71" s="357" t="str">
        <f>IF(ISBLANK(INDEX('Policy Characteristics'!A:A,MATCH($C71,'Policy Characteristics'!$C:$C,0))),"",INDEX('Policy Characteristics'!A:A,MATCH($C71,'Policy Characteristics'!$C:$C,0)))</f>
        <v>Transportation</v>
      </c>
      <c r="B71" s="357" t="str">
        <f>IF(ISBLANK(INDEX('Policy Characteristics'!B:B,MATCH($C71,'Policy Characteristics'!$C:$C,0))),"",INDEX('Policy Characteristics'!B:B,MATCH($C71,'Policy Characteristics'!$C:$C,0)))</f>
        <v>Electric Vehicle Sales Standard</v>
      </c>
      <c r="C71" s="361" t="str">
        <f t="shared" si="3"/>
        <v>Additional Minimum Required EV Sales Percentage</v>
      </c>
      <c r="D71" s="67" t="s">
        <v>43</v>
      </c>
      <c r="E71" s="67" t="s">
        <v>41</v>
      </c>
      <c r="F71" s="67" t="s">
        <v>86</v>
      </c>
      <c r="G71" s="67" t="s">
        <v>87</v>
      </c>
      <c r="H71" s="56">
        <v>499</v>
      </c>
      <c r="I71" s="53" t="s">
        <v>44</v>
      </c>
      <c r="J71" s="359" t="str">
        <f>IF(ISBLANK(INDEX('Policy Characteristics'!D:D,MATCH($C71,'Policy Characteristics'!$C:$C,0))),"",INDEX('Policy Characteristics'!D:D,MATCH($C71,'Policy Characteristics'!$C:$C,0)))</f>
        <v>EV Sales Standard</v>
      </c>
      <c r="K71" s="357" t="str">
        <f>IF(ISBLANK(INDEX('Policy Characteristics'!E:E,MATCH($C71,'Policy Characteristics'!$C:$C,0))),"",INDEX('Policy Characteristics'!E:E,MATCH($C71,'Policy Characteristics'!$C:$C,0)))</f>
        <v>trans EV minimum</v>
      </c>
      <c r="L71" s="379">
        <f>IF(ISBLANK(INDEX('Policy Characteristics'!F:F,MATCH($C71,'Policy Characteristics'!$C:$C,0))),"",INDEX('Policy Characteristics'!F:F,MATCH($C71,'Policy Characteristics'!$C:$C,0)))</f>
        <v>0</v>
      </c>
      <c r="M71" s="379">
        <f>IF(ISBLANK(INDEX('Policy Characteristics'!G:G,MATCH($C71,'Policy Characteristics'!$C:$C,0))),"",INDEX('Policy Characteristics'!G:G,MATCH($C71,'Policy Characteristics'!$C:$C,0)))</f>
        <v>1</v>
      </c>
      <c r="N71" s="379">
        <f>IF(ISBLANK(INDEX('Policy Characteristics'!H:H,MATCH($C71,'Policy Characteristics'!$C:$C,0))),"",INDEX('Policy Characteristics'!H:H,MATCH($C71,'Policy Characteristics'!$C:$C,0)))</f>
        <v>0.01</v>
      </c>
      <c r="O71" s="357" t="str">
        <f>IF(ISBLANK(INDEX('Policy Characteristics'!I:I,MATCH($C71,'Policy Characteristics'!$C:$C,0))),"",INDEX('Policy Characteristics'!I:I,MATCH($C71,'Policy Characteristics'!$C:$C,0)))</f>
        <v>% of new vehicles sold</v>
      </c>
      <c r="P71" s="357" t="str">
        <f>IF(ISBLANK(INDEX('Policy Characteristics'!J:J,MATCH($C71,'Policy Characteristics'!$C:$C,0))),"",INDEX('Policy Characteristics'!J:J,MATCH($C71,'Policy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1" s="357" t="str">
        <f>IF(ISBLANK(INDEX('Policy Characteristics'!K:K,MATCH($C71,'Policy Characteristics'!$C:$C,0))),"",INDEX('Policy Characteristics'!K:K,MATCH($C71,'Policy Characteristics'!$C:$C,0)))</f>
        <v>transportation-sector-main.html#ev-mandate</v>
      </c>
      <c r="R71" s="357" t="str">
        <f>IF(ISBLANK(INDEX('Policy Characteristics'!L:L,MATCH($C71,'Policy Characteristics'!$C:$C,0))),"",INDEX('Policy Characteristics'!L:L,MATCH($C71,'Policy Characteristics'!$C:$C,0)))</f>
        <v>ev-mandate.html</v>
      </c>
    </row>
    <row r="72" spans="1:18" s="2" customFormat="1" x14ac:dyDescent="0.35">
      <c r="A72" s="357" t="str">
        <f>IF(ISBLANK(INDEX('Policy Characteristics'!A:A,MATCH($C72,'Policy Characteristics'!$C:$C,0))),"",INDEX('Policy Characteristics'!A:A,MATCH($C72,'Policy Characteristics'!$C:$C,0)))</f>
        <v>Transportation</v>
      </c>
      <c r="B72" s="357" t="str">
        <f>IF(ISBLANK(INDEX('Policy Characteristics'!B:B,MATCH($C72,'Policy Characteristics'!$C:$C,0))),"",INDEX('Policy Characteristics'!B:B,MATCH($C72,'Policy Characteristics'!$C:$C,0)))</f>
        <v>Electric Vehicle Sales Standard</v>
      </c>
      <c r="C72" s="361" t="str">
        <f t="shared" si="3"/>
        <v>Additional Minimum Required EV Sales Percentage</v>
      </c>
      <c r="D72" s="67" t="s">
        <v>46</v>
      </c>
      <c r="E72" s="67" t="s">
        <v>42</v>
      </c>
      <c r="F72" s="67" t="s">
        <v>85</v>
      </c>
      <c r="G72" s="67" t="s">
        <v>3498</v>
      </c>
      <c r="H72" s="56">
        <v>500</v>
      </c>
      <c r="I72" s="53" t="s">
        <v>44</v>
      </c>
      <c r="J72" s="359" t="str">
        <f>IF(ISBLANK(INDEX('Policy Characteristics'!D:D,MATCH($C72,'Policy Characteristics'!$C:$C,0))),"",INDEX('Policy Characteristics'!D:D,MATCH($C72,'Policy Characteristics'!$C:$C,0)))</f>
        <v>EV Sales Standard</v>
      </c>
      <c r="K72" s="357" t="str">
        <f>IF(ISBLANK(INDEX('Policy Characteristics'!E:E,MATCH($C72,'Policy Characteristics'!$C:$C,0))),"",INDEX('Policy Characteristics'!E:E,MATCH($C72,'Policy Characteristics'!$C:$C,0)))</f>
        <v>trans EV minimum</v>
      </c>
      <c r="L72" s="379">
        <f>IF(ISBLANK(INDEX('Policy Characteristics'!F:F,MATCH($C72,'Policy Characteristics'!$C:$C,0))),"",INDEX('Policy Characteristics'!F:F,MATCH($C72,'Policy Characteristics'!$C:$C,0)))</f>
        <v>0</v>
      </c>
      <c r="M72" s="379">
        <f>IF(ISBLANK(INDEX('Policy Characteristics'!G:G,MATCH($C72,'Policy Characteristics'!$C:$C,0))),"",INDEX('Policy Characteristics'!G:G,MATCH($C72,'Policy Characteristics'!$C:$C,0)))</f>
        <v>1</v>
      </c>
      <c r="N72" s="379">
        <f>IF(ISBLANK(INDEX('Policy Characteristics'!H:H,MATCH($C72,'Policy Characteristics'!$C:$C,0))),"",INDEX('Policy Characteristics'!H:H,MATCH($C72,'Policy Characteristics'!$C:$C,0)))</f>
        <v>0.01</v>
      </c>
      <c r="O72" s="357" t="str">
        <f>IF(ISBLANK(INDEX('Policy Characteristics'!I:I,MATCH($C72,'Policy Characteristics'!$C:$C,0))),"",INDEX('Policy Characteristics'!I:I,MATCH($C72,'Policy Characteristics'!$C:$C,0)))</f>
        <v>% of new vehicles sold</v>
      </c>
      <c r="P72" s="357" t="str">
        <f>IF(ISBLANK(INDEX('Policy Characteristics'!J:J,MATCH($C72,'Policy Characteristics'!$C:$C,0))),"",INDEX('Policy Characteristics'!J:J,MATCH($C72,'Policy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2" s="357" t="str">
        <f>IF(ISBLANK(INDEX('Policy Characteristics'!K:K,MATCH($C72,'Policy Characteristics'!$C:$C,0))),"",INDEX('Policy Characteristics'!K:K,MATCH($C72,'Policy Characteristics'!$C:$C,0)))</f>
        <v>transportation-sector-main.html#ev-mandate</v>
      </c>
      <c r="R72" s="357" t="str">
        <f>IF(ISBLANK(INDEX('Policy Characteristics'!L:L,MATCH($C72,'Policy Characteristics'!$C:$C,0))),"",INDEX('Policy Characteristics'!L:L,MATCH($C72,'Policy Characteristics'!$C:$C,0)))</f>
        <v>ev-mandate.html</v>
      </c>
    </row>
    <row r="73" spans="1:18" s="2" customFormat="1" x14ac:dyDescent="0.35">
      <c r="A73" s="357" t="str">
        <f>IF(ISBLANK(INDEX('Policy Characteristics'!A:A,MATCH($C73,'Policy Characteristics'!$C:$C,0))),"",INDEX('Policy Characteristics'!A:A,MATCH($C73,'Policy Characteristics'!$C:$C,0)))</f>
        <v>Transportation</v>
      </c>
      <c r="B73" s="357" t="str">
        <f>IF(ISBLANK(INDEX('Policy Characteristics'!B:B,MATCH($C73,'Policy Characteristics'!$C:$C,0))),"",INDEX('Policy Characteristics'!B:B,MATCH($C73,'Policy Characteristics'!$C:$C,0)))</f>
        <v>Electric Vehicle Sales Standard</v>
      </c>
      <c r="C73" s="361" t="str">
        <f t="shared" si="3"/>
        <v>Additional Minimum Required EV Sales Percentage</v>
      </c>
      <c r="D73" s="67" t="s">
        <v>43</v>
      </c>
      <c r="E73" s="67" t="s">
        <v>42</v>
      </c>
      <c r="F73" s="67" t="s">
        <v>86</v>
      </c>
      <c r="G73" s="67" t="s">
        <v>3499</v>
      </c>
      <c r="H73" s="56">
        <v>501</v>
      </c>
      <c r="I73" s="53" t="s">
        <v>44</v>
      </c>
      <c r="J73" s="359" t="str">
        <f>IF(ISBLANK(INDEX('Policy Characteristics'!D:D,MATCH($C73,'Policy Characteristics'!$C:$C,0))),"",INDEX('Policy Characteristics'!D:D,MATCH($C73,'Policy Characteristics'!$C:$C,0)))</f>
        <v>EV Sales Standard</v>
      </c>
      <c r="K73" s="357" t="str">
        <f>IF(ISBLANK(INDEX('Policy Characteristics'!E:E,MATCH($C73,'Policy Characteristics'!$C:$C,0))),"",INDEX('Policy Characteristics'!E:E,MATCH($C73,'Policy Characteristics'!$C:$C,0)))</f>
        <v>trans EV minimum</v>
      </c>
      <c r="L73" s="379">
        <f>IF(ISBLANK(INDEX('Policy Characteristics'!F:F,MATCH($C73,'Policy Characteristics'!$C:$C,0))),"",INDEX('Policy Characteristics'!F:F,MATCH($C73,'Policy Characteristics'!$C:$C,0)))</f>
        <v>0</v>
      </c>
      <c r="M73" s="379">
        <f>IF(ISBLANK(INDEX('Policy Characteristics'!G:G,MATCH($C73,'Policy Characteristics'!$C:$C,0))),"",INDEX('Policy Characteristics'!G:G,MATCH($C73,'Policy Characteristics'!$C:$C,0)))</f>
        <v>1</v>
      </c>
      <c r="N73" s="379">
        <f>IF(ISBLANK(INDEX('Policy Characteristics'!H:H,MATCH($C73,'Policy Characteristics'!$C:$C,0))),"",INDEX('Policy Characteristics'!H:H,MATCH($C73,'Policy Characteristics'!$C:$C,0)))</f>
        <v>0.01</v>
      </c>
      <c r="O73" s="357" t="str">
        <f>IF(ISBLANK(INDEX('Policy Characteristics'!I:I,MATCH($C73,'Policy Characteristics'!$C:$C,0))),"",INDEX('Policy Characteristics'!I:I,MATCH($C73,'Policy Characteristics'!$C:$C,0)))</f>
        <v>% of new vehicles sold</v>
      </c>
      <c r="P73" s="357" t="str">
        <f>IF(ISBLANK(INDEX('Policy Characteristics'!J:J,MATCH($C73,'Policy Characteristics'!$C:$C,0))),"",INDEX('Policy Characteristics'!J:J,MATCH($C73,'Policy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3" s="357" t="str">
        <f>IF(ISBLANK(INDEX('Policy Characteristics'!K:K,MATCH($C73,'Policy Characteristics'!$C:$C,0))),"",INDEX('Policy Characteristics'!K:K,MATCH($C73,'Policy Characteristics'!$C:$C,0)))</f>
        <v>transportation-sector-main.html#ev-mandate</v>
      </c>
      <c r="R73" s="357" t="str">
        <f>IF(ISBLANK(INDEX('Policy Characteristics'!L:L,MATCH($C73,'Policy Characteristics'!$C:$C,0))),"",INDEX('Policy Characteristics'!L:L,MATCH($C73,'Policy Characteristics'!$C:$C,0)))</f>
        <v>ev-mandate.html</v>
      </c>
    </row>
    <row r="74" spans="1:18" s="2" customFormat="1" x14ac:dyDescent="0.35">
      <c r="A74" s="357" t="str">
        <f>IF(ISBLANK(INDEX('Policy Characteristics'!A:A,MATCH($C74,'Policy Characteristics'!$C:$C,0))),"",INDEX('Policy Characteristics'!A:A,MATCH($C74,'Policy Characteristics'!$C:$C,0)))</f>
        <v>Transportation</v>
      </c>
      <c r="B74" s="357" t="str">
        <f>IF(ISBLANK(INDEX('Policy Characteristics'!B:B,MATCH($C74,'Policy Characteristics'!$C:$C,0))),"",INDEX('Policy Characteristics'!B:B,MATCH($C74,'Policy Characteristics'!$C:$C,0)))</f>
        <v>Electric Vehicle Sales Standard</v>
      </c>
      <c r="C74" s="361" t="str">
        <f t="shared" si="3"/>
        <v>Additional Minimum Required EV Sales Percentage</v>
      </c>
      <c r="D74" s="67" t="s">
        <v>46</v>
      </c>
      <c r="E74" s="67" t="s">
        <v>114</v>
      </c>
      <c r="F74" s="67" t="s">
        <v>85</v>
      </c>
      <c r="G74" s="67" t="s">
        <v>148</v>
      </c>
      <c r="H74" s="56">
        <v>188</v>
      </c>
      <c r="I74" s="53" t="s">
        <v>44</v>
      </c>
      <c r="J74" s="359" t="str">
        <f>IF(ISBLANK(INDEX('Policy Characteristics'!D:D,MATCH($C74,'Policy Characteristics'!$C:$C,0))),"",INDEX('Policy Characteristics'!D:D,MATCH($C74,'Policy Characteristics'!$C:$C,0)))</f>
        <v>EV Sales Standard</v>
      </c>
      <c r="K74" s="357" t="str">
        <f>IF(ISBLANK(INDEX('Policy Characteristics'!E:E,MATCH($C74,'Policy Characteristics'!$C:$C,0))),"",INDEX('Policy Characteristics'!E:E,MATCH($C74,'Policy Characteristics'!$C:$C,0)))</f>
        <v>trans EV minimum</v>
      </c>
      <c r="L74" s="379">
        <f>IF(ISBLANK(INDEX('Policy Characteristics'!F:F,MATCH($C74,'Policy Characteristics'!$C:$C,0))),"",INDEX('Policy Characteristics'!F:F,MATCH($C74,'Policy Characteristics'!$C:$C,0)))</f>
        <v>0</v>
      </c>
      <c r="M74" s="379">
        <f>IF(ISBLANK(INDEX('Policy Characteristics'!G:G,MATCH($C74,'Policy Characteristics'!$C:$C,0))),"",INDEX('Policy Characteristics'!G:G,MATCH($C74,'Policy Characteristics'!$C:$C,0)))</f>
        <v>1</v>
      </c>
      <c r="N74" s="379">
        <f>IF(ISBLANK(INDEX('Policy Characteristics'!H:H,MATCH($C74,'Policy Characteristics'!$C:$C,0))),"",INDEX('Policy Characteristics'!H:H,MATCH($C74,'Policy Characteristics'!$C:$C,0)))</f>
        <v>0.01</v>
      </c>
      <c r="O74" s="357" t="str">
        <f>IF(ISBLANK(INDEX('Policy Characteristics'!I:I,MATCH($C74,'Policy Characteristics'!$C:$C,0))),"",INDEX('Policy Characteristics'!I:I,MATCH($C74,'Policy Characteristics'!$C:$C,0)))</f>
        <v>% of new vehicles sold</v>
      </c>
      <c r="P74" s="357" t="str">
        <f>IF(ISBLANK(INDEX('Policy Characteristics'!J:J,MATCH($C74,'Policy Characteristics'!$C:$C,0))),"",INDEX('Policy Characteristics'!J:J,MATCH($C74,'Policy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4" s="357" t="str">
        <f>IF(ISBLANK(INDEX('Policy Characteristics'!K:K,MATCH($C74,'Policy Characteristics'!$C:$C,0))),"",INDEX('Policy Characteristics'!K:K,MATCH($C74,'Policy Characteristics'!$C:$C,0)))</f>
        <v>transportation-sector-main.html#ev-mandate</v>
      </c>
      <c r="R74" s="357" t="str">
        <f>IF(ISBLANK(INDEX('Policy Characteristics'!L:L,MATCH($C74,'Policy Characteristics'!$C:$C,0))),"",INDEX('Policy Characteristics'!L:L,MATCH($C74,'Policy Characteristics'!$C:$C,0)))</f>
        <v>ev-mandate.html</v>
      </c>
    </row>
    <row r="75" spans="1:18" s="2" customFormat="1" x14ac:dyDescent="0.35">
      <c r="A75" s="357" t="str">
        <f>IF(ISBLANK(INDEX('Policy Characteristics'!A:A,MATCH($C75,'Policy Characteristics'!$C:$C,0))),"",INDEX('Policy Characteristics'!A:A,MATCH($C75,'Policy Characteristics'!$C:$C,0)))</f>
        <v>Transportation</v>
      </c>
      <c r="B75" s="357" t="str">
        <f>IF(ISBLANK(INDEX('Policy Characteristics'!B:B,MATCH($C75,'Policy Characteristics'!$C:$C,0))),"",INDEX('Policy Characteristics'!B:B,MATCH($C75,'Policy Characteristics'!$C:$C,0)))</f>
        <v>Electric Vehicle Sales Standard</v>
      </c>
      <c r="C75" s="361" t="str">
        <f t="shared" si="3"/>
        <v>Additional Minimum Required EV Sales Percentage</v>
      </c>
      <c r="D75" s="67" t="s">
        <v>43</v>
      </c>
      <c r="E75" s="67" t="s">
        <v>114</v>
      </c>
      <c r="F75" s="67" t="s">
        <v>86</v>
      </c>
      <c r="G75" s="67" t="s">
        <v>148</v>
      </c>
      <c r="H75" s="56">
        <v>591</v>
      </c>
      <c r="I75" s="9" t="s">
        <v>45</v>
      </c>
      <c r="J75" s="359" t="str">
        <f>IF(ISBLANK(INDEX('Policy Characteristics'!D:D,MATCH($C75,'Policy Characteristics'!$C:$C,0))),"",INDEX('Policy Characteristics'!D:D,MATCH($C75,'Policy Characteristics'!$C:$C,0)))</f>
        <v>EV Sales Standard</v>
      </c>
      <c r="K75" s="357" t="str">
        <f>IF(ISBLANK(INDEX('Policy Characteristics'!E:E,MATCH($C75,'Policy Characteristics'!$C:$C,0))),"",INDEX('Policy Characteristics'!E:E,MATCH($C75,'Policy Characteristics'!$C:$C,0)))</f>
        <v>trans EV minimum</v>
      </c>
      <c r="L75" s="379">
        <f>IF(ISBLANK(INDEX('Policy Characteristics'!F:F,MATCH($C75,'Policy Characteristics'!$C:$C,0))),"",INDEX('Policy Characteristics'!F:F,MATCH($C75,'Policy Characteristics'!$C:$C,0)))</f>
        <v>0</v>
      </c>
      <c r="M75" s="379">
        <f>IF(ISBLANK(INDEX('Policy Characteristics'!G:G,MATCH($C75,'Policy Characteristics'!$C:$C,0))),"",INDEX('Policy Characteristics'!G:G,MATCH($C75,'Policy Characteristics'!$C:$C,0)))</f>
        <v>1</v>
      </c>
      <c r="N75" s="379">
        <f>IF(ISBLANK(INDEX('Policy Characteristics'!H:H,MATCH($C75,'Policy Characteristics'!$C:$C,0))),"",INDEX('Policy Characteristics'!H:H,MATCH($C75,'Policy Characteristics'!$C:$C,0)))</f>
        <v>0.01</v>
      </c>
      <c r="O75" s="357" t="str">
        <f>IF(ISBLANK(INDEX('Policy Characteristics'!I:I,MATCH($C75,'Policy Characteristics'!$C:$C,0))),"",INDEX('Policy Characteristics'!I:I,MATCH($C75,'Policy Characteristics'!$C:$C,0)))</f>
        <v>% of new vehicles sold</v>
      </c>
      <c r="P75" s="357" t="str">
        <f>IF(ISBLANK(INDEX('Policy Characteristics'!J:J,MATCH($C75,'Policy Characteristics'!$C:$C,0))),"",INDEX('Policy Characteristics'!J:J,MATCH($C75,'Policy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5" s="357" t="str">
        <f>IF(ISBLANK(INDEX('Policy Characteristics'!K:K,MATCH($C75,'Policy Characteristics'!$C:$C,0))),"",INDEX('Policy Characteristics'!K:K,MATCH($C75,'Policy Characteristics'!$C:$C,0)))</f>
        <v>transportation-sector-main.html#ev-mandate</v>
      </c>
      <c r="R75" s="357" t="str">
        <f>IF(ISBLANK(INDEX('Policy Characteristics'!L:L,MATCH($C75,'Policy Characteristics'!$C:$C,0))),"",INDEX('Policy Characteristics'!L:L,MATCH($C75,'Policy Characteristics'!$C:$C,0)))</f>
        <v>ev-mandate.html</v>
      </c>
    </row>
    <row r="76" spans="1:18" s="2" customFormat="1" x14ac:dyDescent="0.35">
      <c r="A76" s="357" t="str">
        <f>IF(ISBLANK(INDEX('Policy Characteristics'!A:A,MATCH($C76,'Policy Characteristics'!$C:$C,0))),"",INDEX('Policy Characteristics'!A:A,MATCH($C76,'Policy Characteristics'!$C:$C,0)))</f>
        <v>Transportation</v>
      </c>
      <c r="B76" s="357" t="str">
        <f>IF(ISBLANK(INDEX('Policy Characteristics'!B:B,MATCH($C76,'Policy Characteristics'!$C:$C,0))),"",INDEX('Policy Characteristics'!B:B,MATCH($C76,'Policy Characteristics'!$C:$C,0)))</f>
        <v>Electric Vehicle Subsidy</v>
      </c>
      <c r="C76" s="360" t="s">
        <v>485</v>
      </c>
      <c r="D76" s="53" t="s">
        <v>46</v>
      </c>
      <c r="E76" s="53" t="s">
        <v>38</v>
      </c>
      <c r="F76" s="53" t="s">
        <v>85</v>
      </c>
      <c r="G76" s="2" t="s">
        <v>3500</v>
      </c>
      <c r="H76" s="56">
        <v>189</v>
      </c>
      <c r="I76" s="53" t="s">
        <v>44</v>
      </c>
      <c r="J76" s="359" t="str">
        <f>IF(ISBLANK(INDEX('Policy Characteristics'!D:D,MATCH($C76,'Policy Characteristics'!$C:$C,0))),"",INDEX('Policy Characteristics'!D:D,MATCH($C76,'Policy Characteristics'!$C:$C,0)))</f>
        <v>EV Subsidy</v>
      </c>
      <c r="K76" s="357" t="str">
        <f>IF(ISBLANK(INDEX('Policy Characteristics'!E:E,MATCH($C76,'Policy Characteristics'!$C:$C,0))),"",INDEX('Policy Characteristics'!E:E,MATCH($C76,'Policy Characteristics'!$C:$C,0)))</f>
        <v>trans EV subsidy</v>
      </c>
      <c r="L76" s="379">
        <f>IF(ISBLANK(INDEX('Policy Characteristics'!F:F,MATCH($C76,'Policy Characteristics'!$C:$C,0))),"",INDEX('Policy Characteristics'!F:F,MATCH($C76,'Policy Characteristics'!$C:$C,0)))</f>
        <v>0</v>
      </c>
      <c r="M76" s="379">
        <f>IF(ISBLANK(INDEX('Policy Characteristics'!G:G,MATCH($C76,'Policy Characteristics'!$C:$C,0))),"",INDEX('Policy Characteristics'!G:G,MATCH($C76,'Policy Characteristics'!$C:$C,0)))</f>
        <v>0.5</v>
      </c>
      <c r="N76" s="379">
        <f>IF(ISBLANK(INDEX('Policy Characteristics'!H:H,MATCH($C76,'Policy Characteristics'!$C:$C,0))),"",INDEX('Policy Characteristics'!H:H,MATCH($C76,'Policy Characteristics'!$C:$C,0)))</f>
        <v>0.01</v>
      </c>
      <c r="O76" s="357" t="str">
        <f>IF(ISBLANK(INDEX('Policy Characteristics'!I:I,MATCH($C76,'Policy Characteristics'!$C:$C,0))),"",INDEX('Policy Characteristics'!I:I,MATCH($C76,'Policy Characteristics'!$C:$C,0)))</f>
        <v>% of vehicle cost</v>
      </c>
      <c r="P76" s="357" t="str">
        <f>IF(ISBLANK(INDEX('Policy Characteristics'!J:J,MATCH($C76,'Policy Characteristics'!$C:$C,0))),"",INDEX('Policy Characteristics'!J:J,MATCH($C76,'Policy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76" s="357" t="str">
        <f>IF(ISBLANK(INDEX('Policy Characteristics'!K:K,MATCH($C76,'Policy Characteristics'!$C:$C,0))),"",INDEX('Policy Characteristics'!K:K,MATCH($C76,'Policy Characteristics'!$C:$C,0)))</f>
        <v>transportation-sector-main.html#ev-subsidy</v>
      </c>
      <c r="R76" s="357" t="str">
        <f>IF(ISBLANK(INDEX('Policy Characteristics'!L:L,MATCH($C76,'Policy Characteristics'!$C:$C,0))),"",INDEX('Policy Characteristics'!L:L,MATCH($C76,'Policy Characteristics'!$C:$C,0)))</f>
        <v>ev-subsidy.html</v>
      </c>
    </row>
    <row r="77" spans="1:18" s="68" customFormat="1" ht="14.5" customHeight="1" x14ac:dyDescent="0.35">
      <c r="A77" s="357" t="str">
        <f>IF(ISBLANK(INDEX('Policy Characteristics'!A:A,MATCH($C77,'Policy Characteristics'!$C:$C,0))),"",INDEX('Policy Characteristics'!A:A,MATCH($C77,'Policy Characteristics'!$C:$C,0)))</f>
        <v>Transportation</v>
      </c>
      <c r="B77" s="357" t="str">
        <f>IF(ISBLANK(INDEX('Policy Characteristics'!B:B,MATCH($C77,'Policy Characteristics'!$C:$C,0))),"",INDEX('Policy Characteristics'!B:B,MATCH($C77,'Policy Characteristics'!$C:$C,0)))</f>
        <v>Electric Vehicle Subsidy</v>
      </c>
      <c r="C77" s="361" t="str">
        <f t="shared" ref="C77:C87" si="4">C$76</f>
        <v>Additional EV Subsidy Percentage</v>
      </c>
      <c r="D77" s="67" t="s">
        <v>43</v>
      </c>
      <c r="E77" s="67" t="s">
        <v>38</v>
      </c>
      <c r="F77" s="67" t="s">
        <v>86</v>
      </c>
      <c r="G77" s="196" t="s">
        <v>3489</v>
      </c>
      <c r="H77" s="54">
        <v>592</v>
      </c>
      <c r="I77" s="9" t="s">
        <v>45</v>
      </c>
      <c r="J77" s="359" t="str">
        <f>IF(ISBLANK(INDEX('Policy Characteristics'!D:D,MATCH($C77,'Policy Characteristics'!$C:$C,0))),"",INDEX('Policy Characteristics'!D:D,MATCH($C77,'Policy Characteristics'!$C:$C,0)))</f>
        <v>EV Subsidy</v>
      </c>
      <c r="K77" s="357" t="str">
        <f>IF(ISBLANK(INDEX('Policy Characteristics'!E:E,MATCH($C77,'Policy Characteristics'!$C:$C,0))),"",INDEX('Policy Characteristics'!E:E,MATCH($C77,'Policy Characteristics'!$C:$C,0)))</f>
        <v>trans EV subsidy</v>
      </c>
      <c r="L77" s="379">
        <f>IF(ISBLANK(INDEX('Policy Characteristics'!F:F,MATCH($C77,'Policy Characteristics'!$C:$C,0))),"",INDEX('Policy Characteristics'!F:F,MATCH($C77,'Policy Characteristics'!$C:$C,0)))</f>
        <v>0</v>
      </c>
      <c r="M77" s="379">
        <f>IF(ISBLANK(INDEX('Policy Characteristics'!G:G,MATCH($C77,'Policy Characteristics'!$C:$C,0))),"",INDEX('Policy Characteristics'!G:G,MATCH($C77,'Policy Characteristics'!$C:$C,0)))</f>
        <v>0.5</v>
      </c>
      <c r="N77" s="379">
        <f>IF(ISBLANK(INDEX('Policy Characteristics'!H:H,MATCH($C77,'Policy Characteristics'!$C:$C,0))),"",INDEX('Policy Characteristics'!H:H,MATCH($C77,'Policy Characteristics'!$C:$C,0)))</f>
        <v>0.01</v>
      </c>
      <c r="O77" s="357" t="str">
        <f>IF(ISBLANK(INDEX('Policy Characteristics'!I:I,MATCH($C77,'Policy Characteristics'!$C:$C,0))),"",INDEX('Policy Characteristics'!I:I,MATCH($C77,'Policy Characteristics'!$C:$C,0)))</f>
        <v>% of vehicle cost</v>
      </c>
      <c r="P77" s="357" t="str">
        <f>IF(ISBLANK(INDEX('Policy Characteristics'!J:J,MATCH($C77,'Policy Characteristics'!$C:$C,0))),"",INDEX('Policy Characteristics'!J:J,MATCH($C77,'Policy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77" s="357" t="str">
        <f>IF(ISBLANK(INDEX('Policy Characteristics'!K:K,MATCH($C77,'Policy Characteristics'!$C:$C,0))),"",INDEX('Policy Characteristics'!K:K,MATCH($C77,'Policy Characteristics'!$C:$C,0)))</f>
        <v>transportation-sector-main.html#ev-subsidy</v>
      </c>
      <c r="R77" s="357" t="str">
        <f>IF(ISBLANK(INDEX('Policy Characteristics'!L:L,MATCH($C77,'Policy Characteristics'!$C:$C,0))),"",INDEX('Policy Characteristics'!L:L,MATCH($C77,'Policy Characteristics'!$C:$C,0)))</f>
        <v>ev-subsidy.html</v>
      </c>
    </row>
    <row r="78" spans="1:18" s="68" customFormat="1" x14ac:dyDescent="0.35">
      <c r="A78" s="357" t="str">
        <f>IF(ISBLANK(INDEX('Policy Characteristics'!A:A,MATCH($C78,'Policy Characteristics'!$C:$C,0))),"",INDEX('Policy Characteristics'!A:A,MATCH($C78,'Policy Characteristics'!$C:$C,0)))</f>
        <v>Transportation</v>
      </c>
      <c r="B78" s="357" t="str">
        <f>IF(ISBLANK(INDEX('Policy Characteristics'!B:B,MATCH($C78,'Policy Characteristics'!$C:$C,0))),"",INDEX('Policy Characteristics'!B:B,MATCH($C78,'Policy Characteristics'!$C:$C,0)))</f>
        <v>Electric Vehicle Subsidy</v>
      </c>
      <c r="C78" s="361" t="str">
        <f t="shared" si="4"/>
        <v>Additional EV Subsidy Percentage</v>
      </c>
      <c r="D78" s="67" t="s">
        <v>46</v>
      </c>
      <c r="E78" s="67" t="s">
        <v>39</v>
      </c>
      <c r="F78" s="67" t="s">
        <v>85</v>
      </c>
      <c r="G78" s="196" t="s">
        <v>2388</v>
      </c>
      <c r="H78" s="54">
        <v>593</v>
      </c>
      <c r="I78" s="9" t="s">
        <v>45</v>
      </c>
      <c r="J78" s="359" t="str">
        <f>IF(ISBLANK(INDEX('Policy Characteristics'!D:D,MATCH($C78,'Policy Characteristics'!$C:$C,0))),"",INDEX('Policy Characteristics'!D:D,MATCH($C78,'Policy Characteristics'!$C:$C,0)))</f>
        <v>EV Subsidy</v>
      </c>
      <c r="K78" s="357" t="str">
        <f>IF(ISBLANK(INDEX('Policy Characteristics'!E:E,MATCH($C78,'Policy Characteristics'!$C:$C,0))),"",INDEX('Policy Characteristics'!E:E,MATCH($C78,'Policy Characteristics'!$C:$C,0)))</f>
        <v>trans EV subsidy</v>
      </c>
      <c r="L78" s="379">
        <f>IF(ISBLANK(INDEX('Policy Characteristics'!F:F,MATCH($C78,'Policy Characteristics'!$C:$C,0))),"",INDEX('Policy Characteristics'!F:F,MATCH($C78,'Policy Characteristics'!$C:$C,0)))</f>
        <v>0</v>
      </c>
      <c r="M78" s="379">
        <f>IF(ISBLANK(INDEX('Policy Characteristics'!G:G,MATCH($C78,'Policy Characteristics'!$C:$C,0))),"",INDEX('Policy Characteristics'!G:G,MATCH($C78,'Policy Characteristics'!$C:$C,0)))</f>
        <v>0.5</v>
      </c>
      <c r="N78" s="379">
        <f>IF(ISBLANK(INDEX('Policy Characteristics'!H:H,MATCH($C78,'Policy Characteristics'!$C:$C,0))),"",INDEX('Policy Characteristics'!H:H,MATCH($C78,'Policy Characteristics'!$C:$C,0)))</f>
        <v>0.01</v>
      </c>
      <c r="O78" s="357" t="str">
        <f>IF(ISBLANK(INDEX('Policy Characteristics'!I:I,MATCH($C78,'Policy Characteristics'!$C:$C,0))),"",INDEX('Policy Characteristics'!I:I,MATCH($C78,'Policy Characteristics'!$C:$C,0)))</f>
        <v>% of vehicle cost</v>
      </c>
      <c r="P78" s="357" t="str">
        <f>IF(ISBLANK(INDEX('Policy Characteristics'!J:J,MATCH($C78,'Policy Characteristics'!$C:$C,0))),"",INDEX('Policy Characteristics'!J:J,MATCH($C78,'Policy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78" s="357" t="str">
        <f>IF(ISBLANK(INDEX('Policy Characteristics'!K:K,MATCH($C78,'Policy Characteristics'!$C:$C,0))),"",INDEX('Policy Characteristics'!K:K,MATCH($C78,'Policy Characteristics'!$C:$C,0)))</f>
        <v>transportation-sector-main.html#ev-subsidy</v>
      </c>
      <c r="R78" s="357" t="str">
        <f>IF(ISBLANK(INDEX('Policy Characteristics'!L:L,MATCH($C78,'Policy Characteristics'!$C:$C,0))),"",INDEX('Policy Characteristics'!L:L,MATCH($C78,'Policy Characteristics'!$C:$C,0)))</f>
        <v>ev-subsidy.html</v>
      </c>
    </row>
    <row r="79" spans="1:18" s="68" customFormat="1" x14ac:dyDescent="0.35">
      <c r="A79" s="357" t="str">
        <f>IF(ISBLANK(INDEX('Policy Characteristics'!A:A,MATCH($C79,'Policy Characteristics'!$C:$C,0))),"",INDEX('Policy Characteristics'!A:A,MATCH($C79,'Policy Characteristics'!$C:$C,0)))</f>
        <v>Transportation</v>
      </c>
      <c r="B79" s="357" t="str">
        <f>IF(ISBLANK(INDEX('Policy Characteristics'!B:B,MATCH($C79,'Policy Characteristics'!$C:$C,0))),"",INDEX('Policy Characteristics'!B:B,MATCH($C79,'Policy Characteristics'!$C:$C,0)))</f>
        <v>Electric Vehicle Subsidy</v>
      </c>
      <c r="C79" s="361" t="str">
        <f t="shared" si="4"/>
        <v>Additional EV Subsidy Percentage</v>
      </c>
      <c r="D79" s="67" t="s">
        <v>43</v>
      </c>
      <c r="E79" s="67" t="s">
        <v>39</v>
      </c>
      <c r="F79" s="67" t="s">
        <v>86</v>
      </c>
      <c r="G79" s="196" t="s">
        <v>3496</v>
      </c>
      <c r="H79" s="54">
        <v>594</v>
      </c>
      <c r="I79" s="9" t="s">
        <v>45</v>
      </c>
      <c r="J79" s="359" t="str">
        <f>IF(ISBLANK(INDEX('Policy Characteristics'!D:D,MATCH($C79,'Policy Characteristics'!$C:$C,0))),"",INDEX('Policy Characteristics'!D:D,MATCH($C79,'Policy Characteristics'!$C:$C,0)))</f>
        <v>EV Subsidy</v>
      </c>
      <c r="K79" s="357" t="str">
        <f>IF(ISBLANK(INDEX('Policy Characteristics'!E:E,MATCH($C79,'Policy Characteristics'!$C:$C,0))),"",INDEX('Policy Characteristics'!E:E,MATCH($C79,'Policy Characteristics'!$C:$C,0)))</f>
        <v>trans EV subsidy</v>
      </c>
      <c r="L79" s="379">
        <f>IF(ISBLANK(INDEX('Policy Characteristics'!F:F,MATCH($C79,'Policy Characteristics'!$C:$C,0))),"",INDEX('Policy Characteristics'!F:F,MATCH($C79,'Policy Characteristics'!$C:$C,0)))</f>
        <v>0</v>
      </c>
      <c r="M79" s="379">
        <f>IF(ISBLANK(INDEX('Policy Characteristics'!G:G,MATCH($C79,'Policy Characteristics'!$C:$C,0))),"",INDEX('Policy Characteristics'!G:G,MATCH($C79,'Policy Characteristics'!$C:$C,0)))</f>
        <v>0.5</v>
      </c>
      <c r="N79" s="379">
        <f>IF(ISBLANK(INDEX('Policy Characteristics'!H:H,MATCH($C79,'Policy Characteristics'!$C:$C,0))),"",INDEX('Policy Characteristics'!H:H,MATCH($C79,'Policy Characteristics'!$C:$C,0)))</f>
        <v>0.01</v>
      </c>
      <c r="O79" s="357" t="str">
        <f>IF(ISBLANK(INDEX('Policy Characteristics'!I:I,MATCH($C79,'Policy Characteristics'!$C:$C,0))),"",INDEX('Policy Characteristics'!I:I,MATCH($C79,'Policy Characteristics'!$C:$C,0)))</f>
        <v>% of vehicle cost</v>
      </c>
      <c r="P79" s="357" t="str">
        <f>IF(ISBLANK(INDEX('Policy Characteristics'!J:J,MATCH($C79,'Policy Characteristics'!$C:$C,0))),"",INDEX('Policy Characteristics'!J:J,MATCH($C79,'Policy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79" s="357" t="str">
        <f>IF(ISBLANK(INDEX('Policy Characteristics'!K:K,MATCH($C79,'Policy Characteristics'!$C:$C,0))),"",INDEX('Policy Characteristics'!K:K,MATCH($C79,'Policy Characteristics'!$C:$C,0)))</f>
        <v>transportation-sector-main.html#ev-subsidy</v>
      </c>
      <c r="R79" s="357" t="str">
        <f>IF(ISBLANK(INDEX('Policy Characteristics'!L:L,MATCH($C79,'Policy Characteristics'!$C:$C,0))),"",INDEX('Policy Characteristics'!L:L,MATCH($C79,'Policy Characteristics'!$C:$C,0)))</f>
        <v>ev-subsidy.html</v>
      </c>
    </row>
    <row r="80" spans="1:18" s="68" customFormat="1" x14ac:dyDescent="0.35">
      <c r="A80" s="357" t="str">
        <f>IF(ISBLANK(INDEX('Policy Characteristics'!A:A,MATCH($C80,'Policy Characteristics'!$C:$C,0))),"",INDEX('Policy Characteristics'!A:A,MATCH($C80,'Policy Characteristics'!$C:$C,0)))</f>
        <v>Transportation</v>
      </c>
      <c r="B80" s="357" t="str">
        <f>IF(ISBLANK(INDEX('Policy Characteristics'!B:B,MATCH($C80,'Policy Characteristics'!$C:$C,0))),"",INDEX('Policy Characteristics'!B:B,MATCH($C80,'Policy Characteristics'!$C:$C,0)))</f>
        <v>Electric Vehicle Subsidy</v>
      </c>
      <c r="C80" s="361" t="str">
        <f t="shared" si="4"/>
        <v>Additional EV Subsidy Percentage</v>
      </c>
      <c r="D80" s="67" t="s">
        <v>46</v>
      </c>
      <c r="E80" s="67" t="s">
        <v>40</v>
      </c>
      <c r="F80" s="67" t="s">
        <v>85</v>
      </c>
      <c r="G80" s="196" t="s">
        <v>3497</v>
      </c>
      <c r="H80" s="54">
        <v>595</v>
      </c>
      <c r="I80" s="9" t="s">
        <v>45</v>
      </c>
      <c r="J80" s="359" t="str">
        <f>IF(ISBLANK(INDEX('Policy Characteristics'!D:D,MATCH($C80,'Policy Characteristics'!$C:$C,0))),"",INDEX('Policy Characteristics'!D:D,MATCH($C80,'Policy Characteristics'!$C:$C,0)))</f>
        <v>EV Subsidy</v>
      </c>
      <c r="K80" s="357" t="str">
        <f>IF(ISBLANK(INDEX('Policy Characteristics'!E:E,MATCH($C80,'Policy Characteristics'!$C:$C,0))),"",INDEX('Policy Characteristics'!E:E,MATCH($C80,'Policy Characteristics'!$C:$C,0)))</f>
        <v>trans EV subsidy</v>
      </c>
      <c r="L80" s="379">
        <f>IF(ISBLANK(INDEX('Policy Characteristics'!F:F,MATCH($C80,'Policy Characteristics'!$C:$C,0))),"",INDEX('Policy Characteristics'!F:F,MATCH($C80,'Policy Characteristics'!$C:$C,0)))</f>
        <v>0</v>
      </c>
      <c r="M80" s="379">
        <f>IF(ISBLANK(INDEX('Policy Characteristics'!G:G,MATCH($C80,'Policy Characteristics'!$C:$C,0))),"",INDEX('Policy Characteristics'!G:G,MATCH($C80,'Policy Characteristics'!$C:$C,0)))</f>
        <v>0.5</v>
      </c>
      <c r="N80" s="379">
        <f>IF(ISBLANK(INDEX('Policy Characteristics'!H:H,MATCH($C80,'Policy Characteristics'!$C:$C,0))),"",INDEX('Policy Characteristics'!H:H,MATCH($C80,'Policy Characteristics'!$C:$C,0)))</f>
        <v>0.01</v>
      </c>
      <c r="O80" s="357" t="str">
        <f>IF(ISBLANK(INDEX('Policy Characteristics'!I:I,MATCH($C80,'Policy Characteristics'!$C:$C,0))),"",INDEX('Policy Characteristics'!I:I,MATCH($C80,'Policy Characteristics'!$C:$C,0)))</f>
        <v>% of vehicle cost</v>
      </c>
      <c r="P80" s="357" t="str">
        <f>IF(ISBLANK(INDEX('Policy Characteristics'!J:J,MATCH($C80,'Policy Characteristics'!$C:$C,0))),"",INDEX('Policy Characteristics'!J:J,MATCH($C80,'Policy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0" s="357" t="str">
        <f>IF(ISBLANK(INDEX('Policy Characteristics'!K:K,MATCH($C80,'Policy Characteristics'!$C:$C,0))),"",INDEX('Policy Characteristics'!K:K,MATCH($C80,'Policy Characteristics'!$C:$C,0)))</f>
        <v>transportation-sector-main.html#ev-subsidy</v>
      </c>
      <c r="R80" s="357" t="str">
        <f>IF(ISBLANK(INDEX('Policy Characteristics'!L:L,MATCH($C80,'Policy Characteristics'!$C:$C,0))),"",INDEX('Policy Characteristics'!L:L,MATCH($C80,'Policy Characteristics'!$C:$C,0)))</f>
        <v>ev-subsidy.html</v>
      </c>
    </row>
    <row r="81" spans="1:18" s="68" customFormat="1" x14ac:dyDescent="0.35">
      <c r="A81" s="357" t="str">
        <f>IF(ISBLANK(INDEX('Policy Characteristics'!A:A,MATCH($C81,'Policy Characteristics'!$C:$C,0))),"",INDEX('Policy Characteristics'!A:A,MATCH($C81,'Policy Characteristics'!$C:$C,0)))</f>
        <v>Transportation</v>
      </c>
      <c r="B81" s="357" t="str">
        <f>IF(ISBLANK(INDEX('Policy Characteristics'!B:B,MATCH($C81,'Policy Characteristics'!$C:$C,0))),"",INDEX('Policy Characteristics'!B:B,MATCH($C81,'Policy Characteristics'!$C:$C,0)))</f>
        <v>Electric Vehicle Subsidy</v>
      </c>
      <c r="C81" s="361" t="str">
        <f t="shared" si="4"/>
        <v>Additional EV Subsidy Percentage</v>
      </c>
      <c r="D81" s="67" t="s">
        <v>43</v>
      </c>
      <c r="E81" s="67" t="s">
        <v>40</v>
      </c>
      <c r="F81" s="67" t="s">
        <v>86</v>
      </c>
      <c r="G81" s="196" t="s">
        <v>3497</v>
      </c>
      <c r="H81" s="54">
        <v>596</v>
      </c>
      <c r="I81" s="9" t="s">
        <v>45</v>
      </c>
      <c r="J81" s="359" t="str">
        <f>IF(ISBLANK(INDEX('Policy Characteristics'!D:D,MATCH($C81,'Policy Characteristics'!$C:$C,0))),"",INDEX('Policy Characteristics'!D:D,MATCH($C81,'Policy Characteristics'!$C:$C,0)))</f>
        <v>EV Subsidy</v>
      </c>
      <c r="K81" s="357" t="str">
        <f>IF(ISBLANK(INDEX('Policy Characteristics'!E:E,MATCH($C81,'Policy Characteristics'!$C:$C,0))),"",INDEX('Policy Characteristics'!E:E,MATCH($C81,'Policy Characteristics'!$C:$C,0)))</f>
        <v>trans EV subsidy</v>
      </c>
      <c r="L81" s="379">
        <f>IF(ISBLANK(INDEX('Policy Characteristics'!F:F,MATCH($C81,'Policy Characteristics'!$C:$C,0))),"",INDEX('Policy Characteristics'!F:F,MATCH($C81,'Policy Characteristics'!$C:$C,0)))</f>
        <v>0</v>
      </c>
      <c r="M81" s="379">
        <f>IF(ISBLANK(INDEX('Policy Characteristics'!G:G,MATCH($C81,'Policy Characteristics'!$C:$C,0))),"",INDEX('Policy Characteristics'!G:G,MATCH($C81,'Policy Characteristics'!$C:$C,0)))</f>
        <v>0.5</v>
      </c>
      <c r="N81" s="379">
        <f>IF(ISBLANK(INDEX('Policy Characteristics'!H:H,MATCH($C81,'Policy Characteristics'!$C:$C,0))),"",INDEX('Policy Characteristics'!H:H,MATCH($C81,'Policy Characteristics'!$C:$C,0)))</f>
        <v>0.01</v>
      </c>
      <c r="O81" s="357" t="str">
        <f>IF(ISBLANK(INDEX('Policy Characteristics'!I:I,MATCH($C81,'Policy Characteristics'!$C:$C,0))),"",INDEX('Policy Characteristics'!I:I,MATCH($C81,'Policy Characteristics'!$C:$C,0)))</f>
        <v>% of vehicle cost</v>
      </c>
      <c r="P81" s="357" t="str">
        <f>IF(ISBLANK(INDEX('Policy Characteristics'!J:J,MATCH($C81,'Policy Characteristics'!$C:$C,0))),"",INDEX('Policy Characteristics'!J:J,MATCH($C81,'Policy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1" s="357" t="str">
        <f>IF(ISBLANK(INDEX('Policy Characteristics'!K:K,MATCH($C81,'Policy Characteristics'!$C:$C,0))),"",INDEX('Policy Characteristics'!K:K,MATCH($C81,'Policy Characteristics'!$C:$C,0)))</f>
        <v>transportation-sector-main.html#ev-subsidy</v>
      </c>
      <c r="R81" s="357" t="str">
        <f>IF(ISBLANK(INDEX('Policy Characteristics'!L:L,MATCH($C81,'Policy Characteristics'!$C:$C,0))),"",INDEX('Policy Characteristics'!L:L,MATCH($C81,'Policy Characteristics'!$C:$C,0)))</f>
        <v>ev-subsidy.html</v>
      </c>
    </row>
    <row r="82" spans="1:18" s="68" customFormat="1" x14ac:dyDescent="0.35">
      <c r="A82" s="357" t="str">
        <f>IF(ISBLANK(INDEX('Policy Characteristics'!A:A,MATCH($C82,'Policy Characteristics'!$C:$C,0))),"",INDEX('Policy Characteristics'!A:A,MATCH($C82,'Policy Characteristics'!$C:$C,0)))</f>
        <v>Transportation</v>
      </c>
      <c r="B82" s="357" t="str">
        <f>IF(ISBLANK(INDEX('Policy Characteristics'!B:B,MATCH($C82,'Policy Characteristics'!$C:$C,0))),"",INDEX('Policy Characteristics'!B:B,MATCH($C82,'Policy Characteristics'!$C:$C,0)))</f>
        <v>Electric Vehicle Subsidy</v>
      </c>
      <c r="C82" s="361" t="str">
        <f t="shared" si="4"/>
        <v>Additional EV Subsidy Percentage</v>
      </c>
      <c r="D82" s="67" t="s">
        <v>46</v>
      </c>
      <c r="E82" s="67" t="s">
        <v>41</v>
      </c>
      <c r="F82" s="67" t="s">
        <v>85</v>
      </c>
      <c r="G82" s="196" t="s">
        <v>87</v>
      </c>
      <c r="H82" s="54">
        <v>597</v>
      </c>
      <c r="I82" s="9" t="s">
        <v>45</v>
      </c>
      <c r="J82" s="359" t="str">
        <f>IF(ISBLANK(INDEX('Policy Characteristics'!D:D,MATCH($C82,'Policy Characteristics'!$C:$C,0))),"",INDEX('Policy Characteristics'!D:D,MATCH($C82,'Policy Characteristics'!$C:$C,0)))</f>
        <v>EV Subsidy</v>
      </c>
      <c r="K82" s="357" t="str">
        <f>IF(ISBLANK(INDEX('Policy Characteristics'!E:E,MATCH($C82,'Policy Characteristics'!$C:$C,0))),"",INDEX('Policy Characteristics'!E:E,MATCH($C82,'Policy Characteristics'!$C:$C,0)))</f>
        <v>trans EV subsidy</v>
      </c>
      <c r="L82" s="379">
        <f>IF(ISBLANK(INDEX('Policy Characteristics'!F:F,MATCH($C82,'Policy Characteristics'!$C:$C,0))),"",INDEX('Policy Characteristics'!F:F,MATCH($C82,'Policy Characteristics'!$C:$C,0)))</f>
        <v>0</v>
      </c>
      <c r="M82" s="379">
        <f>IF(ISBLANK(INDEX('Policy Characteristics'!G:G,MATCH($C82,'Policy Characteristics'!$C:$C,0))),"",INDEX('Policy Characteristics'!G:G,MATCH($C82,'Policy Characteristics'!$C:$C,0)))</f>
        <v>0.5</v>
      </c>
      <c r="N82" s="379">
        <f>IF(ISBLANK(INDEX('Policy Characteristics'!H:H,MATCH($C82,'Policy Characteristics'!$C:$C,0))),"",INDEX('Policy Characteristics'!H:H,MATCH($C82,'Policy Characteristics'!$C:$C,0)))</f>
        <v>0.01</v>
      </c>
      <c r="O82" s="357" t="str">
        <f>IF(ISBLANK(INDEX('Policy Characteristics'!I:I,MATCH($C82,'Policy Characteristics'!$C:$C,0))),"",INDEX('Policy Characteristics'!I:I,MATCH($C82,'Policy Characteristics'!$C:$C,0)))</f>
        <v>% of vehicle cost</v>
      </c>
      <c r="P82" s="357" t="str">
        <f>IF(ISBLANK(INDEX('Policy Characteristics'!J:J,MATCH($C82,'Policy Characteristics'!$C:$C,0))),"",INDEX('Policy Characteristics'!J:J,MATCH($C82,'Policy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2" s="357" t="str">
        <f>IF(ISBLANK(INDEX('Policy Characteristics'!K:K,MATCH($C82,'Policy Characteristics'!$C:$C,0))),"",INDEX('Policy Characteristics'!K:K,MATCH($C82,'Policy Characteristics'!$C:$C,0)))</f>
        <v>transportation-sector-main.html#ev-subsidy</v>
      </c>
      <c r="R82" s="357" t="str">
        <f>IF(ISBLANK(INDEX('Policy Characteristics'!L:L,MATCH($C82,'Policy Characteristics'!$C:$C,0))),"",INDEX('Policy Characteristics'!L:L,MATCH($C82,'Policy Characteristics'!$C:$C,0)))</f>
        <v>ev-subsidy.html</v>
      </c>
    </row>
    <row r="83" spans="1:18" s="68" customFormat="1" x14ac:dyDescent="0.35">
      <c r="A83" s="357" t="str">
        <f>IF(ISBLANK(INDEX('Policy Characteristics'!A:A,MATCH($C83,'Policy Characteristics'!$C:$C,0))),"",INDEX('Policy Characteristics'!A:A,MATCH($C83,'Policy Characteristics'!$C:$C,0)))</f>
        <v>Transportation</v>
      </c>
      <c r="B83" s="357" t="str">
        <f>IF(ISBLANK(INDEX('Policy Characteristics'!B:B,MATCH($C83,'Policy Characteristics'!$C:$C,0))),"",INDEX('Policy Characteristics'!B:B,MATCH($C83,'Policy Characteristics'!$C:$C,0)))</f>
        <v>Electric Vehicle Subsidy</v>
      </c>
      <c r="C83" s="361" t="str">
        <f t="shared" si="4"/>
        <v>Additional EV Subsidy Percentage</v>
      </c>
      <c r="D83" s="67" t="s">
        <v>43</v>
      </c>
      <c r="E83" s="67" t="s">
        <v>41</v>
      </c>
      <c r="F83" s="67" t="s">
        <v>86</v>
      </c>
      <c r="G83" s="196" t="s">
        <v>87</v>
      </c>
      <c r="H83" s="54">
        <v>598</v>
      </c>
      <c r="I83" s="9" t="s">
        <v>45</v>
      </c>
      <c r="J83" s="359" t="str">
        <f>IF(ISBLANK(INDEX('Policy Characteristics'!D:D,MATCH($C83,'Policy Characteristics'!$C:$C,0))),"",INDEX('Policy Characteristics'!D:D,MATCH($C83,'Policy Characteristics'!$C:$C,0)))</f>
        <v>EV Subsidy</v>
      </c>
      <c r="K83" s="357" t="str">
        <f>IF(ISBLANK(INDEX('Policy Characteristics'!E:E,MATCH($C83,'Policy Characteristics'!$C:$C,0))),"",INDEX('Policy Characteristics'!E:E,MATCH($C83,'Policy Characteristics'!$C:$C,0)))</f>
        <v>trans EV subsidy</v>
      </c>
      <c r="L83" s="379">
        <f>IF(ISBLANK(INDEX('Policy Characteristics'!F:F,MATCH($C83,'Policy Characteristics'!$C:$C,0))),"",INDEX('Policy Characteristics'!F:F,MATCH($C83,'Policy Characteristics'!$C:$C,0)))</f>
        <v>0</v>
      </c>
      <c r="M83" s="379">
        <f>IF(ISBLANK(INDEX('Policy Characteristics'!G:G,MATCH($C83,'Policy Characteristics'!$C:$C,0))),"",INDEX('Policy Characteristics'!G:G,MATCH($C83,'Policy Characteristics'!$C:$C,0)))</f>
        <v>0.5</v>
      </c>
      <c r="N83" s="379">
        <f>IF(ISBLANK(INDEX('Policy Characteristics'!H:H,MATCH($C83,'Policy Characteristics'!$C:$C,0))),"",INDEX('Policy Characteristics'!H:H,MATCH($C83,'Policy Characteristics'!$C:$C,0)))</f>
        <v>0.01</v>
      </c>
      <c r="O83" s="357" t="str">
        <f>IF(ISBLANK(INDEX('Policy Characteristics'!I:I,MATCH($C83,'Policy Characteristics'!$C:$C,0))),"",INDEX('Policy Characteristics'!I:I,MATCH($C83,'Policy Characteristics'!$C:$C,0)))</f>
        <v>% of vehicle cost</v>
      </c>
      <c r="P83" s="357" t="str">
        <f>IF(ISBLANK(INDEX('Policy Characteristics'!J:J,MATCH($C83,'Policy Characteristics'!$C:$C,0))),"",INDEX('Policy Characteristics'!J:J,MATCH($C83,'Policy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3" s="357" t="str">
        <f>IF(ISBLANK(INDEX('Policy Characteristics'!K:K,MATCH($C83,'Policy Characteristics'!$C:$C,0))),"",INDEX('Policy Characteristics'!K:K,MATCH($C83,'Policy Characteristics'!$C:$C,0)))</f>
        <v>transportation-sector-main.html#ev-subsidy</v>
      </c>
      <c r="R83" s="357" t="str">
        <f>IF(ISBLANK(INDEX('Policy Characteristics'!L:L,MATCH($C83,'Policy Characteristics'!$C:$C,0))),"",INDEX('Policy Characteristics'!L:L,MATCH($C83,'Policy Characteristics'!$C:$C,0)))</f>
        <v>ev-subsidy.html</v>
      </c>
    </row>
    <row r="84" spans="1:18" s="68" customFormat="1" x14ac:dyDescent="0.35">
      <c r="A84" s="357" t="str">
        <f>IF(ISBLANK(INDEX('Policy Characteristics'!A:A,MATCH($C84,'Policy Characteristics'!$C:$C,0))),"",INDEX('Policy Characteristics'!A:A,MATCH($C84,'Policy Characteristics'!$C:$C,0)))</f>
        <v>Transportation</v>
      </c>
      <c r="B84" s="357" t="str">
        <f>IF(ISBLANK(INDEX('Policy Characteristics'!B:B,MATCH($C84,'Policy Characteristics'!$C:$C,0))),"",INDEX('Policy Characteristics'!B:B,MATCH($C84,'Policy Characteristics'!$C:$C,0)))</f>
        <v>Electric Vehicle Subsidy</v>
      </c>
      <c r="C84" s="361" t="str">
        <f t="shared" si="4"/>
        <v>Additional EV Subsidy Percentage</v>
      </c>
      <c r="D84" s="67" t="s">
        <v>46</v>
      </c>
      <c r="E84" s="67" t="s">
        <v>42</v>
      </c>
      <c r="F84" s="67" t="s">
        <v>85</v>
      </c>
      <c r="G84" s="196" t="s">
        <v>3498</v>
      </c>
      <c r="H84" s="54">
        <v>599</v>
      </c>
      <c r="I84" s="9" t="s">
        <v>45</v>
      </c>
      <c r="J84" s="359" t="str">
        <f>IF(ISBLANK(INDEX('Policy Characteristics'!D:D,MATCH($C84,'Policy Characteristics'!$C:$C,0))),"",INDEX('Policy Characteristics'!D:D,MATCH($C84,'Policy Characteristics'!$C:$C,0)))</f>
        <v>EV Subsidy</v>
      </c>
      <c r="K84" s="357" t="str">
        <f>IF(ISBLANK(INDEX('Policy Characteristics'!E:E,MATCH($C84,'Policy Characteristics'!$C:$C,0))),"",INDEX('Policy Characteristics'!E:E,MATCH($C84,'Policy Characteristics'!$C:$C,0)))</f>
        <v>trans EV subsidy</v>
      </c>
      <c r="L84" s="379">
        <f>IF(ISBLANK(INDEX('Policy Characteristics'!F:F,MATCH($C84,'Policy Characteristics'!$C:$C,0))),"",INDEX('Policy Characteristics'!F:F,MATCH($C84,'Policy Characteristics'!$C:$C,0)))</f>
        <v>0</v>
      </c>
      <c r="M84" s="379">
        <f>IF(ISBLANK(INDEX('Policy Characteristics'!G:G,MATCH($C84,'Policy Characteristics'!$C:$C,0))),"",INDEX('Policy Characteristics'!G:G,MATCH($C84,'Policy Characteristics'!$C:$C,0)))</f>
        <v>0.5</v>
      </c>
      <c r="N84" s="379">
        <f>IF(ISBLANK(INDEX('Policy Characteristics'!H:H,MATCH($C84,'Policy Characteristics'!$C:$C,0))),"",INDEX('Policy Characteristics'!H:H,MATCH($C84,'Policy Characteristics'!$C:$C,0)))</f>
        <v>0.01</v>
      </c>
      <c r="O84" s="357" t="str">
        <f>IF(ISBLANK(INDEX('Policy Characteristics'!I:I,MATCH($C84,'Policy Characteristics'!$C:$C,0))),"",INDEX('Policy Characteristics'!I:I,MATCH($C84,'Policy Characteristics'!$C:$C,0)))</f>
        <v>% of vehicle cost</v>
      </c>
      <c r="P84" s="357" t="str">
        <f>IF(ISBLANK(INDEX('Policy Characteristics'!J:J,MATCH($C84,'Policy Characteristics'!$C:$C,0))),"",INDEX('Policy Characteristics'!J:J,MATCH($C84,'Policy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4" s="357" t="str">
        <f>IF(ISBLANK(INDEX('Policy Characteristics'!K:K,MATCH($C84,'Policy Characteristics'!$C:$C,0))),"",INDEX('Policy Characteristics'!K:K,MATCH($C84,'Policy Characteristics'!$C:$C,0)))</f>
        <v>transportation-sector-main.html#ev-subsidy</v>
      </c>
      <c r="R84" s="357" t="str">
        <f>IF(ISBLANK(INDEX('Policy Characteristics'!L:L,MATCH($C84,'Policy Characteristics'!$C:$C,0))),"",INDEX('Policy Characteristics'!L:L,MATCH($C84,'Policy Characteristics'!$C:$C,0)))</f>
        <v>ev-subsidy.html</v>
      </c>
    </row>
    <row r="85" spans="1:18" s="68" customFormat="1" x14ac:dyDescent="0.35">
      <c r="A85" s="357" t="str">
        <f>IF(ISBLANK(INDEX('Policy Characteristics'!A:A,MATCH($C85,'Policy Characteristics'!$C:$C,0))),"",INDEX('Policy Characteristics'!A:A,MATCH($C85,'Policy Characteristics'!$C:$C,0)))</f>
        <v>Transportation</v>
      </c>
      <c r="B85" s="357" t="str">
        <f>IF(ISBLANK(INDEX('Policy Characteristics'!B:B,MATCH($C85,'Policy Characteristics'!$C:$C,0))),"",INDEX('Policy Characteristics'!B:B,MATCH($C85,'Policy Characteristics'!$C:$C,0)))</f>
        <v>Electric Vehicle Subsidy</v>
      </c>
      <c r="C85" s="361" t="str">
        <f t="shared" si="4"/>
        <v>Additional EV Subsidy Percentage</v>
      </c>
      <c r="D85" s="67" t="s">
        <v>43</v>
      </c>
      <c r="E85" s="67" t="s">
        <v>42</v>
      </c>
      <c r="F85" s="67" t="s">
        <v>86</v>
      </c>
      <c r="G85" s="196" t="s">
        <v>3499</v>
      </c>
      <c r="H85" s="54">
        <v>600</v>
      </c>
      <c r="I85" s="9" t="s">
        <v>45</v>
      </c>
      <c r="J85" s="359" t="str">
        <f>IF(ISBLANK(INDEX('Policy Characteristics'!D:D,MATCH($C85,'Policy Characteristics'!$C:$C,0))),"",INDEX('Policy Characteristics'!D:D,MATCH($C85,'Policy Characteristics'!$C:$C,0)))</f>
        <v>EV Subsidy</v>
      </c>
      <c r="K85" s="357" t="str">
        <f>IF(ISBLANK(INDEX('Policy Characteristics'!E:E,MATCH($C85,'Policy Characteristics'!$C:$C,0))),"",INDEX('Policy Characteristics'!E:E,MATCH($C85,'Policy Characteristics'!$C:$C,0)))</f>
        <v>trans EV subsidy</v>
      </c>
      <c r="L85" s="379">
        <f>IF(ISBLANK(INDEX('Policy Characteristics'!F:F,MATCH($C85,'Policy Characteristics'!$C:$C,0))),"",INDEX('Policy Characteristics'!F:F,MATCH($C85,'Policy Characteristics'!$C:$C,0)))</f>
        <v>0</v>
      </c>
      <c r="M85" s="379">
        <f>IF(ISBLANK(INDEX('Policy Characteristics'!G:G,MATCH($C85,'Policy Characteristics'!$C:$C,0))),"",INDEX('Policy Characteristics'!G:G,MATCH($C85,'Policy Characteristics'!$C:$C,0)))</f>
        <v>0.5</v>
      </c>
      <c r="N85" s="379">
        <f>IF(ISBLANK(INDEX('Policy Characteristics'!H:H,MATCH($C85,'Policy Characteristics'!$C:$C,0))),"",INDEX('Policy Characteristics'!H:H,MATCH($C85,'Policy Characteristics'!$C:$C,0)))</f>
        <v>0.01</v>
      </c>
      <c r="O85" s="357" t="str">
        <f>IF(ISBLANK(INDEX('Policy Characteristics'!I:I,MATCH($C85,'Policy Characteristics'!$C:$C,0))),"",INDEX('Policy Characteristics'!I:I,MATCH($C85,'Policy Characteristics'!$C:$C,0)))</f>
        <v>% of vehicle cost</v>
      </c>
      <c r="P85" s="357" t="str">
        <f>IF(ISBLANK(INDEX('Policy Characteristics'!J:J,MATCH($C85,'Policy Characteristics'!$C:$C,0))),"",INDEX('Policy Characteristics'!J:J,MATCH($C85,'Policy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5" s="357" t="str">
        <f>IF(ISBLANK(INDEX('Policy Characteristics'!K:K,MATCH($C85,'Policy Characteristics'!$C:$C,0))),"",INDEX('Policy Characteristics'!K:K,MATCH($C85,'Policy Characteristics'!$C:$C,0)))</f>
        <v>transportation-sector-main.html#ev-subsidy</v>
      </c>
      <c r="R85" s="357" t="str">
        <f>IF(ISBLANK(INDEX('Policy Characteristics'!L:L,MATCH($C85,'Policy Characteristics'!$C:$C,0))),"",INDEX('Policy Characteristics'!L:L,MATCH($C85,'Policy Characteristics'!$C:$C,0)))</f>
        <v>ev-subsidy.html</v>
      </c>
    </row>
    <row r="86" spans="1:18" s="68" customFormat="1" x14ac:dyDescent="0.35">
      <c r="A86" s="357" t="str">
        <f>IF(ISBLANK(INDEX('Policy Characteristics'!A:A,MATCH($C86,'Policy Characteristics'!$C:$C,0))),"",INDEX('Policy Characteristics'!A:A,MATCH($C86,'Policy Characteristics'!$C:$C,0)))</f>
        <v>Transportation</v>
      </c>
      <c r="B86" s="357" t="str">
        <f>IF(ISBLANK(INDEX('Policy Characteristics'!B:B,MATCH($C86,'Policy Characteristics'!$C:$C,0))),"",INDEX('Policy Characteristics'!B:B,MATCH($C86,'Policy Characteristics'!$C:$C,0)))</f>
        <v>Electric Vehicle Subsidy</v>
      </c>
      <c r="C86" s="361" t="str">
        <f t="shared" si="4"/>
        <v>Additional EV Subsidy Percentage</v>
      </c>
      <c r="D86" s="67" t="s">
        <v>46</v>
      </c>
      <c r="E86" s="67" t="s">
        <v>114</v>
      </c>
      <c r="F86" s="67" t="s">
        <v>85</v>
      </c>
      <c r="G86" s="196" t="s">
        <v>148</v>
      </c>
      <c r="H86" s="54">
        <v>601</v>
      </c>
      <c r="I86" s="9" t="s">
        <v>45</v>
      </c>
      <c r="J86" s="359" t="str">
        <f>IF(ISBLANK(INDEX('Policy Characteristics'!D:D,MATCH($C86,'Policy Characteristics'!$C:$C,0))),"",INDEX('Policy Characteristics'!D:D,MATCH($C86,'Policy Characteristics'!$C:$C,0)))</f>
        <v>EV Subsidy</v>
      </c>
      <c r="K86" s="357" t="str">
        <f>IF(ISBLANK(INDEX('Policy Characteristics'!E:E,MATCH($C86,'Policy Characteristics'!$C:$C,0))),"",INDEX('Policy Characteristics'!E:E,MATCH($C86,'Policy Characteristics'!$C:$C,0)))</f>
        <v>trans EV subsidy</v>
      </c>
      <c r="L86" s="379">
        <f>IF(ISBLANK(INDEX('Policy Characteristics'!F:F,MATCH($C86,'Policy Characteristics'!$C:$C,0))),"",INDEX('Policy Characteristics'!F:F,MATCH($C86,'Policy Characteristics'!$C:$C,0)))</f>
        <v>0</v>
      </c>
      <c r="M86" s="379">
        <f>IF(ISBLANK(INDEX('Policy Characteristics'!G:G,MATCH($C86,'Policy Characteristics'!$C:$C,0))),"",INDEX('Policy Characteristics'!G:G,MATCH($C86,'Policy Characteristics'!$C:$C,0)))</f>
        <v>0.5</v>
      </c>
      <c r="N86" s="379">
        <f>IF(ISBLANK(INDEX('Policy Characteristics'!H:H,MATCH($C86,'Policy Characteristics'!$C:$C,0))),"",INDEX('Policy Characteristics'!H:H,MATCH($C86,'Policy Characteristics'!$C:$C,0)))</f>
        <v>0.01</v>
      </c>
      <c r="O86" s="357" t="str">
        <f>IF(ISBLANK(INDEX('Policy Characteristics'!I:I,MATCH($C86,'Policy Characteristics'!$C:$C,0))),"",INDEX('Policy Characteristics'!I:I,MATCH($C86,'Policy Characteristics'!$C:$C,0)))</f>
        <v>% of vehicle cost</v>
      </c>
      <c r="P86" s="357" t="str">
        <f>IF(ISBLANK(INDEX('Policy Characteristics'!J:J,MATCH($C86,'Policy Characteristics'!$C:$C,0))),"",INDEX('Policy Characteristics'!J:J,MATCH($C86,'Policy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6" s="357" t="str">
        <f>IF(ISBLANK(INDEX('Policy Characteristics'!K:K,MATCH($C86,'Policy Characteristics'!$C:$C,0))),"",INDEX('Policy Characteristics'!K:K,MATCH($C86,'Policy Characteristics'!$C:$C,0)))</f>
        <v>transportation-sector-main.html#ev-subsidy</v>
      </c>
      <c r="R86" s="357" t="str">
        <f>IF(ISBLANK(INDEX('Policy Characteristics'!L:L,MATCH($C86,'Policy Characteristics'!$C:$C,0))),"",INDEX('Policy Characteristics'!L:L,MATCH($C86,'Policy Characteristics'!$C:$C,0)))</f>
        <v>ev-subsidy.html</v>
      </c>
    </row>
    <row r="87" spans="1:18" s="68" customFormat="1" x14ac:dyDescent="0.35">
      <c r="A87" s="357" t="str">
        <f>IF(ISBLANK(INDEX('Policy Characteristics'!A:A,MATCH($C87,'Policy Characteristics'!$C:$C,0))),"",INDEX('Policy Characteristics'!A:A,MATCH($C87,'Policy Characteristics'!$C:$C,0)))</f>
        <v>Transportation</v>
      </c>
      <c r="B87" s="357" t="str">
        <f>IF(ISBLANK(INDEX('Policy Characteristics'!B:B,MATCH($C87,'Policy Characteristics'!$C:$C,0))),"",INDEX('Policy Characteristics'!B:B,MATCH($C87,'Policy Characteristics'!$C:$C,0)))</f>
        <v>Electric Vehicle Subsidy</v>
      </c>
      <c r="C87" s="361" t="str">
        <f t="shared" si="4"/>
        <v>Additional EV Subsidy Percentage</v>
      </c>
      <c r="D87" s="67" t="s">
        <v>43</v>
      </c>
      <c r="E87" s="67" t="s">
        <v>114</v>
      </c>
      <c r="F87" s="67" t="s">
        <v>86</v>
      </c>
      <c r="G87" s="196" t="s">
        <v>148</v>
      </c>
      <c r="H87" s="54">
        <v>602</v>
      </c>
      <c r="I87" s="9" t="s">
        <v>45</v>
      </c>
      <c r="J87" s="359" t="str">
        <f>IF(ISBLANK(INDEX('Policy Characteristics'!D:D,MATCH($C87,'Policy Characteristics'!$C:$C,0))),"",INDEX('Policy Characteristics'!D:D,MATCH($C87,'Policy Characteristics'!$C:$C,0)))</f>
        <v>EV Subsidy</v>
      </c>
      <c r="K87" s="357" t="str">
        <f>IF(ISBLANK(INDEX('Policy Characteristics'!E:E,MATCH($C87,'Policy Characteristics'!$C:$C,0))),"",INDEX('Policy Characteristics'!E:E,MATCH($C87,'Policy Characteristics'!$C:$C,0)))</f>
        <v>trans EV subsidy</v>
      </c>
      <c r="L87" s="379">
        <f>IF(ISBLANK(INDEX('Policy Characteristics'!F:F,MATCH($C87,'Policy Characteristics'!$C:$C,0))),"",INDEX('Policy Characteristics'!F:F,MATCH($C87,'Policy Characteristics'!$C:$C,0)))</f>
        <v>0</v>
      </c>
      <c r="M87" s="379">
        <f>IF(ISBLANK(INDEX('Policy Characteristics'!G:G,MATCH($C87,'Policy Characteristics'!$C:$C,0))),"",INDEX('Policy Characteristics'!G:G,MATCH($C87,'Policy Characteristics'!$C:$C,0)))</f>
        <v>0.5</v>
      </c>
      <c r="N87" s="379">
        <f>IF(ISBLANK(INDEX('Policy Characteristics'!H:H,MATCH($C87,'Policy Characteristics'!$C:$C,0))),"",INDEX('Policy Characteristics'!H:H,MATCH($C87,'Policy Characteristics'!$C:$C,0)))</f>
        <v>0.01</v>
      </c>
      <c r="O87" s="357" t="str">
        <f>IF(ISBLANK(INDEX('Policy Characteristics'!I:I,MATCH($C87,'Policy Characteristics'!$C:$C,0))),"",INDEX('Policy Characteristics'!I:I,MATCH($C87,'Policy Characteristics'!$C:$C,0)))</f>
        <v>% of vehicle cost</v>
      </c>
      <c r="P87" s="357" t="str">
        <f>IF(ISBLANK(INDEX('Policy Characteristics'!J:J,MATCH($C87,'Policy Characteristics'!$C:$C,0))),"",INDEX('Policy Characteristics'!J:J,MATCH($C87,'Policy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7" s="357" t="str">
        <f>IF(ISBLANK(INDEX('Policy Characteristics'!K:K,MATCH($C87,'Policy Characteristics'!$C:$C,0))),"",INDEX('Policy Characteristics'!K:K,MATCH($C87,'Policy Characteristics'!$C:$C,0)))</f>
        <v>transportation-sector-main.html#ev-subsidy</v>
      </c>
      <c r="R87" s="357" t="str">
        <f>IF(ISBLANK(INDEX('Policy Characteristics'!L:L,MATCH($C87,'Policy Characteristics'!$C:$C,0))),"",INDEX('Policy Characteristics'!L:L,MATCH($C87,'Policy Characteristics'!$C:$C,0)))</f>
        <v>ev-subsidy.html</v>
      </c>
    </row>
    <row r="88" spans="1:18" x14ac:dyDescent="0.35">
      <c r="A88" s="357" t="str">
        <f>IF(ISBLANK(INDEX('Policy Characteristics'!A:A,MATCH($C88,'Policy Characteristics'!$C:$C,0))),"",INDEX('Policy Characteristics'!A:A,MATCH($C88,'Policy Characteristics'!$C:$C,0)))</f>
        <v>Transportation</v>
      </c>
      <c r="B88" s="357" t="str">
        <f>IF(ISBLANK(INDEX('Policy Characteristics'!B:B,MATCH($C88,'Policy Characteristics'!$C:$C,0))),"",INDEX('Policy Characteristics'!B:B,MATCH($C88,'Policy Characteristics'!$C:$C,0)))</f>
        <v>Feebate</v>
      </c>
      <c r="C88" s="362" t="s">
        <v>112</v>
      </c>
      <c r="D88" s="53"/>
      <c r="E88" s="53"/>
      <c r="F88" s="53"/>
      <c r="G88" s="53"/>
      <c r="H88" s="54">
        <v>1</v>
      </c>
      <c r="I88" s="53" t="s">
        <v>44</v>
      </c>
      <c r="J88" s="359" t="str">
        <f>IF(ISBLANK(INDEX('Policy Characteristics'!D:D,MATCH($C88,'Policy Characteristics'!$C:$C,0))),"",INDEX('Policy Characteristics'!D:D,MATCH($C88,'Policy Characteristics'!$C:$C,0)))</f>
        <v>Feebate</v>
      </c>
      <c r="K88" s="357" t="str">
        <f>IF(ISBLANK(INDEX('Policy Characteristics'!E:E,MATCH($C88,'Policy Characteristics'!$C:$C,0))),"",INDEX('Policy Characteristics'!E:E,MATCH($C88,'Policy Characteristics'!$C:$C,0)))</f>
        <v>trans LDVs feebate</v>
      </c>
      <c r="L88" s="379">
        <f>IF(ISBLANK(INDEX('Policy Characteristics'!F:F,MATCH($C88,'Policy Characteristics'!$C:$C,0))),"",INDEX('Policy Characteristics'!F:F,MATCH($C88,'Policy Characteristics'!$C:$C,0)))</f>
        <v>0</v>
      </c>
      <c r="M88" s="379">
        <f>IF(ISBLANK(INDEX('Policy Characteristics'!G:G,MATCH($C88,'Policy Characteristics'!$C:$C,0))),"",INDEX('Policy Characteristics'!G:G,MATCH($C88,'Policy Characteristics'!$C:$C,0)))</f>
        <v>1</v>
      </c>
      <c r="N88" s="379">
        <f>IF(ISBLANK(INDEX('Policy Characteristics'!H:H,MATCH($C88,'Policy Characteristics'!$C:$C,0))),"",INDEX('Policy Characteristics'!H:H,MATCH($C88,'Policy Characteristics'!$C:$C,0)))</f>
        <v>0.02</v>
      </c>
      <c r="O88" s="357" t="str">
        <f>IF(ISBLANK(INDEX('Policy Characteristics'!I:I,MATCH($C88,'Policy Characteristics'!$C:$C,0))),"",INDEX('Policy Characteristics'!I:I,MATCH($C88,'Policy Characteristics'!$C:$C,0)))</f>
        <v>% of global best practice rate</v>
      </c>
      <c r="P88" s="357" t="str">
        <f>IF(ISBLANK(INDEX('Policy Characteristics'!J:J,MATCH($C88,'Policy Characteristics'!$C:$C,0))),"",INDEX('Policy Characteristics'!J:J,MATCH($C88,'Policy Characteristics'!$C:$C,0)))</f>
        <v>**Description:**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v>
      </c>
      <c r="Q88" s="357" t="str">
        <f>IF(ISBLANK(INDEX('Policy Characteristics'!K:K,MATCH($C88,'Policy Characteristics'!$C:$C,0))),"",INDEX('Policy Characteristics'!K:K,MATCH($C88,'Policy Characteristics'!$C:$C,0)))</f>
        <v>transportation-sector-main.html#feebate</v>
      </c>
      <c r="R88" s="357" t="str">
        <f>IF(ISBLANK(INDEX('Policy Characteristics'!L:L,MATCH($C88,'Policy Characteristics'!$C:$C,0))),"",INDEX('Policy Characteristics'!L:L,MATCH($C88,'Policy Characteristics'!$C:$C,0)))</f>
        <v>feebate.html</v>
      </c>
    </row>
    <row r="89" spans="1:18" x14ac:dyDescent="0.35">
      <c r="A89" s="357" t="str">
        <f>IF(ISBLANK(INDEX('Policy Characteristics'!A:A,MATCH($C89,'Policy Characteristics'!$C:$C,0))),"",INDEX('Policy Characteristics'!A:A,MATCH($C89,'Policy Characteristics'!$C:$C,0)))</f>
        <v>Transportation</v>
      </c>
      <c r="B89" s="357" t="str">
        <f>IF(ISBLANK(INDEX('Policy Characteristics'!B:B,MATCH($C89,'Policy Characteristics'!$C:$C,0))),"",INDEX('Policy Characteristics'!B:B,MATCH($C89,'Policy Characteristics'!$C:$C,0)))</f>
        <v>Fuel Economy Standard</v>
      </c>
      <c r="C89" s="362" t="s">
        <v>316</v>
      </c>
      <c r="D89" s="53" t="s">
        <v>46</v>
      </c>
      <c r="E89" s="53" t="s">
        <v>38</v>
      </c>
      <c r="F89" s="53" t="s">
        <v>85</v>
      </c>
      <c r="G89" s="2" t="s">
        <v>3500</v>
      </c>
      <c r="H89" s="204">
        <v>362</v>
      </c>
      <c r="I89" s="9" t="s">
        <v>44</v>
      </c>
      <c r="J89" s="359" t="str">
        <f>IF(ISBLANK(INDEX('Policy Characteristics'!D:D,MATCH($C89,'Policy Characteristics'!$C:$C,0))),"",INDEX('Policy Characteristics'!D:D,MATCH($C89,'Policy Characteristics'!$C:$C,0)))</f>
        <v>Vehicle Fuel Economy Standards</v>
      </c>
      <c r="K89" s="357" t="str">
        <f>IF(ISBLANK(INDEX('Policy Characteristics'!E:E,MATCH($C89,'Policy Characteristics'!$C:$C,0))),"",INDEX('Policy Characteristics'!E:E,MATCH($C89,'Policy Characteristics'!$C:$C,0)))</f>
        <v>trans fuel economy standards</v>
      </c>
      <c r="L89" s="379">
        <f>IF(ISBLANK(INDEX('Policy Characteristics'!F:F,MATCH($C89,'Policy Characteristics'!$C:$C,0))),"",INDEX('Policy Characteristics'!F:F,MATCH($C89,'Policy Characteristics'!$C:$C,0)))</f>
        <v>0</v>
      </c>
      <c r="M89" s="379">
        <f>IF(ISBLANK(INDEX('Policy Characteristics'!G:G,MATCH($C89,'Policy Characteristics'!$C:$C,0))),"",INDEX('Policy Characteristics'!G:G,MATCH($C89,'Policy Characteristics'!$C:$C,0)))</f>
        <v>1</v>
      </c>
      <c r="N89" s="379">
        <f>IF(ISBLANK(INDEX('Policy Characteristics'!H:H,MATCH($C89,'Policy Characteristics'!$C:$C,0))),"",INDEX('Policy Characteristics'!H:H,MATCH($C89,'Policy Characteristics'!$C:$C,0)))</f>
        <v>0.01</v>
      </c>
      <c r="O89" s="357" t="str">
        <f>IF(ISBLANK(INDEX('Policy Characteristics'!I:I,MATCH($C89,'Policy Characteristics'!$C:$C,0))),"",INDEX('Policy Characteristics'!I:I,MATCH($C89,'Policy Characteristics'!$C:$C,0)))</f>
        <v>% increase in miles/gal</v>
      </c>
      <c r="P89" s="357" t="str">
        <f>IF(ISBLANK(INDEX('Policy Characteristics'!J:J,MATCH($C89,'Policy Characteristics'!$C:$C,0))),"",INDEX('Policy Characteristics'!J:J,MATCH($C89,'Policy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89" s="357" t="str">
        <f>IF(ISBLANK(INDEX('Policy Characteristics'!K:K,MATCH($C89,'Policy Characteristics'!$C:$C,0))),"",INDEX('Policy Characteristics'!K:K,MATCH($C89,'Policy Characteristics'!$C:$C,0)))</f>
        <v>transportation-sector-main.html#fuel-econ-std</v>
      </c>
      <c r="R89" s="357" t="str">
        <f>IF(ISBLANK(INDEX('Policy Characteristics'!L:L,MATCH($C89,'Policy Characteristics'!$C:$C,0))),"",INDEX('Policy Characteristics'!L:L,MATCH($C89,'Policy Characteristics'!$C:$C,0)))</f>
        <v>fuel-economy-standard.html</v>
      </c>
    </row>
    <row r="90" spans="1:18" ht="29" x14ac:dyDescent="0.35">
      <c r="A90" s="357" t="str">
        <f>IF(ISBLANK(INDEX('Policy Characteristics'!A:A,MATCH($C90,'Policy Characteristics'!$C:$C,0))),"",INDEX('Policy Characteristics'!A:A,MATCH($C90,'Policy Characteristics'!$C:$C,0)))</f>
        <v>Transportation</v>
      </c>
      <c r="B90" s="357" t="str">
        <f>IF(ISBLANK(INDEX('Policy Characteristics'!B:B,MATCH($C90,'Policy Characteristics'!$C:$C,0))),"",INDEX('Policy Characteristics'!B:B,MATCH($C90,'Policy Characteristics'!$C:$C,0)))</f>
        <v>Fuel Economy Standard</v>
      </c>
      <c r="C90" s="361" t="str">
        <f t="shared" ref="C90:C93" si="5">C$89</f>
        <v>Percentage Additional Improvement of Fuel Economy Std</v>
      </c>
      <c r="D90" s="53" t="s">
        <v>43</v>
      </c>
      <c r="E90" s="53" t="s">
        <v>38</v>
      </c>
      <c r="F90" s="53" t="s">
        <v>86</v>
      </c>
      <c r="G90" s="196" t="s">
        <v>3489</v>
      </c>
      <c r="H90" s="54">
        <v>363</v>
      </c>
      <c r="I90" s="9" t="s">
        <v>44</v>
      </c>
      <c r="J90" s="359" t="str">
        <f>IF(ISBLANK(INDEX('Policy Characteristics'!D:D,MATCH($C90,'Policy Characteristics'!$C:$C,0))),"",INDEX('Policy Characteristics'!D:D,MATCH($C90,'Policy Characteristics'!$C:$C,0)))</f>
        <v>Vehicle Fuel Economy Standards</v>
      </c>
      <c r="K90" s="357" t="str">
        <f>IF(ISBLANK(INDEX('Policy Characteristics'!E:E,MATCH($C90,'Policy Characteristics'!$C:$C,0))),"",INDEX('Policy Characteristics'!E:E,MATCH($C90,'Policy Characteristics'!$C:$C,0)))</f>
        <v>trans fuel economy standards</v>
      </c>
      <c r="L90" s="379">
        <f>IF(ISBLANK(INDEX('Policy Characteristics'!F:F,MATCH($C90,'Policy Characteristics'!$C:$C,0))),"",INDEX('Policy Characteristics'!F:F,MATCH($C90,'Policy Characteristics'!$C:$C,0)))</f>
        <v>0</v>
      </c>
      <c r="M90" s="379">
        <f>IF(ISBLANK(INDEX('Policy Characteristics'!G:G,MATCH($C90,'Policy Characteristics'!$C:$C,0))),"",INDEX('Policy Characteristics'!G:G,MATCH($C90,'Policy Characteristics'!$C:$C,0)))</f>
        <v>1</v>
      </c>
      <c r="N90" s="379">
        <f>IF(ISBLANK(INDEX('Policy Characteristics'!H:H,MATCH($C90,'Policy Characteristics'!$C:$C,0))),"",INDEX('Policy Characteristics'!H:H,MATCH($C90,'Policy Characteristics'!$C:$C,0)))</f>
        <v>0.01</v>
      </c>
      <c r="O90" s="357" t="str">
        <f>IF(ISBLANK(INDEX('Policy Characteristics'!I:I,MATCH($C90,'Policy Characteristics'!$C:$C,0))),"",INDEX('Policy Characteristics'!I:I,MATCH($C90,'Policy Characteristics'!$C:$C,0)))</f>
        <v>% increase in miles/gal</v>
      </c>
      <c r="P90" s="357" t="str">
        <f>IF(ISBLANK(INDEX('Policy Characteristics'!J:J,MATCH($C90,'Policy Characteristics'!$C:$C,0))),"",INDEX('Policy Characteristics'!J:J,MATCH($C90,'Policy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0" s="357" t="str">
        <f>IF(ISBLANK(INDEX('Policy Characteristics'!K:K,MATCH($C90,'Policy Characteristics'!$C:$C,0))),"",INDEX('Policy Characteristics'!K:K,MATCH($C90,'Policy Characteristics'!$C:$C,0)))</f>
        <v>transportation-sector-main.html#fuel-econ-std</v>
      </c>
      <c r="R90" s="357" t="str">
        <f>IF(ISBLANK(INDEX('Policy Characteristics'!L:L,MATCH($C90,'Policy Characteristics'!$C:$C,0))),"",INDEX('Policy Characteristics'!L:L,MATCH($C90,'Policy Characteristics'!$C:$C,0)))</f>
        <v>fuel-economy-standard.html</v>
      </c>
    </row>
    <row r="91" spans="1:18" x14ac:dyDescent="0.35">
      <c r="A91" s="357" t="str">
        <f>IF(ISBLANK(INDEX('Policy Characteristics'!A:A,MATCH($C91,'Policy Characteristics'!$C:$C,0))),"",INDEX('Policy Characteristics'!A:A,MATCH($C91,'Policy Characteristics'!$C:$C,0)))</f>
        <v>Transportation</v>
      </c>
      <c r="B91" s="357" t="str">
        <f>IF(ISBLANK(INDEX('Policy Characteristics'!B:B,MATCH($C91,'Policy Characteristics'!$C:$C,0))),"",INDEX('Policy Characteristics'!B:B,MATCH($C91,'Policy Characteristics'!$C:$C,0)))</f>
        <v>Fuel Economy Standard</v>
      </c>
      <c r="C91" s="361" t="str">
        <f t="shared" ref="C91:C94" si="6">C$89</f>
        <v>Percentage Additional Improvement of Fuel Economy Std</v>
      </c>
      <c r="D91" s="53" t="s">
        <v>46</v>
      </c>
      <c r="E91" s="53" t="s">
        <v>39</v>
      </c>
      <c r="F91" s="53" t="s">
        <v>85</v>
      </c>
      <c r="G91" s="196" t="s">
        <v>2388</v>
      </c>
      <c r="H91" s="208">
        <v>364</v>
      </c>
      <c r="I91" s="9" t="s">
        <v>44</v>
      </c>
      <c r="J91" s="359" t="str">
        <f>IF(ISBLANK(INDEX('Policy Characteristics'!D:D,MATCH($C91,'Policy Characteristics'!$C:$C,0))),"",INDEX('Policy Characteristics'!D:D,MATCH($C91,'Policy Characteristics'!$C:$C,0)))</f>
        <v>Vehicle Fuel Economy Standards</v>
      </c>
      <c r="K91" s="357" t="str">
        <f>IF(ISBLANK(INDEX('Policy Characteristics'!E:E,MATCH($C91,'Policy Characteristics'!$C:$C,0))),"",INDEX('Policy Characteristics'!E:E,MATCH($C91,'Policy Characteristics'!$C:$C,0)))</f>
        <v>trans fuel economy standards</v>
      </c>
      <c r="L91" s="379">
        <f>IF(ISBLANK(INDEX('Policy Characteristics'!F:F,MATCH($C91,'Policy Characteristics'!$C:$C,0))),"",INDEX('Policy Characteristics'!F:F,MATCH($C91,'Policy Characteristics'!$C:$C,0)))</f>
        <v>0</v>
      </c>
      <c r="M91" s="379">
        <f>IF(ISBLANK(INDEX('Policy Characteristics'!G:G,MATCH($C91,'Policy Characteristics'!$C:$C,0))),"",INDEX('Policy Characteristics'!G:G,MATCH($C91,'Policy Characteristics'!$C:$C,0)))</f>
        <v>1</v>
      </c>
      <c r="N91" s="379">
        <f>IF(ISBLANK(INDEX('Policy Characteristics'!H:H,MATCH($C91,'Policy Characteristics'!$C:$C,0))),"",INDEX('Policy Characteristics'!H:H,MATCH($C91,'Policy Characteristics'!$C:$C,0)))</f>
        <v>0.01</v>
      </c>
      <c r="O91" s="357" t="str">
        <f>IF(ISBLANK(INDEX('Policy Characteristics'!I:I,MATCH($C91,'Policy Characteristics'!$C:$C,0))),"",INDEX('Policy Characteristics'!I:I,MATCH($C91,'Policy Characteristics'!$C:$C,0)))</f>
        <v>% increase in miles/gal</v>
      </c>
      <c r="P91" s="357" t="str">
        <f>IF(ISBLANK(INDEX('Policy Characteristics'!J:J,MATCH($C91,'Policy Characteristics'!$C:$C,0))),"",INDEX('Policy Characteristics'!J:J,MATCH($C91,'Policy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1" s="357" t="str">
        <f>IF(ISBLANK(INDEX('Policy Characteristics'!K:K,MATCH($C91,'Policy Characteristics'!$C:$C,0))),"",INDEX('Policy Characteristics'!K:K,MATCH($C91,'Policy Characteristics'!$C:$C,0)))</f>
        <v>transportation-sector-main.html#fuel-econ-std</v>
      </c>
      <c r="R91" s="357" t="str">
        <f>IF(ISBLANK(INDEX('Policy Characteristics'!L:L,MATCH($C91,'Policy Characteristics'!$C:$C,0))),"",INDEX('Policy Characteristics'!L:L,MATCH($C91,'Policy Characteristics'!$C:$C,0)))</f>
        <v>fuel-economy-standard.html</v>
      </c>
    </row>
    <row r="92" spans="1:18" x14ac:dyDescent="0.35">
      <c r="A92" s="357" t="str">
        <f>IF(ISBLANK(INDEX('Policy Characteristics'!A:A,MATCH($C92,'Policy Characteristics'!$C:$C,0))),"",INDEX('Policy Characteristics'!A:A,MATCH($C92,'Policy Characteristics'!$C:$C,0)))</f>
        <v>Transportation</v>
      </c>
      <c r="B92" s="357" t="str">
        <f>IF(ISBLANK(INDEX('Policy Characteristics'!B:B,MATCH($C92,'Policy Characteristics'!$C:$C,0))),"",INDEX('Policy Characteristics'!B:B,MATCH($C92,'Policy Characteristics'!$C:$C,0)))</f>
        <v>Fuel Economy Standard</v>
      </c>
      <c r="C92" s="361" t="str">
        <f t="shared" si="5"/>
        <v>Percentage Additional Improvement of Fuel Economy Std</v>
      </c>
      <c r="D92" s="53" t="s">
        <v>43</v>
      </c>
      <c r="E92" s="53" t="s">
        <v>39</v>
      </c>
      <c r="F92" s="53" t="s">
        <v>86</v>
      </c>
      <c r="G92" s="196" t="s">
        <v>3496</v>
      </c>
      <c r="H92" s="54">
        <v>365</v>
      </c>
      <c r="I92" s="9" t="s">
        <v>44</v>
      </c>
      <c r="J92" s="359" t="str">
        <f>IF(ISBLANK(INDEX('Policy Characteristics'!D:D,MATCH($C92,'Policy Characteristics'!$C:$C,0))),"",INDEX('Policy Characteristics'!D:D,MATCH($C92,'Policy Characteristics'!$C:$C,0)))</f>
        <v>Vehicle Fuel Economy Standards</v>
      </c>
      <c r="K92" s="357" t="str">
        <f>IF(ISBLANK(INDEX('Policy Characteristics'!E:E,MATCH($C92,'Policy Characteristics'!$C:$C,0))),"",INDEX('Policy Characteristics'!E:E,MATCH($C92,'Policy Characteristics'!$C:$C,0)))</f>
        <v>trans fuel economy standards</v>
      </c>
      <c r="L92" s="379">
        <f>IF(ISBLANK(INDEX('Policy Characteristics'!F:F,MATCH($C92,'Policy Characteristics'!$C:$C,0))),"",INDEX('Policy Characteristics'!F:F,MATCH($C92,'Policy Characteristics'!$C:$C,0)))</f>
        <v>0</v>
      </c>
      <c r="M92" s="379">
        <f>IF(ISBLANK(INDEX('Policy Characteristics'!G:G,MATCH($C92,'Policy Characteristics'!$C:$C,0))),"",INDEX('Policy Characteristics'!G:G,MATCH($C92,'Policy Characteristics'!$C:$C,0)))</f>
        <v>1</v>
      </c>
      <c r="N92" s="379">
        <f>IF(ISBLANK(INDEX('Policy Characteristics'!H:H,MATCH($C92,'Policy Characteristics'!$C:$C,0))),"",INDEX('Policy Characteristics'!H:H,MATCH($C92,'Policy Characteristics'!$C:$C,0)))</f>
        <v>0.01</v>
      </c>
      <c r="O92" s="357" t="str">
        <f>IF(ISBLANK(INDEX('Policy Characteristics'!I:I,MATCH($C92,'Policy Characteristics'!$C:$C,0))),"",INDEX('Policy Characteristics'!I:I,MATCH($C92,'Policy Characteristics'!$C:$C,0)))</f>
        <v>% increase in miles/gal</v>
      </c>
      <c r="P92" s="357" t="str">
        <f>IF(ISBLANK(INDEX('Policy Characteristics'!J:J,MATCH($C92,'Policy Characteristics'!$C:$C,0))),"",INDEX('Policy Characteristics'!J:J,MATCH($C92,'Policy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2" s="357" t="str">
        <f>IF(ISBLANK(INDEX('Policy Characteristics'!K:K,MATCH($C92,'Policy Characteristics'!$C:$C,0))),"",INDEX('Policy Characteristics'!K:K,MATCH($C92,'Policy Characteristics'!$C:$C,0)))</f>
        <v>transportation-sector-main.html#fuel-econ-std</v>
      </c>
      <c r="R92" s="357" t="str">
        <f>IF(ISBLANK(INDEX('Policy Characteristics'!L:L,MATCH($C92,'Policy Characteristics'!$C:$C,0))),"",INDEX('Policy Characteristics'!L:L,MATCH($C92,'Policy Characteristics'!$C:$C,0)))</f>
        <v>fuel-economy-standard.html</v>
      </c>
    </row>
    <row r="93" spans="1:18" x14ac:dyDescent="0.35">
      <c r="A93" s="357" t="str">
        <f>IF(ISBLANK(INDEX('Policy Characteristics'!A:A,MATCH($C93,'Policy Characteristics'!$C:$C,0))),"",INDEX('Policy Characteristics'!A:A,MATCH($C93,'Policy Characteristics'!$C:$C,0)))</f>
        <v>Transportation</v>
      </c>
      <c r="B93" s="357" t="str">
        <f>IF(ISBLANK(INDEX('Policy Characteristics'!B:B,MATCH($C93,'Policy Characteristics'!$C:$C,0))),"",INDEX('Policy Characteristics'!B:B,MATCH($C93,'Policy Characteristics'!$C:$C,0)))</f>
        <v>Fuel Economy Standard</v>
      </c>
      <c r="C93" s="361" t="str">
        <f t="shared" si="5"/>
        <v>Percentage Additional Improvement of Fuel Economy Std</v>
      </c>
      <c r="D93" s="53" t="s">
        <v>46</v>
      </c>
      <c r="E93" s="53" t="s">
        <v>40</v>
      </c>
      <c r="F93" s="53" t="s">
        <v>85</v>
      </c>
      <c r="G93" s="196" t="s">
        <v>3497</v>
      </c>
      <c r="H93" s="208">
        <v>366</v>
      </c>
      <c r="I93" s="9" t="s">
        <v>44</v>
      </c>
      <c r="J93" s="359" t="str">
        <f>IF(ISBLANK(INDEX('Policy Characteristics'!D:D,MATCH($C93,'Policy Characteristics'!$C:$C,0))),"",INDEX('Policy Characteristics'!D:D,MATCH($C93,'Policy Characteristics'!$C:$C,0)))</f>
        <v>Vehicle Fuel Economy Standards</v>
      </c>
      <c r="K93" s="357" t="str">
        <f>IF(ISBLANK(INDEX('Policy Characteristics'!E:E,MATCH($C93,'Policy Characteristics'!$C:$C,0))),"",INDEX('Policy Characteristics'!E:E,MATCH($C93,'Policy Characteristics'!$C:$C,0)))</f>
        <v>trans fuel economy standards</v>
      </c>
      <c r="L93" s="379">
        <f>IF(ISBLANK(INDEX('Policy Characteristics'!F:F,MATCH($C93,'Policy Characteristics'!$C:$C,0))),"",INDEX('Policy Characteristics'!F:F,MATCH($C93,'Policy Characteristics'!$C:$C,0)))</f>
        <v>0</v>
      </c>
      <c r="M93" s="379">
        <f>IF(ISBLANK(INDEX('Policy Characteristics'!G:G,MATCH($C93,'Policy Characteristics'!$C:$C,0))),"",INDEX('Policy Characteristics'!G:G,MATCH($C93,'Policy Characteristics'!$C:$C,0)))</f>
        <v>1</v>
      </c>
      <c r="N93" s="379">
        <f>IF(ISBLANK(INDEX('Policy Characteristics'!H:H,MATCH($C93,'Policy Characteristics'!$C:$C,0))),"",INDEX('Policy Characteristics'!H:H,MATCH($C93,'Policy Characteristics'!$C:$C,0)))</f>
        <v>0.01</v>
      </c>
      <c r="O93" s="357" t="str">
        <f>IF(ISBLANK(INDEX('Policy Characteristics'!I:I,MATCH($C93,'Policy Characteristics'!$C:$C,0))),"",INDEX('Policy Characteristics'!I:I,MATCH($C93,'Policy Characteristics'!$C:$C,0)))</f>
        <v>% increase in miles/gal</v>
      </c>
      <c r="P93" s="357" t="str">
        <f>IF(ISBLANK(INDEX('Policy Characteristics'!J:J,MATCH($C93,'Policy Characteristics'!$C:$C,0))),"",INDEX('Policy Characteristics'!J:J,MATCH($C93,'Policy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3" s="357" t="str">
        <f>IF(ISBLANK(INDEX('Policy Characteristics'!K:K,MATCH($C93,'Policy Characteristics'!$C:$C,0))),"",INDEX('Policy Characteristics'!K:K,MATCH($C93,'Policy Characteristics'!$C:$C,0)))</f>
        <v>transportation-sector-main.html#fuel-econ-std</v>
      </c>
      <c r="R93" s="357" t="str">
        <f>IF(ISBLANK(INDEX('Policy Characteristics'!L:L,MATCH($C93,'Policy Characteristics'!$C:$C,0))),"",INDEX('Policy Characteristics'!L:L,MATCH($C93,'Policy Characteristics'!$C:$C,0)))</f>
        <v>fuel-economy-standard.html</v>
      </c>
    </row>
    <row r="94" spans="1:18" x14ac:dyDescent="0.35">
      <c r="A94" s="357" t="str">
        <f>IF(ISBLANK(INDEX('Policy Characteristics'!A:A,MATCH($C94,'Policy Characteristics'!$C:$C,0))),"",INDEX('Policy Characteristics'!A:A,MATCH($C94,'Policy Characteristics'!$C:$C,0)))</f>
        <v>Transportation</v>
      </c>
      <c r="B94" s="357" t="str">
        <f>IF(ISBLANK(INDEX('Policy Characteristics'!B:B,MATCH($C94,'Policy Characteristics'!$C:$C,0))),"",INDEX('Policy Characteristics'!B:B,MATCH($C94,'Policy Characteristics'!$C:$C,0)))</f>
        <v>Fuel Economy Standard</v>
      </c>
      <c r="C94" s="361" t="str">
        <f t="shared" si="6"/>
        <v>Percentage Additional Improvement of Fuel Economy Std</v>
      </c>
      <c r="D94" s="53" t="s">
        <v>43</v>
      </c>
      <c r="E94" s="53" t="s">
        <v>40</v>
      </c>
      <c r="F94" s="53" t="s">
        <v>86</v>
      </c>
      <c r="G94" s="196" t="s">
        <v>3497</v>
      </c>
      <c r="H94" s="54">
        <v>367</v>
      </c>
      <c r="I94" s="9" t="s">
        <v>44</v>
      </c>
      <c r="J94" s="359" t="str">
        <f>IF(ISBLANK(INDEX('Policy Characteristics'!D:D,MATCH($C94,'Policy Characteristics'!$C:$C,0))),"",INDEX('Policy Characteristics'!D:D,MATCH($C94,'Policy Characteristics'!$C:$C,0)))</f>
        <v>Vehicle Fuel Economy Standards</v>
      </c>
      <c r="K94" s="357" t="str">
        <f>IF(ISBLANK(INDEX('Policy Characteristics'!E:E,MATCH($C94,'Policy Characteristics'!$C:$C,0))),"",INDEX('Policy Characteristics'!E:E,MATCH($C94,'Policy Characteristics'!$C:$C,0)))</f>
        <v>trans fuel economy standards</v>
      </c>
      <c r="L94" s="379">
        <f>IF(ISBLANK(INDEX('Policy Characteristics'!F:F,MATCH($C94,'Policy Characteristics'!$C:$C,0))),"",INDEX('Policy Characteristics'!F:F,MATCH($C94,'Policy Characteristics'!$C:$C,0)))</f>
        <v>0</v>
      </c>
      <c r="M94" s="379">
        <f>IF(ISBLANK(INDEX('Policy Characteristics'!G:G,MATCH($C94,'Policy Characteristics'!$C:$C,0))),"",INDEX('Policy Characteristics'!G:G,MATCH($C94,'Policy Characteristics'!$C:$C,0)))</f>
        <v>1</v>
      </c>
      <c r="N94" s="379">
        <f>IF(ISBLANK(INDEX('Policy Characteristics'!H:H,MATCH($C94,'Policy Characteristics'!$C:$C,0))),"",INDEX('Policy Characteristics'!H:H,MATCH($C94,'Policy Characteristics'!$C:$C,0)))</f>
        <v>0.01</v>
      </c>
      <c r="O94" s="357" t="str">
        <f>IF(ISBLANK(INDEX('Policy Characteristics'!I:I,MATCH($C94,'Policy Characteristics'!$C:$C,0))),"",INDEX('Policy Characteristics'!I:I,MATCH($C94,'Policy Characteristics'!$C:$C,0)))</f>
        <v>% increase in miles/gal</v>
      </c>
      <c r="P94" s="357" t="str">
        <f>IF(ISBLANK(INDEX('Policy Characteristics'!J:J,MATCH($C94,'Policy Characteristics'!$C:$C,0))),"",INDEX('Policy Characteristics'!J:J,MATCH($C94,'Policy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4" s="357" t="str">
        <f>IF(ISBLANK(INDEX('Policy Characteristics'!K:K,MATCH($C94,'Policy Characteristics'!$C:$C,0))),"",INDEX('Policy Characteristics'!K:K,MATCH($C94,'Policy Characteristics'!$C:$C,0)))</f>
        <v>transportation-sector-main.html#fuel-econ-std</v>
      </c>
      <c r="R94" s="357" t="str">
        <f>IF(ISBLANK(INDEX('Policy Characteristics'!L:L,MATCH($C94,'Policy Characteristics'!$C:$C,0))),"",INDEX('Policy Characteristics'!L:L,MATCH($C94,'Policy Characteristics'!$C:$C,0)))</f>
        <v>fuel-economy-standard.html</v>
      </c>
    </row>
    <row r="95" spans="1:18" x14ac:dyDescent="0.35">
      <c r="A95" s="357" t="str">
        <f>IF(ISBLANK(INDEX('Policy Characteristics'!A:A,MATCH($C95,'Policy Characteristics'!$C:$C,0))),"",INDEX('Policy Characteristics'!A:A,MATCH($C95,'Policy Characteristics'!$C:$C,0)))</f>
        <v>Transportation</v>
      </c>
      <c r="B95" s="357" t="str">
        <f>IF(ISBLANK(INDEX('Policy Characteristics'!B:B,MATCH($C95,'Policy Characteristics'!$C:$C,0))),"",INDEX('Policy Characteristics'!B:B,MATCH($C95,'Policy Characteristics'!$C:$C,0)))</f>
        <v>Fuel Economy Standard</v>
      </c>
      <c r="C95" s="361" t="str">
        <f t="shared" ref="C95:C100" si="7">C$89</f>
        <v>Percentage Additional Improvement of Fuel Economy Std</v>
      </c>
      <c r="D95" s="53" t="s">
        <v>46</v>
      </c>
      <c r="E95" s="53" t="s">
        <v>41</v>
      </c>
      <c r="F95" s="53" t="s">
        <v>85</v>
      </c>
      <c r="G95" s="196" t="s">
        <v>87</v>
      </c>
      <c r="H95" s="208">
        <v>368</v>
      </c>
      <c r="I95" s="9" t="s">
        <v>44</v>
      </c>
      <c r="J95" s="359" t="str">
        <f>IF(ISBLANK(INDEX('Policy Characteristics'!D:D,MATCH($C95,'Policy Characteristics'!$C:$C,0))),"",INDEX('Policy Characteristics'!D:D,MATCH($C95,'Policy Characteristics'!$C:$C,0)))</f>
        <v>Vehicle Fuel Economy Standards</v>
      </c>
      <c r="K95" s="357" t="str">
        <f>IF(ISBLANK(INDEX('Policy Characteristics'!E:E,MATCH($C95,'Policy Characteristics'!$C:$C,0))),"",INDEX('Policy Characteristics'!E:E,MATCH($C95,'Policy Characteristics'!$C:$C,0)))</f>
        <v>trans fuel economy standards</v>
      </c>
      <c r="L95" s="379">
        <f>IF(ISBLANK(INDEX('Policy Characteristics'!F:F,MATCH($C95,'Policy Characteristics'!$C:$C,0))),"",INDEX('Policy Characteristics'!F:F,MATCH($C95,'Policy Characteristics'!$C:$C,0)))</f>
        <v>0</v>
      </c>
      <c r="M95" s="379">
        <f>IF(ISBLANK(INDEX('Policy Characteristics'!G:G,MATCH($C95,'Policy Characteristics'!$C:$C,0))),"",INDEX('Policy Characteristics'!G:G,MATCH($C95,'Policy Characteristics'!$C:$C,0)))</f>
        <v>1</v>
      </c>
      <c r="N95" s="379">
        <f>IF(ISBLANK(INDEX('Policy Characteristics'!H:H,MATCH($C95,'Policy Characteristics'!$C:$C,0))),"",INDEX('Policy Characteristics'!H:H,MATCH($C95,'Policy Characteristics'!$C:$C,0)))</f>
        <v>0.01</v>
      </c>
      <c r="O95" s="357" t="str">
        <f>IF(ISBLANK(INDEX('Policy Characteristics'!I:I,MATCH($C95,'Policy Characteristics'!$C:$C,0))),"",INDEX('Policy Characteristics'!I:I,MATCH($C95,'Policy Characteristics'!$C:$C,0)))</f>
        <v>% increase in miles/gal</v>
      </c>
      <c r="P95" s="357" t="str">
        <f>IF(ISBLANK(INDEX('Policy Characteristics'!J:J,MATCH($C95,'Policy Characteristics'!$C:$C,0))),"",INDEX('Policy Characteristics'!J:J,MATCH($C95,'Policy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5" s="357" t="str">
        <f>IF(ISBLANK(INDEX('Policy Characteristics'!K:K,MATCH($C95,'Policy Characteristics'!$C:$C,0))),"",INDEX('Policy Characteristics'!K:K,MATCH($C95,'Policy Characteristics'!$C:$C,0)))</f>
        <v>transportation-sector-main.html#fuel-econ-std</v>
      </c>
      <c r="R95" s="357" t="str">
        <f>IF(ISBLANK(INDEX('Policy Characteristics'!L:L,MATCH($C95,'Policy Characteristics'!$C:$C,0))),"",INDEX('Policy Characteristics'!L:L,MATCH($C95,'Policy Characteristics'!$C:$C,0)))</f>
        <v>fuel-economy-standard.html</v>
      </c>
    </row>
    <row r="96" spans="1:18" x14ac:dyDescent="0.35">
      <c r="A96" s="357" t="str">
        <f>IF(ISBLANK(INDEX('Policy Characteristics'!A:A,MATCH($C96,'Policy Characteristics'!$C:$C,0))),"",INDEX('Policy Characteristics'!A:A,MATCH($C96,'Policy Characteristics'!$C:$C,0)))</f>
        <v>Transportation</v>
      </c>
      <c r="B96" s="357" t="str">
        <f>IF(ISBLANK(INDEX('Policy Characteristics'!B:B,MATCH($C96,'Policy Characteristics'!$C:$C,0))),"",INDEX('Policy Characteristics'!B:B,MATCH($C96,'Policy Characteristics'!$C:$C,0)))</f>
        <v>Fuel Economy Standard</v>
      </c>
      <c r="C96" s="361" t="str">
        <f t="shared" si="7"/>
        <v>Percentage Additional Improvement of Fuel Economy Std</v>
      </c>
      <c r="D96" s="53" t="s">
        <v>43</v>
      </c>
      <c r="E96" s="53" t="s">
        <v>41</v>
      </c>
      <c r="F96" s="53" t="s">
        <v>86</v>
      </c>
      <c r="G96" s="196" t="s">
        <v>87</v>
      </c>
      <c r="H96" s="54">
        <v>369</v>
      </c>
      <c r="I96" s="9" t="s">
        <v>44</v>
      </c>
      <c r="J96" s="359" t="str">
        <f>IF(ISBLANK(INDEX('Policy Characteristics'!D:D,MATCH($C96,'Policy Characteristics'!$C:$C,0))),"",INDEX('Policy Characteristics'!D:D,MATCH($C96,'Policy Characteristics'!$C:$C,0)))</f>
        <v>Vehicle Fuel Economy Standards</v>
      </c>
      <c r="K96" s="357" t="str">
        <f>IF(ISBLANK(INDEX('Policy Characteristics'!E:E,MATCH($C96,'Policy Characteristics'!$C:$C,0))),"",INDEX('Policy Characteristics'!E:E,MATCH($C96,'Policy Characteristics'!$C:$C,0)))</f>
        <v>trans fuel economy standards</v>
      </c>
      <c r="L96" s="379">
        <f>IF(ISBLANK(INDEX('Policy Characteristics'!F:F,MATCH($C96,'Policy Characteristics'!$C:$C,0))),"",INDEX('Policy Characteristics'!F:F,MATCH($C96,'Policy Characteristics'!$C:$C,0)))</f>
        <v>0</v>
      </c>
      <c r="M96" s="379">
        <f>IF(ISBLANK(INDEX('Policy Characteristics'!G:G,MATCH($C96,'Policy Characteristics'!$C:$C,0))),"",INDEX('Policy Characteristics'!G:G,MATCH($C96,'Policy Characteristics'!$C:$C,0)))</f>
        <v>1</v>
      </c>
      <c r="N96" s="379">
        <f>IF(ISBLANK(INDEX('Policy Characteristics'!H:H,MATCH($C96,'Policy Characteristics'!$C:$C,0))),"",INDEX('Policy Characteristics'!H:H,MATCH($C96,'Policy Characteristics'!$C:$C,0)))</f>
        <v>0.01</v>
      </c>
      <c r="O96" s="357" t="str">
        <f>IF(ISBLANK(INDEX('Policy Characteristics'!I:I,MATCH($C96,'Policy Characteristics'!$C:$C,0))),"",INDEX('Policy Characteristics'!I:I,MATCH($C96,'Policy Characteristics'!$C:$C,0)))</f>
        <v>% increase in miles/gal</v>
      </c>
      <c r="P96" s="357" t="str">
        <f>IF(ISBLANK(INDEX('Policy Characteristics'!J:J,MATCH($C96,'Policy Characteristics'!$C:$C,0))),"",INDEX('Policy Characteristics'!J:J,MATCH($C96,'Policy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6" s="357" t="str">
        <f>IF(ISBLANK(INDEX('Policy Characteristics'!K:K,MATCH($C96,'Policy Characteristics'!$C:$C,0))),"",INDEX('Policy Characteristics'!K:K,MATCH($C96,'Policy Characteristics'!$C:$C,0)))</f>
        <v>transportation-sector-main.html#fuel-econ-std</v>
      </c>
      <c r="R96" s="357" t="str">
        <f>IF(ISBLANK(INDEX('Policy Characteristics'!L:L,MATCH($C96,'Policy Characteristics'!$C:$C,0))),"",INDEX('Policy Characteristics'!L:L,MATCH($C96,'Policy Characteristics'!$C:$C,0)))</f>
        <v>fuel-economy-standard.html</v>
      </c>
    </row>
    <row r="97" spans="1:18" x14ac:dyDescent="0.35">
      <c r="A97" s="357" t="str">
        <f>IF(ISBLANK(INDEX('Policy Characteristics'!A:A,MATCH($C97,'Policy Characteristics'!$C:$C,0))),"",INDEX('Policy Characteristics'!A:A,MATCH($C97,'Policy Characteristics'!$C:$C,0)))</f>
        <v>Transportation</v>
      </c>
      <c r="B97" s="357" t="str">
        <f>IF(ISBLANK(INDEX('Policy Characteristics'!B:B,MATCH($C97,'Policy Characteristics'!$C:$C,0))),"",INDEX('Policy Characteristics'!B:B,MATCH($C97,'Policy Characteristics'!$C:$C,0)))</f>
        <v>Fuel Economy Standard</v>
      </c>
      <c r="C97" s="361" t="str">
        <f t="shared" si="7"/>
        <v>Percentage Additional Improvement of Fuel Economy Std</v>
      </c>
      <c r="D97" s="53" t="s">
        <v>46</v>
      </c>
      <c r="E97" s="53" t="s">
        <v>42</v>
      </c>
      <c r="F97" s="53" t="s">
        <v>85</v>
      </c>
      <c r="G97" s="196" t="s">
        <v>3498</v>
      </c>
      <c r="H97" s="208">
        <v>370</v>
      </c>
      <c r="I97" s="9" t="s">
        <v>44</v>
      </c>
      <c r="J97" s="359" t="str">
        <f>IF(ISBLANK(INDEX('Policy Characteristics'!D:D,MATCH($C97,'Policy Characteristics'!$C:$C,0))),"",INDEX('Policy Characteristics'!D:D,MATCH($C97,'Policy Characteristics'!$C:$C,0)))</f>
        <v>Vehicle Fuel Economy Standards</v>
      </c>
      <c r="K97" s="357" t="str">
        <f>IF(ISBLANK(INDEX('Policy Characteristics'!E:E,MATCH($C97,'Policy Characteristics'!$C:$C,0))),"",INDEX('Policy Characteristics'!E:E,MATCH($C97,'Policy Characteristics'!$C:$C,0)))</f>
        <v>trans fuel economy standards</v>
      </c>
      <c r="L97" s="379">
        <f>IF(ISBLANK(INDEX('Policy Characteristics'!F:F,MATCH($C97,'Policy Characteristics'!$C:$C,0))),"",INDEX('Policy Characteristics'!F:F,MATCH($C97,'Policy Characteristics'!$C:$C,0)))</f>
        <v>0</v>
      </c>
      <c r="M97" s="379">
        <f>IF(ISBLANK(INDEX('Policy Characteristics'!G:G,MATCH($C97,'Policy Characteristics'!$C:$C,0))),"",INDEX('Policy Characteristics'!G:G,MATCH($C97,'Policy Characteristics'!$C:$C,0)))</f>
        <v>1</v>
      </c>
      <c r="N97" s="379">
        <f>IF(ISBLANK(INDEX('Policy Characteristics'!H:H,MATCH($C97,'Policy Characteristics'!$C:$C,0))),"",INDEX('Policy Characteristics'!H:H,MATCH($C97,'Policy Characteristics'!$C:$C,0)))</f>
        <v>0.01</v>
      </c>
      <c r="O97" s="357" t="str">
        <f>IF(ISBLANK(INDEX('Policy Characteristics'!I:I,MATCH($C97,'Policy Characteristics'!$C:$C,0))),"",INDEX('Policy Characteristics'!I:I,MATCH($C97,'Policy Characteristics'!$C:$C,0)))</f>
        <v>% increase in miles/gal</v>
      </c>
      <c r="P97" s="357" t="str">
        <f>IF(ISBLANK(INDEX('Policy Characteristics'!J:J,MATCH($C97,'Policy Characteristics'!$C:$C,0))),"",INDEX('Policy Characteristics'!J:J,MATCH($C97,'Policy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7" s="357" t="str">
        <f>IF(ISBLANK(INDEX('Policy Characteristics'!K:K,MATCH($C97,'Policy Characteristics'!$C:$C,0))),"",INDEX('Policy Characteristics'!K:K,MATCH($C97,'Policy Characteristics'!$C:$C,0)))</f>
        <v>transportation-sector-main.html#fuel-econ-std</v>
      </c>
      <c r="R97" s="357" t="str">
        <f>IF(ISBLANK(INDEX('Policy Characteristics'!L:L,MATCH($C97,'Policy Characteristics'!$C:$C,0))),"",INDEX('Policy Characteristics'!L:L,MATCH($C97,'Policy Characteristics'!$C:$C,0)))</f>
        <v>fuel-economy-standard.html</v>
      </c>
    </row>
    <row r="98" spans="1:18" x14ac:dyDescent="0.35">
      <c r="A98" s="357" t="str">
        <f>IF(ISBLANK(INDEX('Policy Characteristics'!A:A,MATCH($C98,'Policy Characteristics'!$C:$C,0))),"",INDEX('Policy Characteristics'!A:A,MATCH($C98,'Policy Characteristics'!$C:$C,0)))</f>
        <v>Transportation</v>
      </c>
      <c r="B98" s="357" t="str">
        <f>IF(ISBLANK(INDEX('Policy Characteristics'!B:B,MATCH($C98,'Policy Characteristics'!$C:$C,0))),"",INDEX('Policy Characteristics'!B:B,MATCH($C98,'Policy Characteristics'!$C:$C,0)))</f>
        <v>Fuel Economy Standard</v>
      </c>
      <c r="C98" s="361" t="str">
        <f t="shared" si="7"/>
        <v>Percentage Additional Improvement of Fuel Economy Std</v>
      </c>
      <c r="D98" s="53" t="s">
        <v>43</v>
      </c>
      <c r="E98" s="53" t="s">
        <v>42</v>
      </c>
      <c r="F98" s="53" t="s">
        <v>86</v>
      </c>
      <c r="G98" s="196" t="s">
        <v>3499</v>
      </c>
      <c r="H98" s="54">
        <v>371</v>
      </c>
      <c r="I98" s="9" t="s">
        <v>44</v>
      </c>
      <c r="J98" s="359" t="str">
        <f>IF(ISBLANK(INDEX('Policy Characteristics'!D:D,MATCH($C98,'Policy Characteristics'!$C:$C,0))),"",INDEX('Policy Characteristics'!D:D,MATCH($C98,'Policy Characteristics'!$C:$C,0)))</f>
        <v>Vehicle Fuel Economy Standards</v>
      </c>
      <c r="K98" s="357" t="str">
        <f>IF(ISBLANK(INDEX('Policy Characteristics'!E:E,MATCH($C98,'Policy Characteristics'!$C:$C,0))),"",INDEX('Policy Characteristics'!E:E,MATCH($C98,'Policy Characteristics'!$C:$C,0)))</f>
        <v>trans fuel economy standards</v>
      </c>
      <c r="L98" s="379">
        <f>IF(ISBLANK(INDEX('Policy Characteristics'!F:F,MATCH($C98,'Policy Characteristics'!$C:$C,0))),"",INDEX('Policy Characteristics'!F:F,MATCH($C98,'Policy Characteristics'!$C:$C,0)))</f>
        <v>0</v>
      </c>
      <c r="M98" s="379">
        <f>IF(ISBLANK(INDEX('Policy Characteristics'!G:G,MATCH($C98,'Policy Characteristics'!$C:$C,0))),"",INDEX('Policy Characteristics'!G:G,MATCH($C98,'Policy Characteristics'!$C:$C,0)))</f>
        <v>1</v>
      </c>
      <c r="N98" s="379">
        <f>IF(ISBLANK(INDEX('Policy Characteristics'!H:H,MATCH($C98,'Policy Characteristics'!$C:$C,0))),"",INDEX('Policy Characteristics'!H:H,MATCH($C98,'Policy Characteristics'!$C:$C,0)))</f>
        <v>0.01</v>
      </c>
      <c r="O98" s="357" t="str">
        <f>IF(ISBLANK(INDEX('Policy Characteristics'!I:I,MATCH($C98,'Policy Characteristics'!$C:$C,0))),"",INDEX('Policy Characteristics'!I:I,MATCH($C98,'Policy Characteristics'!$C:$C,0)))</f>
        <v>% increase in miles/gal</v>
      </c>
      <c r="P98" s="357" t="str">
        <f>IF(ISBLANK(INDEX('Policy Characteristics'!J:J,MATCH($C98,'Policy Characteristics'!$C:$C,0))),"",INDEX('Policy Characteristics'!J:J,MATCH($C98,'Policy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8" s="357" t="str">
        <f>IF(ISBLANK(INDEX('Policy Characteristics'!K:K,MATCH($C98,'Policy Characteristics'!$C:$C,0))),"",INDEX('Policy Characteristics'!K:K,MATCH($C98,'Policy Characteristics'!$C:$C,0)))</f>
        <v>transportation-sector-main.html#fuel-econ-std</v>
      </c>
      <c r="R98" s="357" t="str">
        <f>IF(ISBLANK(INDEX('Policy Characteristics'!L:L,MATCH($C98,'Policy Characteristics'!$C:$C,0))),"",INDEX('Policy Characteristics'!L:L,MATCH($C98,'Policy Characteristics'!$C:$C,0)))</f>
        <v>fuel-economy-standard.html</v>
      </c>
    </row>
    <row r="99" spans="1:18" x14ac:dyDescent="0.35">
      <c r="A99" s="357" t="str">
        <f>IF(ISBLANK(INDEX('Policy Characteristics'!A:A,MATCH($C99,'Policy Characteristics'!$C:$C,0))),"",INDEX('Policy Characteristics'!A:A,MATCH($C99,'Policy Characteristics'!$C:$C,0)))</f>
        <v>Transportation</v>
      </c>
      <c r="B99" s="357" t="str">
        <f>IF(ISBLANK(INDEX('Policy Characteristics'!B:B,MATCH($C99,'Policy Characteristics'!$C:$C,0))),"",INDEX('Policy Characteristics'!B:B,MATCH($C99,'Policy Characteristics'!$C:$C,0)))</f>
        <v>Fuel Economy Standard</v>
      </c>
      <c r="C99" s="361" t="str">
        <f t="shared" si="7"/>
        <v>Percentage Additional Improvement of Fuel Economy Std</v>
      </c>
      <c r="D99" s="53" t="s">
        <v>46</v>
      </c>
      <c r="E99" s="53" t="s">
        <v>114</v>
      </c>
      <c r="F99" s="53" t="s">
        <v>85</v>
      </c>
      <c r="G99" s="196" t="s">
        <v>148</v>
      </c>
      <c r="H99" s="208">
        <v>372</v>
      </c>
      <c r="I99" s="9" t="s">
        <v>44</v>
      </c>
      <c r="J99" s="359" t="str">
        <f>IF(ISBLANK(INDEX('Policy Characteristics'!D:D,MATCH($C99,'Policy Characteristics'!$C:$C,0))),"",INDEX('Policy Characteristics'!D:D,MATCH($C99,'Policy Characteristics'!$C:$C,0)))</f>
        <v>Vehicle Fuel Economy Standards</v>
      </c>
      <c r="K99" s="357" t="str">
        <f>IF(ISBLANK(INDEX('Policy Characteristics'!E:E,MATCH($C99,'Policy Characteristics'!$C:$C,0))),"",INDEX('Policy Characteristics'!E:E,MATCH($C99,'Policy Characteristics'!$C:$C,0)))</f>
        <v>trans fuel economy standards</v>
      </c>
      <c r="L99" s="379">
        <f>IF(ISBLANK(INDEX('Policy Characteristics'!F:F,MATCH($C99,'Policy Characteristics'!$C:$C,0))),"",INDEX('Policy Characteristics'!F:F,MATCH($C99,'Policy Characteristics'!$C:$C,0)))</f>
        <v>0</v>
      </c>
      <c r="M99" s="379">
        <f>IF(ISBLANK(INDEX('Policy Characteristics'!G:G,MATCH($C99,'Policy Characteristics'!$C:$C,0))),"",INDEX('Policy Characteristics'!G:G,MATCH($C99,'Policy Characteristics'!$C:$C,0)))</f>
        <v>1</v>
      </c>
      <c r="N99" s="379">
        <f>IF(ISBLANK(INDEX('Policy Characteristics'!H:H,MATCH($C99,'Policy Characteristics'!$C:$C,0))),"",INDEX('Policy Characteristics'!H:H,MATCH($C99,'Policy Characteristics'!$C:$C,0)))</f>
        <v>0.01</v>
      </c>
      <c r="O99" s="357" t="str">
        <f>IF(ISBLANK(INDEX('Policy Characteristics'!I:I,MATCH($C99,'Policy Characteristics'!$C:$C,0))),"",INDEX('Policy Characteristics'!I:I,MATCH($C99,'Policy Characteristics'!$C:$C,0)))</f>
        <v>% increase in miles/gal</v>
      </c>
      <c r="P99" s="357" t="str">
        <f>IF(ISBLANK(INDEX('Policy Characteristics'!J:J,MATCH($C99,'Policy Characteristics'!$C:$C,0))),"",INDEX('Policy Characteristics'!J:J,MATCH($C99,'Policy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9" s="357" t="str">
        <f>IF(ISBLANK(INDEX('Policy Characteristics'!K:K,MATCH($C99,'Policy Characteristics'!$C:$C,0))),"",INDEX('Policy Characteristics'!K:K,MATCH($C99,'Policy Characteristics'!$C:$C,0)))</f>
        <v>transportation-sector-main.html#fuel-econ-std</v>
      </c>
      <c r="R99" s="357" t="str">
        <f>IF(ISBLANK(INDEX('Policy Characteristics'!L:L,MATCH($C99,'Policy Characteristics'!$C:$C,0))),"",INDEX('Policy Characteristics'!L:L,MATCH($C99,'Policy Characteristics'!$C:$C,0)))</f>
        <v>fuel-economy-standard.html</v>
      </c>
    </row>
    <row r="100" spans="1:18" x14ac:dyDescent="0.35">
      <c r="A100" s="357" t="str">
        <f>IF(ISBLANK(INDEX('Policy Characteristics'!A:A,MATCH($C100,'Policy Characteristics'!$C:$C,0))),"",INDEX('Policy Characteristics'!A:A,MATCH($C100,'Policy Characteristics'!$C:$C,0)))</f>
        <v>Transportation</v>
      </c>
      <c r="B100" s="357" t="str">
        <f>IF(ISBLANK(INDEX('Policy Characteristics'!B:B,MATCH($C100,'Policy Characteristics'!$C:$C,0))),"",INDEX('Policy Characteristics'!B:B,MATCH($C100,'Policy Characteristics'!$C:$C,0)))</f>
        <v>Fuel Economy Standard</v>
      </c>
      <c r="C100" s="361" t="str">
        <f t="shared" si="7"/>
        <v>Percentage Additional Improvement of Fuel Economy Std</v>
      </c>
      <c r="D100" s="53" t="s">
        <v>43</v>
      </c>
      <c r="E100" s="53" t="s">
        <v>114</v>
      </c>
      <c r="F100" s="53" t="s">
        <v>86</v>
      </c>
      <c r="G100" s="196" t="s">
        <v>148</v>
      </c>
      <c r="H100" s="54">
        <v>373</v>
      </c>
      <c r="I100" s="9" t="s">
        <v>45</v>
      </c>
      <c r="J100" s="359" t="str">
        <f>IF(ISBLANK(INDEX('Policy Characteristics'!D:D,MATCH($C100,'Policy Characteristics'!$C:$C,0))),"",INDEX('Policy Characteristics'!D:D,MATCH($C100,'Policy Characteristics'!$C:$C,0)))</f>
        <v>Vehicle Fuel Economy Standards</v>
      </c>
      <c r="K100" s="357" t="str">
        <f>IF(ISBLANK(INDEX('Policy Characteristics'!E:E,MATCH($C100,'Policy Characteristics'!$C:$C,0))),"",INDEX('Policy Characteristics'!E:E,MATCH($C100,'Policy Characteristics'!$C:$C,0)))</f>
        <v>trans fuel economy standards</v>
      </c>
      <c r="L100" s="379">
        <f>IF(ISBLANK(INDEX('Policy Characteristics'!F:F,MATCH($C100,'Policy Characteristics'!$C:$C,0))),"",INDEX('Policy Characteristics'!F:F,MATCH($C100,'Policy Characteristics'!$C:$C,0)))</f>
        <v>0</v>
      </c>
      <c r="M100" s="379">
        <f>IF(ISBLANK(INDEX('Policy Characteristics'!G:G,MATCH($C100,'Policy Characteristics'!$C:$C,0))),"",INDEX('Policy Characteristics'!G:G,MATCH($C100,'Policy Characteristics'!$C:$C,0)))</f>
        <v>1</v>
      </c>
      <c r="N100" s="379">
        <f>IF(ISBLANK(INDEX('Policy Characteristics'!H:H,MATCH($C100,'Policy Characteristics'!$C:$C,0))),"",INDEX('Policy Characteristics'!H:H,MATCH($C100,'Policy Characteristics'!$C:$C,0)))</f>
        <v>0.01</v>
      </c>
      <c r="O100" s="357" t="str">
        <f>IF(ISBLANK(INDEX('Policy Characteristics'!I:I,MATCH($C100,'Policy Characteristics'!$C:$C,0))),"",INDEX('Policy Characteristics'!I:I,MATCH($C100,'Policy Characteristics'!$C:$C,0)))</f>
        <v>% increase in miles/gal</v>
      </c>
      <c r="P100" s="357" t="str">
        <f>IF(ISBLANK(INDEX('Policy Characteristics'!J:J,MATCH($C100,'Policy Characteristics'!$C:$C,0))),"",INDEX('Policy Characteristics'!J:J,MATCH($C100,'Policy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00" s="357" t="str">
        <f>IF(ISBLANK(INDEX('Policy Characteristics'!K:K,MATCH($C100,'Policy Characteristics'!$C:$C,0))),"",INDEX('Policy Characteristics'!K:K,MATCH($C100,'Policy Characteristics'!$C:$C,0)))</f>
        <v>transportation-sector-main.html#fuel-econ-std</v>
      </c>
      <c r="R100" s="357" t="str">
        <f>IF(ISBLANK(INDEX('Policy Characteristics'!L:L,MATCH($C100,'Policy Characteristics'!$C:$C,0))),"",INDEX('Policy Characteristics'!L:L,MATCH($C100,'Policy Characteristics'!$C:$C,0)))</f>
        <v>fuel-economy-standard.html</v>
      </c>
    </row>
    <row r="101" spans="1:18" s="2" customFormat="1" x14ac:dyDescent="0.35">
      <c r="A101" s="357" t="str">
        <f>IF(ISBLANK(INDEX('Policy Characteristics'!A:A,MATCH($C101,'Policy Characteristics'!$C:$C,0))),"",INDEX('Policy Characteristics'!A:A,MATCH($C101,'Policy Characteristics'!$C:$C,0)))</f>
        <v>Transportation</v>
      </c>
      <c r="B101" s="357" t="str">
        <f>IF(ISBLANK(INDEX('Policy Characteristics'!B:B,MATCH($C101,'Policy Characteristics'!$C:$C,0))),"",INDEX('Policy Characteristics'!B:B,MATCH($C101,'Policy Characteristics'!$C:$C,0)))</f>
        <v>Hydrogen Vehicle Sales Standard</v>
      </c>
      <c r="C101" s="360" t="s">
        <v>2550</v>
      </c>
      <c r="D101" s="53" t="s">
        <v>46</v>
      </c>
      <c r="E101" s="53" t="s">
        <v>38</v>
      </c>
      <c r="F101" s="53" t="s">
        <v>85</v>
      </c>
      <c r="G101" s="2" t="s">
        <v>3500</v>
      </c>
      <c r="H101" s="56">
        <v>460</v>
      </c>
      <c r="I101" s="53" t="s">
        <v>44</v>
      </c>
      <c r="J101" s="359" t="str">
        <f>IF(ISBLANK(INDEX('Policy Characteristics'!D:D,MATCH($C101,'Policy Characteristics'!$C:$C,0))),"",INDEX('Policy Characteristics'!D:D,MATCH($C101,'Policy Characteristics'!$C:$C,0)))</f>
        <v>Hydrogen Veh Sales Standard</v>
      </c>
      <c r="K101" s="357" t="str">
        <f>IF(ISBLANK(INDEX('Policy Characteristics'!E:E,MATCH($C101,'Policy Characteristics'!$C:$C,0))),"",INDEX('Policy Characteristics'!E:E,MATCH($C101,'Policy Characteristics'!$C:$C,0)))</f>
        <v>trans hydrogen vehicle minimum</v>
      </c>
      <c r="L101" s="379">
        <f>IF(ISBLANK(INDEX('Policy Characteristics'!F:F,MATCH($C101,'Policy Characteristics'!$C:$C,0))),"",INDEX('Policy Characteristics'!F:F,MATCH($C101,'Policy Characteristics'!$C:$C,0)))</f>
        <v>0</v>
      </c>
      <c r="M101" s="379">
        <f>IF(ISBLANK(INDEX('Policy Characteristics'!G:G,MATCH($C101,'Policy Characteristics'!$C:$C,0))),"",INDEX('Policy Characteristics'!G:G,MATCH($C101,'Policy Characteristics'!$C:$C,0)))</f>
        <v>1</v>
      </c>
      <c r="N101" s="379">
        <f>IF(ISBLANK(INDEX('Policy Characteristics'!H:H,MATCH($C101,'Policy Characteristics'!$C:$C,0))),"",INDEX('Policy Characteristics'!H:H,MATCH($C101,'Policy Characteristics'!$C:$C,0)))</f>
        <v>0.01</v>
      </c>
      <c r="O101" s="357" t="str">
        <f>IF(ISBLANK(INDEX('Policy Characteristics'!I:I,MATCH($C101,'Policy Characteristics'!$C:$C,0))),"",INDEX('Policy Characteristics'!I:I,MATCH($C101,'Policy Characteristics'!$C:$C,0)))</f>
        <v>% of new vehicles sold</v>
      </c>
      <c r="P101" s="357" t="str">
        <f>IF(ISBLANK(INDEX('Policy Characteristics'!J:J,MATCH($C101,'Policy Characteristics'!$C:$C,0))),"",INDEX('Policy Characteristics'!J:J,MATCH($C101,'Policy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1" s="357" t="str">
        <f>IF(ISBLANK(INDEX('Policy Characteristics'!K:K,MATCH($C101,'Policy Characteristics'!$C:$C,0))),"",INDEX('Policy Characteristics'!K:K,MATCH($C101,'Policy Characteristics'!$C:$C,0)))</f>
        <v/>
      </c>
      <c r="R101" s="357" t="str">
        <f>IF(ISBLANK(INDEX('Policy Characteristics'!L:L,MATCH($C101,'Policy Characteristics'!$C:$C,0))),"",INDEX('Policy Characteristics'!L:L,MATCH($C101,'Policy Characteristics'!$C:$C,0)))</f>
        <v>hydrogen-vehicle-mandate.html</v>
      </c>
    </row>
    <row r="102" spans="1:18" ht="29" x14ac:dyDescent="0.35">
      <c r="A102" s="357" t="str">
        <f>IF(ISBLANK(INDEX('Policy Characteristics'!A:A,MATCH($C102,'Policy Characteristics'!$C:$C,0))),"",INDEX('Policy Characteristics'!A:A,MATCH($C102,'Policy Characteristics'!$C:$C,0)))</f>
        <v>Transportation</v>
      </c>
      <c r="B102" s="357" t="str">
        <f>IF(ISBLANK(INDEX('Policy Characteristics'!B:B,MATCH($C102,'Policy Characteristics'!$C:$C,0))),"",INDEX('Policy Characteristics'!B:B,MATCH($C102,'Policy Characteristics'!$C:$C,0)))</f>
        <v>Hydrogen Vehicle Sales Standard</v>
      </c>
      <c r="C102" s="361" t="str">
        <f t="shared" ref="C102:C112" si="8">C$101</f>
        <v>Minimum Required Hydrogen Vehicle Sales Percentage</v>
      </c>
      <c r="D102" s="53" t="s">
        <v>43</v>
      </c>
      <c r="E102" s="53" t="s">
        <v>38</v>
      </c>
      <c r="F102" s="53" t="s">
        <v>86</v>
      </c>
      <c r="G102" s="196" t="s">
        <v>3489</v>
      </c>
      <c r="H102" s="54">
        <v>461</v>
      </c>
      <c r="I102" s="53" t="s">
        <v>44</v>
      </c>
      <c r="J102" s="359" t="str">
        <f>IF(ISBLANK(INDEX('Policy Characteristics'!D:D,MATCH($C102,'Policy Characteristics'!$C:$C,0))),"",INDEX('Policy Characteristics'!D:D,MATCH($C102,'Policy Characteristics'!$C:$C,0)))</f>
        <v>Hydrogen Veh Sales Standard</v>
      </c>
      <c r="K102" s="357" t="str">
        <f>IF(ISBLANK(INDEX('Policy Characteristics'!E:E,MATCH($C102,'Policy Characteristics'!$C:$C,0))),"",INDEX('Policy Characteristics'!E:E,MATCH($C102,'Policy Characteristics'!$C:$C,0)))</f>
        <v>trans hydrogen vehicle minimum</v>
      </c>
      <c r="L102" s="379">
        <f>IF(ISBLANK(INDEX('Policy Characteristics'!F:F,MATCH($C102,'Policy Characteristics'!$C:$C,0))),"",INDEX('Policy Characteristics'!F:F,MATCH($C102,'Policy Characteristics'!$C:$C,0)))</f>
        <v>0</v>
      </c>
      <c r="M102" s="379">
        <f>IF(ISBLANK(INDEX('Policy Characteristics'!G:G,MATCH($C102,'Policy Characteristics'!$C:$C,0))),"",INDEX('Policy Characteristics'!G:G,MATCH($C102,'Policy Characteristics'!$C:$C,0)))</f>
        <v>1</v>
      </c>
      <c r="N102" s="379">
        <f>IF(ISBLANK(INDEX('Policy Characteristics'!H:H,MATCH($C102,'Policy Characteristics'!$C:$C,0))),"",INDEX('Policy Characteristics'!H:H,MATCH($C102,'Policy Characteristics'!$C:$C,0)))</f>
        <v>0.01</v>
      </c>
      <c r="O102" s="357" t="str">
        <f>IF(ISBLANK(INDEX('Policy Characteristics'!I:I,MATCH($C102,'Policy Characteristics'!$C:$C,0))),"",INDEX('Policy Characteristics'!I:I,MATCH($C102,'Policy Characteristics'!$C:$C,0)))</f>
        <v>% of new vehicles sold</v>
      </c>
      <c r="P102" s="357" t="str">
        <f>IF(ISBLANK(INDEX('Policy Characteristics'!J:J,MATCH($C102,'Policy Characteristics'!$C:$C,0))),"",INDEX('Policy Characteristics'!J:J,MATCH($C102,'Policy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2" s="357" t="str">
        <f>IF(ISBLANK(INDEX('Policy Characteristics'!K:K,MATCH($C102,'Policy Characteristics'!$C:$C,0))),"",INDEX('Policy Characteristics'!K:K,MATCH($C102,'Policy Characteristics'!$C:$C,0)))</f>
        <v/>
      </c>
      <c r="R102" s="357" t="str">
        <f>IF(ISBLANK(INDEX('Policy Characteristics'!L:L,MATCH($C102,'Policy Characteristics'!$C:$C,0))),"",INDEX('Policy Characteristics'!L:L,MATCH($C102,'Policy Characteristics'!$C:$C,0)))</f>
        <v>hydrogen-vehicle-mandate.html</v>
      </c>
    </row>
    <row r="103" spans="1:18" x14ac:dyDescent="0.35">
      <c r="A103" s="357" t="str">
        <f>IF(ISBLANK(INDEX('Policy Characteristics'!A:A,MATCH($C103,'Policy Characteristics'!$C:$C,0))),"",INDEX('Policy Characteristics'!A:A,MATCH($C103,'Policy Characteristics'!$C:$C,0)))</f>
        <v>Transportation</v>
      </c>
      <c r="B103" s="357" t="str">
        <f>IF(ISBLANK(INDEX('Policy Characteristics'!B:B,MATCH($C103,'Policy Characteristics'!$C:$C,0))),"",INDEX('Policy Characteristics'!B:B,MATCH($C103,'Policy Characteristics'!$C:$C,0)))</f>
        <v>Hydrogen Vehicle Sales Standard</v>
      </c>
      <c r="C103" s="361" t="str">
        <f t="shared" si="8"/>
        <v>Minimum Required Hydrogen Vehicle Sales Percentage</v>
      </c>
      <c r="D103" s="53" t="s">
        <v>46</v>
      </c>
      <c r="E103" s="53" t="s">
        <v>39</v>
      </c>
      <c r="F103" s="53" t="s">
        <v>85</v>
      </c>
      <c r="G103" s="196" t="s">
        <v>2388</v>
      </c>
      <c r="H103" s="56">
        <v>462</v>
      </c>
      <c r="I103" s="53" t="s">
        <v>44</v>
      </c>
      <c r="J103" s="359" t="str">
        <f>IF(ISBLANK(INDEX('Policy Characteristics'!D:D,MATCH($C103,'Policy Characteristics'!$C:$C,0))),"",INDEX('Policy Characteristics'!D:D,MATCH($C103,'Policy Characteristics'!$C:$C,0)))</f>
        <v>Hydrogen Veh Sales Standard</v>
      </c>
      <c r="K103" s="357" t="str">
        <f>IF(ISBLANK(INDEX('Policy Characteristics'!E:E,MATCH($C103,'Policy Characteristics'!$C:$C,0))),"",INDEX('Policy Characteristics'!E:E,MATCH($C103,'Policy Characteristics'!$C:$C,0)))</f>
        <v>trans hydrogen vehicle minimum</v>
      </c>
      <c r="L103" s="379">
        <f>IF(ISBLANK(INDEX('Policy Characteristics'!F:F,MATCH($C103,'Policy Characteristics'!$C:$C,0))),"",INDEX('Policy Characteristics'!F:F,MATCH($C103,'Policy Characteristics'!$C:$C,0)))</f>
        <v>0</v>
      </c>
      <c r="M103" s="379">
        <f>IF(ISBLANK(INDEX('Policy Characteristics'!G:G,MATCH($C103,'Policy Characteristics'!$C:$C,0))),"",INDEX('Policy Characteristics'!G:G,MATCH($C103,'Policy Characteristics'!$C:$C,0)))</f>
        <v>1</v>
      </c>
      <c r="N103" s="379">
        <f>IF(ISBLANK(INDEX('Policy Characteristics'!H:H,MATCH($C103,'Policy Characteristics'!$C:$C,0))),"",INDEX('Policy Characteristics'!H:H,MATCH($C103,'Policy Characteristics'!$C:$C,0)))</f>
        <v>0.01</v>
      </c>
      <c r="O103" s="357" t="str">
        <f>IF(ISBLANK(INDEX('Policy Characteristics'!I:I,MATCH($C103,'Policy Characteristics'!$C:$C,0))),"",INDEX('Policy Characteristics'!I:I,MATCH($C103,'Policy Characteristics'!$C:$C,0)))</f>
        <v>% of new vehicles sold</v>
      </c>
      <c r="P103" s="357" t="str">
        <f>IF(ISBLANK(INDEX('Policy Characteristics'!J:J,MATCH($C103,'Policy Characteristics'!$C:$C,0))),"",INDEX('Policy Characteristics'!J:J,MATCH($C103,'Policy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3" s="357" t="str">
        <f>IF(ISBLANK(INDEX('Policy Characteristics'!K:K,MATCH($C103,'Policy Characteristics'!$C:$C,0))),"",INDEX('Policy Characteristics'!K:K,MATCH($C103,'Policy Characteristics'!$C:$C,0)))</f>
        <v/>
      </c>
      <c r="R103" s="357" t="str">
        <f>IF(ISBLANK(INDEX('Policy Characteristics'!L:L,MATCH($C103,'Policy Characteristics'!$C:$C,0))),"",INDEX('Policy Characteristics'!L:L,MATCH($C103,'Policy Characteristics'!$C:$C,0)))</f>
        <v>hydrogen-vehicle-mandate.html</v>
      </c>
    </row>
    <row r="104" spans="1:18" x14ac:dyDescent="0.35">
      <c r="A104" s="357" t="str">
        <f>IF(ISBLANK(INDEX('Policy Characteristics'!A:A,MATCH($C104,'Policy Characteristics'!$C:$C,0))),"",INDEX('Policy Characteristics'!A:A,MATCH($C104,'Policy Characteristics'!$C:$C,0)))</f>
        <v>Transportation</v>
      </c>
      <c r="B104" s="357" t="str">
        <f>IF(ISBLANK(INDEX('Policy Characteristics'!B:B,MATCH($C104,'Policy Characteristics'!$C:$C,0))),"",INDEX('Policy Characteristics'!B:B,MATCH($C104,'Policy Characteristics'!$C:$C,0)))</f>
        <v>Hydrogen Vehicle Sales Standard</v>
      </c>
      <c r="C104" s="361" t="str">
        <f t="shared" si="8"/>
        <v>Minimum Required Hydrogen Vehicle Sales Percentage</v>
      </c>
      <c r="D104" s="53" t="s">
        <v>43</v>
      </c>
      <c r="E104" s="53" t="s">
        <v>39</v>
      </c>
      <c r="F104" s="53" t="s">
        <v>86</v>
      </c>
      <c r="G104" s="196" t="s">
        <v>3496</v>
      </c>
      <c r="H104" s="54">
        <v>463</v>
      </c>
      <c r="I104" s="53" t="s">
        <v>44</v>
      </c>
      <c r="J104" s="359" t="str">
        <f>IF(ISBLANK(INDEX('Policy Characteristics'!D:D,MATCH($C104,'Policy Characteristics'!$C:$C,0))),"",INDEX('Policy Characteristics'!D:D,MATCH($C104,'Policy Characteristics'!$C:$C,0)))</f>
        <v>Hydrogen Veh Sales Standard</v>
      </c>
      <c r="K104" s="357" t="str">
        <f>IF(ISBLANK(INDEX('Policy Characteristics'!E:E,MATCH($C104,'Policy Characteristics'!$C:$C,0))),"",INDEX('Policy Characteristics'!E:E,MATCH($C104,'Policy Characteristics'!$C:$C,0)))</f>
        <v>trans hydrogen vehicle minimum</v>
      </c>
      <c r="L104" s="379">
        <f>IF(ISBLANK(INDEX('Policy Characteristics'!F:F,MATCH($C104,'Policy Characteristics'!$C:$C,0))),"",INDEX('Policy Characteristics'!F:F,MATCH($C104,'Policy Characteristics'!$C:$C,0)))</f>
        <v>0</v>
      </c>
      <c r="M104" s="379">
        <f>IF(ISBLANK(INDEX('Policy Characteristics'!G:G,MATCH($C104,'Policy Characteristics'!$C:$C,0))),"",INDEX('Policy Characteristics'!G:G,MATCH($C104,'Policy Characteristics'!$C:$C,0)))</f>
        <v>1</v>
      </c>
      <c r="N104" s="379">
        <f>IF(ISBLANK(INDEX('Policy Characteristics'!H:H,MATCH($C104,'Policy Characteristics'!$C:$C,0))),"",INDEX('Policy Characteristics'!H:H,MATCH($C104,'Policy Characteristics'!$C:$C,0)))</f>
        <v>0.01</v>
      </c>
      <c r="O104" s="357" t="str">
        <f>IF(ISBLANK(INDEX('Policy Characteristics'!I:I,MATCH($C104,'Policy Characteristics'!$C:$C,0))),"",INDEX('Policy Characteristics'!I:I,MATCH($C104,'Policy Characteristics'!$C:$C,0)))</f>
        <v>% of new vehicles sold</v>
      </c>
      <c r="P104" s="357" t="str">
        <f>IF(ISBLANK(INDEX('Policy Characteristics'!J:J,MATCH($C104,'Policy Characteristics'!$C:$C,0))),"",INDEX('Policy Characteristics'!J:J,MATCH($C104,'Policy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4" s="357" t="str">
        <f>IF(ISBLANK(INDEX('Policy Characteristics'!K:K,MATCH($C104,'Policy Characteristics'!$C:$C,0))),"",INDEX('Policy Characteristics'!K:K,MATCH($C104,'Policy Characteristics'!$C:$C,0)))</f>
        <v/>
      </c>
      <c r="R104" s="357" t="str">
        <f>IF(ISBLANK(INDEX('Policy Characteristics'!L:L,MATCH($C104,'Policy Characteristics'!$C:$C,0))),"",INDEX('Policy Characteristics'!L:L,MATCH($C104,'Policy Characteristics'!$C:$C,0)))</f>
        <v>hydrogen-vehicle-mandate.html</v>
      </c>
    </row>
    <row r="105" spans="1:18" x14ac:dyDescent="0.35">
      <c r="A105" s="357" t="str">
        <f>IF(ISBLANK(INDEX('Policy Characteristics'!A:A,MATCH($C105,'Policy Characteristics'!$C:$C,0))),"",INDEX('Policy Characteristics'!A:A,MATCH($C105,'Policy Characteristics'!$C:$C,0)))</f>
        <v>Transportation</v>
      </c>
      <c r="B105" s="357" t="str">
        <f>IF(ISBLANK(INDEX('Policy Characteristics'!B:B,MATCH($C105,'Policy Characteristics'!$C:$C,0))),"",INDEX('Policy Characteristics'!B:B,MATCH($C105,'Policy Characteristics'!$C:$C,0)))</f>
        <v>Hydrogen Vehicle Sales Standard</v>
      </c>
      <c r="C105" s="361" t="str">
        <f t="shared" si="8"/>
        <v>Minimum Required Hydrogen Vehicle Sales Percentage</v>
      </c>
      <c r="D105" s="53" t="s">
        <v>46</v>
      </c>
      <c r="E105" s="53" t="s">
        <v>40</v>
      </c>
      <c r="F105" s="53" t="s">
        <v>85</v>
      </c>
      <c r="G105" s="196" t="s">
        <v>3497</v>
      </c>
      <c r="H105" s="54">
        <v>502</v>
      </c>
      <c r="I105" s="53" t="s">
        <v>44</v>
      </c>
      <c r="J105" s="359" t="str">
        <f>IF(ISBLANK(INDEX('Policy Characteristics'!D:D,MATCH($C105,'Policy Characteristics'!$C:$C,0))),"",INDEX('Policy Characteristics'!D:D,MATCH($C105,'Policy Characteristics'!$C:$C,0)))</f>
        <v>Hydrogen Veh Sales Standard</v>
      </c>
      <c r="K105" s="357" t="str">
        <f>IF(ISBLANK(INDEX('Policy Characteristics'!E:E,MATCH($C105,'Policy Characteristics'!$C:$C,0))),"",INDEX('Policy Characteristics'!E:E,MATCH($C105,'Policy Characteristics'!$C:$C,0)))</f>
        <v>trans hydrogen vehicle minimum</v>
      </c>
      <c r="L105" s="379">
        <f>IF(ISBLANK(INDEX('Policy Characteristics'!F:F,MATCH($C105,'Policy Characteristics'!$C:$C,0))),"",INDEX('Policy Characteristics'!F:F,MATCH($C105,'Policy Characteristics'!$C:$C,0)))</f>
        <v>0</v>
      </c>
      <c r="M105" s="379">
        <f>IF(ISBLANK(INDEX('Policy Characteristics'!G:G,MATCH($C105,'Policy Characteristics'!$C:$C,0))),"",INDEX('Policy Characteristics'!G:G,MATCH($C105,'Policy Characteristics'!$C:$C,0)))</f>
        <v>1</v>
      </c>
      <c r="N105" s="379">
        <f>IF(ISBLANK(INDEX('Policy Characteristics'!H:H,MATCH($C105,'Policy Characteristics'!$C:$C,0))),"",INDEX('Policy Characteristics'!H:H,MATCH($C105,'Policy Characteristics'!$C:$C,0)))</f>
        <v>0.01</v>
      </c>
      <c r="O105" s="357" t="str">
        <f>IF(ISBLANK(INDEX('Policy Characteristics'!I:I,MATCH($C105,'Policy Characteristics'!$C:$C,0))),"",INDEX('Policy Characteristics'!I:I,MATCH($C105,'Policy Characteristics'!$C:$C,0)))</f>
        <v>% of new vehicles sold</v>
      </c>
      <c r="P105" s="357" t="str">
        <f>IF(ISBLANK(INDEX('Policy Characteristics'!J:J,MATCH($C105,'Policy Characteristics'!$C:$C,0))),"",INDEX('Policy Characteristics'!J:J,MATCH($C105,'Policy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5" s="357" t="str">
        <f>IF(ISBLANK(INDEX('Policy Characteristics'!K:K,MATCH($C105,'Policy Characteristics'!$C:$C,0))),"",INDEX('Policy Characteristics'!K:K,MATCH($C105,'Policy Characteristics'!$C:$C,0)))</f>
        <v/>
      </c>
      <c r="R105" s="357" t="str">
        <f>IF(ISBLANK(INDEX('Policy Characteristics'!L:L,MATCH($C105,'Policy Characteristics'!$C:$C,0))),"",INDEX('Policy Characteristics'!L:L,MATCH($C105,'Policy Characteristics'!$C:$C,0)))</f>
        <v>hydrogen-vehicle-mandate.html</v>
      </c>
    </row>
    <row r="106" spans="1:18" x14ac:dyDescent="0.35">
      <c r="A106" s="357" t="str">
        <f>IF(ISBLANK(INDEX('Policy Characteristics'!A:A,MATCH($C106,'Policy Characteristics'!$C:$C,0))),"",INDEX('Policy Characteristics'!A:A,MATCH($C106,'Policy Characteristics'!$C:$C,0)))</f>
        <v>Transportation</v>
      </c>
      <c r="B106" s="357" t="str">
        <f>IF(ISBLANK(INDEX('Policy Characteristics'!B:B,MATCH($C106,'Policy Characteristics'!$C:$C,0))),"",INDEX('Policy Characteristics'!B:B,MATCH($C106,'Policy Characteristics'!$C:$C,0)))</f>
        <v>Hydrogen Vehicle Sales Standard</v>
      </c>
      <c r="C106" s="361" t="str">
        <f t="shared" si="8"/>
        <v>Minimum Required Hydrogen Vehicle Sales Percentage</v>
      </c>
      <c r="D106" s="53" t="s">
        <v>43</v>
      </c>
      <c r="E106" s="53" t="s">
        <v>40</v>
      </c>
      <c r="F106" s="53" t="s">
        <v>86</v>
      </c>
      <c r="G106" s="196" t="s">
        <v>3497</v>
      </c>
      <c r="H106" s="54">
        <v>503</v>
      </c>
      <c r="I106" s="53" t="s">
        <v>44</v>
      </c>
      <c r="J106" s="359" t="str">
        <f>IF(ISBLANK(INDEX('Policy Characteristics'!D:D,MATCH($C106,'Policy Characteristics'!$C:$C,0))),"",INDEX('Policy Characteristics'!D:D,MATCH($C106,'Policy Characteristics'!$C:$C,0)))</f>
        <v>Hydrogen Veh Sales Standard</v>
      </c>
      <c r="K106" s="357" t="str">
        <f>IF(ISBLANK(INDEX('Policy Characteristics'!E:E,MATCH($C106,'Policy Characteristics'!$C:$C,0))),"",INDEX('Policy Characteristics'!E:E,MATCH($C106,'Policy Characteristics'!$C:$C,0)))</f>
        <v>trans hydrogen vehicle minimum</v>
      </c>
      <c r="L106" s="379">
        <f>IF(ISBLANK(INDEX('Policy Characteristics'!F:F,MATCH($C106,'Policy Characteristics'!$C:$C,0))),"",INDEX('Policy Characteristics'!F:F,MATCH($C106,'Policy Characteristics'!$C:$C,0)))</f>
        <v>0</v>
      </c>
      <c r="M106" s="379">
        <f>IF(ISBLANK(INDEX('Policy Characteristics'!G:G,MATCH($C106,'Policy Characteristics'!$C:$C,0))),"",INDEX('Policy Characteristics'!G:G,MATCH($C106,'Policy Characteristics'!$C:$C,0)))</f>
        <v>1</v>
      </c>
      <c r="N106" s="379">
        <f>IF(ISBLANK(INDEX('Policy Characteristics'!H:H,MATCH($C106,'Policy Characteristics'!$C:$C,0))),"",INDEX('Policy Characteristics'!H:H,MATCH($C106,'Policy Characteristics'!$C:$C,0)))</f>
        <v>0.01</v>
      </c>
      <c r="O106" s="357" t="str">
        <f>IF(ISBLANK(INDEX('Policy Characteristics'!I:I,MATCH($C106,'Policy Characteristics'!$C:$C,0))),"",INDEX('Policy Characteristics'!I:I,MATCH($C106,'Policy Characteristics'!$C:$C,0)))</f>
        <v>% of new vehicles sold</v>
      </c>
      <c r="P106" s="357" t="str">
        <f>IF(ISBLANK(INDEX('Policy Characteristics'!J:J,MATCH($C106,'Policy Characteristics'!$C:$C,0))),"",INDEX('Policy Characteristics'!J:J,MATCH($C106,'Policy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6" s="357" t="str">
        <f>IF(ISBLANK(INDEX('Policy Characteristics'!K:K,MATCH($C106,'Policy Characteristics'!$C:$C,0))),"",INDEX('Policy Characteristics'!K:K,MATCH($C106,'Policy Characteristics'!$C:$C,0)))</f>
        <v/>
      </c>
      <c r="R106" s="357" t="str">
        <f>IF(ISBLANK(INDEX('Policy Characteristics'!L:L,MATCH($C106,'Policy Characteristics'!$C:$C,0))),"",INDEX('Policy Characteristics'!L:L,MATCH($C106,'Policy Characteristics'!$C:$C,0)))</f>
        <v>hydrogen-vehicle-mandate.html</v>
      </c>
    </row>
    <row r="107" spans="1:18" x14ac:dyDescent="0.35">
      <c r="A107" s="357" t="str">
        <f>IF(ISBLANK(INDEX('Policy Characteristics'!A:A,MATCH($C107,'Policy Characteristics'!$C:$C,0))),"",INDEX('Policy Characteristics'!A:A,MATCH($C107,'Policy Characteristics'!$C:$C,0)))</f>
        <v>Transportation</v>
      </c>
      <c r="B107" s="357" t="str">
        <f>IF(ISBLANK(INDEX('Policy Characteristics'!B:B,MATCH($C107,'Policy Characteristics'!$C:$C,0))),"",INDEX('Policy Characteristics'!B:B,MATCH($C107,'Policy Characteristics'!$C:$C,0)))</f>
        <v>Hydrogen Vehicle Sales Standard</v>
      </c>
      <c r="C107" s="361" t="str">
        <f t="shared" si="8"/>
        <v>Minimum Required Hydrogen Vehicle Sales Percentage</v>
      </c>
      <c r="D107" s="53" t="s">
        <v>46</v>
      </c>
      <c r="E107" s="53" t="s">
        <v>41</v>
      </c>
      <c r="F107" s="53" t="s">
        <v>85</v>
      </c>
      <c r="G107" s="196" t="s">
        <v>87</v>
      </c>
      <c r="H107" s="54">
        <v>504</v>
      </c>
      <c r="I107" s="53" t="s">
        <v>44</v>
      </c>
      <c r="J107" s="359" t="str">
        <f>IF(ISBLANK(INDEX('Policy Characteristics'!D:D,MATCH($C107,'Policy Characteristics'!$C:$C,0))),"",INDEX('Policy Characteristics'!D:D,MATCH($C107,'Policy Characteristics'!$C:$C,0)))</f>
        <v>Hydrogen Veh Sales Standard</v>
      </c>
      <c r="K107" s="357" t="str">
        <f>IF(ISBLANK(INDEX('Policy Characteristics'!E:E,MATCH($C107,'Policy Characteristics'!$C:$C,0))),"",INDEX('Policy Characteristics'!E:E,MATCH($C107,'Policy Characteristics'!$C:$C,0)))</f>
        <v>trans hydrogen vehicle minimum</v>
      </c>
      <c r="L107" s="379">
        <f>IF(ISBLANK(INDEX('Policy Characteristics'!F:F,MATCH($C107,'Policy Characteristics'!$C:$C,0))),"",INDEX('Policy Characteristics'!F:F,MATCH($C107,'Policy Characteristics'!$C:$C,0)))</f>
        <v>0</v>
      </c>
      <c r="M107" s="379">
        <f>IF(ISBLANK(INDEX('Policy Characteristics'!G:G,MATCH($C107,'Policy Characteristics'!$C:$C,0))),"",INDEX('Policy Characteristics'!G:G,MATCH($C107,'Policy Characteristics'!$C:$C,0)))</f>
        <v>1</v>
      </c>
      <c r="N107" s="379">
        <f>IF(ISBLANK(INDEX('Policy Characteristics'!H:H,MATCH($C107,'Policy Characteristics'!$C:$C,0))),"",INDEX('Policy Characteristics'!H:H,MATCH($C107,'Policy Characteristics'!$C:$C,0)))</f>
        <v>0.01</v>
      </c>
      <c r="O107" s="357" t="str">
        <f>IF(ISBLANK(INDEX('Policy Characteristics'!I:I,MATCH($C107,'Policy Characteristics'!$C:$C,0))),"",INDEX('Policy Characteristics'!I:I,MATCH($C107,'Policy Characteristics'!$C:$C,0)))</f>
        <v>% of new vehicles sold</v>
      </c>
      <c r="P107" s="357" t="str">
        <f>IF(ISBLANK(INDEX('Policy Characteristics'!J:J,MATCH($C107,'Policy Characteristics'!$C:$C,0))),"",INDEX('Policy Characteristics'!J:J,MATCH($C107,'Policy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7" s="357" t="str">
        <f>IF(ISBLANK(INDEX('Policy Characteristics'!K:K,MATCH($C107,'Policy Characteristics'!$C:$C,0))),"",INDEX('Policy Characteristics'!K:K,MATCH($C107,'Policy Characteristics'!$C:$C,0)))</f>
        <v/>
      </c>
      <c r="R107" s="357" t="str">
        <f>IF(ISBLANK(INDEX('Policy Characteristics'!L:L,MATCH($C107,'Policy Characteristics'!$C:$C,0))),"",INDEX('Policy Characteristics'!L:L,MATCH($C107,'Policy Characteristics'!$C:$C,0)))</f>
        <v>hydrogen-vehicle-mandate.html</v>
      </c>
    </row>
    <row r="108" spans="1:18" x14ac:dyDescent="0.35">
      <c r="A108" s="357" t="str">
        <f>IF(ISBLANK(INDEX('Policy Characteristics'!A:A,MATCH($C108,'Policy Characteristics'!$C:$C,0))),"",INDEX('Policy Characteristics'!A:A,MATCH($C108,'Policy Characteristics'!$C:$C,0)))</f>
        <v>Transportation</v>
      </c>
      <c r="B108" s="357" t="str">
        <f>IF(ISBLANK(INDEX('Policy Characteristics'!B:B,MATCH($C108,'Policy Characteristics'!$C:$C,0))),"",INDEX('Policy Characteristics'!B:B,MATCH($C108,'Policy Characteristics'!$C:$C,0)))</f>
        <v>Hydrogen Vehicle Sales Standard</v>
      </c>
      <c r="C108" s="361" t="str">
        <f t="shared" si="8"/>
        <v>Minimum Required Hydrogen Vehicle Sales Percentage</v>
      </c>
      <c r="D108" s="53" t="s">
        <v>43</v>
      </c>
      <c r="E108" s="53" t="s">
        <v>41</v>
      </c>
      <c r="F108" s="53" t="s">
        <v>86</v>
      </c>
      <c r="G108" s="196" t="s">
        <v>87</v>
      </c>
      <c r="H108" s="54">
        <v>505</v>
      </c>
      <c r="I108" s="53" t="s">
        <v>44</v>
      </c>
      <c r="J108" s="359" t="str">
        <f>IF(ISBLANK(INDEX('Policy Characteristics'!D:D,MATCH($C108,'Policy Characteristics'!$C:$C,0))),"",INDEX('Policy Characteristics'!D:D,MATCH($C108,'Policy Characteristics'!$C:$C,0)))</f>
        <v>Hydrogen Veh Sales Standard</v>
      </c>
      <c r="K108" s="357" t="str">
        <f>IF(ISBLANK(INDEX('Policy Characteristics'!E:E,MATCH($C108,'Policy Characteristics'!$C:$C,0))),"",INDEX('Policy Characteristics'!E:E,MATCH($C108,'Policy Characteristics'!$C:$C,0)))</f>
        <v>trans hydrogen vehicle minimum</v>
      </c>
      <c r="L108" s="379">
        <f>IF(ISBLANK(INDEX('Policy Characteristics'!F:F,MATCH($C108,'Policy Characteristics'!$C:$C,0))),"",INDEX('Policy Characteristics'!F:F,MATCH($C108,'Policy Characteristics'!$C:$C,0)))</f>
        <v>0</v>
      </c>
      <c r="M108" s="379">
        <f>IF(ISBLANK(INDEX('Policy Characteristics'!G:G,MATCH($C108,'Policy Characteristics'!$C:$C,0))),"",INDEX('Policy Characteristics'!G:G,MATCH($C108,'Policy Characteristics'!$C:$C,0)))</f>
        <v>1</v>
      </c>
      <c r="N108" s="379">
        <f>IF(ISBLANK(INDEX('Policy Characteristics'!H:H,MATCH($C108,'Policy Characteristics'!$C:$C,0))),"",INDEX('Policy Characteristics'!H:H,MATCH($C108,'Policy Characteristics'!$C:$C,0)))</f>
        <v>0.01</v>
      </c>
      <c r="O108" s="357" t="str">
        <f>IF(ISBLANK(INDEX('Policy Characteristics'!I:I,MATCH($C108,'Policy Characteristics'!$C:$C,0))),"",INDEX('Policy Characteristics'!I:I,MATCH($C108,'Policy Characteristics'!$C:$C,0)))</f>
        <v>% of new vehicles sold</v>
      </c>
      <c r="P108" s="357" t="str">
        <f>IF(ISBLANK(INDEX('Policy Characteristics'!J:J,MATCH($C108,'Policy Characteristics'!$C:$C,0))),"",INDEX('Policy Characteristics'!J:J,MATCH($C108,'Policy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8" s="357" t="str">
        <f>IF(ISBLANK(INDEX('Policy Characteristics'!K:K,MATCH($C108,'Policy Characteristics'!$C:$C,0))),"",INDEX('Policy Characteristics'!K:K,MATCH($C108,'Policy Characteristics'!$C:$C,0)))</f>
        <v/>
      </c>
      <c r="R108" s="357" t="str">
        <f>IF(ISBLANK(INDEX('Policy Characteristics'!L:L,MATCH($C108,'Policy Characteristics'!$C:$C,0))),"",INDEX('Policy Characteristics'!L:L,MATCH($C108,'Policy Characteristics'!$C:$C,0)))</f>
        <v>hydrogen-vehicle-mandate.html</v>
      </c>
    </row>
    <row r="109" spans="1:18" x14ac:dyDescent="0.35">
      <c r="A109" s="357" t="str">
        <f>IF(ISBLANK(INDEX('Policy Characteristics'!A:A,MATCH($C109,'Policy Characteristics'!$C:$C,0))),"",INDEX('Policy Characteristics'!A:A,MATCH($C109,'Policy Characteristics'!$C:$C,0)))</f>
        <v>Transportation</v>
      </c>
      <c r="B109" s="357" t="str">
        <f>IF(ISBLANK(INDEX('Policy Characteristics'!B:B,MATCH($C109,'Policy Characteristics'!$C:$C,0))),"",INDEX('Policy Characteristics'!B:B,MATCH($C109,'Policy Characteristics'!$C:$C,0)))</f>
        <v>Hydrogen Vehicle Sales Standard</v>
      </c>
      <c r="C109" s="361" t="str">
        <f t="shared" si="8"/>
        <v>Minimum Required Hydrogen Vehicle Sales Percentage</v>
      </c>
      <c r="D109" s="53" t="s">
        <v>46</v>
      </c>
      <c r="E109" s="53" t="s">
        <v>42</v>
      </c>
      <c r="F109" s="53" t="s">
        <v>85</v>
      </c>
      <c r="G109" s="196" t="s">
        <v>3498</v>
      </c>
      <c r="H109" s="54">
        <v>506</v>
      </c>
      <c r="I109" s="53" t="s">
        <v>44</v>
      </c>
      <c r="J109" s="359" t="str">
        <f>IF(ISBLANK(INDEX('Policy Characteristics'!D:D,MATCH($C109,'Policy Characteristics'!$C:$C,0))),"",INDEX('Policy Characteristics'!D:D,MATCH($C109,'Policy Characteristics'!$C:$C,0)))</f>
        <v>Hydrogen Veh Sales Standard</v>
      </c>
      <c r="K109" s="357" t="str">
        <f>IF(ISBLANK(INDEX('Policy Characteristics'!E:E,MATCH($C109,'Policy Characteristics'!$C:$C,0))),"",INDEX('Policy Characteristics'!E:E,MATCH($C109,'Policy Characteristics'!$C:$C,0)))</f>
        <v>trans hydrogen vehicle minimum</v>
      </c>
      <c r="L109" s="379">
        <f>IF(ISBLANK(INDEX('Policy Characteristics'!F:F,MATCH($C109,'Policy Characteristics'!$C:$C,0))),"",INDEX('Policy Characteristics'!F:F,MATCH($C109,'Policy Characteristics'!$C:$C,0)))</f>
        <v>0</v>
      </c>
      <c r="M109" s="379">
        <f>IF(ISBLANK(INDEX('Policy Characteristics'!G:G,MATCH($C109,'Policy Characteristics'!$C:$C,0))),"",INDEX('Policy Characteristics'!G:G,MATCH($C109,'Policy Characteristics'!$C:$C,0)))</f>
        <v>1</v>
      </c>
      <c r="N109" s="379">
        <f>IF(ISBLANK(INDEX('Policy Characteristics'!H:H,MATCH($C109,'Policy Characteristics'!$C:$C,0))),"",INDEX('Policy Characteristics'!H:H,MATCH($C109,'Policy Characteristics'!$C:$C,0)))</f>
        <v>0.01</v>
      </c>
      <c r="O109" s="357" t="str">
        <f>IF(ISBLANK(INDEX('Policy Characteristics'!I:I,MATCH($C109,'Policy Characteristics'!$C:$C,0))),"",INDEX('Policy Characteristics'!I:I,MATCH($C109,'Policy Characteristics'!$C:$C,0)))</f>
        <v>% of new vehicles sold</v>
      </c>
      <c r="P109" s="357" t="str">
        <f>IF(ISBLANK(INDEX('Policy Characteristics'!J:J,MATCH($C109,'Policy Characteristics'!$C:$C,0))),"",INDEX('Policy Characteristics'!J:J,MATCH($C109,'Policy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9" s="357" t="str">
        <f>IF(ISBLANK(INDEX('Policy Characteristics'!K:K,MATCH($C109,'Policy Characteristics'!$C:$C,0))),"",INDEX('Policy Characteristics'!K:K,MATCH($C109,'Policy Characteristics'!$C:$C,0)))</f>
        <v/>
      </c>
      <c r="R109" s="357" t="str">
        <f>IF(ISBLANK(INDEX('Policy Characteristics'!L:L,MATCH($C109,'Policy Characteristics'!$C:$C,0))),"",INDEX('Policy Characteristics'!L:L,MATCH($C109,'Policy Characteristics'!$C:$C,0)))</f>
        <v>hydrogen-vehicle-mandate.html</v>
      </c>
    </row>
    <row r="110" spans="1:18" x14ac:dyDescent="0.35">
      <c r="A110" s="357" t="str">
        <f>IF(ISBLANK(INDEX('Policy Characteristics'!A:A,MATCH($C110,'Policy Characteristics'!$C:$C,0))),"",INDEX('Policy Characteristics'!A:A,MATCH($C110,'Policy Characteristics'!$C:$C,0)))</f>
        <v>Transportation</v>
      </c>
      <c r="B110" s="357" t="str">
        <f>IF(ISBLANK(INDEX('Policy Characteristics'!B:B,MATCH($C110,'Policy Characteristics'!$C:$C,0))),"",INDEX('Policy Characteristics'!B:B,MATCH($C110,'Policy Characteristics'!$C:$C,0)))</f>
        <v>Hydrogen Vehicle Sales Standard</v>
      </c>
      <c r="C110" s="361" t="str">
        <f t="shared" si="8"/>
        <v>Minimum Required Hydrogen Vehicle Sales Percentage</v>
      </c>
      <c r="D110" s="53" t="s">
        <v>43</v>
      </c>
      <c r="E110" s="53" t="s">
        <v>42</v>
      </c>
      <c r="F110" s="53" t="s">
        <v>86</v>
      </c>
      <c r="G110" s="196" t="s">
        <v>3499</v>
      </c>
      <c r="H110" s="54">
        <v>507</v>
      </c>
      <c r="I110" s="53" t="s">
        <v>44</v>
      </c>
      <c r="J110" s="359" t="str">
        <f>IF(ISBLANK(INDEX('Policy Characteristics'!D:D,MATCH($C110,'Policy Characteristics'!$C:$C,0))),"",INDEX('Policy Characteristics'!D:D,MATCH($C110,'Policy Characteristics'!$C:$C,0)))</f>
        <v>Hydrogen Veh Sales Standard</v>
      </c>
      <c r="K110" s="357" t="str">
        <f>IF(ISBLANK(INDEX('Policy Characteristics'!E:E,MATCH($C110,'Policy Characteristics'!$C:$C,0))),"",INDEX('Policy Characteristics'!E:E,MATCH($C110,'Policy Characteristics'!$C:$C,0)))</f>
        <v>trans hydrogen vehicle minimum</v>
      </c>
      <c r="L110" s="379">
        <f>IF(ISBLANK(INDEX('Policy Characteristics'!F:F,MATCH($C110,'Policy Characteristics'!$C:$C,0))),"",INDEX('Policy Characteristics'!F:F,MATCH($C110,'Policy Characteristics'!$C:$C,0)))</f>
        <v>0</v>
      </c>
      <c r="M110" s="379">
        <f>IF(ISBLANK(INDEX('Policy Characteristics'!G:G,MATCH($C110,'Policy Characteristics'!$C:$C,0))),"",INDEX('Policy Characteristics'!G:G,MATCH($C110,'Policy Characteristics'!$C:$C,0)))</f>
        <v>1</v>
      </c>
      <c r="N110" s="379">
        <f>IF(ISBLANK(INDEX('Policy Characteristics'!H:H,MATCH($C110,'Policy Characteristics'!$C:$C,0))),"",INDEX('Policy Characteristics'!H:H,MATCH($C110,'Policy Characteristics'!$C:$C,0)))</f>
        <v>0.01</v>
      </c>
      <c r="O110" s="357" t="str">
        <f>IF(ISBLANK(INDEX('Policy Characteristics'!I:I,MATCH($C110,'Policy Characteristics'!$C:$C,0))),"",INDEX('Policy Characteristics'!I:I,MATCH($C110,'Policy Characteristics'!$C:$C,0)))</f>
        <v>% of new vehicles sold</v>
      </c>
      <c r="P110" s="357" t="str">
        <f>IF(ISBLANK(INDEX('Policy Characteristics'!J:J,MATCH($C110,'Policy Characteristics'!$C:$C,0))),"",INDEX('Policy Characteristics'!J:J,MATCH($C110,'Policy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0" s="357" t="str">
        <f>IF(ISBLANK(INDEX('Policy Characteristics'!K:K,MATCH($C110,'Policy Characteristics'!$C:$C,0))),"",INDEX('Policy Characteristics'!K:K,MATCH($C110,'Policy Characteristics'!$C:$C,0)))</f>
        <v/>
      </c>
      <c r="R110" s="357" t="str">
        <f>IF(ISBLANK(INDEX('Policy Characteristics'!L:L,MATCH($C110,'Policy Characteristics'!$C:$C,0))),"",INDEX('Policy Characteristics'!L:L,MATCH($C110,'Policy Characteristics'!$C:$C,0)))</f>
        <v>hydrogen-vehicle-mandate.html</v>
      </c>
    </row>
    <row r="111" spans="1:18" x14ac:dyDescent="0.35">
      <c r="A111" s="357" t="str">
        <f>IF(ISBLANK(INDEX('Policy Characteristics'!A:A,MATCH($C111,'Policy Characteristics'!$C:$C,0))),"",INDEX('Policy Characteristics'!A:A,MATCH($C111,'Policy Characteristics'!$C:$C,0)))</f>
        <v>Transportation</v>
      </c>
      <c r="B111" s="357" t="str">
        <f>IF(ISBLANK(INDEX('Policy Characteristics'!B:B,MATCH($C111,'Policy Characteristics'!$C:$C,0))),"",INDEX('Policy Characteristics'!B:B,MATCH($C111,'Policy Characteristics'!$C:$C,0)))</f>
        <v>Hydrogen Vehicle Sales Standard</v>
      </c>
      <c r="C111" s="361" t="str">
        <f t="shared" si="8"/>
        <v>Minimum Required Hydrogen Vehicle Sales Percentage</v>
      </c>
      <c r="D111" s="53" t="s">
        <v>46</v>
      </c>
      <c r="E111" s="53" t="s">
        <v>114</v>
      </c>
      <c r="F111" s="53" t="s">
        <v>85</v>
      </c>
      <c r="G111" s="196" t="s">
        <v>148</v>
      </c>
      <c r="H111" s="54">
        <v>603</v>
      </c>
      <c r="I111" s="9" t="s">
        <v>45</v>
      </c>
      <c r="J111" s="359" t="str">
        <f>IF(ISBLANK(INDEX('Policy Characteristics'!D:D,MATCH($C111,'Policy Characteristics'!$C:$C,0))),"",INDEX('Policy Characteristics'!D:D,MATCH($C111,'Policy Characteristics'!$C:$C,0)))</f>
        <v>Hydrogen Veh Sales Standard</v>
      </c>
      <c r="K111" s="357" t="str">
        <f>IF(ISBLANK(INDEX('Policy Characteristics'!E:E,MATCH($C111,'Policy Characteristics'!$C:$C,0))),"",INDEX('Policy Characteristics'!E:E,MATCH($C111,'Policy Characteristics'!$C:$C,0)))</f>
        <v>trans hydrogen vehicle minimum</v>
      </c>
      <c r="L111" s="379">
        <f>IF(ISBLANK(INDEX('Policy Characteristics'!F:F,MATCH($C111,'Policy Characteristics'!$C:$C,0))),"",INDEX('Policy Characteristics'!F:F,MATCH($C111,'Policy Characteristics'!$C:$C,0)))</f>
        <v>0</v>
      </c>
      <c r="M111" s="379">
        <f>IF(ISBLANK(INDEX('Policy Characteristics'!G:G,MATCH($C111,'Policy Characteristics'!$C:$C,0))),"",INDEX('Policy Characteristics'!G:G,MATCH($C111,'Policy Characteristics'!$C:$C,0)))</f>
        <v>1</v>
      </c>
      <c r="N111" s="379">
        <f>IF(ISBLANK(INDEX('Policy Characteristics'!H:H,MATCH($C111,'Policy Characteristics'!$C:$C,0))),"",INDEX('Policy Characteristics'!H:H,MATCH($C111,'Policy Characteristics'!$C:$C,0)))</f>
        <v>0.01</v>
      </c>
      <c r="O111" s="357" t="str">
        <f>IF(ISBLANK(INDEX('Policy Characteristics'!I:I,MATCH($C111,'Policy Characteristics'!$C:$C,0))),"",INDEX('Policy Characteristics'!I:I,MATCH($C111,'Policy Characteristics'!$C:$C,0)))</f>
        <v>% of new vehicles sold</v>
      </c>
      <c r="P111" s="357" t="str">
        <f>IF(ISBLANK(INDEX('Policy Characteristics'!J:J,MATCH($C111,'Policy Characteristics'!$C:$C,0))),"",INDEX('Policy Characteristics'!J:J,MATCH($C111,'Policy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1" s="357" t="str">
        <f>IF(ISBLANK(INDEX('Policy Characteristics'!K:K,MATCH($C111,'Policy Characteristics'!$C:$C,0))),"",INDEX('Policy Characteristics'!K:K,MATCH($C111,'Policy Characteristics'!$C:$C,0)))</f>
        <v/>
      </c>
      <c r="R111" s="357" t="str">
        <f>IF(ISBLANK(INDEX('Policy Characteristics'!L:L,MATCH($C111,'Policy Characteristics'!$C:$C,0))),"",INDEX('Policy Characteristics'!L:L,MATCH($C111,'Policy Characteristics'!$C:$C,0)))</f>
        <v>hydrogen-vehicle-mandate.html</v>
      </c>
    </row>
    <row r="112" spans="1:18" x14ac:dyDescent="0.35">
      <c r="A112" s="357" t="str">
        <f>IF(ISBLANK(INDEX('Policy Characteristics'!A:A,MATCH($C112,'Policy Characteristics'!$C:$C,0))),"",INDEX('Policy Characteristics'!A:A,MATCH($C112,'Policy Characteristics'!$C:$C,0)))</f>
        <v>Transportation</v>
      </c>
      <c r="B112" s="357" t="str">
        <f>IF(ISBLANK(INDEX('Policy Characteristics'!B:B,MATCH($C112,'Policy Characteristics'!$C:$C,0))),"",INDEX('Policy Characteristics'!B:B,MATCH($C112,'Policy Characteristics'!$C:$C,0)))</f>
        <v>Hydrogen Vehicle Sales Standard</v>
      </c>
      <c r="C112" s="361" t="str">
        <f t="shared" si="8"/>
        <v>Minimum Required Hydrogen Vehicle Sales Percentage</v>
      </c>
      <c r="D112" s="53" t="s">
        <v>43</v>
      </c>
      <c r="E112" s="53" t="s">
        <v>114</v>
      </c>
      <c r="F112" s="53" t="s">
        <v>86</v>
      </c>
      <c r="G112" s="196" t="s">
        <v>148</v>
      </c>
      <c r="H112" s="54">
        <v>604</v>
      </c>
      <c r="I112" s="9" t="s">
        <v>45</v>
      </c>
      <c r="J112" s="359" t="str">
        <f>IF(ISBLANK(INDEX('Policy Characteristics'!D:D,MATCH($C112,'Policy Characteristics'!$C:$C,0))),"",INDEX('Policy Characteristics'!D:D,MATCH($C112,'Policy Characteristics'!$C:$C,0)))</f>
        <v>Hydrogen Veh Sales Standard</v>
      </c>
      <c r="K112" s="357" t="str">
        <f>IF(ISBLANK(INDEX('Policy Characteristics'!E:E,MATCH($C112,'Policy Characteristics'!$C:$C,0))),"",INDEX('Policy Characteristics'!E:E,MATCH($C112,'Policy Characteristics'!$C:$C,0)))</f>
        <v>trans hydrogen vehicle minimum</v>
      </c>
      <c r="L112" s="379">
        <f>IF(ISBLANK(INDEX('Policy Characteristics'!F:F,MATCH($C112,'Policy Characteristics'!$C:$C,0))),"",INDEX('Policy Characteristics'!F:F,MATCH($C112,'Policy Characteristics'!$C:$C,0)))</f>
        <v>0</v>
      </c>
      <c r="M112" s="379">
        <f>IF(ISBLANK(INDEX('Policy Characteristics'!G:G,MATCH($C112,'Policy Characteristics'!$C:$C,0))),"",INDEX('Policy Characteristics'!G:G,MATCH($C112,'Policy Characteristics'!$C:$C,0)))</f>
        <v>1</v>
      </c>
      <c r="N112" s="379">
        <f>IF(ISBLANK(INDEX('Policy Characteristics'!H:H,MATCH($C112,'Policy Characteristics'!$C:$C,0))),"",INDEX('Policy Characteristics'!H:H,MATCH($C112,'Policy Characteristics'!$C:$C,0)))</f>
        <v>0.01</v>
      </c>
      <c r="O112" s="357" t="str">
        <f>IF(ISBLANK(INDEX('Policy Characteristics'!I:I,MATCH($C112,'Policy Characteristics'!$C:$C,0))),"",INDEX('Policy Characteristics'!I:I,MATCH($C112,'Policy Characteristics'!$C:$C,0)))</f>
        <v>% of new vehicles sold</v>
      </c>
      <c r="P112" s="357" t="str">
        <f>IF(ISBLANK(INDEX('Policy Characteristics'!J:J,MATCH($C112,'Policy Characteristics'!$C:$C,0))),"",INDEX('Policy Characteristics'!J:J,MATCH($C112,'Policy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2" s="357" t="str">
        <f>IF(ISBLANK(INDEX('Policy Characteristics'!K:K,MATCH($C112,'Policy Characteristics'!$C:$C,0))),"",INDEX('Policy Characteristics'!K:K,MATCH($C112,'Policy Characteristics'!$C:$C,0)))</f>
        <v/>
      </c>
      <c r="R112" s="357" t="str">
        <f>IF(ISBLANK(INDEX('Policy Characteristics'!L:L,MATCH($C112,'Policy Characteristics'!$C:$C,0))),"",INDEX('Policy Characteristics'!L:L,MATCH($C112,'Policy Characteristics'!$C:$C,0)))</f>
        <v>hydrogen-vehicle-mandate.html</v>
      </c>
    </row>
    <row r="113" spans="1:18" s="2" customFormat="1" x14ac:dyDescent="0.35">
      <c r="A113" s="357" t="str">
        <f>IF(ISBLANK(INDEX('Policy Characteristics'!A:A,MATCH($C113,'Policy Characteristics'!$C:$C,0))),"",INDEX('Policy Characteristics'!A:A,MATCH($C113,'Policy Characteristics'!$C:$C,0)))</f>
        <v>Transportation</v>
      </c>
      <c r="B113" s="357" t="str">
        <f>IF(ISBLANK(INDEX('Policy Characteristics'!B:B,MATCH($C113,'Policy Characteristics'!$C:$C,0))),"",INDEX('Policy Characteristics'!B:B,MATCH($C113,'Policy Characteristics'!$C:$C,0)))</f>
        <v>Low Carbon Fuel Standard</v>
      </c>
      <c r="C113" s="360" t="s">
        <v>496</v>
      </c>
      <c r="D113" s="53"/>
      <c r="E113" s="53"/>
      <c r="F113" s="53"/>
      <c r="G113" s="53"/>
      <c r="H113" s="56">
        <v>190</v>
      </c>
      <c r="I113" s="53" t="s">
        <v>44</v>
      </c>
      <c r="J113" s="359" t="str">
        <f>IF(ISBLANK(INDEX('Policy Characteristics'!D:D,MATCH($C113,'Policy Characteristics'!$C:$C,0))),"",INDEX('Policy Characteristics'!D:D,MATCH($C113,'Policy Characteristics'!$C:$C,0)))</f>
        <v>Low Carbon Fuel Standard</v>
      </c>
      <c r="K113" s="357" t="str">
        <f>IF(ISBLANK(INDEX('Policy Characteristics'!E:E,MATCH($C113,'Policy Characteristics'!$C:$C,0))),"",INDEX('Policy Characteristics'!E:E,MATCH($C113,'Policy Characteristics'!$C:$C,0)))</f>
        <v>trans LCFS</v>
      </c>
      <c r="L113" s="379">
        <f>IF(ISBLANK(INDEX('Policy Characteristics'!F:F,MATCH($C113,'Policy Characteristics'!$C:$C,0))),"",INDEX('Policy Characteristics'!F:F,MATCH($C113,'Policy Characteristics'!$C:$C,0)))</f>
        <v>0</v>
      </c>
      <c r="M113" s="379">
        <f>IF(ISBLANK(INDEX('Policy Characteristics'!G:G,MATCH($C113,'Policy Characteristics'!$C:$C,0))),"",INDEX('Policy Characteristics'!G:G,MATCH($C113,'Policy Characteristics'!$C:$C,0)))</f>
        <v>1</v>
      </c>
      <c r="N113" s="379">
        <f>IF(ISBLANK(INDEX('Policy Characteristics'!H:H,MATCH($C113,'Policy Characteristics'!$C:$C,0))),"",INDEX('Policy Characteristics'!H:H,MATCH($C113,'Policy Characteristics'!$C:$C,0)))</f>
        <v>0.01</v>
      </c>
      <c r="O113" s="357" t="str">
        <f>IF(ISBLANK(INDEX('Policy Characteristics'!I:I,MATCH($C113,'Policy Characteristics'!$C:$C,0))),"",INDEX('Policy Characteristics'!I:I,MATCH($C113,'Policy Characteristics'!$C:$C,0)))</f>
        <v>% reduction in carbon emissions</v>
      </c>
      <c r="P113" s="357" t="str">
        <f>IF(ISBLANK(INDEX('Policy Characteristics'!J:J,MATCH($C113,'Policy Characteristics'!$C:$C,0))),"",INDEX('Policy Characteristics'!J:J,MATCH($C113,'Policy Characteristics'!$C:$C,0)))</f>
        <v>**Description:**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v>
      </c>
      <c r="Q113" s="357" t="str">
        <f>IF(ISBLANK(INDEX('Policy Characteristics'!K:K,MATCH($C113,'Policy Characteristics'!$C:$C,0))),"",INDEX('Policy Characteristics'!K:K,MATCH($C113,'Policy Characteristics'!$C:$C,0)))</f>
        <v>transportation-sector-main.html#lcfs</v>
      </c>
      <c r="R113" s="357" t="str">
        <f>IF(ISBLANK(INDEX('Policy Characteristics'!L:L,MATCH($C113,'Policy Characteristics'!$C:$C,0))),"",INDEX('Policy Characteristics'!L:L,MATCH($C113,'Policy Characteristics'!$C:$C,0)))</f>
        <v>low-carbon-fuel-standard.html</v>
      </c>
    </row>
    <row r="114" spans="1:18" x14ac:dyDescent="0.35">
      <c r="A114" s="357" t="str">
        <f>IF(ISBLANK(INDEX('Policy Characteristics'!A:A,MATCH($C114,'Policy Characteristics'!$C:$C,0))),"",INDEX('Policy Characteristics'!A:A,MATCH($C114,'Policy Characteristics'!$C:$C,0)))</f>
        <v>Transportation</v>
      </c>
      <c r="B114" s="357" t="str">
        <f>IF(ISBLANK(INDEX('Policy Characteristics'!B:B,MATCH($C114,'Policy Characteristics'!$C:$C,0))),"",INDEX('Policy Characteristics'!B:B,MATCH($C114,'Policy Characteristics'!$C:$C,0)))</f>
        <v>Mode Shifting</v>
      </c>
      <c r="C114" s="362" t="s">
        <v>3109</v>
      </c>
      <c r="D114" s="53" t="s">
        <v>46</v>
      </c>
      <c r="E114" s="53" t="s">
        <v>38</v>
      </c>
      <c r="F114" s="53" t="s">
        <v>85</v>
      </c>
      <c r="G114" s="2" t="s">
        <v>3500</v>
      </c>
      <c r="H114" s="54">
        <v>848</v>
      </c>
      <c r="I114" s="53" t="s">
        <v>44</v>
      </c>
      <c r="J114" s="359" t="str">
        <f>IF(ISBLANK(INDEX('Policy Characteristics'!D:D,MATCH($C114,'Policy Characteristics'!$C:$C,0))),"",INDEX('Policy Characteristics'!D:D,MATCH($C114,'Policy Characteristics'!$C:$C,0)))</f>
        <v>Mode Shifting</v>
      </c>
      <c r="K114" s="357" t="str">
        <f>IF(ISBLANK(INDEX('Policy Characteristics'!E:E,MATCH($C114,'Policy Characteristics'!$C:$C,0))),"",INDEX('Policy Characteristics'!E:E,MATCH($C114,'Policy Characteristics'!$C:$C,0)))</f>
        <v>trans mode shifting</v>
      </c>
      <c r="L114" s="379">
        <f>IF(ISBLANK(INDEX('Policy Characteristics'!F:F,MATCH($C114,'Policy Characteristics'!$C:$C,0))),"",INDEX('Policy Characteristics'!F:F,MATCH($C114,'Policy Characteristics'!$C:$C,0)))</f>
        <v>0</v>
      </c>
      <c r="M114" s="379">
        <f>IF(ISBLANK(INDEX('Policy Characteristics'!G:G,MATCH($C114,'Policy Characteristics'!$C:$C,0))),"",INDEX('Policy Characteristics'!G:G,MATCH($C114,'Policy Characteristics'!$C:$C,0)))</f>
        <v>0.26</v>
      </c>
      <c r="N114" s="379">
        <f>IF(ISBLANK(INDEX('Policy Characteristics'!H:H,MATCH($C114,'Policy Characteristics'!$C:$C,0))),"",INDEX('Policy Characteristics'!H:H,MATCH($C114,'Policy Characteristics'!$C:$C,0)))</f>
        <v>0.01</v>
      </c>
      <c r="O114" s="357" t="str">
        <f>IF(ISBLANK(INDEX('Policy Characteristics'!I:I,MATCH($C114,'Policy Characteristics'!$C:$C,0))),"",INDEX('Policy Characteristics'!I:I,MATCH($C114,'Policy Characteristics'!$C:$C,0)))</f>
        <v>% of trips shifted</v>
      </c>
      <c r="P114" s="357" t="str">
        <f>IF(ISBLANK(INDEX('Policy Characteristics'!J:J,MATCH($C114,'Policy Characteristics'!$C:$C,0))),"",INDEX('Policy Characteristics'!J:J,MATCH($C114,'Policy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4" s="357" t="str">
        <f>IF(ISBLANK(INDEX('Policy Characteristics'!K:K,MATCH($C114,'Policy Characteristics'!$C:$C,0))),"",INDEX('Policy Characteristics'!K:K,MATCH($C114,'Policy Characteristics'!$C:$C,0)))</f>
        <v>transportation-sector-main.html#tdm</v>
      </c>
      <c r="R114" s="357" t="str">
        <f>IF(ISBLANK(INDEX('Policy Characteristics'!L:L,MATCH($C114,'Policy Characteristics'!$C:$C,0))),"",INDEX('Policy Characteristics'!L:L,MATCH($C114,'Policy Characteristics'!$C:$C,0)))</f>
        <v>transportation-demand-management.html</v>
      </c>
    </row>
    <row r="115" spans="1:18" x14ac:dyDescent="0.35">
      <c r="A115" s="357" t="str">
        <f>IF(ISBLANK(INDEX('Policy Characteristics'!A:A,MATCH($C115,'Policy Characteristics'!$C:$C,0))),"",INDEX('Policy Characteristics'!A:A,MATCH($C115,'Policy Characteristics'!$C:$C,0)))</f>
        <v>Transportation</v>
      </c>
      <c r="B115" s="357" t="str">
        <f>IF(ISBLANK(INDEX('Policy Characteristics'!B:B,MATCH($C115,'Policy Characteristics'!$C:$C,0))),"",INDEX('Policy Characteristics'!B:B,MATCH($C115,'Policy Characteristics'!$C:$C,0)))</f>
        <v>Mode Shifting</v>
      </c>
      <c r="C115" s="361" t="str">
        <f t="shared" ref="C115:C125" si="9">C$114</f>
        <v>Percent of Travel Demand Shifted to Other Modes or Eliminated</v>
      </c>
      <c r="D115" s="53" t="s">
        <v>46</v>
      </c>
      <c r="E115" s="53" t="s">
        <v>39</v>
      </c>
      <c r="F115" s="53" t="s">
        <v>85</v>
      </c>
      <c r="G115" s="196" t="s">
        <v>2388</v>
      </c>
      <c r="H115" s="54">
        <v>849</v>
      </c>
      <c r="I115" s="9" t="s">
        <v>45</v>
      </c>
      <c r="J115" s="359" t="str">
        <f>IF(ISBLANK(INDEX('Policy Characteristics'!D:D,MATCH($C115,'Policy Characteristics'!$C:$C,0))),"",INDEX('Policy Characteristics'!D:D,MATCH($C115,'Policy Characteristics'!$C:$C,0)))</f>
        <v>Mode Shifting</v>
      </c>
      <c r="K115" s="357" t="str">
        <f>IF(ISBLANK(INDEX('Policy Characteristics'!E:E,MATCH($C115,'Policy Characteristics'!$C:$C,0))),"",INDEX('Policy Characteristics'!E:E,MATCH($C115,'Policy Characteristics'!$C:$C,0)))</f>
        <v>trans mode shifting</v>
      </c>
      <c r="L115" s="379">
        <f>IF(ISBLANK(INDEX('Policy Characteristics'!F:F,MATCH($C115,'Policy Characteristics'!$C:$C,0))),"",INDEX('Policy Characteristics'!F:F,MATCH($C115,'Policy Characteristics'!$C:$C,0)))</f>
        <v>0</v>
      </c>
      <c r="M115" s="379">
        <f>IF(ISBLANK(INDEX('Policy Characteristics'!G:G,MATCH($C115,'Policy Characteristics'!$C:$C,0))),"",INDEX('Policy Characteristics'!G:G,MATCH($C115,'Policy Characteristics'!$C:$C,0)))</f>
        <v>0.26</v>
      </c>
      <c r="N115" s="379">
        <f>IF(ISBLANK(INDEX('Policy Characteristics'!H:H,MATCH($C115,'Policy Characteristics'!$C:$C,0))),"",INDEX('Policy Characteristics'!H:H,MATCH($C115,'Policy Characteristics'!$C:$C,0)))</f>
        <v>0.01</v>
      </c>
      <c r="O115" s="357" t="str">
        <f>IF(ISBLANK(INDEX('Policy Characteristics'!I:I,MATCH($C115,'Policy Characteristics'!$C:$C,0))),"",INDEX('Policy Characteristics'!I:I,MATCH($C115,'Policy Characteristics'!$C:$C,0)))</f>
        <v>% of trips shifted</v>
      </c>
      <c r="P115" s="357" t="str">
        <f>IF(ISBLANK(INDEX('Policy Characteristics'!J:J,MATCH($C115,'Policy Characteristics'!$C:$C,0))),"",INDEX('Policy Characteristics'!J:J,MATCH($C115,'Policy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5" s="357" t="str">
        <f>IF(ISBLANK(INDEX('Policy Characteristics'!K:K,MATCH($C115,'Policy Characteristics'!$C:$C,0))),"",INDEX('Policy Characteristics'!K:K,MATCH($C115,'Policy Characteristics'!$C:$C,0)))</f>
        <v>transportation-sector-main.html#tdm</v>
      </c>
      <c r="R115" s="357" t="str">
        <f>IF(ISBLANK(INDEX('Policy Characteristics'!L:L,MATCH($C115,'Policy Characteristics'!$C:$C,0))),"",INDEX('Policy Characteristics'!L:L,MATCH($C115,'Policy Characteristics'!$C:$C,0)))</f>
        <v>transportation-demand-management.html</v>
      </c>
    </row>
    <row r="116" spans="1:18" x14ac:dyDescent="0.35">
      <c r="A116" s="357" t="str">
        <f>IF(ISBLANK(INDEX('Policy Characteristics'!A:A,MATCH($C116,'Policy Characteristics'!$C:$C,0))),"",INDEX('Policy Characteristics'!A:A,MATCH($C116,'Policy Characteristics'!$C:$C,0)))</f>
        <v>Transportation</v>
      </c>
      <c r="B116" s="357" t="str">
        <f>IF(ISBLANK(INDEX('Policy Characteristics'!B:B,MATCH($C116,'Policy Characteristics'!$C:$C,0))),"",INDEX('Policy Characteristics'!B:B,MATCH($C116,'Policy Characteristics'!$C:$C,0)))</f>
        <v>Mode Shifting</v>
      </c>
      <c r="C116" s="361" t="str">
        <f t="shared" si="9"/>
        <v>Percent of Travel Demand Shifted to Other Modes or Eliminated</v>
      </c>
      <c r="D116" s="53" t="s">
        <v>46</v>
      </c>
      <c r="E116" s="53" t="s">
        <v>40</v>
      </c>
      <c r="F116" s="53" t="s">
        <v>85</v>
      </c>
      <c r="G116" s="196" t="s">
        <v>3497</v>
      </c>
      <c r="H116" s="54">
        <v>850</v>
      </c>
      <c r="I116" s="53" t="s">
        <v>44</v>
      </c>
      <c r="J116" s="359" t="str">
        <f>IF(ISBLANK(INDEX('Policy Characteristics'!D:D,MATCH($C116,'Policy Characteristics'!$C:$C,0))),"",INDEX('Policy Characteristics'!D:D,MATCH($C116,'Policy Characteristics'!$C:$C,0)))</f>
        <v>Mode Shifting</v>
      </c>
      <c r="K116" s="357" t="str">
        <f>IF(ISBLANK(INDEX('Policy Characteristics'!E:E,MATCH($C116,'Policy Characteristics'!$C:$C,0))),"",INDEX('Policy Characteristics'!E:E,MATCH($C116,'Policy Characteristics'!$C:$C,0)))</f>
        <v>trans mode shifting</v>
      </c>
      <c r="L116" s="379">
        <f>IF(ISBLANK(INDEX('Policy Characteristics'!F:F,MATCH($C116,'Policy Characteristics'!$C:$C,0))),"",INDEX('Policy Characteristics'!F:F,MATCH($C116,'Policy Characteristics'!$C:$C,0)))</f>
        <v>0</v>
      </c>
      <c r="M116" s="379">
        <f>IF(ISBLANK(INDEX('Policy Characteristics'!G:G,MATCH($C116,'Policy Characteristics'!$C:$C,0))),"",INDEX('Policy Characteristics'!G:G,MATCH($C116,'Policy Characteristics'!$C:$C,0)))</f>
        <v>0.26</v>
      </c>
      <c r="N116" s="379">
        <f>IF(ISBLANK(INDEX('Policy Characteristics'!H:H,MATCH($C116,'Policy Characteristics'!$C:$C,0))),"",INDEX('Policy Characteristics'!H:H,MATCH($C116,'Policy Characteristics'!$C:$C,0)))</f>
        <v>0.01</v>
      </c>
      <c r="O116" s="357" t="str">
        <f>IF(ISBLANK(INDEX('Policy Characteristics'!I:I,MATCH($C116,'Policy Characteristics'!$C:$C,0))),"",INDEX('Policy Characteristics'!I:I,MATCH($C116,'Policy Characteristics'!$C:$C,0)))</f>
        <v>% of trips shifted</v>
      </c>
      <c r="P116" s="357" t="str">
        <f>IF(ISBLANK(INDEX('Policy Characteristics'!J:J,MATCH($C116,'Policy Characteristics'!$C:$C,0))),"",INDEX('Policy Characteristics'!J:J,MATCH($C116,'Policy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6" s="357" t="str">
        <f>IF(ISBLANK(INDEX('Policy Characteristics'!K:K,MATCH($C116,'Policy Characteristics'!$C:$C,0))),"",INDEX('Policy Characteristics'!K:K,MATCH($C116,'Policy Characteristics'!$C:$C,0)))</f>
        <v>transportation-sector-main.html#tdm</v>
      </c>
      <c r="R116" s="357" t="str">
        <f>IF(ISBLANK(INDEX('Policy Characteristics'!L:L,MATCH($C116,'Policy Characteristics'!$C:$C,0))),"",INDEX('Policy Characteristics'!L:L,MATCH($C116,'Policy Characteristics'!$C:$C,0)))</f>
        <v>transportation-demand-management.html</v>
      </c>
    </row>
    <row r="117" spans="1:18" x14ac:dyDescent="0.35">
      <c r="A117" s="357" t="str">
        <f>IF(ISBLANK(INDEX('Policy Characteristics'!A:A,MATCH($C117,'Policy Characteristics'!$C:$C,0))),"",INDEX('Policy Characteristics'!A:A,MATCH($C117,'Policy Characteristics'!$C:$C,0)))</f>
        <v>Transportation</v>
      </c>
      <c r="B117" s="357" t="str">
        <f>IF(ISBLANK(INDEX('Policy Characteristics'!B:B,MATCH($C117,'Policy Characteristics'!$C:$C,0))),"",INDEX('Policy Characteristics'!B:B,MATCH($C117,'Policy Characteristics'!$C:$C,0)))</f>
        <v>Mode Shifting</v>
      </c>
      <c r="C117" s="361" t="str">
        <f t="shared" si="9"/>
        <v>Percent of Travel Demand Shifted to Other Modes or Eliminated</v>
      </c>
      <c r="D117" s="53" t="s">
        <v>46</v>
      </c>
      <c r="E117" s="53" t="s">
        <v>41</v>
      </c>
      <c r="F117" s="53" t="s">
        <v>85</v>
      </c>
      <c r="G117" s="53" t="s">
        <v>87</v>
      </c>
      <c r="H117" s="54">
        <v>851</v>
      </c>
      <c r="I117" s="9" t="s">
        <v>45</v>
      </c>
      <c r="J117" s="359" t="str">
        <f>IF(ISBLANK(INDEX('Policy Characteristics'!D:D,MATCH($C117,'Policy Characteristics'!$C:$C,0))),"",INDEX('Policy Characteristics'!D:D,MATCH($C117,'Policy Characteristics'!$C:$C,0)))</f>
        <v>Mode Shifting</v>
      </c>
      <c r="K117" s="357" t="str">
        <f>IF(ISBLANK(INDEX('Policy Characteristics'!E:E,MATCH($C117,'Policy Characteristics'!$C:$C,0))),"",INDEX('Policy Characteristics'!E:E,MATCH($C117,'Policy Characteristics'!$C:$C,0)))</f>
        <v>trans mode shifting</v>
      </c>
      <c r="L117" s="379">
        <f>IF(ISBLANK(INDEX('Policy Characteristics'!F:F,MATCH($C117,'Policy Characteristics'!$C:$C,0))),"",INDEX('Policy Characteristics'!F:F,MATCH($C117,'Policy Characteristics'!$C:$C,0)))</f>
        <v>0</v>
      </c>
      <c r="M117" s="379">
        <f>IF(ISBLANK(INDEX('Policy Characteristics'!G:G,MATCH($C117,'Policy Characteristics'!$C:$C,0))),"",INDEX('Policy Characteristics'!G:G,MATCH($C117,'Policy Characteristics'!$C:$C,0)))</f>
        <v>0.26</v>
      </c>
      <c r="N117" s="379">
        <f>IF(ISBLANK(INDEX('Policy Characteristics'!H:H,MATCH($C117,'Policy Characteristics'!$C:$C,0))),"",INDEX('Policy Characteristics'!H:H,MATCH($C117,'Policy Characteristics'!$C:$C,0)))</f>
        <v>0.01</v>
      </c>
      <c r="O117" s="357" t="str">
        <f>IF(ISBLANK(INDEX('Policy Characteristics'!I:I,MATCH($C117,'Policy Characteristics'!$C:$C,0))),"",INDEX('Policy Characteristics'!I:I,MATCH($C117,'Policy Characteristics'!$C:$C,0)))</f>
        <v>% of trips shifted</v>
      </c>
      <c r="P117" s="357" t="str">
        <f>IF(ISBLANK(INDEX('Policy Characteristics'!J:J,MATCH($C117,'Policy Characteristics'!$C:$C,0))),"",INDEX('Policy Characteristics'!J:J,MATCH($C117,'Policy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7" s="357" t="str">
        <f>IF(ISBLANK(INDEX('Policy Characteristics'!K:K,MATCH($C117,'Policy Characteristics'!$C:$C,0))),"",INDEX('Policy Characteristics'!K:K,MATCH($C117,'Policy Characteristics'!$C:$C,0)))</f>
        <v>transportation-sector-main.html#tdm</v>
      </c>
      <c r="R117" s="357" t="str">
        <f>IF(ISBLANK(INDEX('Policy Characteristics'!L:L,MATCH($C117,'Policy Characteristics'!$C:$C,0))),"",INDEX('Policy Characteristics'!L:L,MATCH($C117,'Policy Characteristics'!$C:$C,0)))</f>
        <v>transportation-demand-management.html</v>
      </c>
    </row>
    <row r="118" spans="1:18" x14ac:dyDescent="0.35">
      <c r="A118" s="357" t="str">
        <f>IF(ISBLANK(INDEX('Policy Characteristics'!A:A,MATCH($C118,'Policy Characteristics'!$C:$C,0))),"",INDEX('Policy Characteristics'!A:A,MATCH($C118,'Policy Characteristics'!$C:$C,0)))</f>
        <v>Transportation</v>
      </c>
      <c r="B118" s="357" t="str">
        <f>IF(ISBLANK(INDEX('Policy Characteristics'!B:B,MATCH($C118,'Policy Characteristics'!$C:$C,0))),"",INDEX('Policy Characteristics'!B:B,MATCH($C118,'Policy Characteristics'!$C:$C,0)))</f>
        <v>Mode Shifting</v>
      </c>
      <c r="C118" s="361" t="str">
        <f t="shared" si="9"/>
        <v>Percent of Travel Demand Shifted to Other Modes or Eliminated</v>
      </c>
      <c r="D118" s="53" t="s">
        <v>46</v>
      </c>
      <c r="E118" s="53" t="s">
        <v>42</v>
      </c>
      <c r="F118" s="53" t="s">
        <v>85</v>
      </c>
      <c r="G118" s="196" t="s">
        <v>3498</v>
      </c>
      <c r="H118" s="54">
        <v>852</v>
      </c>
      <c r="I118" s="9" t="s">
        <v>45</v>
      </c>
      <c r="J118" s="359" t="str">
        <f>IF(ISBLANK(INDEX('Policy Characteristics'!D:D,MATCH($C118,'Policy Characteristics'!$C:$C,0))),"",INDEX('Policy Characteristics'!D:D,MATCH($C118,'Policy Characteristics'!$C:$C,0)))</f>
        <v>Mode Shifting</v>
      </c>
      <c r="K118" s="357" t="str">
        <f>IF(ISBLANK(INDEX('Policy Characteristics'!E:E,MATCH($C118,'Policy Characteristics'!$C:$C,0))),"",INDEX('Policy Characteristics'!E:E,MATCH($C118,'Policy Characteristics'!$C:$C,0)))</f>
        <v>trans mode shifting</v>
      </c>
      <c r="L118" s="379">
        <f>IF(ISBLANK(INDEX('Policy Characteristics'!F:F,MATCH($C118,'Policy Characteristics'!$C:$C,0))),"",INDEX('Policy Characteristics'!F:F,MATCH($C118,'Policy Characteristics'!$C:$C,0)))</f>
        <v>0</v>
      </c>
      <c r="M118" s="379">
        <f>IF(ISBLANK(INDEX('Policy Characteristics'!G:G,MATCH($C118,'Policy Characteristics'!$C:$C,0))),"",INDEX('Policy Characteristics'!G:G,MATCH($C118,'Policy Characteristics'!$C:$C,0)))</f>
        <v>0.26</v>
      </c>
      <c r="N118" s="379">
        <f>IF(ISBLANK(INDEX('Policy Characteristics'!H:H,MATCH($C118,'Policy Characteristics'!$C:$C,0))),"",INDEX('Policy Characteristics'!H:H,MATCH($C118,'Policy Characteristics'!$C:$C,0)))</f>
        <v>0.01</v>
      </c>
      <c r="O118" s="357" t="str">
        <f>IF(ISBLANK(INDEX('Policy Characteristics'!I:I,MATCH($C118,'Policy Characteristics'!$C:$C,0))),"",INDEX('Policy Characteristics'!I:I,MATCH($C118,'Policy Characteristics'!$C:$C,0)))</f>
        <v>% of trips shifted</v>
      </c>
      <c r="P118" s="357" t="str">
        <f>IF(ISBLANK(INDEX('Policy Characteristics'!J:J,MATCH($C118,'Policy Characteristics'!$C:$C,0))),"",INDEX('Policy Characteristics'!J:J,MATCH($C118,'Policy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8" s="357" t="str">
        <f>IF(ISBLANK(INDEX('Policy Characteristics'!K:K,MATCH($C118,'Policy Characteristics'!$C:$C,0))),"",INDEX('Policy Characteristics'!K:K,MATCH($C118,'Policy Characteristics'!$C:$C,0)))</f>
        <v>transportation-sector-main.html#tdm</v>
      </c>
      <c r="R118" s="357" t="str">
        <f>IF(ISBLANK(INDEX('Policy Characteristics'!L:L,MATCH($C118,'Policy Characteristics'!$C:$C,0))),"",INDEX('Policy Characteristics'!L:L,MATCH($C118,'Policy Characteristics'!$C:$C,0)))</f>
        <v>transportation-demand-management.html</v>
      </c>
    </row>
    <row r="119" spans="1:18" x14ac:dyDescent="0.35">
      <c r="A119" s="357" t="str">
        <f>IF(ISBLANK(INDEX('Policy Characteristics'!A:A,MATCH($C119,'Policy Characteristics'!$C:$C,0))),"",INDEX('Policy Characteristics'!A:A,MATCH($C119,'Policy Characteristics'!$C:$C,0)))</f>
        <v>Transportation</v>
      </c>
      <c r="B119" s="357" t="str">
        <f>IF(ISBLANK(INDEX('Policy Characteristics'!B:B,MATCH($C119,'Policy Characteristics'!$C:$C,0))),"",INDEX('Policy Characteristics'!B:B,MATCH($C119,'Policy Characteristics'!$C:$C,0)))</f>
        <v>Mode Shifting</v>
      </c>
      <c r="C119" s="361" t="str">
        <f t="shared" si="9"/>
        <v>Percent of Travel Demand Shifted to Other Modes or Eliminated</v>
      </c>
      <c r="D119" s="53" t="s">
        <v>46</v>
      </c>
      <c r="E119" s="53" t="s">
        <v>114</v>
      </c>
      <c r="F119" s="53" t="s">
        <v>85</v>
      </c>
      <c r="G119" s="53" t="s">
        <v>148</v>
      </c>
      <c r="H119" s="54">
        <v>853</v>
      </c>
      <c r="I119" s="9" t="s">
        <v>45</v>
      </c>
      <c r="J119" s="359" t="str">
        <f>IF(ISBLANK(INDEX('Policy Characteristics'!D:D,MATCH($C119,'Policy Characteristics'!$C:$C,0))),"",INDEX('Policy Characteristics'!D:D,MATCH($C119,'Policy Characteristics'!$C:$C,0)))</f>
        <v>Mode Shifting</v>
      </c>
      <c r="K119" s="357" t="str">
        <f>IF(ISBLANK(INDEX('Policy Characteristics'!E:E,MATCH($C119,'Policy Characteristics'!$C:$C,0))),"",INDEX('Policy Characteristics'!E:E,MATCH($C119,'Policy Characteristics'!$C:$C,0)))</f>
        <v>trans mode shifting</v>
      </c>
      <c r="L119" s="379">
        <f>IF(ISBLANK(INDEX('Policy Characteristics'!F:F,MATCH($C119,'Policy Characteristics'!$C:$C,0))),"",INDEX('Policy Characteristics'!F:F,MATCH($C119,'Policy Characteristics'!$C:$C,0)))</f>
        <v>0</v>
      </c>
      <c r="M119" s="379">
        <f>IF(ISBLANK(INDEX('Policy Characteristics'!G:G,MATCH($C119,'Policy Characteristics'!$C:$C,0))),"",INDEX('Policy Characteristics'!G:G,MATCH($C119,'Policy Characteristics'!$C:$C,0)))</f>
        <v>0.26</v>
      </c>
      <c r="N119" s="379">
        <f>IF(ISBLANK(INDEX('Policy Characteristics'!H:H,MATCH($C119,'Policy Characteristics'!$C:$C,0))),"",INDEX('Policy Characteristics'!H:H,MATCH($C119,'Policy Characteristics'!$C:$C,0)))</f>
        <v>0.01</v>
      </c>
      <c r="O119" s="357" t="str">
        <f>IF(ISBLANK(INDEX('Policy Characteristics'!I:I,MATCH($C119,'Policy Characteristics'!$C:$C,0))),"",INDEX('Policy Characteristics'!I:I,MATCH($C119,'Policy Characteristics'!$C:$C,0)))</f>
        <v>% of trips shifted</v>
      </c>
      <c r="P119" s="357" t="str">
        <f>IF(ISBLANK(INDEX('Policy Characteristics'!J:J,MATCH($C119,'Policy Characteristics'!$C:$C,0))),"",INDEX('Policy Characteristics'!J:J,MATCH($C119,'Policy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9" s="357" t="str">
        <f>IF(ISBLANK(INDEX('Policy Characteristics'!K:K,MATCH($C119,'Policy Characteristics'!$C:$C,0))),"",INDEX('Policy Characteristics'!K:K,MATCH($C119,'Policy Characteristics'!$C:$C,0)))</f>
        <v>transportation-sector-main.html#tdm</v>
      </c>
      <c r="R119" s="357" t="str">
        <f>IF(ISBLANK(INDEX('Policy Characteristics'!L:L,MATCH($C119,'Policy Characteristics'!$C:$C,0))),"",INDEX('Policy Characteristics'!L:L,MATCH($C119,'Policy Characteristics'!$C:$C,0)))</f>
        <v>transportation-demand-management.html</v>
      </c>
    </row>
    <row r="120" spans="1:18" ht="29" x14ac:dyDescent="0.35">
      <c r="A120" s="357" t="str">
        <f>IF(ISBLANK(INDEX('Policy Characteristics'!A:A,MATCH($C120,'Policy Characteristics'!$C:$C,0))),"",INDEX('Policy Characteristics'!A:A,MATCH($C120,'Policy Characteristics'!$C:$C,0)))</f>
        <v>Transportation</v>
      </c>
      <c r="B120" s="357" t="str">
        <f>IF(ISBLANK(INDEX('Policy Characteristics'!B:B,MATCH($C120,'Policy Characteristics'!$C:$C,0))),"",INDEX('Policy Characteristics'!B:B,MATCH($C120,'Policy Characteristics'!$C:$C,0)))</f>
        <v>Mode Shifting</v>
      </c>
      <c r="C120" s="361" t="str">
        <f t="shared" si="9"/>
        <v>Percent of Travel Demand Shifted to Other Modes or Eliminated</v>
      </c>
      <c r="D120" s="53" t="s">
        <v>43</v>
      </c>
      <c r="E120" s="53" t="s">
        <v>38</v>
      </c>
      <c r="F120" s="53" t="s">
        <v>86</v>
      </c>
      <c r="G120" s="196" t="s">
        <v>3489</v>
      </c>
      <c r="H120" s="54">
        <v>854</v>
      </c>
      <c r="I120" s="9" t="s">
        <v>45</v>
      </c>
      <c r="J120" s="359" t="str">
        <f>IF(ISBLANK(INDEX('Policy Characteristics'!D:D,MATCH($C120,'Policy Characteristics'!$C:$C,0))),"",INDEX('Policy Characteristics'!D:D,MATCH($C120,'Policy Characteristics'!$C:$C,0)))</f>
        <v>Mode Shifting</v>
      </c>
      <c r="K120" s="357" t="str">
        <f>IF(ISBLANK(INDEX('Policy Characteristics'!E:E,MATCH($C120,'Policy Characteristics'!$C:$C,0))),"",INDEX('Policy Characteristics'!E:E,MATCH($C120,'Policy Characteristics'!$C:$C,0)))</f>
        <v>trans mode shifting</v>
      </c>
      <c r="L120" s="379">
        <f>IF(ISBLANK(INDEX('Policy Characteristics'!F:F,MATCH($C120,'Policy Characteristics'!$C:$C,0))),"",INDEX('Policy Characteristics'!F:F,MATCH($C120,'Policy Characteristics'!$C:$C,0)))</f>
        <v>0</v>
      </c>
      <c r="M120" s="379">
        <f>IF(ISBLANK(INDEX('Policy Characteristics'!G:G,MATCH($C120,'Policy Characteristics'!$C:$C,0))),"",INDEX('Policy Characteristics'!G:G,MATCH($C120,'Policy Characteristics'!$C:$C,0)))</f>
        <v>0.26</v>
      </c>
      <c r="N120" s="379">
        <f>IF(ISBLANK(INDEX('Policy Characteristics'!H:H,MATCH($C120,'Policy Characteristics'!$C:$C,0))),"",INDEX('Policy Characteristics'!H:H,MATCH($C120,'Policy Characteristics'!$C:$C,0)))</f>
        <v>0.01</v>
      </c>
      <c r="O120" s="357" t="str">
        <f>IF(ISBLANK(INDEX('Policy Characteristics'!I:I,MATCH($C120,'Policy Characteristics'!$C:$C,0))),"",INDEX('Policy Characteristics'!I:I,MATCH($C120,'Policy Characteristics'!$C:$C,0)))</f>
        <v>% of trips shifted</v>
      </c>
      <c r="P120" s="357" t="str">
        <f>IF(ISBLANK(INDEX('Policy Characteristics'!J:J,MATCH($C120,'Policy Characteristics'!$C:$C,0))),"",INDEX('Policy Characteristics'!J:J,MATCH($C120,'Policy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0" s="357" t="str">
        <f>IF(ISBLANK(INDEX('Policy Characteristics'!K:K,MATCH($C120,'Policy Characteristics'!$C:$C,0))),"",INDEX('Policy Characteristics'!K:K,MATCH($C120,'Policy Characteristics'!$C:$C,0)))</f>
        <v>transportation-sector-main.html#tdm</v>
      </c>
      <c r="R120" s="357" t="str">
        <f>IF(ISBLANK(INDEX('Policy Characteristics'!L:L,MATCH($C120,'Policy Characteristics'!$C:$C,0))),"",INDEX('Policy Characteristics'!L:L,MATCH($C120,'Policy Characteristics'!$C:$C,0)))</f>
        <v>transportation-demand-management.html</v>
      </c>
    </row>
    <row r="121" spans="1:18" x14ac:dyDescent="0.35">
      <c r="A121" s="357" t="str">
        <f>IF(ISBLANK(INDEX('Policy Characteristics'!A:A,MATCH($C121,'Policy Characteristics'!$C:$C,0))),"",INDEX('Policy Characteristics'!A:A,MATCH($C121,'Policy Characteristics'!$C:$C,0)))</f>
        <v>Transportation</v>
      </c>
      <c r="B121" s="357" t="str">
        <f>IF(ISBLANK(INDEX('Policy Characteristics'!B:B,MATCH($C121,'Policy Characteristics'!$C:$C,0))),"",INDEX('Policy Characteristics'!B:B,MATCH($C121,'Policy Characteristics'!$C:$C,0)))</f>
        <v>Mode Shifting</v>
      </c>
      <c r="C121" s="361" t="str">
        <f t="shared" si="9"/>
        <v>Percent of Travel Demand Shifted to Other Modes or Eliminated</v>
      </c>
      <c r="D121" s="53" t="s">
        <v>43</v>
      </c>
      <c r="E121" s="53" t="s">
        <v>39</v>
      </c>
      <c r="F121" s="53" t="s">
        <v>86</v>
      </c>
      <c r="G121" s="196" t="s">
        <v>3496</v>
      </c>
      <c r="H121" s="54">
        <v>855</v>
      </c>
      <c r="I121" s="53" t="s">
        <v>44</v>
      </c>
      <c r="J121" s="359" t="str">
        <f>IF(ISBLANK(INDEX('Policy Characteristics'!D:D,MATCH($C121,'Policy Characteristics'!$C:$C,0))),"",INDEX('Policy Characteristics'!D:D,MATCH($C121,'Policy Characteristics'!$C:$C,0)))</f>
        <v>Mode Shifting</v>
      </c>
      <c r="K121" s="357" t="str">
        <f>IF(ISBLANK(INDEX('Policy Characteristics'!E:E,MATCH($C121,'Policy Characteristics'!$C:$C,0))),"",INDEX('Policy Characteristics'!E:E,MATCH($C121,'Policy Characteristics'!$C:$C,0)))</f>
        <v>trans mode shifting</v>
      </c>
      <c r="L121" s="379">
        <f>IF(ISBLANK(INDEX('Policy Characteristics'!F:F,MATCH($C121,'Policy Characteristics'!$C:$C,0))),"",INDEX('Policy Characteristics'!F:F,MATCH($C121,'Policy Characteristics'!$C:$C,0)))</f>
        <v>0</v>
      </c>
      <c r="M121" s="379">
        <f>IF(ISBLANK(INDEX('Policy Characteristics'!G:G,MATCH($C121,'Policy Characteristics'!$C:$C,0))),"",INDEX('Policy Characteristics'!G:G,MATCH($C121,'Policy Characteristics'!$C:$C,0)))</f>
        <v>0.26</v>
      </c>
      <c r="N121" s="379">
        <f>IF(ISBLANK(INDEX('Policy Characteristics'!H:H,MATCH($C121,'Policy Characteristics'!$C:$C,0))),"",INDEX('Policy Characteristics'!H:H,MATCH($C121,'Policy Characteristics'!$C:$C,0)))</f>
        <v>0.01</v>
      </c>
      <c r="O121" s="357" t="str">
        <f>IF(ISBLANK(INDEX('Policy Characteristics'!I:I,MATCH($C121,'Policy Characteristics'!$C:$C,0))),"",INDEX('Policy Characteristics'!I:I,MATCH($C121,'Policy Characteristics'!$C:$C,0)))</f>
        <v>% of trips shifted</v>
      </c>
      <c r="P121" s="357" t="str">
        <f>IF(ISBLANK(INDEX('Policy Characteristics'!J:J,MATCH($C121,'Policy Characteristics'!$C:$C,0))),"",INDEX('Policy Characteristics'!J:J,MATCH($C121,'Policy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1" s="357" t="str">
        <f>IF(ISBLANK(INDEX('Policy Characteristics'!K:K,MATCH($C121,'Policy Characteristics'!$C:$C,0))),"",INDEX('Policy Characteristics'!K:K,MATCH($C121,'Policy Characteristics'!$C:$C,0)))</f>
        <v>transportation-sector-main.html#tdm</v>
      </c>
      <c r="R121" s="357" t="str">
        <f>IF(ISBLANK(INDEX('Policy Characteristics'!L:L,MATCH($C121,'Policy Characteristics'!$C:$C,0))),"",INDEX('Policy Characteristics'!L:L,MATCH($C121,'Policy Characteristics'!$C:$C,0)))</f>
        <v>transportation-demand-management.html</v>
      </c>
    </row>
    <row r="122" spans="1:18" x14ac:dyDescent="0.35">
      <c r="A122" s="357" t="str">
        <f>IF(ISBLANK(INDEX('Policy Characteristics'!A:A,MATCH($C122,'Policy Characteristics'!$C:$C,0))),"",INDEX('Policy Characteristics'!A:A,MATCH($C122,'Policy Characteristics'!$C:$C,0)))</f>
        <v>Transportation</v>
      </c>
      <c r="B122" s="357" t="str">
        <f>IF(ISBLANK(INDEX('Policy Characteristics'!B:B,MATCH($C122,'Policy Characteristics'!$C:$C,0))),"",INDEX('Policy Characteristics'!B:B,MATCH($C122,'Policy Characteristics'!$C:$C,0)))</f>
        <v>Mode Shifting</v>
      </c>
      <c r="C122" s="361" t="str">
        <f t="shared" si="9"/>
        <v>Percent of Travel Demand Shifted to Other Modes or Eliminated</v>
      </c>
      <c r="D122" s="53" t="s">
        <v>43</v>
      </c>
      <c r="E122" s="53" t="s">
        <v>40</v>
      </c>
      <c r="F122" s="53" t="s">
        <v>86</v>
      </c>
      <c r="G122" s="196" t="s">
        <v>3497</v>
      </c>
      <c r="H122" s="54">
        <v>856</v>
      </c>
      <c r="I122" s="9" t="s">
        <v>45</v>
      </c>
      <c r="J122" s="359" t="str">
        <f>IF(ISBLANK(INDEX('Policy Characteristics'!D:D,MATCH($C122,'Policy Characteristics'!$C:$C,0))),"",INDEX('Policy Characteristics'!D:D,MATCH($C122,'Policy Characteristics'!$C:$C,0)))</f>
        <v>Mode Shifting</v>
      </c>
      <c r="K122" s="357" t="str">
        <f>IF(ISBLANK(INDEX('Policy Characteristics'!E:E,MATCH($C122,'Policy Characteristics'!$C:$C,0))),"",INDEX('Policy Characteristics'!E:E,MATCH($C122,'Policy Characteristics'!$C:$C,0)))</f>
        <v>trans mode shifting</v>
      </c>
      <c r="L122" s="379">
        <f>IF(ISBLANK(INDEX('Policy Characteristics'!F:F,MATCH($C122,'Policy Characteristics'!$C:$C,0))),"",INDEX('Policy Characteristics'!F:F,MATCH($C122,'Policy Characteristics'!$C:$C,0)))</f>
        <v>0</v>
      </c>
      <c r="M122" s="379">
        <f>IF(ISBLANK(INDEX('Policy Characteristics'!G:G,MATCH($C122,'Policy Characteristics'!$C:$C,0))),"",INDEX('Policy Characteristics'!G:G,MATCH($C122,'Policy Characteristics'!$C:$C,0)))</f>
        <v>0.26</v>
      </c>
      <c r="N122" s="379">
        <f>IF(ISBLANK(INDEX('Policy Characteristics'!H:H,MATCH($C122,'Policy Characteristics'!$C:$C,0))),"",INDEX('Policy Characteristics'!H:H,MATCH($C122,'Policy Characteristics'!$C:$C,0)))</f>
        <v>0.01</v>
      </c>
      <c r="O122" s="357" t="str">
        <f>IF(ISBLANK(INDEX('Policy Characteristics'!I:I,MATCH($C122,'Policy Characteristics'!$C:$C,0))),"",INDEX('Policy Characteristics'!I:I,MATCH($C122,'Policy Characteristics'!$C:$C,0)))</f>
        <v>% of trips shifted</v>
      </c>
      <c r="P122" s="357" t="str">
        <f>IF(ISBLANK(INDEX('Policy Characteristics'!J:J,MATCH($C122,'Policy Characteristics'!$C:$C,0))),"",INDEX('Policy Characteristics'!J:J,MATCH($C122,'Policy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2" s="357" t="str">
        <f>IF(ISBLANK(INDEX('Policy Characteristics'!K:K,MATCH($C122,'Policy Characteristics'!$C:$C,0))),"",INDEX('Policy Characteristics'!K:K,MATCH($C122,'Policy Characteristics'!$C:$C,0)))</f>
        <v>transportation-sector-main.html#tdm</v>
      </c>
      <c r="R122" s="357" t="str">
        <f>IF(ISBLANK(INDEX('Policy Characteristics'!L:L,MATCH($C122,'Policy Characteristics'!$C:$C,0))),"",INDEX('Policy Characteristics'!L:L,MATCH($C122,'Policy Characteristics'!$C:$C,0)))</f>
        <v>transportation-demand-management.html</v>
      </c>
    </row>
    <row r="123" spans="1:18" x14ac:dyDescent="0.35">
      <c r="A123" s="357" t="str">
        <f>IF(ISBLANK(INDEX('Policy Characteristics'!A:A,MATCH($C123,'Policy Characteristics'!$C:$C,0))),"",INDEX('Policy Characteristics'!A:A,MATCH($C123,'Policy Characteristics'!$C:$C,0)))</f>
        <v>Transportation</v>
      </c>
      <c r="B123" s="357" t="str">
        <f>IF(ISBLANK(INDEX('Policy Characteristics'!B:B,MATCH($C123,'Policy Characteristics'!$C:$C,0))),"",INDEX('Policy Characteristics'!B:B,MATCH($C123,'Policy Characteristics'!$C:$C,0)))</f>
        <v>Mode Shifting</v>
      </c>
      <c r="C123" s="361" t="str">
        <f t="shared" si="9"/>
        <v>Percent of Travel Demand Shifted to Other Modes or Eliminated</v>
      </c>
      <c r="D123" s="53" t="s">
        <v>43</v>
      </c>
      <c r="E123" s="53" t="s">
        <v>41</v>
      </c>
      <c r="F123" s="53" t="s">
        <v>86</v>
      </c>
      <c r="G123" s="53" t="s">
        <v>87</v>
      </c>
      <c r="H123" s="54">
        <v>857</v>
      </c>
      <c r="I123" s="9" t="s">
        <v>45</v>
      </c>
      <c r="J123" s="359" t="str">
        <f>IF(ISBLANK(INDEX('Policy Characteristics'!D:D,MATCH($C123,'Policy Characteristics'!$C:$C,0))),"",INDEX('Policy Characteristics'!D:D,MATCH($C123,'Policy Characteristics'!$C:$C,0)))</f>
        <v>Mode Shifting</v>
      </c>
      <c r="K123" s="357" t="str">
        <f>IF(ISBLANK(INDEX('Policy Characteristics'!E:E,MATCH($C123,'Policy Characteristics'!$C:$C,0))),"",INDEX('Policy Characteristics'!E:E,MATCH($C123,'Policy Characteristics'!$C:$C,0)))</f>
        <v>trans mode shifting</v>
      </c>
      <c r="L123" s="379">
        <f>IF(ISBLANK(INDEX('Policy Characteristics'!F:F,MATCH($C123,'Policy Characteristics'!$C:$C,0))),"",INDEX('Policy Characteristics'!F:F,MATCH($C123,'Policy Characteristics'!$C:$C,0)))</f>
        <v>0</v>
      </c>
      <c r="M123" s="379">
        <f>IF(ISBLANK(INDEX('Policy Characteristics'!G:G,MATCH($C123,'Policy Characteristics'!$C:$C,0))),"",INDEX('Policy Characteristics'!G:G,MATCH($C123,'Policy Characteristics'!$C:$C,0)))</f>
        <v>0.26</v>
      </c>
      <c r="N123" s="379">
        <f>IF(ISBLANK(INDEX('Policy Characteristics'!H:H,MATCH($C123,'Policy Characteristics'!$C:$C,0))),"",INDEX('Policy Characteristics'!H:H,MATCH($C123,'Policy Characteristics'!$C:$C,0)))</f>
        <v>0.01</v>
      </c>
      <c r="O123" s="357" t="str">
        <f>IF(ISBLANK(INDEX('Policy Characteristics'!I:I,MATCH($C123,'Policy Characteristics'!$C:$C,0))),"",INDEX('Policy Characteristics'!I:I,MATCH($C123,'Policy Characteristics'!$C:$C,0)))</f>
        <v>% of trips shifted</v>
      </c>
      <c r="P123" s="357" t="str">
        <f>IF(ISBLANK(INDEX('Policy Characteristics'!J:J,MATCH($C123,'Policy Characteristics'!$C:$C,0))),"",INDEX('Policy Characteristics'!J:J,MATCH($C123,'Policy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3" s="357" t="str">
        <f>IF(ISBLANK(INDEX('Policy Characteristics'!K:K,MATCH($C123,'Policy Characteristics'!$C:$C,0))),"",INDEX('Policy Characteristics'!K:K,MATCH($C123,'Policy Characteristics'!$C:$C,0)))</f>
        <v>transportation-sector-main.html#tdm</v>
      </c>
      <c r="R123" s="357" t="str">
        <f>IF(ISBLANK(INDEX('Policy Characteristics'!L:L,MATCH($C123,'Policy Characteristics'!$C:$C,0))),"",INDEX('Policy Characteristics'!L:L,MATCH($C123,'Policy Characteristics'!$C:$C,0)))</f>
        <v>transportation-demand-management.html</v>
      </c>
    </row>
    <row r="124" spans="1:18" x14ac:dyDescent="0.35">
      <c r="A124" s="357" t="str">
        <f>IF(ISBLANK(INDEX('Policy Characteristics'!A:A,MATCH($C124,'Policy Characteristics'!$C:$C,0))),"",INDEX('Policy Characteristics'!A:A,MATCH($C124,'Policy Characteristics'!$C:$C,0)))</f>
        <v>Transportation</v>
      </c>
      <c r="B124" s="357" t="str">
        <f>IF(ISBLANK(INDEX('Policy Characteristics'!B:B,MATCH($C124,'Policy Characteristics'!$C:$C,0))),"",INDEX('Policy Characteristics'!B:B,MATCH($C124,'Policy Characteristics'!$C:$C,0)))</f>
        <v>Mode Shifting</v>
      </c>
      <c r="C124" s="361" t="str">
        <f t="shared" si="9"/>
        <v>Percent of Travel Demand Shifted to Other Modes or Eliminated</v>
      </c>
      <c r="D124" s="53" t="s">
        <v>43</v>
      </c>
      <c r="E124" s="53" t="s">
        <v>42</v>
      </c>
      <c r="F124" s="53" t="s">
        <v>86</v>
      </c>
      <c r="G124" s="196" t="s">
        <v>3499</v>
      </c>
      <c r="H124" s="54">
        <v>858</v>
      </c>
      <c r="I124" s="9" t="s">
        <v>45</v>
      </c>
      <c r="J124" s="359" t="str">
        <f>IF(ISBLANK(INDEX('Policy Characteristics'!D:D,MATCH($C124,'Policy Characteristics'!$C:$C,0))),"",INDEX('Policy Characteristics'!D:D,MATCH($C124,'Policy Characteristics'!$C:$C,0)))</f>
        <v>Mode Shifting</v>
      </c>
      <c r="K124" s="357" t="str">
        <f>IF(ISBLANK(INDEX('Policy Characteristics'!E:E,MATCH($C124,'Policy Characteristics'!$C:$C,0))),"",INDEX('Policy Characteristics'!E:E,MATCH($C124,'Policy Characteristics'!$C:$C,0)))</f>
        <v>trans mode shifting</v>
      </c>
      <c r="L124" s="379">
        <f>IF(ISBLANK(INDEX('Policy Characteristics'!F:F,MATCH($C124,'Policy Characteristics'!$C:$C,0))),"",INDEX('Policy Characteristics'!F:F,MATCH($C124,'Policy Characteristics'!$C:$C,0)))</f>
        <v>0</v>
      </c>
      <c r="M124" s="379">
        <f>IF(ISBLANK(INDEX('Policy Characteristics'!G:G,MATCH($C124,'Policy Characteristics'!$C:$C,0))),"",INDEX('Policy Characteristics'!G:G,MATCH($C124,'Policy Characteristics'!$C:$C,0)))</f>
        <v>0.26</v>
      </c>
      <c r="N124" s="379">
        <f>IF(ISBLANK(INDEX('Policy Characteristics'!H:H,MATCH($C124,'Policy Characteristics'!$C:$C,0))),"",INDEX('Policy Characteristics'!H:H,MATCH($C124,'Policy Characteristics'!$C:$C,0)))</f>
        <v>0.01</v>
      </c>
      <c r="O124" s="357" t="str">
        <f>IF(ISBLANK(INDEX('Policy Characteristics'!I:I,MATCH($C124,'Policy Characteristics'!$C:$C,0))),"",INDEX('Policy Characteristics'!I:I,MATCH($C124,'Policy Characteristics'!$C:$C,0)))</f>
        <v>% of trips shifted</v>
      </c>
      <c r="P124" s="357" t="str">
        <f>IF(ISBLANK(INDEX('Policy Characteristics'!J:J,MATCH($C124,'Policy Characteristics'!$C:$C,0))),"",INDEX('Policy Characteristics'!J:J,MATCH($C124,'Policy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4" s="357" t="str">
        <f>IF(ISBLANK(INDEX('Policy Characteristics'!K:K,MATCH($C124,'Policy Characteristics'!$C:$C,0))),"",INDEX('Policy Characteristics'!K:K,MATCH($C124,'Policy Characteristics'!$C:$C,0)))</f>
        <v>transportation-sector-main.html#tdm</v>
      </c>
      <c r="R124" s="357" t="str">
        <f>IF(ISBLANK(INDEX('Policy Characteristics'!L:L,MATCH($C124,'Policy Characteristics'!$C:$C,0))),"",INDEX('Policy Characteristics'!L:L,MATCH($C124,'Policy Characteristics'!$C:$C,0)))</f>
        <v>transportation-demand-management.html</v>
      </c>
    </row>
    <row r="125" spans="1:18" s="1" customFormat="1" x14ac:dyDescent="0.35">
      <c r="A125" s="357" t="str">
        <f>IF(ISBLANK(INDEX('Policy Characteristics'!A:A,MATCH($C125,'Policy Characteristics'!$C:$C,0))),"",INDEX('Policy Characteristics'!A:A,MATCH($C125,'Policy Characteristics'!$C:$C,0)))</f>
        <v>Transportation</v>
      </c>
      <c r="B125" s="357" t="str">
        <f>IF(ISBLANK(INDEX('Policy Characteristics'!B:B,MATCH($C125,'Policy Characteristics'!$C:$C,0))),"",INDEX('Policy Characteristics'!B:B,MATCH($C125,'Policy Characteristics'!$C:$C,0)))</f>
        <v>Mode Shifting</v>
      </c>
      <c r="C125" s="361" t="str">
        <f t="shared" si="9"/>
        <v>Percent of Travel Demand Shifted to Other Modes or Eliminated</v>
      </c>
      <c r="D125" s="53" t="s">
        <v>43</v>
      </c>
      <c r="E125" s="53" t="s">
        <v>114</v>
      </c>
      <c r="F125" s="53" t="s">
        <v>86</v>
      </c>
      <c r="G125" s="53" t="s">
        <v>148</v>
      </c>
      <c r="H125" s="54">
        <v>859</v>
      </c>
      <c r="I125" s="9" t="s">
        <v>45</v>
      </c>
      <c r="J125" s="359" t="str">
        <f>IF(ISBLANK(INDEX('Policy Characteristics'!D:D,MATCH($C125,'Policy Characteristics'!$C:$C,0))),"",INDEX('Policy Characteristics'!D:D,MATCH($C125,'Policy Characteristics'!$C:$C,0)))</f>
        <v>Mode Shifting</v>
      </c>
      <c r="K125" s="357" t="str">
        <f>IF(ISBLANK(INDEX('Policy Characteristics'!E:E,MATCH($C125,'Policy Characteristics'!$C:$C,0))),"",INDEX('Policy Characteristics'!E:E,MATCH($C125,'Policy Characteristics'!$C:$C,0)))</f>
        <v>trans mode shifting</v>
      </c>
      <c r="L125" s="379">
        <f>IF(ISBLANK(INDEX('Policy Characteristics'!F:F,MATCH($C125,'Policy Characteristics'!$C:$C,0))),"",INDEX('Policy Characteristics'!F:F,MATCH($C125,'Policy Characteristics'!$C:$C,0)))</f>
        <v>0</v>
      </c>
      <c r="M125" s="379">
        <f>IF(ISBLANK(INDEX('Policy Characteristics'!G:G,MATCH($C125,'Policy Characteristics'!$C:$C,0))),"",INDEX('Policy Characteristics'!G:G,MATCH($C125,'Policy Characteristics'!$C:$C,0)))</f>
        <v>0.26</v>
      </c>
      <c r="N125" s="379">
        <f>IF(ISBLANK(INDEX('Policy Characteristics'!H:H,MATCH($C125,'Policy Characteristics'!$C:$C,0))),"",INDEX('Policy Characteristics'!H:H,MATCH($C125,'Policy Characteristics'!$C:$C,0)))</f>
        <v>0.01</v>
      </c>
      <c r="O125" s="357" t="str">
        <f>IF(ISBLANK(INDEX('Policy Characteristics'!I:I,MATCH($C125,'Policy Characteristics'!$C:$C,0))),"",INDEX('Policy Characteristics'!I:I,MATCH($C125,'Policy Characteristics'!$C:$C,0)))</f>
        <v>% of trips shifted</v>
      </c>
      <c r="P125" s="357" t="str">
        <f>IF(ISBLANK(INDEX('Policy Characteristics'!J:J,MATCH($C125,'Policy Characteristics'!$C:$C,0))),"",INDEX('Policy Characteristics'!J:J,MATCH($C125,'Policy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5" s="357" t="str">
        <f>IF(ISBLANK(INDEX('Policy Characteristics'!K:K,MATCH($C125,'Policy Characteristics'!$C:$C,0))),"",INDEX('Policy Characteristics'!K:K,MATCH($C125,'Policy Characteristics'!$C:$C,0)))</f>
        <v>transportation-sector-main.html#tdm</v>
      </c>
      <c r="R125" s="357" t="str">
        <f>IF(ISBLANK(INDEX('Policy Characteristics'!L:L,MATCH($C125,'Policy Characteristics'!$C:$C,0))),"",INDEX('Policy Characteristics'!L:L,MATCH($C125,'Policy Characteristics'!$C:$C,0)))</f>
        <v>transportation-demand-management.html</v>
      </c>
    </row>
    <row r="126" spans="1:18" x14ac:dyDescent="0.35">
      <c r="A126" s="357" t="str">
        <f>IF(ISBLANK(INDEX('Policy Characteristics'!A:A,MATCH($C126,'Policy Characteristics'!$C:$C,0))),"",INDEX('Policy Characteristics'!A:A,MATCH($C126,'Policy Characteristics'!$C:$C,0)))</f>
        <v>Buildings and Appliances</v>
      </c>
      <c r="B126" s="357" t="str">
        <f>IF(ISBLANK(INDEX('Policy Characteristics'!B:B,MATCH($C126,'Policy Characteristics'!$C:$C,0))),"",INDEX('Policy Characteristics'!B:B,MATCH($C126,'Policy Characteristics'!$C:$C,0)))</f>
        <v>Building Component Electrification</v>
      </c>
      <c r="C126" s="362" t="s">
        <v>2542</v>
      </c>
      <c r="D126" s="53" t="s">
        <v>116</v>
      </c>
      <c r="E126" s="53" t="s">
        <v>293</v>
      </c>
      <c r="F126" s="53" t="s">
        <v>122</v>
      </c>
      <c r="G126" s="284" t="s">
        <v>297</v>
      </c>
      <c r="H126" s="54">
        <v>435</v>
      </c>
      <c r="I126" s="53" t="s">
        <v>44</v>
      </c>
      <c r="J126" s="359" t="str">
        <f>IF(ISBLANK(INDEX('Policy Characteristics'!D:D,MATCH($C126,'Policy Characteristics'!$C:$C,0))),"",INDEX('Policy Characteristics'!D:D,MATCH($C126,'Policy Characteristics'!$C:$C,0)))</f>
        <v>Building Component Electrification</v>
      </c>
      <c r="K126" s="357" t="str">
        <f>IF(ISBLANK(INDEX('Policy Characteristics'!E:E,MATCH($C126,'Policy Characteristics'!$C:$C,0))),"",INDEX('Policy Characteristics'!E:E,MATCH($C126,'Policy Characteristics'!$C:$C,0)))</f>
        <v>bldgs new component fuel shifting</v>
      </c>
      <c r="L126" s="379">
        <f>IF(ISBLANK(INDEX('Policy Characteristics'!F:F,MATCH($C126,'Policy Characteristics'!$C:$C,0))),"",INDEX('Policy Characteristics'!F:F,MATCH($C126,'Policy Characteristics'!$C:$C,0)))</f>
        <v>0</v>
      </c>
      <c r="M126" s="379">
        <f>IF(ISBLANK(INDEX('Policy Characteristics'!G:G,MATCH($C126,'Policy Characteristics'!$C:$C,0))),"",INDEX('Policy Characteristics'!G:G,MATCH($C126,'Policy Characteristics'!$C:$C,0)))</f>
        <v>1</v>
      </c>
      <c r="N126" s="379">
        <f>IF(ISBLANK(INDEX('Policy Characteristics'!H:H,MATCH($C126,'Policy Characteristics'!$C:$C,0))),"",INDEX('Policy Characteristics'!H:H,MATCH($C126,'Policy Characteristics'!$C:$C,0)))</f>
        <v>0.01</v>
      </c>
      <c r="O126" s="357" t="str">
        <f>IF(ISBLANK(INDEX('Policy Characteristics'!I:I,MATCH($C126,'Policy Characteristics'!$C:$C,0))),"",INDEX('Policy Characteristics'!I:I,MATCH($C126,'Policy Characteristics'!$C:$C,0)))</f>
        <v>% of newly sold non-electric building components</v>
      </c>
      <c r="P126" s="357" t="str">
        <f>IF(ISBLANK(INDEX('Policy Characteristics'!J:J,MATCH($C126,'Policy Characteristics'!$C:$C,0))),"",INDEX('Policy Characteristics'!J:J,MATCH($C126,'Policy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26" s="357" t="str">
        <f>IF(ISBLANK(INDEX('Policy Characteristics'!K:K,MATCH($C126,'Policy Characteristics'!$C:$C,0))),"",INDEX('Policy Characteristics'!K:K,MATCH($C126,'Policy Characteristics'!$C:$C,0)))</f>
        <v>buildings-sector-main.html#component-elec</v>
      </c>
      <c r="R126" s="357" t="str">
        <f>IF(ISBLANK(INDEX('Policy Characteristics'!L:L,MATCH($C126,'Policy Characteristics'!$C:$C,0))),"",INDEX('Policy Characteristics'!L:L,MATCH($C126,'Policy Characteristics'!$C:$C,0)))</f>
        <v>building-component-electrification.html</v>
      </c>
    </row>
    <row r="127" spans="1:18" x14ac:dyDescent="0.35">
      <c r="A127" s="357" t="str">
        <f>IF(ISBLANK(INDEX('Policy Characteristics'!A:A,MATCH($C127,'Policy Characteristics'!$C:$C,0))),"",INDEX('Policy Characteristics'!A:A,MATCH($C127,'Policy Characteristics'!$C:$C,0)))</f>
        <v>Buildings and Appliances</v>
      </c>
      <c r="B127" s="357" t="str">
        <f>IF(ISBLANK(INDEX('Policy Characteristics'!B:B,MATCH($C127,'Policy Characteristics'!$C:$C,0))),"",INDEX('Policy Characteristics'!B:B,MATCH($C127,'Policy Characteristics'!$C:$C,0)))</f>
        <v>Building Component Electrification</v>
      </c>
      <c r="C127" s="361" t="str">
        <f t="shared" ref="C127:C139" si="10">C$126</f>
        <v>Fraction of New Bldg Components Shifted to Other Fuels</v>
      </c>
      <c r="D127" s="53" t="s">
        <v>117</v>
      </c>
      <c r="E127" s="53" t="s">
        <v>293</v>
      </c>
      <c r="F127" s="53" t="s">
        <v>123</v>
      </c>
      <c r="G127" s="284" t="s">
        <v>297</v>
      </c>
      <c r="H127" s="54">
        <v>436</v>
      </c>
      <c r="I127" s="53" t="s">
        <v>45</v>
      </c>
      <c r="J127" s="359" t="str">
        <f>IF(ISBLANK(INDEX('Policy Characteristics'!D:D,MATCH($C127,'Policy Characteristics'!$C:$C,0))),"",INDEX('Policy Characteristics'!D:D,MATCH($C127,'Policy Characteristics'!$C:$C,0)))</f>
        <v>Building Component Electrification</v>
      </c>
      <c r="K127" s="357" t="str">
        <f>IF(ISBLANK(INDEX('Policy Characteristics'!E:E,MATCH($C127,'Policy Characteristics'!$C:$C,0))),"",INDEX('Policy Characteristics'!E:E,MATCH($C127,'Policy Characteristics'!$C:$C,0)))</f>
        <v>bldgs new component fuel shifting</v>
      </c>
      <c r="L127" s="379">
        <f>IF(ISBLANK(INDEX('Policy Characteristics'!F:F,MATCH($C127,'Policy Characteristics'!$C:$C,0))),"",INDEX('Policy Characteristics'!F:F,MATCH($C127,'Policy Characteristics'!$C:$C,0)))</f>
        <v>0</v>
      </c>
      <c r="M127" s="379">
        <f>IF(ISBLANK(INDEX('Policy Characteristics'!G:G,MATCH($C127,'Policy Characteristics'!$C:$C,0))),"",INDEX('Policy Characteristics'!G:G,MATCH($C127,'Policy Characteristics'!$C:$C,0)))</f>
        <v>1</v>
      </c>
      <c r="N127" s="379">
        <f>IF(ISBLANK(INDEX('Policy Characteristics'!H:H,MATCH($C127,'Policy Characteristics'!$C:$C,0))),"",INDEX('Policy Characteristics'!H:H,MATCH($C127,'Policy Characteristics'!$C:$C,0)))</f>
        <v>0.01</v>
      </c>
      <c r="O127" s="357" t="str">
        <f>IF(ISBLANK(INDEX('Policy Characteristics'!I:I,MATCH($C127,'Policy Characteristics'!$C:$C,0))),"",INDEX('Policy Characteristics'!I:I,MATCH($C127,'Policy Characteristics'!$C:$C,0)))</f>
        <v>% of newly sold non-electric building components</v>
      </c>
      <c r="P127" s="357" t="str">
        <f>IF(ISBLANK(INDEX('Policy Characteristics'!J:J,MATCH($C127,'Policy Characteristics'!$C:$C,0))),"",INDEX('Policy Characteristics'!J:J,MATCH($C127,'Policy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27" s="357" t="str">
        <f>IF(ISBLANK(INDEX('Policy Characteristics'!K:K,MATCH($C127,'Policy Characteristics'!$C:$C,0))),"",INDEX('Policy Characteristics'!K:K,MATCH($C127,'Policy Characteristics'!$C:$C,0)))</f>
        <v>buildings-sector-main.html#component-elec</v>
      </c>
      <c r="R127" s="357" t="str">
        <f>IF(ISBLANK(INDEX('Policy Characteristics'!L:L,MATCH($C127,'Policy Characteristics'!$C:$C,0))),"",INDEX('Policy Characteristics'!L:L,MATCH($C127,'Policy Characteristics'!$C:$C,0)))</f>
        <v>building-component-electrification.html</v>
      </c>
    </row>
    <row r="128" spans="1:18" x14ac:dyDescent="0.35">
      <c r="A128" s="357" t="str">
        <f>IF(ISBLANK(INDEX('Policy Characteristics'!A:A,MATCH($C128,'Policy Characteristics'!$C:$C,0))),"",INDEX('Policy Characteristics'!A:A,MATCH($C128,'Policy Characteristics'!$C:$C,0)))</f>
        <v>Buildings and Appliances</v>
      </c>
      <c r="B128" s="357" t="str">
        <f>IF(ISBLANK(INDEX('Policy Characteristics'!B:B,MATCH($C128,'Policy Characteristics'!$C:$C,0))),"",INDEX('Policy Characteristics'!B:B,MATCH($C128,'Policy Characteristics'!$C:$C,0)))</f>
        <v>Building Component Electrification</v>
      </c>
      <c r="C128" s="361" t="str">
        <f t="shared" si="10"/>
        <v>Fraction of New Bldg Components Shifted to Other Fuels</v>
      </c>
      <c r="D128" s="53" t="s">
        <v>119</v>
      </c>
      <c r="E128" s="53" t="s">
        <v>293</v>
      </c>
      <c r="F128" s="53" t="s">
        <v>125</v>
      </c>
      <c r="G128" s="284" t="s">
        <v>297</v>
      </c>
      <c r="H128" s="54">
        <v>437</v>
      </c>
      <c r="I128" s="53" t="s">
        <v>45</v>
      </c>
      <c r="J128" s="359" t="str">
        <f>IF(ISBLANK(INDEX('Policy Characteristics'!D:D,MATCH($C128,'Policy Characteristics'!$C:$C,0))),"",INDEX('Policy Characteristics'!D:D,MATCH($C128,'Policy Characteristics'!$C:$C,0)))</f>
        <v>Building Component Electrification</v>
      </c>
      <c r="K128" s="357" t="str">
        <f>IF(ISBLANK(INDEX('Policy Characteristics'!E:E,MATCH($C128,'Policy Characteristics'!$C:$C,0))),"",INDEX('Policy Characteristics'!E:E,MATCH($C128,'Policy Characteristics'!$C:$C,0)))</f>
        <v>bldgs new component fuel shifting</v>
      </c>
      <c r="L128" s="379">
        <f>IF(ISBLANK(INDEX('Policy Characteristics'!F:F,MATCH($C128,'Policy Characteristics'!$C:$C,0))),"",INDEX('Policy Characteristics'!F:F,MATCH($C128,'Policy Characteristics'!$C:$C,0)))</f>
        <v>0</v>
      </c>
      <c r="M128" s="379">
        <f>IF(ISBLANK(INDEX('Policy Characteristics'!G:G,MATCH($C128,'Policy Characteristics'!$C:$C,0))),"",INDEX('Policy Characteristics'!G:G,MATCH($C128,'Policy Characteristics'!$C:$C,0)))</f>
        <v>1</v>
      </c>
      <c r="N128" s="379">
        <f>IF(ISBLANK(INDEX('Policy Characteristics'!H:H,MATCH($C128,'Policy Characteristics'!$C:$C,0))),"",INDEX('Policy Characteristics'!H:H,MATCH($C128,'Policy Characteristics'!$C:$C,0)))</f>
        <v>0.01</v>
      </c>
      <c r="O128" s="357" t="str">
        <f>IF(ISBLANK(INDEX('Policy Characteristics'!I:I,MATCH($C128,'Policy Characteristics'!$C:$C,0))),"",INDEX('Policy Characteristics'!I:I,MATCH($C128,'Policy Characteristics'!$C:$C,0)))</f>
        <v>% of newly sold non-electric building components</v>
      </c>
      <c r="P128" s="357" t="str">
        <f>IF(ISBLANK(INDEX('Policy Characteristics'!J:J,MATCH($C128,'Policy Characteristics'!$C:$C,0))),"",INDEX('Policy Characteristics'!J:J,MATCH($C128,'Policy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28" s="357" t="str">
        <f>IF(ISBLANK(INDEX('Policy Characteristics'!K:K,MATCH($C128,'Policy Characteristics'!$C:$C,0))),"",INDEX('Policy Characteristics'!K:K,MATCH($C128,'Policy Characteristics'!$C:$C,0)))</f>
        <v>buildings-sector-main.html#component-elec</v>
      </c>
      <c r="R128" s="357" t="str">
        <f>IF(ISBLANK(INDEX('Policy Characteristics'!L:L,MATCH($C128,'Policy Characteristics'!$C:$C,0))),"",INDEX('Policy Characteristics'!L:L,MATCH($C128,'Policy Characteristics'!$C:$C,0)))</f>
        <v>building-component-electrification.html</v>
      </c>
    </row>
    <row r="129" spans="1:18" x14ac:dyDescent="0.35">
      <c r="A129" s="357" t="str">
        <f>IF(ISBLANK(INDEX('Policy Characteristics'!A:A,MATCH($C129,'Policy Characteristics'!$C:$C,0))),"",INDEX('Policy Characteristics'!A:A,MATCH($C129,'Policy Characteristics'!$C:$C,0)))</f>
        <v>Buildings and Appliances</v>
      </c>
      <c r="B129" s="357" t="str">
        <f>IF(ISBLANK(INDEX('Policy Characteristics'!B:B,MATCH($C129,'Policy Characteristics'!$C:$C,0))),"",INDEX('Policy Characteristics'!B:B,MATCH($C129,'Policy Characteristics'!$C:$C,0)))</f>
        <v>Building Component Electrification</v>
      </c>
      <c r="C129" s="361" t="str">
        <f t="shared" si="10"/>
        <v>Fraction of New Bldg Components Shifted to Other Fuels</v>
      </c>
      <c r="D129" s="53" t="s">
        <v>120</v>
      </c>
      <c r="E129" s="53" t="s">
        <v>293</v>
      </c>
      <c r="F129" s="53" t="s">
        <v>126</v>
      </c>
      <c r="G129" s="284" t="s">
        <v>297</v>
      </c>
      <c r="H129" s="54">
        <v>438</v>
      </c>
      <c r="I129" s="53" t="s">
        <v>44</v>
      </c>
      <c r="J129" s="359" t="str">
        <f>IF(ISBLANK(INDEX('Policy Characteristics'!D:D,MATCH($C129,'Policy Characteristics'!$C:$C,0))),"",INDEX('Policy Characteristics'!D:D,MATCH($C129,'Policy Characteristics'!$C:$C,0)))</f>
        <v>Building Component Electrification</v>
      </c>
      <c r="K129" s="357" t="str">
        <f>IF(ISBLANK(INDEX('Policy Characteristics'!E:E,MATCH($C129,'Policy Characteristics'!$C:$C,0))),"",INDEX('Policy Characteristics'!E:E,MATCH($C129,'Policy Characteristics'!$C:$C,0)))</f>
        <v>bldgs new component fuel shifting</v>
      </c>
      <c r="L129" s="379">
        <f>IF(ISBLANK(INDEX('Policy Characteristics'!F:F,MATCH($C129,'Policy Characteristics'!$C:$C,0))),"",INDEX('Policy Characteristics'!F:F,MATCH($C129,'Policy Characteristics'!$C:$C,0)))</f>
        <v>0</v>
      </c>
      <c r="M129" s="379">
        <f>IF(ISBLANK(INDEX('Policy Characteristics'!G:G,MATCH($C129,'Policy Characteristics'!$C:$C,0))),"",INDEX('Policy Characteristics'!G:G,MATCH($C129,'Policy Characteristics'!$C:$C,0)))</f>
        <v>1</v>
      </c>
      <c r="N129" s="379">
        <f>IF(ISBLANK(INDEX('Policy Characteristics'!H:H,MATCH($C129,'Policy Characteristics'!$C:$C,0))),"",INDEX('Policy Characteristics'!H:H,MATCH($C129,'Policy Characteristics'!$C:$C,0)))</f>
        <v>0.01</v>
      </c>
      <c r="O129" s="357" t="str">
        <f>IF(ISBLANK(INDEX('Policy Characteristics'!I:I,MATCH($C129,'Policy Characteristics'!$C:$C,0))),"",INDEX('Policy Characteristics'!I:I,MATCH($C129,'Policy Characteristics'!$C:$C,0)))</f>
        <v>% of newly sold non-electric building components</v>
      </c>
      <c r="P129" s="357" t="str">
        <f>IF(ISBLANK(INDEX('Policy Characteristics'!J:J,MATCH($C129,'Policy Characteristics'!$C:$C,0))),"",INDEX('Policy Characteristics'!J:J,MATCH($C129,'Policy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29" s="357" t="str">
        <f>IF(ISBLANK(INDEX('Policy Characteristics'!K:K,MATCH($C129,'Policy Characteristics'!$C:$C,0))),"",INDEX('Policy Characteristics'!K:K,MATCH($C129,'Policy Characteristics'!$C:$C,0)))</f>
        <v>buildings-sector-main.html#component-elec</v>
      </c>
      <c r="R129" s="357" t="str">
        <f>IF(ISBLANK(INDEX('Policy Characteristics'!L:L,MATCH($C129,'Policy Characteristics'!$C:$C,0))),"",INDEX('Policy Characteristics'!L:L,MATCH($C129,'Policy Characteristics'!$C:$C,0)))</f>
        <v>building-component-electrification.html</v>
      </c>
    </row>
    <row r="130" spans="1:18" x14ac:dyDescent="0.35">
      <c r="A130" s="357" t="str">
        <f>IF(ISBLANK(INDEX('Policy Characteristics'!A:A,MATCH($C130,'Policy Characteristics'!$C:$C,0))),"",INDEX('Policy Characteristics'!A:A,MATCH($C130,'Policy Characteristics'!$C:$C,0)))</f>
        <v>Buildings and Appliances</v>
      </c>
      <c r="B130" s="357" t="str">
        <f>IF(ISBLANK(INDEX('Policy Characteristics'!B:B,MATCH($C130,'Policy Characteristics'!$C:$C,0))),"",INDEX('Policy Characteristics'!B:B,MATCH($C130,'Policy Characteristics'!$C:$C,0)))</f>
        <v>Building Component Electrification</v>
      </c>
      <c r="C130" s="361" t="str">
        <f t="shared" si="10"/>
        <v>Fraction of New Bldg Components Shifted to Other Fuels</v>
      </c>
      <c r="D130" s="53" t="s">
        <v>121</v>
      </c>
      <c r="E130" s="53" t="s">
        <v>293</v>
      </c>
      <c r="F130" s="53" t="s">
        <v>127</v>
      </c>
      <c r="G130" s="284" t="s">
        <v>297</v>
      </c>
      <c r="H130" s="54">
        <v>439</v>
      </c>
      <c r="I130" s="53" t="s">
        <v>44</v>
      </c>
      <c r="J130" s="359" t="str">
        <f>IF(ISBLANK(INDEX('Policy Characteristics'!D:D,MATCH($C130,'Policy Characteristics'!$C:$C,0))),"",INDEX('Policy Characteristics'!D:D,MATCH($C130,'Policy Characteristics'!$C:$C,0)))</f>
        <v>Building Component Electrification</v>
      </c>
      <c r="K130" s="357" t="str">
        <f>IF(ISBLANK(INDEX('Policy Characteristics'!E:E,MATCH($C130,'Policy Characteristics'!$C:$C,0))),"",INDEX('Policy Characteristics'!E:E,MATCH($C130,'Policy Characteristics'!$C:$C,0)))</f>
        <v>bldgs new component fuel shifting</v>
      </c>
      <c r="L130" s="379">
        <f>IF(ISBLANK(INDEX('Policy Characteristics'!F:F,MATCH($C130,'Policy Characteristics'!$C:$C,0))),"",INDEX('Policy Characteristics'!F:F,MATCH($C130,'Policy Characteristics'!$C:$C,0)))</f>
        <v>0</v>
      </c>
      <c r="M130" s="379">
        <f>IF(ISBLANK(INDEX('Policy Characteristics'!G:G,MATCH($C130,'Policy Characteristics'!$C:$C,0))),"",INDEX('Policy Characteristics'!G:G,MATCH($C130,'Policy Characteristics'!$C:$C,0)))</f>
        <v>1</v>
      </c>
      <c r="N130" s="379">
        <f>IF(ISBLANK(INDEX('Policy Characteristics'!H:H,MATCH($C130,'Policy Characteristics'!$C:$C,0))),"",INDEX('Policy Characteristics'!H:H,MATCH($C130,'Policy Characteristics'!$C:$C,0)))</f>
        <v>0.01</v>
      </c>
      <c r="O130" s="357" t="str">
        <f>IF(ISBLANK(INDEX('Policy Characteristics'!I:I,MATCH($C130,'Policy Characteristics'!$C:$C,0))),"",INDEX('Policy Characteristics'!I:I,MATCH($C130,'Policy Characteristics'!$C:$C,0)))</f>
        <v>% of newly sold non-electric building components</v>
      </c>
      <c r="P130" s="357" t="str">
        <f>IF(ISBLANK(INDEX('Policy Characteristics'!J:J,MATCH($C130,'Policy Characteristics'!$C:$C,0))),"",INDEX('Policy Characteristics'!J:J,MATCH($C130,'Policy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0" s="357" t="str">
        <f>IF(ISBLANK(INDEX('Policy Characteristics'!K:K,MATCH($C130,'Policy Characteristics'!$C:$C,0))),"",INDEX('Policy Characteristics'!K:K,MATCH($C130,'Policy Characteristics'!$C:$C,0)))</f>
        <v>buildings-sector-main.html#component-elec</v>
      </c>
      <c r="R130" s="357" t="str">
        <f>IF(ISBLANK(INDEX('Policy Characteristics'!L:L,MATCH($C130,'Policy Characteristics'!$C:$C,0))),"",INDEX('Policy Characteristics'!L:L,MATCH($C130,'Policy Characteristics'!$C:$C,0)))</f>
        <v>building-component-electrification.html</v>
      </c>
    </row>
    <row r="131" spans="1:18" x14ac:dyDescent="0.35">
      <c r="A131" s="357" t="str">
        <f>IF(ISBLANK(INDEX('Policy Characteristics'!A:A,MATCH($C131,'Policy Characteristics'!$C:$C,0))),"",INDEX('Policy Characteristics'!A:A,MATCH($C131,'Policy Characteristics'!$C:$C,0)))</f>
        <v>Buildings and Appliances</v>
      </c>
      <c r="B131" s="357" t="str">
        <f>IF(ISBLANK(INDEX('Policy Characteristics'!B:B,MATCH($C131,'Policy Characteristics'!$C:$C,0))),"",INDEX('Policy Characteristics'!B:B,MATCH($C131,'Policy Characteristics'!$C:$C,0)))</f>
        <v>Building Component Electrification</v>
      </c>
      <c r="C131" s="361" t="str">
        <f t="shared" si="10"/>
        <v>Fraction of New Bldg Components Shifted to Other Fuels</v>
      </c>
      <c r="D131" s="53" t="s">
        <v>116</v>
      </c>
      <c r="E131" s="53" t="s">
        <v>294</v>
      </c>
      <c r="F131" s="53" t="s">
        <v>122</v>
      </c>
      <c r="G131" s="284" t="s">
        <v>296</v>
      </c>
      <c r="H131" s="54">
        <v>440</v>
      </c>
      <c r="I131" s="53" t="s">
        <v>44</v>
      </c>
      <c r="J131" s="359" t="str">
        <f>IF(ISBLANK(INDEX('Policy Characteristics'!D:D,MATCH($C131,'Policy Characteristics'!$C:$C,0))),"",INDEX('Policy Characteristics'!D:D,MATCH($C131,'Policy Characteristics'!$C:$C,0)))</f>
        <v>Building Component Electrification</v>
      </c>
      <c r="K131" s="357" t="str">
        <f>IF(ISBLANK(INDEX('Policy Characteristics'!E:E,MATCH($C131,'Policy Characteristics'!$C:$C,0))),"",INDEX('Policy Characteristics'!E:E,MATCH($C131,'Policy Characteristics'!$C:$C,0)))</f>
        <v>bldgs new component fuel shifting</v>
      </c>
      <c r="L131" s="379">
        <f>IF(ISBLANK(INDEX('Policy Characteristics'!F:F,MATCH($C131,'Policy Characteristics'!$C:$C,0))),"",INDEX('Policy Characteristics'!F:F,MATCH($C131,'Policy Characteristics'!$C:$C,0)))</f>
        <v>0</v>
      </c>
      <c r="M131" s="379">
        <f>IF(ISBLANK(INDEX('Policy Characteristics'!G:G,MATCH($C131,'Policy Characteristics'!$C:$C,0))),"",INDEX('Policy Characteristics'!G:G,MATCH($C131,'Policy Characteristics'!$C:$C,0)))</f>
        <v>1</v>
      </c>
      <c r="N131" s="379">
        <f>IF(ISBLANK(INDEX('Policy Characteristics'!H:H,MATCH($C131,'Policy Characteristics'!$C:$C,0))),"",INDEX('Policy Characteristics'!H:H,MATCH($C131,'Policy Characteristics'!$C:$C,0)))</f>
        <v>0.01</v>
      </c>
      <c r="O131" s="357" t="str">
        <f>IF(ISBLANK(INDEX('Policy Characteristics'!I:I,MATCH($C131,'Policy Characteristics'!$C:$C,0))),"",INDEX('Policy Characteristics'!I:I,MATCH($C131,'Policy Characteristics'!$C:$C,0)))</f>
        <v>% of newly sold non-electric building components</v>
      </c>
      <c r="P131" s="357" t="str">
        <f>IF(ISBLANK(INDEX('Policy Characteristics'!J:J,MATCH($C131,'Policy Characteristics'!$C:$C,0))),"",INDEX('Policy Characteristics'!J:J,MATCH($C131,'Policy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1" s="357" t="str">
        <f>IF(ISBLANK(INDEX('Policy Characteristics'!K:K,MATCH($C131,'Policy Characteristics'!$C:$C,0))),"",INDEX('Policy Characteristics'!K:K,MATCH($C131,'Policy Characteristics'!$C:$C,0)))</f>
        <v>buildings-sector-main.html#component-elec</v>
      </c>
      <c r="R131" s="357" t="str">
        <f>IF(ISBLANK(INDEX('Policy Characteristics'!L:L,MATCH($C131,'Policy Characteristics'!$C:$C,0))),"",INDEX('Policy Characteristics'!L:L,MATCH($C131,'Policy Characteristics'!$C:$C,0)))</f>
        <v>building-component-electrification.html</v>
      </c>
    </row>
    <row r="132" spans="1:18" x14ac:dyDescent="0.35">
      <c r="A132" s="357" t="str">
        <f>IF(ISBLANK(INDEX('Policy Characteristics'!A:A,MATCH($C132,'Policy Characteristics'!$C:$C,0))),"",INDEX('Policy Characteristics'!A:A,MATCH($C132,'Policy Characteristics'!$C:$C,0)))</f>
        <v>Buildings and Appliances</v>
      </c>
      <c r="B132" s="357" t="str">
        <f>IF(ISBLANK(INDEX('Policy Characteristics'!B:B,MATCH($C132,'Policy Characteristics'!$C:$C,0))),"",INDEX('Policy Characteristics'!B:B,MATCH($C132,'Policy Characteristics'!$C:$C,0)))</f>
        <v>Building Component Electrification</v>
      </c>
      <c r="C132" s="361" t="str">
        <f t="shared" si="10"/>
        <v>Fraction of New Bldg Components Shifted to Other Fuels</v>
      </c>
      <c r="D132" s="53" t="s">
        <v>117</v>
      </c>
      <c r="E132" s="53" t="s">
        <v>294</v>
      </c>
      <c r="F132" s="53" t="s">
        <v>123</v>
      </c>
      <c r="G132" s="284" t="s">
        <v>296</v>
      </c>
      <c r="H132" s="54">
        <v>441</v>
      </c>
      <c r="I132" s="53" t="s">
        <v>45</v>
      </c>
      <c r="J132" s="359" t="str">
        <f>IF(ISBLANK(INDEX('Policy Characteristics'!D:D,MATCH($C132,'Policy Characteristics'!$C:$C,0))),"",INDEX('Policy Characteristics'!D:D,MATCH($C132,'Policy Characteristics'!$C:$C,0)))</f>
        <v>Building Component Electrification</v>
      </c>
      <c r="K132" s="357" t="str">
        <f>IF(ISBLANK(INDEX('Policy Characteristics'!E:E,MATCH($C132,'Policy Characteristics'!$C:$C,0))),"",INDEX('Policy Characteristics'!E:E,MATCH($C132,'Policy Characteristics'!$C:$C,0)))</f>
        <v>bldgs new component fuel shifting</v>
      </c>
      <c r="L132" s="379">
        <f>IF(ISBLANK(INDEX('Policy Characteristics'!F:F,MATCH($C132,'Policy Characteristics'!$C:$C,0))),"",INDEX('Policy Characteristics'!F:F,MATCH($C132,'Policy Characteristics'!$C:$C,0)))</f>
        <v>0</v>
      </c>
      <c r="M132" s="379">
        <f>IF(ISBLANK(INDEX('Policy Characteristics'!G:G,MATCH($C132,'Policy Characteristics'!$C:$C,0))),"",INDEX('Policy Characteristics'!G:G,MATCH($C132,'Policy Characteristics'!$C:$C,0)))</f>
        <v>1</v>
      </c>
      <c r="N132" s="379">
        <f>IF(ISBLANK(INDEX('Policy Characteristics'!H:H,MATCH($C132,'Policy Characteristics'!$C:$C,0))),"",INDEX('Policy Characteristics'!H:H,MATCH($C132,'Policy Characteristics'!$C:$C,0)))</f>
        <v>0.01</v>
      </c>
      <c r="O132" s="357" t="str">
        <f>IF(ISBLANK(INDEX('Policy Characteristics'!I:I,MATCH($C132,'Policy Characteristics'!$C:$C,0))),"",INDEX('Policy Characteristics'!I:I,MATCH($C132,'Policy Characteristics'!$C:$C,0)))</f>
        <v>% of newly sold non-electric building components</v>
      </c>
      <c r="P132" s="357" t="str">
        <f>IF(ISBLANK(INDEX('Policy Characteristics'!J:J,MATCH($C132,'Policy Characteristics'!$C:$C,0))),"",INDEX('Policy Characteristics'!J:J,MATCH($C132,'Policy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2" s="357" t="str">
        <f>IF(ISBLANK(INDEX('Policy Characteristics'!K:K,MATCH($C132,'Policy Characteristics'!$C:$C,0))),"",INDEX('Policy Characteristics'!K:K,MATCH($C132,'Policy Characteristics'!$C:$C,0)))</f>
        <v>buildings-sector-main.html#component-elec</v>
      </c>
      <c r="R132" s="357" t="str">
        <f>IF(ISBLANK(INDEX('Policy Characteristics'!L:L,MATCH($C132,'Policy Characteristics'!$C:$C,0))),"",INDEX('Policy Characteristics'!L:L,MATCH($C132,'Policy Characteristics'!$C:$C,0)))</f>
        <v>building-component-electrification.html</v>
      </c>
    </row>
    <row r="133" spans="1:18" x14ac:dyDescent="0.35">
      <c r="A133" s="357" t="str">
        <f>IF(ISBLANK(INDEX('Policy Characteristics'!A:A,MATCH($C133,'Policy Characteristics'!$C:$C,0))),"",INDEX('Policy Characteristics'!A:A,MATCH($C133,'Policy Characteristics'!$C:$C,0)))</f>
        <v>Buildings and Appliances</v>
      </c>
      <c r="B133" s="357" t="str">
        <f>IF(ISBLANK(INDEX('Policy Characteristics'!B:B,MATCH($C133,'Policy Characteristics'!$C:$C,0))),"",INDEX('Policy Characteristics'!B:B,MATCH($C133,'Policy Characteristics'!$C:$C,0)))</f>
        <v>Building Component Electrification</v>
      </c>
      <c r="C133" s="361" t="str">
        <f t="shared" si="10"/>
        <v>Fraction of New Bldg Components Shifted to Other Fuels</v>
      </c>
      <c r="D133" s="53" t="s">
        <v>119</v>
      </c>
      <c r="E133" s="53" t="s">
        <v>294</v>
      </c>
      <c r="F133" s="53" t="s">
        <v>125</v>
      </c>
      <c r="G133" s="284" t="s">
        <v>296</v>
      </c>
      <c r="H133" s="54">
        <v>442</v>
      </c>
      <c r="I133" s="53" t="s">
        <v>45</v>
      </c>
      <c r="J133" s="359" t="str">
        <f>IF(ISBLANK(INDEX('Policy Characteristics'!D:D,MATCH($C133,'Policy Characteristics'!$C:$C,0))),"",INDEX('Policy Characteristics'!D:D,MATCH($C133,'Policy Characteristics'!$C:$C,0)))</f>
        <v>Building Component Electrification</v>
      </c>
      <c r="K133" s="357" t="str">
        <f>IF(ISBLANK(INDEX('Policy Characteristics'!E:E,MATCH($C133,'Policy Characteristics'!$C:$C,0))),"",INDEX('Policy Characteristics'!E:E,MATCH($C133,'Policy Characteristics'!$C:$C,0)))</f>
        <v>bldgs new component fuel shifting</v>
      </c>
      <c r="L133" s="379">
        <f>IF(ISBLANK(INDEX('Policy Characteristics'!F:F,MATCH($C133,'Policy Characteristics'!$C:$C,0))),"",INDEX('Policy Characteristics'!F:F,MATCH($C133,'Policy Characteristics'!$C:$C,0)))</f>
        <v>0</v>
      </c>
      <c r="M133" s="379">
        <f>IF(ISBLANK(INDEX('Policy Characteristics'!G:G,MATCH($C133,'Policy Characteristics'!$C:$C,0))),"",INDEX('Policy Characteristics'!G:G,MATCH($C133,'Policy Characteristics'!$C:$C,0)))</f>
        <v>1</v>
      </c>
      <c r="N133" s="379">
        <f>IF(ISBLANK(INDEX('Policy Characteristics'!H:H,MATCH($C133,'Policy Characteristics'!$C:$C,0))),"",INDEX('Policy Characteristics'!H:H,MATCH($C133,'Policy Characteristics'!$C:$C,0)))</f>
        <v>0.01</v>
      </c>
      <c r="O133" s="357" t="str">
        <f>IF(ISBLANK(INDEX('Policy Characteristics'!I:I,MATCH($C133,'Policy Characteristics'!$C:$C,0))),"",INDEX('Policy Characteristics'!I:I,MATCH($C133,'Policy Characteristics'!$C:$C,0)))</f>
        <v>% of newly sold non-electric building components</v>
      </c>
      <c r="P133" s="357" t="str">
        <f>IF(ISBLANK(INDEX('Policy Characteristics'!J:J,MATCH($C133,'Policy Characteristics'!$C:$C,0))),"",INDEX('Policy Characteristics'!J:J,MATCH($C133,'Policy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3" s="357" t="str">
        <f>IF(ISBLANK(INDEX('Policy Characteristics'!K:K,MATCH($C133,'Policy Characteristics'!$C:$C,0))),"",INDEX('Policy Characteristics'!K:K,MATCH($C133,'Policy Characteristics'!$C:$C,0)))</f>
        <v>buildings-sector-main.html#component-elec</v>
      </c>
      <c r="R133" s="357" t="str">
        <f>IF(ISBLANK(INDEX('Policy Characteristics'!L:L,MATCH($C133,'Policy Characteristics'!$C:$C,0))),"",INDEX('Policy Characteristics'!L:L,MATCH($C133,'Policy Characteristics'!$C:$C,0)))</f>
        <v>building-component-electrification.html</v>
      </c>
    </row>
    <row r="134" spans="1:18" x14ac:dyDescent="0.35">
      <c r="A134" s="357" t="str">
        <f>IF(ISBLANK(INDEX('Policy Characteristics'!A:A,MATCH($C134,'Policy Characteristics'!$C:$C,0))),"",INDEX('Policy Characteristics'!A:A,MATCH($C134,'Policy Characteristics'!$C:$C,0)))</f>
        <v>Buildings and Appliances</v>
      </c>
      <c r="B134" s="357" t="str">
        <f>IF(ISBLANK(INDEX('Policy Characteristics'!B:B,MATCH($C134,'Policy Characteristics'!$C:$C,0))),"",INDEX('Policy Characteristics'!B:B,MATCH($C134,'Policy Characteristics'!$C:$C,0)))</f>
        <v>Building Component Electrification</v>
      </c>
      <c r="C134" s="361" t="str">
        <f t="shared" si="10"/>
        <v>Fraction of New Bldg Components Shifted to Other Fuels</v>
      </c>
      <c r="D134" s="53" t="s">
        <v>120</v>
      </c>
      <c r="E134" s="53" t="s">
        <v>294</v>
      </c>
      <c r="F134" s="53" t="s">
        <v>126</v>
      </c>
      <c r="G134" s="284" t="s">
        <v>296</v>
      </c>
      <c r="H134" s="54">
        <v>443</v>
      </c>
      <c r="I134" s="53" t="s">
        <v>44</v>
      </c>
      <c r="J134" s="359" t="str">
        <f>IF(ISBLANK(INDEX('Policy Characteristics'!D:D,MATCH($C134,'Policy Characteristics'!$C:$C,0))),"",INDEX('Policy Characteristics'!D:D,MATCH($C134,'Policy Characteristics'!$C:$C,0)))</f>
        <v>Building Component Electrification</v>
      </c>
      <c r="K134" s="357" t="str">
        <f>IF(ISBLANK(INDEX('Policy Characteristics'!E:E,MATCH($C134,'Policy Characteristics'!$C:$C,0))),"",INDEX('Policy Characteristics'!E:E,MATCH($C134,'Policy Characteristics'!$C:$C,0)))</f>
        <v>bldgs new component fuel shifting</v>
      </c>
      <c r="L134" s="379">
        <f>IF(ISBLANK(INDEX('Policy Characteristics'!F:F,MATCH($C134,'Policy Characteristics'!$C:$C,0))),"",INDEX('Policy Characteristics'!F:F,MATCH($C134,'Policy Characteristics'!$C:$C,0)))</f>
        <v>0</v>
      </c>
      <c r="M134" s="379">
        <f>IF(ISBLANK(INDEX('Policy Characteristics'!G:G,MATCH($C134,'Policy Characteristics'!$C:$C,0))),"",INDEX('Policy Characteristics'!G:G,MATCH($C134,'Policy Characteristics'!$C:$C,0)))</f>
        <v>1</v>
      </c>
      <c r="N134" s="379">
        <f>IF(ISBLANK(INDEX('Policy Characteristics'!H:H,MATCH($C134,'Policy Characteristics'!$C:$C,0))),"",INDEX('Policy Characteristics'!H:H,MATCH($C134,'Policy Characteristics'!$C:$C,0)))</f>
        <v>0.01</v>
      </c>
      <c r="O134" s="357" t="str">
        <f>IF(ISBLANK(INDEX('Policy Characteristics'!I:I,MATCH($C134,'Policy Characteristics'!$C:$C,0))),"",INDEX('Policy Characteristics'!I:I,MATCH($C134,'Policy Characteristics'!$C:$C,0)))</f>
        <v>% of newly sold non-electric building components</v>
      </c>
      <c r="P134" s="357" t="str">
        <f>IF(ISBLANK(INDEX('Policy Characteristics'!J:J,MATCH($C134,'Policy Characteristics'!$C:$C,0))),"",INDEX('Policy Characteristics'!J:J,MATCH($C134,'Policy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4" s="357" t="str">
        <f>IF(ISBLANK(INDEX('Policy Characteristics'!K:K,MATCH($C134,'Policy Characteristics'!$C:$C,0))),"",INDEX('Policy Characteristics'!K:K,MATCH($C134,'Policy Characteristics'!$C:$C,0)))</f>
        <v>buildings-sector-main.html#component-elec</v>
      </c>
      <c r="R134" s="357" t="str">
        <f>IF(ISBLANK(INDEX('Policy Characteristics'!L:L,MATCH($C134,'Policy Characteristics'!$C:$C,0))),"",INDEX('Policy Characteristics'!L:L,MATCH($C134,'Policy Characteristics'!$C:$C,0)))</f>
        <v>building-component-electrification.html</v>
      </c>
    </row>
    <row r="135" spans="1:18" x14ac:dyDescent="0.35">
      <c r="A135" s="357" t="str">
        <f>IF(ISBLANK(INDEX('Policy Characteristics'!A:A,MATCH($C135,'Policy Characteristics'!$C:$C,0))),"",INDEX('Policy Characteristics'!A:A,MATCH($C135,'Policy Characteristics'!$C:$C,0)))</f>
        <v>Buildings and Appliances</v>
      </c>
      <c r="B135" s="357" t="str">
        <f>IF(ISBLANK(INDEX('Policy Characteristics'!B:B,MATCH($C135,'Policy Characteristics'!$C:$C,0))),"",INDEX('Policy Characteristics'!B:B,MATCH($C135,'Policy Characteristics'!$C:$C,0)))</f>
        <v>Building Component Electrification</v>
      </c>
      <c r="C135" s="361" t="str">
        <f t="shared" si="10"/>
        <v>Fraction of New Bldg Components Shifted to Other Fuels</v>
      </c>
      <c r="D135" s="53" t="s">
        <v>121</v>
      </c>
      <c r="E135" s="53" t="s">
        <v>294</v>
      </c>
      <c r="F135" s="53" t="s">
        <v>127</v>
      </c>
      <c r="G135" s="284" t="s">
        <v>296</v>
      </c>
      <c r="H135" s="54">
        <v>444</v>
      </c>
      <c r="I135" s="53" t="s">
        <v>44</v>
      </c>
      <c r="J135" s="359" t="str">
        <f>IF(ISBLANK(INDEX('Policy Characteristics'!D:D,MATCH($C135,'Policy Characteristics'!$C:$C,0))),"",INDEX('Policy Characteristics'!D:D,MATCH($C135,'Policy Characteristics'!$C:$C,0)))</f>
        <v>Building Component Electrification</v>
      </c>
      <c r="K135" s="357" t="str">
        <f>IF(ISBLANK(INDEX('Policy Characteristics'!E:E,MATCH($C135,'Policy Characteristics'!$C:$C,0))),"",INDEX('Policy Characteristics'!E:E,MATCH($C135,'Policy Characteristics'!$C:$C,0)))</f>
        <v>bldgs new component fuel shifting</v>
      </c>
      <c r="L135" s="379">
        <f>IF(ISBLANK(INDEX('Policy Characteristics'!F:F,MATCH($C135,'Policy Characteristics'!$C:$C,0))),"",INDEX('Policy Characteristics'!F:F,MATCH($C135,'Policy Characteristics'!$C:$C,0)))</f>
        <v>0</v>
      </c>
      <c r="M135" s="379">
        <f>IF(ISBLANK(INDEX('Policy Characteristics'!G:G,MATCH($C135,'Policy Characteristics'!$C:$C,0))),"",INDEX('Policy Characteristics'!G:G,MATCH($C135,'Policy Characteristics'!$C:$C,0)))</f>
        <v>1</v>
      </c>
      <c r="N135" s="379">
        <f>IF(ISBLANK(INDEX('Policy Characteristics'!H:H,MATCH($C135,'Policy Characteristics'!$C:$C,0))),"",INDEX('Policy Characteristics'!H:H,MATCH($C135,'Policy Characteristics'!$C:$C,0)))</f>
        <v>0.01</v>
      </c>
      <c r="O135" s="357" t="str">
        <f>IF(ISBLANK(INDEX('Policy Characteristics'!I:I,MATCH($C135,'Policy Characteristics'!$C:$C,0))),"",INDEX('Policy Characteristics'!I:I,MATCH($C135,'Policy Characteristics'!$C:$C,0)))</f>
        <v>% of newly sold non-electric building components</v>
      </c>
      <c r="P135" s="357" t="str">
        <f>IF(ISBLANK(INDEX('Policy Characteristics'!J:J,MATCH($C135,'Policy Characteristics'!$C:$C,0))),"",INDEX('Policy Characteristics'!J:J,MATCH($C135,'Policy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5" s="357" t="str">
        <f>IF(ISBLANK(INDEX('Policy Characteristics'!K:K,MATCH($C135,'Policy Characteristics'!$C:$C,0))),"",INDEX('Policy Characteristics'!K:K,MATCH($C135,'Policy Characteristics'!$C:$C,0)))</f>
        <v>buildings-sector-main.html#component-elec</v>
      </c>
      <c r="R135" s="357" t="str">
        <f>IF(ISBLANK(INDEX('Policy Characteristics'!L:L,MATCH($C135,'Policy Characteristics'!$C:$C,0))),"",INDEX('Policy Characteristics'!L:L,MATCH($C135,'Policy Characteristics'!$C:$C,0)))</f>
        <v>building-component-electrification.html</v>
      </c>
    </row>
    <row r="136" spans="1:18" x14ac:dyDescent="0.35">
      <c r="A136" s="357" t="str">
        <f>IF(ISBLANK(INDEX('Policy Characteristics'!A:A,MATCH($C136,'Policy Characteristics'!$C:$C,0))),"",INDEX('Policy Characteristics'!A:A,MATCH($C136,'Policy Characteristics'!$C:$C,0)))</f>
        <v>Buildings and Appliances</v>
      </c>
      <c r="B136" s="357" t="str">
        <f>IF(ISBLANK(INDEX('Policy Characteristics'!B:B,MATCH($C136,'Policy Characteristics'!$C:$C,0))),"",INDEX('Policy Characteristics'!B:B,MATCH($C136,'Policy Characteristics'!$C:$C,0)))</f>
        <v>Building Component Electrification</v>
      </c>
      <c r="C136" s="361" t="str">
        <f t="shared" si="10"/>
        <v>Fraction of New Bldg Components Shifted to Other Fuels</v>
      </c>
      <c r="D136" s="53" t="s">
        <v>116</v>
      </c>
      <c r="E136" s="53" t="s">
        <v>295</v>
      </c>
      <c r="F136" s="53" t="s">
        <v>122</v>
      </c>
      <c r="G136" s="284" t="s">
        <v>172</v>
      </c>
      <c r="H136" s="54">
        <v>445</v>
      </c>
      <c r="I136" s="53" t="s">
        <v>44</v>
      </c>
      <c r="J136" s="359" t="str">
        <f>IF(ISBLANK(INDEX('Policy Characteristics'!D:D,MATCH($C136,'Policy Characteristics'!$C:$C,0))),"",INDEX('Policy Characteristics'!D:D,MATCH($C136,'Policy Characteristics'!$C:$C,0)))</f>
        <v>Building Component Electrification</v>
      </c>
      <c r="K136" s="357" t="str">
        <f>IF(ISBLANK(INDEX('Policy Characteristics'!E:E,MATCH($C136,'Policy Characteristics'!$C:$C,0))),"",INDEX('Policy Characteristics'!E:E,MATCH($C136,'Policy Characteristics'!$C:$C,0)))</f>
        <v>bldgs new component fuel shifting</v>
      </c>
      <c r="L136" s="379">
        <f>IF(ISBLANK(INDEX('Policy Characteristics'!F:F,MATCH($C136,'Policy Characteristics'!$C:$C,0))),"",INDEX('Policy Characteristics'!F:F,MATCH($C136,'Policy Characteristics'!$C:$C,0)))</f>
        <v>0</v>
      </c>
      <c r="M136" s="379">
        <f>IF(ISBLANK(INDEX('Policy Characteristics'!G:G,MATCH($C136,'Policy Characteristics'!$C:$C,0))),"",INDEX('Policy Characteristics'!G:G,MATCH($C136,'Policy Characteristics'!$C:$C,0)))</f>
        <v>1</v>
      </c>
      <c r="N136" s="379">
        <f>IF(ISBLANK(INDEX('Policy Characteristics'!H:H,MATCH($C136,'Policy Characteristics'!$C:$C,0))),"",INDEX('Policy Characteristics'!H:H,MATCH($C136,'Policy Characteristics'!$C:$C,0)))</f>
        <v>0.01</v>
      </c>
      <c r="O136" s="357" t="str">
        <f>IF(ISBLANK(INDEX('Policy Characteristics'!I:I,MATCH($C136,'Policy Characteristics'!$C:$C,0))),"",INDEX('Policy Characteristics'!I:I,MATCH($C136,'Policy Characteristics'!$C:$C,0)))</f>
        <v>% of newly sold non-electric building components</v>
      </c>
      <c r="P136" s="357" t="str">
        <f>IF(ISBLANK(INDEX('Policy Characteristics'!J:J,MATCH($C136,'Policy Characteristics'!$C:$C,0))),"",INDEX('Policy Characteristics'!J:J,MATCH($C136,'Policy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6" s="357" t="str">
        <f>IF(ISBLANK(INDEX('Policy Characteristics'!K:K,MATCH($C136,'Policy Characteristics'!$C:$C,0))),"",INDEX('Policy Characteristics'!K:K,MATCH($C136,'Policy Characteristics'!$C:$C,0)))</f>
        <v>buildings-sector-main.html#component-elec</v>
      </c>
      <c r="R136" s="357" t="str">
        <f>IF(ISBLANK(INDEX('Policy Characteristics'!L:L,MATCH($C136,'Policy Characteristics'!$C:$C,0))),"",INDEX('Policy Characteristics'!L:L,MATCH($C136,'Policy Characteristics'!$C:$C,0)))</f>
        <v>building-component-electrification.html</v>
      </c>
    </row>
    <row r="137" spans="1:18" x14ac:dyDescent="0.35">
      <c r="A137" s="357" t="str">
        <f>IF(ISBLANK(INDEX('Policy Characteristics'!A:A,MATCH($C137,'Policy Characteristics'!$C:$C,0))),"",INDEX('Policy Characteristics'!A:A,MATCH($C137,'Policy Characteristics'!$C:$C,0)))</f>
        <v>Buildings and Appliances</v>
      </c>
      <c r="B137" s="357" t="str">
        <f>IF(ISBLANK(INDEX('Policy Characteristics'!B:B,MATCH($C137,'Policy Characteristics'!$C:$C,0))),"",INDEX('Policy Characteristics'!B:B,MATCH($C137,'Policy Characteristics'!$C:$C,0)))</f>
        <v>Building Component Electrification</v>
      </c>
      <c r="C137" s="361" t="str">
        <f t="shared" si="10"/>
        <v>Fraction of New Bldg Components Shifted to Other Fuels</v>
      </c>
      <c r="D137" s="53" t="s">
        <v>117</v>
      </c>
      <c r="E137" s="53" t="s">
        <v>295</v>
      </c>
      <c r="F137" s="53" t="s">
        <v>123</v>
      </c>
      <c r="G137" s="284" t="s">
        <v>172</v>
      </c>
      <c r="H137" s="54">
        <v>446</v>
      </c>
      <c r="I137" s="53" t="s">
        <v>45</v>
      </c>
      <c r="J137" s="359" t="str">
        <f>IF(ISBLANK(INDEX('Policy Characteristics'!D:D,MATCH($C137,'Policy Characteristics'!$C:$C,0))),"",INDEX('Policy Characteristics'!D:D,MATCH($C137,'Policy Characteristics'!$C:$C,0)))</f>
        <v>Building Component Electrification</v>
      </c>
      <c r="K137" s="357" t="str">
        <f>IF(ISBLANK(INDEX('Policy Characteristics'!E:E,MATCH($C137,'Policy Characteristics'!$C:$C,0))),"",INDEX('Policy Characteristics'!E:E,MATCH($C137,'Policy Characteristics'!$C:$C,0)))</f>
        <v>bldgs new component fuel shifting</v>
      </c>
      <c r="L137" s="379">
        <f>IF(ISBLANK(INDEX('Policy Characteristics'!F:F,MATCH($C137,'Policy Characteristics'!$C:$C,0))),"",INDEX('Policy Characteristics'!F:F,MATCH($C137,'Policy Characteristics'!$C:$C,0)))</f>
        <v>0</v>
      </c>
      <c r="M137" s="379">
        <f>IF(ISBLANK(INDEX('Policy Characteristics'!G:G,MATCH($C137,'Policy Characteristics'!$C:$C,0))),"",INDEX('Policy Characteristics'!G:G,MATCH($C137,'Policy Characteristics'!$C:$C,0)))</f>
        <v>1</v>
      </c>
      <c r="N137" s="379">
        <f>IF(ISBLANK(INDEX('Policy Characteristics'!H:H,MATCH($C137,'Policy Characteristics'!$C:$C,0))),"",INDEX('Policy Characteristics'!H:H,MATCH($C137,'Policy Characteristics'!$C:$C,0)))</f>
        <v>0.01</v>
      </c>
      <c r="O137" s="357" t="str">
        <f>IF(ISBLANK(INDEX('Policy Characteristics'!I:I,MATCH($C137,'Policy Characteristics'!$C:$C,0))),"",INDEX('Policy Characteristics'!I:I,MATCH($C137,'Policy Characteristics'!$C:$C,0)))</f>
        <v>% of newly sold non-electric building components</v>
      </c>
      <c r="P137" s="357" t="str">
        <f>IF(ISBLANK(INDEX('Policy Characteristics'!J:J,MATCH($C137,'Policy Characteristics'!$C:$C,0))),"",INDEX('Policy Characteristics'!J:J,MATCH($C137,'Policy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7" s="357" t="str">
        <f>IF(ISBLANK(INDEX('Policy Characteristics'!K:K,MATCH($C137,'Policy Characteristics'!$C:$C,0))),"",INDEX('Policy Characteristics'!K:K,MATCH($C137,'Policy Characteristics'!$C:$C,0)))</f>
        <v>buildings-sector-main.html#component-elec</v>
      </c>
      <c r="R137" s="357" t="str">
        <f>IF(ISBLANK(INDEX('Policy Characteristics'!L:L,MATCH($C137,'Policy Characteristics'!$C:$C,0))),"",INDEX('Policy Characteristics'!L:L,MATCH($C137,'Policy Characteristics'!$C:$C,0)))</f>
        <v>building-component-electrification.html</v>
      </c>
    </row>
    <row r="138" spans="1:18" x14ac:dyDescent="0.35">
      <c r="A138" s="357" t="str">
        <f>IF(ISBLANK(INDEX('Policy Characteristics'!A:A,MATCH($C138,'Policy Characteristics'!$C:$C,0))),"",INDEX('Policy Characteristics'!A:A,MATCH($C138,'Policy Characteristics'!$C:$C,0)))</f>
        <v>Buildings and Appliances</v>
      </c>
      <c r="B138" s="357" t="str">
        <f>IF(ISBLANK(INDEX('Policy Characteristics'!B:B,MATCH($C138,'Policy Characteristics'!$C:$C,0))),"",INDEX('Policy Characteristics'!B:B,MATCH($C138,'Policy Characteristics'!$C:$C,0)))</f>
        <v>Building Component Electrification</v>
      </c>
      <c r="C138" s="361" t="str">
        <f t="shared" si="10"/>
        <v>Fraction of New Bldg Components Shifted to Other Fuels</v>
      </c>
      <c r="D138" s="53" t="s">
        <v>119</v>
      </c>
      <c r="E138" s="53" t="s">
        <v>295</v>
      </c>
      <c r="F138" s="53" t="s">
        <v>125</v>
      </c>
      <c r="G138" s="284" t="s">
        <v>172</v>
      </c>
      <c r="H138" s="54">
        <v>447</v>
      </c>
      <c r="I138" s="53" t="s">
        <v>45</v>
      </c>
      <c r="J138" s="359" t="str">
        <f>IF(ISBLANK(INDEX('Policy Characteristics'!D:D,MATCH($C138,'Policy Characteristics'!$C:$C,0))),"",INDEX('Policy Characteristics'!D:D,MATCH($C138,'Policy Characteristics'!$C:$C,0)))</f>
        <v>Building Component Electrification</v>
      </c>
      <c r="K138" s="357" t="str">
        <f>IF(ISBLANK(INDEX('Policy Characteristics'!E:E,MATCH($C138,'Policy Characteristics'!$C:$C,0))),"",INDEX('Policy Characteristics'!E:E,MATCH($C138,'Policy Characteristics'!$C:$C,0)))</f>
        <v>bldgs new component fuel shifting</v>
      </c>
      <c r="L138" s="379">
        <f>IF(ISBLANK(INDEX('Policy Characteristics'!F:F,MATCH($C138,'Policy Characteristics'!$C:$C,0))),"",INDEX('Policy Characteristics'!F:F,MATCH($C138,'Policy Characteristics'!$C:$C,0)))</f>
        <v>0</v>
      </c>
      <c r="M138" s="379">
        <f>IF(ISBLANK(INDEX('Policy Characteristics'!G:G,MATCH($C138,'Policy Characteristics'!$C:$C,0))),"",INDEX('Policy Characteristics'!G:G,MATCH($C138,'Policy Characteristics'!$C:$C,0)))</f>
        <v>1</v>
      </c>
      <c r="N138" s="379">
        <f>IF(ISBLANK(INDEX('Policy Characteristics'!H:H,MATCH($C138,'Policy Characteristics'!$C:$C,0))),"",INDEX('Policy Characteristics'!H:H,MATCH($C138,'Policy Characteristics'!$C:$C,0)))</f>
        <v>0.01</v>
      </c>
      <c r="O138" s="357" t="str">
        <f>IF(ISBLANK(INDEX('Policy Characteristics'!I:I,MATCH($C138,'Policy Characteristics'!$C:$C,0))),"",INDEX('Policy Characteristics'!I:I,MATCH($C138,'Policy Characteristics'!$C:$C,0)))</f>
        <v>% of newly sold non-electric building components</v>
      </c>
      <c r="P138" s="357" t="str">
        <f>IF(ISBLANK(INDEX('Policy Characteristics'!J:J,MATCH($C138,'Policy Characteristics'!$C:$C,0))),"",INDEX('Policy Characteristics'!J:J,MATCH($C138,'Policy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8" s="357" t="str">
        <f>IF(ISBLANK(INDEX('Policy Characteristics'!K:K,MATCH($C138,'Policy Characteristics'!$C:$C,0))),"",INDEX('Policy Characteristics'!K:K,MATCH($C138,'Policy Characteristics'!$C:$C,0)))</f>
        <v>buildings-sector-main.html#component-elec</v>
      </c>
      <c r="R138" s="357" t="str">
        <f>IF(ISBLANK(INDEX('Policy Characteristics'!L:L,MATCH($C138,'Policy Characteristics'!$C:$C,0))),"",INDEX('Policy Characteristics'!L:L,MATCH($C138,'Policy Characteristics'!$C:$C,0)))</f>
        <v>building-component-electrification.html</v>
      </c>
    </row>
    <row r="139" spans="1:18" x14ac:dyDescent="0.35">
      <c r="A139" s="357" t="str">
        <f>IF(ISBLANK(INDEX('Policy Characteristics'!A:A,MATCH($C139,'Policy Characteristics'!$C:$C,0))),"",INDEX('Policy Characteristics'!A:A,MATCH($C139,'Policy Characteristics'!$C:$C,0)))</f>
        <v>Buildings and Appliances</v>
      </c>
      <c r="B139" s="357" t="str">
        <f>IF(ISBLANK(INDEX('Policy Characteristics'!B:B,MATCH($C139,'Policy Characteristics'!$C:$C,0))),"",INDEX('Policy Characteristics'!B:B,MATCH($C139,'Policy Characteristics'!$C:$C,0)))</f>
        <v>Building Component Electrification</v>
      </c>
      <c r="C139" s="361" t="str">
        <f t="shared" si="10"/>
        <v>Fraction of New Bldg Components Shifted to Other Fuels</v>
      </c>
      <c r="D139" s="53" t="s">
        <v>120</v>
      </c>
      <c r="E139" s="53" t="s">
        <v>295</v>
      </c>
      <c r="F139" s="53" t="s">
        <v>126</v>
      </c>
      <c r="G139" s="284" t="s">
        <v>172</v>
      </c>
      <c r="H139" s="54">
        <v>448</v>
      </c>
      <c r="I139" s="53" t="s">
        <v>44</v>
      </c>
      <c r="J139" s="359" t="str">
        <f>IF(ISBLANK(INDEX('Policy Characteristics'!D:D,MATCH($C139,'Policy Characteristics'!$C:$C,0))),"",INDEX('Policy Characteristics'!D:D,MATCH($C139,'Policy Characteristics'!$C:$C,0)))</f>
        <v>Building Component Electrification</v>
      </c>
      <c r="K139" s="357" t="str">
        <f>IF(ISBLANK(INDEX('Policy Characteristics'!E:E,MATCH($C139,'Policy Characteristics'!$C:$C,0))),"",INDEX('Policy Characteristics'!E:E,MATCH($C139,'Policy Characteristics'!$C:$C,0)))</f>
        <v>bldgs new component fuel shifting</v>
      </c>
      <c r="L139" s="379">
        <f>IF(ISBLANK(INDEX('Policy Characteristics'!F:F,MATCH($C139,'Policy Characteristics'!$C:$C,0))),"",INDEX('Policy Characteristics'!F:F,MATCH($C139,'Policy Characteristics'!$C:$C,0)))</f>
        <v>0</v>
      </c>
      <c r="M139" s="379">
        <f>IF(ISBLANK(INDEX('Policy Characteristics'!G:G,MATCH($C139,'Policy Characteristics'!$C:$C,0))),"",INDEX('Policy Characteristics'!G:G,MATCH($C139,'Policy Characteristics'!$C:$C,0)))</f>
        <v>1</v>
      </c>
      <c r="N139" s="379">
        <f>IF(ISBLANK(INDEX('Policy Characteristics'!H:H,MATCH($C139,'Policy Characteristics'!$C:$C,0))),"",INDEX('Policy Characteristics'!H:H,MATCH($C139,'Policy Characteristics'!$C:$C,0)))</f>
        <v>0.01</v>
      </c>
      <c r="O139" s="357" t="str">
        <f>IF(ISBLANK(INDEX('Policy Characteristics'!I:I,MATCH($C139,'Policy Characteristics'!$C:$C,0))),"",INDEX('Policy Characteristics'!I:I,MATCH($C139,'Policy Characteristics'!$C:$C,0)))</f>
        <v>% of newly sold non-electric building components</v>
      </c>
      <c r="P139" s="357" t="str">
        <f>IF(ISBLANK(INDEX('Policy Characteristics'!J:J,MATCH($C139,'Policy Characteristics'!$C:$C,0))),"",INDEX('Policy Characteristics'!J:J,MATCH($C139,'Policy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9" s="357" t="str">
        <f>IF(ISBLANK(INDEX('Policy Characteristics'!K:K,MATCH($C139,'Policy Characteristics'!$C:$C,0))),"",INDEX('Policy Characteristics'!K:K,MATCH($C139,'Policy Characteristics'!$C:$C,0)))</f>
        <v>buildings-sector-main.html#component-elec</v>
      </c>
      <c r="R139" s="357" t="str">
        <f>IF(ISBLANK(INDEX('Policy Characteristics'!L:L,MATCH($C139,'Policy Characteristics'!$C:$C,0))),"",INDEX('Policy Characteristics'!L:L,MATCH($C139,'Policy Characteristics'!$C:$C,0)))</f>
        <v>building-component-electrification.html</v>
      </c>
    </row>
    <row r="140" spans="1:18" s="1" customFormat="1" x14ac:dyDescent="0.35">
      <c r="A140" s="357" t="str">
        <f>IF(ISBLANK(INDEX('Policy Characteristics'!A:A,MATCH($C140,'Policy Characteristics'!$C:$C,0))),"",INDEX('Policy Characteristics'!A:A,MATCH($C140,'Policy Characteristics'!$C:$C,0)))</f>
        <v>Buildings and Appliances</v>
      </c>
      <c r="B140" s="357" t="str">
        <f>IF(ISBLANK(INDEX('Policy Characteristics'!B:B,MATCH($C140,'Policy Characteristics'!$C:$C,0))),"",INDEX('Policy Characteristics'!B:B,MATCH($C140,'Policy Characteristics'!$C:$C,0)))</f>
        <v>Building Component Electrification</v>
      </c>
      <c r="C140" s="361" t="str">
        <f t="shared" ref="C140" si="11">C$126</f>
        <v>Fraction of New Bldg Components Shifted to Other Fuels</v>
      </c>
      <c r="D140" s="53" t="s">
        <v>121</v>
      </c>
      <c r="E140" s="53" t="s">
        <v>295</v>
      </c>
      <c r="F140" s="53" t="s">
        <v>127</v>
      </c>
      <c r="G140" s="284" t="s">
        <v>172</v>
      </c>
      <c r="H140" s="54">
        <v>449</v>
      </c>
      <c r="I140" s="53" t="s">
        <v>44</v>
      </c>
      <c r="J140" s="359" t="str">
        <f>IF(ISBLANK(INDEX('Policy Characteristics'!D:D,MATCH($C140,'Policy Characteristics'!$C:$C,0))),"",INDEX('Policy Characteristics'!D:D,MATCH($C140,'Policy Characteristics'!$C:$C,0)))</f>
        <v>Building Component Electrification</v>
      </c>
      <c r="K140" s="357" t="str">
        <f>IF(ISBLANK(INDEX('Policy Characteristics'!E:E,MATCH($C140,'Policy Characteristics'!$C:$C,0))),"",INDEX('Policy Characteristics'!E:E,MATCH($C140,'Policy Characteristics'!$C:$C,0)))</f>
        <v>bldgs new component fuel shifting</v>
      </c>
      <c r="L140" s="379">
        <f>IF(ISBLANK(INDEX('Policy Characteristics'!F:F,MATCH($C140,'Policy Characteristics'!$C:$C,0))),"",INDEX('Policy Characteristics'!F:F,MATCH($C140,'Policy Characteristics'!$C:$C,0)))</f>
        <v>0</v>
      </c>
      <c r="M140" s="379">
        <f>IF(ISBLANK(INDEX('Policy Characteristics'!G:G,MATCH($C140,'Policy Characteristics'!$C:$C,0))),"",INDEX('Policy Characteristics'!G:G,MATCH($C140,'Policy Characteristics'!$C:$C,0)))</f>
        <v>1</v>
      </c>
      <c r="N140" s="379">
        <f>IF(ISBLANK(INDEX('Policy Characteristics'!H:H,MATCH($C140,'Policy Characteristics'!$C:$C,0))),"",INDEX('Policy Characteristics'!H:H,MATCH($C140,'Policy Characteristics'!$C:$C,0)))</f>
        <v>0.01</v>
      </c>
      <c r="O140" s="357" t="str">
        <f>IF(ISBLANK(INDEX('Policy Characteristics'!I:I,MATCH($C140,'Policy Characteristics'!$C:$C,0))),"",INDEX('Policy Characteristics'!I:I,MATCH($C140,'Policy Characteristics'!$C:$C,0)))</f>
        <v>% of newly sold non-electric building components</v>
      </c>
      <c r="P140" s="357" t="str">
        <f>IF(ISBLANK(INDEX('Policy Characteristics'!J:J,MATCH($C140,'Policy Characteristics'!$C:$C,0))),"",INDEX('Policy Characteristics'!J:J,MATCH($C140,'Policy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40" s="357" t="str">
        <f>IF(ISBLANK(INDEX('Policy Characteristics'!K:K,MATCH($C140,'Policy Characteristics'!$C:$C,0))),"",INDEX('Policy Characteristics'!K:K,MATCH($C140,'Policy Characteristics'!$C:$C,0)))</f>
        <v>buildings-sector-main.html#component-elec</v>
      </c>
      <c r="R140" s="357" t="str">
        <f>IF(ISBLANK(INDEX('Policy Characteristics'!L:L,MATCH($C140,'Policy Characteristics'!$C:$C,0))),"",INDEX('Policy Characteristics'!L:L,MATCH($C140,'Policy Characteristics'!$C:$C,0)))</f>
        <v>building-component-electrification.html</v>
      </c>
    </row>
    <row r="141" spans="1:18" s="5" customFormat="1" x14ac:dyDescent="0.35">
      <c r="A141" s="357" t="str">
        <f>IF(ISBLANK(INDEX('Policy Characteristics'!A:A,MATCH($C141,'Policy Characteristics'!$C:$C,0))),"",INDEX('Policy Characteristics'!A:A,MATCH($C141,'Policy Characteristics'!$C:$C,0)))</f>
        <v>Buildings and Appliances</v>
      </c>
      <c r="B141" s="357" t="str">
        <f>IF(ISBLANK(INDEX('Policy Characteristics'!B:B,MATCH($C141,'Policy Characteristics'!$C:$C,0))),"",INDEX('Policy Characteristics'!B:B,MATCH($C141,'Policy Characteristics'!$C:$C,0)))</f>
        <v>Building Energy Efficiency Standards</v>
      </c>
      <c r="C141" s="362" t="s">
        <v>317</v>
      </c>
      <c r="D141" s="53" t="s">
        <v>116</v>
      </c>
      <c r="E141" s="53" t="s">
        <v>293</v>
      </c>
      <c r="F141" s="53" t="s">
        <v>122</v>
      </c>
      <c r="G141" s="284" t="s">
        <v>297</v>
      </c>
      <c r="H141" s="54">
        <v>13</v>
      </c>
      <c r="I141" s="53" t="s">
        <v>44</v>
      </c>
      <c r="J141" s="359" t="str">
        <f>IF(ISBLANK(INDEX('Policy Characteristics'!D:D,MATCH($C141,'Policy Characteristics'!$C:$C,0))),"",INDEX('Policy Characteristics'!D:D,MATCH($C141,'Policy Characteristics'!$C:$C,0)))</f>
        <v>Building Energy Efficiency Standards</v>
      </c>
      <c r="K141" s="357" t="str">
        <f>IF(ISBLANK(INDEX('Policy Characteristics'!E:E,MATCH($C141,'Policy Characteristics'!$C:$C,0))),"",INDEX('Policy Characteristics'!E:E,MATCH($C141,'Policy Characteristics'!$C:$C,0)))</f>
        <v>bldgs efficiency standards</v>
      </c>
      <c r="L141" s="379">
        <f>IF(ISBLANK(INDEX('Policy Characteristics'!F:F,MATCH($C141,'Policy Characteristics'!$C:$C,0))),"",INDEX('Policy Characteristics'!F:F,MATCH($C141,'Policy Characteristics'!$C:$C,0)))</f>
        <v>0</v>
      </c>
      <c r="M141" s="379">
        <f>IF(ISBLANK(INDEX('Policy Characteristics'!G:G,MATCH($C141,'Policy Characteristics'!$C:$C,0))),"",INDEX('Policy Characteristics'!G:G,MATCH($C141,'Policy Characteristics'!$C:$C,0)))</f>
        <v>0.75</v>
      </c>
      <c r="N141" s="379">
        <f>IF(ISBLANK(INDEX('Policy Characteristics'!H:H,MATCH($C141,'Policy Characteristics'!$C:$C,0))),"",INDEX('Policy Characteristics'!H:H,MATCH($C141,'Policy Characteristics'!$C:$C,0)))</f>
        <v>0.01</v>
      </c>
      <c r="O141" s="357" t="str">
        <f>IF(ISBLANK(INDEX('Policy Characteristics'!I:I,MATCH($C141,'Policy Characteristics'!$C:$C,0))),"",INDEX('Policy Characteristics'!I:I,MATCH($C141,'Policy Characteristics'!$C:$C,0)))</f>
        <v>% reduction in energy use</v>
      </c>
      <c r="P141" s="357" t="str">
        <f>IF(ISBLANK(INDEX('Policy Characteristics'!J:J,MATCH($C141,'Policy Characteristics'!$C:$C,0))),"",INDEX('Policy Characteristics'!J:J,MATCH($C141,'Policy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1" s="357" t="str">
        <f>IF(ISBLANK(INDEX('Policy Characteristics'!K:K,MATCH($C141,'Policy Characteristics'!$C:$C,0))),"",INDEX('Policy Characteristics'!K:K,MATCH($C141,'Policy Characteristics'!$C:$C,0)))</f>
        <v>buildings-sector-main.html#eff-stds</v>
      </c>
      <c r="R141" s="357" t="str">
        <f>IF(ISBLANK(INDEX('Policy Characteristics'!L:L,MATCH($C141,'Policy Characteristics'!$C:$C,0))),"",INDEX('Policy Characteristics'!L:L,MATCH($C141,'Policy Characteristics'!$C:$C,0)))</f>
        <v>building-energy-efficiency-standards.html</v>
      </c>
    </row>
    <row r="142" spans="1:18" s="5" customFormat="1" x14ac:dyDescent="0.35">
      <c r="A142" s="357" t="str">
        <f>IF(ISBLANK(INDEX('Policy Characteristics'!A:A,MATCH($C142,'Policy Characteristics'!$C:$C,0))),"",INDEX('Policy Characteristics'!A:A,MATCH($C142,'Policy Characteristics'!$C:$C,0)))</f>
        <v>Buildings and Appliances</v>
      </c>
      <c r="B142" s="357" t="str">
        <f>IF(ISBLANK(INDEX('Policy Characteristics'!B:B,MATCH($C142,'Policy Characteristics'!$C:$C,0))),"",INDEX('Policy Characteristics'!B:B,MATCH($C142,'Policy Characteristics'!$C:$C,0)))</f>
        <v>Building Energy Efficiency Standards</v>
      </c>
      <c r="C142" s="361" t="str">
        <f t="shared" ref="C142:C157" si="12">C$141</f>
        <v>Reduction in E Use Allowed by Component Eff Std</v>
      </c>
      <c r="D142" s="53" t="s">
        <v>117</v>
      </c>
      <c r="E142" s="53" t="s">
        <v>293</v>
      </c>
      <c r="F142" s="53" t="s">
        <v>123</v>
      </c>
      <c r="G142" s="284" t="s">
        <v>297</v>
      </c>
      <c r="H142" s="54">
        <v>14</v>
      </c>
      <c r="I142" s="53" t="s">
        <v>44</v>
      </c>
      <c r="J142" s="359" t="str">
        <f>IF(ISBLANK(INDEX('Policy Characteristics'!D:D,MATCH($C142,'Policy Characteristics'!$C:$C,0))),"",INDEX('Policy Characteristics'!D:D,MATCH($C142,'Policy Characteristics'!$C:$C,0)))</f>
        <v>Building Energy Efficiency Standards</v>
      </c>
      <c r="K142" s="357" t="str">
        <f>IF(ISBLANK(INDEX('Policy Characteristics'!E:E,MATCH($C142,'Policy Characteristics'!$C:$C,0))),"",INDEX('Policy Characteristics'!E:E,MATCH($C142,'Policy Characteristics'!$C:$C,0)))</f>
        <v>bldgs efficiency standards</v>
      </c>
      <c r="L142" s="379">
        <f>IF(ISBLANK(INDEX('Policy Characteristics'!F:F,MATCH($C142,'Policy Characteristics'!$C:$C,0))),"",INDEX('Policy Characteristics'!F:F,MATCH($C142,'Policy Characteristics'!$C:$C,0)))</f>
        <v>0</v>
      </c>
      <c r="M142" s="379">
        <f>IF(ISBLANK(INDEX('Policy Characteristics'!G:G,MATCH($C142,'Policy Characteristics'!$C:$C,0))),"",INDEX('Policy Characteristics'!G:G,MATCH($C142,'Policy Characteristics'!$C:$C,0)))</f>
        <v>0.75</v>
      </c>
      <c r="N142" s="379">
        <f>IF(ISBLANK(INDEX('Policy Characteristics'!H:H,MATCH($C142,'Policy Characteristics'!$C:$C,0))),"",INDEX('Policy Characteristics'!H:H,MATCH($C142,'Policy Characteristics'!$C:$C,0)))</f>
        <v>0.01</v>
      </c>
      <c r="O142" s="357" t="str">
        <f>IF(ISBLANK(INDEX('Policy Characteristics'!I:I,MATCH($C142,'Policy Characteristics'!$C:$C,0))),"",INDEX('Policy Characteristics'!I:I,MATCH($C142,'Policy Characteristics'!$C:$C,0)))</f>
        <v>% reduction in energy use</v>
      </c>
      <c r="P142" s="357" t="str">
        <f>IF(ISBLANK(INDEX('Policy Characteristics'!J:J,MATCH($C142,'Policy Characteristics'!$C:$C,0))),"",INDEX('Policy Characteristics'!J:J,MATCH($C142,'Policy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2" s="357" t="str">
        <f>IF(ISBLANK(INDEX('Policy Characteristics'!K:K,MATCH($C142,'Policy Characteristics'!$C:$C,0))),"",INDEX('Policy Characteristics'!K:K,MATCH($C142,'Policy Characteristics'!$C:$C,0)))</f>
        <v>buildings-sector-main.html#eff-stds</v>
      </c>
      <c r="R142" s="357" t="str">
        <f>IF(ISBLANK(INDEX('Policy Characteristics'!L:L,MATCH($C142,'Policy Characteristics'!$C:$C,0))),"",INDEX('Policy Characteristics'!L:L,MATCH($C142,'Policy Characteristics'!$C:$C,0)))</f>
        <v>building-energy-efficiency-standards.html</v>
      </c>
    </row>
    <row r="143" spans="1:18" s="5" customFormat="1" x14ac:dyDescent="0.35">
      <c r="A143" s="357" t="str">
        <f>IF(ISBLANK(INDEX('Policy Characteristics'!A:A,MATCH($C143,'Policy Characteristics'!$C:$C,0))),"",INDEX('Policy Characteristics'!A:A,MATCH($C143,'Policy Characteristics'!$C:$C,0)))</f>
        <v>Buildings and Appliances</v>
      </c>
      <c r="B143" s="357" t="str">
        <f>IF(ISBLANK(INDEX('Policy Characteristics'!B:B,MATCH($C143,'Policy Characteristics'!$C:$C,0))),"",INDEX('Policy Characteristics'!B:B,MATCH($C143,'Policy Characteristics'!$C:$C,0)))</f>
        <v>Building Energy Efficiency Standards</v>
      </c>
      <c r="C143" s="361" t="str">
        <f t="shared" si="12"/>
        <v>Reduction in E Use Allowed by Component Eff Std</v>
      </c>
      <c r="D143" s="53" t="s">
        <v>118</v>
      </c>
      <c r="E143" s="53" t="s">
        <v>293</v>
      </c>
      <c r="F143" s="53" t="s">
        <v>124</v>
      </c>
      <c r="G143" s="284" t="s">
        <v>297</v>
      </c>
      <c r="H143" s="54">
        <v>15</v>
      </c>
      <c r="I143" s="53" t="s">
        <v>44</v>
      </c>
      <c r="J143" s="359" t="str">
        <f>IF(ISBLANK(INDEX('Policy Characteristics'!D:D,MATCH($C143,'Policy Characteristics'!$C:$C,0))),"",INDEX('Policy Characteristics'!D:D,MATCH($C143,'Policy Characteristics'!$C:$C,0)))</f>
        <v>Building Energy Efficiency Standards</v>
      </c>
      <c r="K143" s="357" t="str">
        <f>IF(ISBLANK(INDEX('Policy Characteristics'!E:E,MATCH($C143,'Policy Characteristics'!$C:$C,0))),"",INDEX('Policy Characteristics'!E:E,MATCH($C143,'Policy Characteristics'!$C:$C,0)))</f>
        <v>bldgs efficiency standards</v>
      </c>
      <c r="L143" s="379">
        <f>IF(ISBLANK(INDEX('Policy Characteristics'!F:F,MATCH($C143,'Policy Characteristics'!$C:$C,0))),"",INDEX('Policy Characteristics'!F:F,MATCH($C143,'Policy Characteristics'!$C:$C,0)))</f>
        <v>0</v>
      </c>
      <c r="M143" s="379">
        <f>IF(ISBLANK(INDEX('Policy Characteristics'!G:G,MATCH($C143,'Policy Characteristics'!$C:$C,0))),"",INDEX('Policy Characteristics'!G:G,MATCH($C143,'Policy Characteristics'!$C:$C,0)))</f>
        <v>0.75</v>
      </c>
      <c r="N143" s="379">
        <f>IF(ISBLANK(INDEX('Policy Characteristics'!H:H,MATCH($C143,'Policy Characteristics'!$C:$C,0))),"",INDEX('Policy Characteristics'!H:H,MATCH($C143,'Policy Characteristics'!$C:$C,0)))</f>
        <v>0.01</v>
      </c>
      <c r="O143" s="357" t="str">
        <f>IF(ISBLANK(INDEX('Policy Characteristics'!I:I,MATCH($C143,'Policy Characteristics'!$C:$C,0))),"",INDEX('Policy Characteristics'!I:I,MATCH($C143,'Policy Characteristics'!$C:$C,0)))</f>
        <v>% reduction in energy use</v>
      </c>
      <c r="P143" s="357" t="str">
        <f>IF(ISBLANK(INDEX('Policy Characteristics'!J:J,MATCH($C143,'Policy Characteristics'!$C:$C,0))),"",INDEX('Policy Characteristics'!J:J,MATCH($C143,'Policy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3" s="357" t="str">
        <f>IF(ISBLANK(INDEX('Policy Characteristics'!K:K,MATCH($C143,'Policy Characteristics'!$C:$C,0))),"",INDEX('Policy Characteristics'!K:K,MATCH($C143,'Policy Characteristics'!$C:$C,0)))</f>
        <v>buildings-sector-main.html#eff-stds</v>
      </c>
      <c r="R143" s="357" t="str">
        <f>IF(ISBLANK(INDEX('Policy Characteristics'!L:L,MATCH($C143,'Policy Characteristics'!$C:$C,0))),"",INDEX('Policy Characteristics'!L:L,MATCH($C143,'Policy Characteristics'!$C:$C,0)))</f>
        <v>building-energy-efficiency-standards.html</v>
      </c>
    </row>
    <row r="144" spans="1:18" s="5" customFormat="1" x14ac:dyDescent="0.35">
      <c r="A144" s="357" t="str">
        <f>IF(ISBLANK(INDEX('Policy Characteristics'!A:A,MATCH($C144,'Policy Characteristics'!$C:$C,0))),"",INDEX('Policy Characteristics'!A:A,MATCH($C144,'Policy Characteristics'!$C:$C,0)))</f>
        <v>Buildings and Appliances</v>
      </c>
      <c r="B144" s="357" t="str">
        <f>IF(ISBLANK(INDEX('Policy Characteristics'!B:B,MATCH($C144,'Policy Characteristics'!$C:$C,0))),"",INDEX('Policy Characteristics'!B:B,MATCH($C144,'Policy Characteristics'!$C:$C,0)))</f>
        <v>Building Energy Efficiency Standards</v>
      </c>
      <c r="C144" s="361" t="str">
        <f t="shared" si="12"/>
        <v>Reduction in E Use Allowed by Component Eff Std</v>
      </c>
      <c r="D144" s="53" t="s">
        <v>119</v>
      </c>
      <c r="E144" s="53" t="s">
        <v>293</v>
      </c>
      <c r="F144" s="53" t="s">
        <v>125</v>
      </c>
      <c r="G144" s="284" t="s">
        <v>297</v>
      </c>
      <c r="H144" s="54">
        <v>16</v>
      </c>
      <c r="I144" s="53" t="s">
        <v>44</v>
      </c>
      <c r="J144" s="359" t="str">
        <f>IF(ISBLANK(INDEX('Policy Characteristics'!D:D,MATCH($C144,'Policy Characteristics'!$C:$C,0))),"",INDEX('Policy Characteristics'!D:D,MATCH($C144,'Policy Characteristics'!$C:$C,0)))</f>
        <v>Building Energy Efficiency Standards</v>
      </c>
      <c r="K144" s="357" t="str">
        <f>IF(ISBLANK(INDEX('Policy Characteristics'!E:E,MATCH($C144,'Policy Characteristics'!$C:$C,0))),"",INDEX('Policy Characteristics'!E:E,MATCH($C144,'Policy Characteristics'!$C:$C,0)))</f>
        <v>bldgs efficiency standards</v>
      </c>
      <c r="L144" s="379">
        <f>IF(ISBLANK(INDEX('Policy Characteristics'!F:F,MATCH($C144,'Policy Characteristics'!$C:$C,0))),"",INDEX('Policy Characteristics'!F:F,MATCH($C144,'Policy Characteristics'!$C:$C,0)))</f>
        <v>0</v>
      </c>
      <c r="M144" s="379">
        <f>IF(ISBLANK(INDEX('Policy Characteristics'!G:G,MATCH($C144,'Policy Characteristics'!$C:$C,0))),"",INDEX('Policy Characteristics'!G:G,MATCH($C144,'Policy Characteristics'!$C:$C,0)))</f>
        <v>0.75</v>
      </c>
      <c r="N144" s="379">
        <f>IF(ISBLANK(INDEX('Policy Characteristics'!H:H,MATCH($C144,'Policy Characteristics'!$C:$C,0))),"",INDEX('Policy Characteristics'!H:H,MATCH($C144,'Policy Characteristics'!$C:$C,0)))</f>
        <v>0.01</v>
      </c>
      <c r="O144" s="357" t="str">
        <f>IF(ISBLANK(INDEX('Policy Characteristics'!I:I,MATCH($C144,'Policy Characteristics'!$C:$C,0))),"",INDEX('Policy Characteristics'!I:I,MATCH($C144,'Policy Characteristics'!$C:$C,0)))</f>
        <v>% reduction in energy use</v>
      </c>
      <c r="P144" s="357" t="str">
        <f>IF(ISBLANK(INDEX('Policy Characteristics'!J:J,MATCH($C144,'Policy Characteristics'!$C:$C,0))),"",INDEX('Policy Characteristics'!J:J,MATCH($C144,'Policy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4" s="357" t="str">
        <f>IF(ISBLANK(INDEX('Policy Characteristics'!K:K,MATCH($C144,'Policy Characteristics'!$C:$C,0))),"",INDEX('Policy Characteristics'!K:K,MATCH($C144,'Policy Characteristics'!$C:$C,0)))</f>
        <v>buildings-sector-main.html#eff-stds</v>
      </c>
      <c r="R144" s="357" t="str">
        <f>IF(ISBLANK(INDEX('Policy Characteristics'!L:L,MATCH($C144,'Policy Characteristics'!$C:$C,0))),"",INDEX('Policy Characteristics'!L:L,MATCH($C144,'Policy Characteristics'!$C:$C,0)))</f>
        <v>building-energy-efficiency-standards.html</v>
      </c>
    </row>
    <row r="145" spans="1:18" s="5" customFormat="1" x14ac:dyDescent="0.35">
      <c r="A145" s="357" t="str">
        <f>IF(ISBLANK(INDEX('Policy Characteristics'!A:A,MATCH($C145,'Policy Characteristics'!$C:$C,0))),"",INDEX('Policy Characteristics'!A:A,MATCH($C145,'Policy Characteristics'!$C:$C,0)))</f>
        <v>Buildings and Appliances</v>
      </c>
      <c r="B145" s="357" t="str">
        <f>IF(ISBLANK(INDEX('Policy Characteristics'!B:B,MATCH($C145,'Policy Characteristics'!$C:$C,0))),"",INDEX('Policy Characteristics'!B:B,MATCH($C145,'Policy Characteristics'!$C:$C,0)))</f>
        <v>Building Energy Efficiency Standards</v>
      </c>
      <c r="C145" s="361" t="str">
        <f t="shared" si="12"/>
        <v>Reduction in E Use Allowed by Component Eff Std</v>
      </c>
      <c r="D145" s="53" t="s">
        <v>120</v>
      </c>
      <c r="E145" s="53" t="s">
        <v>293</v>
      </c>
      <c r="F145" s="53" t="s">
        <v>126</v>
      </c>
      <c r="G145" s="284" t="s">
        <v>297</v>
      </c>
      <c r="H145" s="54">
        <v>17</v>
      </c>
      <c r="I145" s="53" t="s">
        <v>44</v>
      </c>
      <c r="J145" s="359" t="str">
        <f>IF(ISBLANK(INDEX('Policy Characteristics'!D:D,MATCH($C145,'Policy Characteristics'!$C:$C,0))),"",INDEX('Policy Characteristics'!D:D,MATCH($C145,'Policy Characteristics'!$C:$C,0)))</f>
        <v>Building Energy Efficiency Standards</v>
      </c>
      <c r="K145" s="357" t="str">
        <f>IF(ISBLANK(INDEX('Policy Characteristics'!E:E,MATCH($C145,'Policy Characteristics'!$C:$C,0))),"",INDEX('Policy Characteristics'!E:E,MATCH($C145,'Policy Characteristics'!$C:$C,0)))</f>
        <v>bldgs efficiency standards</v>
      </c>
      <c r="L145" s="379">
        <f>IF(ISBLANK(INDEX('Policy Characteristics'!F:F,MATCH($C145,'Policy Characteristics'!$C:$C,0))),"",INDEX('Policy Characteristics'!F:F,MATCH($C145,'Policy Characteristics'!$C:$C,0)))</f>
        <v>0</v>
      </c>
      <c r="M145" s="379">
        <f>IF(ISBLANK(INDEX('Policy Characteristics'!G:G,MATCH($C145,'Policy Characteristics'!$C:$C,0))),"",INDEX('Policy Characteristics'!G:G,MATCH($C145,'Policy Characteristics'!$C:$C,0)))</f>
        <v>0.75</v>
      </c>
      <c r="N145" s="379">
        <f>IF(ISBLANK(INDEX('Policy Characteristics'!H:H,MATCH($C145,'Policy Characteristics'!$C:$C,0))),"",INDEX('Policy Characteristics'!H:H,MATCH($C145,'Policy Characteristics'!$C:$C,0)))</f>
        <v>0.01</v>
      </c>
      <c r="O145" s="357" t="str">
        <f>IF(ISBLANK(INDEX('Policy Characteristics'!I:I,MATCH($C145,'Policy Characteristics'!$C:$C,0))),"",INDEX('Policy Characteristics'!I:I,MATCH($C145,'Policy Characteristics'!$C:$C,0)))</f>
        <v>% reduction in energy use</v>
      </c>
      <c r="P145" s="357" t="str">
        <f>IF(ISBLANK(INDEX('Policy Characteristics'!J:J,MATCH($C145,'Policy Characteristics'!$C:$C,0))),"",INDEX('Policy Characteristics'!J:J,MATCH($C145,'Policy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5" s="357" t="str">
        <f>IF(ISBLANK(INDEX('Policy Characteristics'!K:K,MATCH($C145,'Policy Characteristics'!$C:$C,0))),"",INDEX('Policy Characteristics'!K:K,MATCH($C145,'Policy Characteristics'!$C:$C,0)))</f>
        <v>buildings-sector-main.html#eff-stds</v>
      </c>
      <c r="R145" s="357" t="str">
        <f>IF(ISBLANK(INDEX('Policy Characteristics'!L:L,MATCH($C145,'Policy Characteristics'!$C:$C,0))),"",INDEX('Policy Characteristics'!L:L,MATCH($C145,'Policy Characteristics'!$C:$C,0)))</f>
        <v>building-energy-efficiency-standards.html</v>
      </c>
    </row>
    <row r="146" spans="1:18" s="5" customFormat="1" x14ac:dyDescent="0.35">
      <c r="A146" s="357" t="str">
        <f>IF(ISBLANK(INDEX('Policy Characteristics'!A:A,MATCH($C146,'Policy Characteristics'!$C:$C,0))),"",INDEX('Policy Characteristics'!A:A,MATCH($C146,'Policy Characteristics'!$C:$C,0)))</f>
        <v>Buildings and Appliances</v>
      </c>
      <c r="B146" s="357" t="str">
        <f>IF(ISBLANK(INDEX('Policy Characteristics'!B:B,MATCH($C146,'Policy Characteristics'!$C:$C,0))),"",INDEX('Policy Characteristics'!B:B,MATCH($C146,'Policy Characteristics'!$C:$C,0)))</f>
        <v>Building Energy Efficiency Standards</v>
      </c>
      <c r="C146" s="361" t="str">
        <f t="shared" si="12"/>
        <v>Reduction in E Use Allowed by Component Eff Std</v>
      </c>
      <c r="D146" s="53" t="s">
        <v>121</v>
      </c>
      <c r="E146" s="53" t="s">
        <v>293</v>
      </c>
      <c r="F146" s="53" t="s">
        <v>127</v>
      </c>
      <c r="G146" s="284" t="s">
        <v>297</v>
      </c>
      <c r="H146" s="54">
        <v>18</v>
      </c>
      <c r="I146" s="53" t="s">
        <v>44</v>
      </c>
      <c r="J146" s="359" t="str">
        <f>IF(ISBLANK(INDEX('Policy Characteristics'!D:D,MATCH($C146,'Policy Characteristics'!$C:$C,0))),"",INDEX('Policy Characteristics'!D:D,MATCH($C146,'Policy Characteristics'!$C:$C,0)))</f>
        <v>Building Energy Efficiency Standards</v>
      </c>
      <c r="K146" s="357" t="str">
        <f>IF(ISBLANK(INDEX('Policy Characteristics'!E:E,MATCH($C146,'Policy Characteristics'!$C:$C,0))),"",INDEX('Policy Characteristics'!E:E,MATCH($C146,'Policy Characteristics'!$C:$C,0)))</f>
        <v>bldgs efficiency standards</v>
      </c>
      <c r="L146" s="379">
        <f>IF(ISBLANK(INDEX('Policy Characteristics'!F:F,MATCH($C146,'Policy Characteristics'!$C:$C,0))),"",INDEX('Policy Characteristics'!F:F,MATCH($C146,'Policy Characteristics'!$C:$C,0)))</f>
        <v>0</v>
      </c>
      <c r="M146" s="379">
        <f>IF(ISBLANK(INDEX('Policy Characteristics'!G:G,MATCH($C146,'Policy Characteristics'!$C:$C,0))),"",INDEX('Policy Characteristics'!G:G,MATCH($C146,'Policy Characteristics'!$C:$C,0)))</f>
        <v>0.75</v>
      </c>
      <c r="N146" s="379">
        <f>IF(ISBLANK(INDEX('Policy Characteristics'!H:H,MATCH($C146,'Policy Characteristics'!$C:$C,0))),"",INDEX('Policy Characteristics'!H:H,MATCH($C146,'Policy Characteristics'!$C:$C,0)))</f>
        <v>0.01</v>
      </c>
      <c r="O146" s="357" t="str">
        <f>IF(ISBLANK(INDEX('Policy Characteristics'!I:I,MATCH($C146,'Policy Characteristics'!$C:$C,0))),"",INDEX('Policy Characteristics'!I:I,MATCH($C146,'Policy Characteristics'!$C:$C,0)))</f>
        <v>% reduction in energy use</v>
      </c>
      <c r="P146" s="357" t="str">
        <f>IF(ISBLANK(INDEX('Policy Characteristics'!J:J,MATCH($C146,'Policy Characteristics'!$C:$C,0))),"",INDEX('Policy Characteristics'!J:J,MATCH($C146,'Policy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6" s="357" t="str">
        <f>IF(ISBLANK(INDEX('Policy Characteristics'!K:K,MATCH($C146,'Policy Characteristics'!$C:$C,0))),"",INDEX('Policy Characteristics'!K:K,MATCH($C146,'Policy Characteristics'!$C:$C,0)))</f>
        <v>buildings-sector-main.html#eff-stds</v>
      </c>
      <c r="R146" s="357" t="str">
        <f>IF(ISBLANK(INDEX('Policy Characteristics'!L:L,MATCH($C146,'Policy Characteristics'!$C:$C,0))),"",INDEX('Policy Characteristics'!L:L,MATCH($C146,'Policy Characteristics'!$C:$C,0)))</f>
        <v>building-energy-efficiency-standards.html</v>
      </c>
    </row>
    <row r="147" spans="1:18" s="5" customFormat="1" x14ac:dyDescent="0.35">
      <c r="A147" s="357" t="str">
        <f>IF(ISBLANK(INDEX('Policy Characteristics'!A:A,MATCH($C147,'Policy Characteristics'!$C:$C,0))),"",INDEX('Policy Characteristics'!A:A,MATCH($C147,'Policy Characteristics'!$C:$C,0)))</f>
        <v>Buildings and Appliances</v>
      </c>
      <c r="B147" s="357" t="str">
        <f>IF(ISBLANK(INDEX('Policy Characteristics'!B:B,MATCH($C147,'Policy Characteristics'!$C:$C,0))),"",INDEX('Policy Characteristics'!B:B,MATCH($C147,'Policy Characteristics'!$C:$C,0)))</f>
        <v>Building Energy Efficiency Standards</v>
      </c>
      <c r="C147" s="361" t="str">
        <f t="shared" si="12"/>
        <v>Reduction in E Use Allowed by Component Eff Std</v>
      </c>
      <c r="D147" s="53" t="s">
        <v>116</v>
      </c>
      <c r="E147" s="53" t="s">
        <v>294</v>
      </c>
      <c r="F147" s="53" t="s">
        <v>122</v>
      </c>
      <c r="G147" s="284" t="s">
        <v>296</v>
      </c>
      <c r="H147" s="54">
        <v>150</v>
      </c>
      <c r="I147" s="53" t="s">
        <v>44</v>
      </c>
      <c r="J147" s="359" t="str">
        <f>IF(ISBLANK(INDEX('Policy Characteristics'!D:D,MATCH($C147,'Policy Characteristics'!$C:$C,0))),"",INDEX('Policy Characteristics'!D:D,MATCH($C147,'Policy Characteristics'!$C:$C,0)))</f>
        <v>Building Energy Efficiency Standards</v>
      </c>
      <c r="K147" s="357" t="str">
        <f>IF(ISBLANK(INDEX('Policy Characteristics'!E:E,MATCH($C147,'Policy Characteristics'!$C:$C,0))),"",INDEX('Policy Characteristics'!E:E,MATCH($C147,'Policy Characteristics'!$C:$C,0)))</f>
        <v>bldgs efficiency standards</v>
      </c>
      <c r="L147" s="379">
        <f>IF(ISBLANK(INDEX('Policy Characteristics'!F:F,MATCH($C147,'Policy Characteristics'!$C:$C,0))),"",INDEX('Policy Characteristics'!F:F,MATCH($C147,'Policy Characteristics'!$C:$C,0)))</f>
        <v>0</v>
      </c>
      <c r="M147" s="379">
        <f>IF(ISBLANK(INDEX('Policy Characteristics'!G:G,MATCH($C147,'Policy Characteristics'!$C:$C,0))),"",INDEX('Policy Characteristics'!G:G,MATCH($C147,'Policy Characteristics'!$C:$C,0)))</f>
        <v>0.75</v>
      </c>
      <c r="N147" s="379">
        <f>IF(ISBLANK(INDEX('Policy Characteristics'!H:H,MATCH($C147,'Policy Characteristics'!$C:$C,0))),"",INDEX('Policy Characteristics'!H:H,MATCH($C147,'Policy Characteristics'!$C:$C,0)))</f>
        <v>0.01</v>
      </c>
      <c r="O147" s="357" t="str">
        <f>IF(ISBLANK(INDEX('Policy Characteristics'!I:I,MATCH($C147,'Policy Characteristics'!$C:$C,0))),"",INDEX('Policy Characteristics'!I:I,MATCH($C147,'Policy Characteristics'!$C:$C,0)))</f>
        <v>% reduction in energy use</v>
      </c>
      <c r="P147" s="357" t="str">
        <f>IF(ISBLANK(INDEX('Policy Characteristics'!J:J,MATCH($C147,'Policy Characteristics'!$C:$C,0))),"",INDEX('Policy Characteristics'!J:J,MATCH($C147,'Policy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7" s="357" t="str">
        <f>IF(ISBLANK(INDEX('Policy Characteristics'!K:K,MATCH($C147,'Policy Characteristics'!$C:$C,0))),"",INDEX('Policy Characteristics'!K:K,MATCH($C147,'Policy Characteristics'!$C:$C,0)))</f>
        <v>buildings-sector-main.html#eff-stds</v>
      </c>
      <c r="R147" s="357" t="str">
        <f>IF(ISBLANK(INDEX('Policy Characteristics'!L:L,MATCH($C147,'Policy Characteristics'!$C:$C,0))),"",INDEX('Policy Characteristics'!L:L,MATCH($C147,'Policy Characteristics'!$C:$C,0)))</f>
        <v>building-energy-efficiency-standards.html</v>
      </c>
    </row>
    <row r="148" spans="1:18" s="5" customFormat="1" x14ac:dyDescent="0.35">
      <c r="A148" s="357" t="str">
        <f>IF(ISBLANK(INDEX('Policy Characteristics'!A:A,MATCH($C148,'Policy Characteristics'!$C:$C,0))),"",INDEX('Policy Characteristics'!A:A,MATCH($C148,'Policy Characteristics'!$C:$C,0)))</f>
        <v>Buildings and Appliances</v>
      </c>
      <c r="B148" s="357" t="str">
        <f>IF(ISBLANK(INDEX('Policy Characteristics'!B:B,MATCH($C148,'Policy Characteristics'!$C:$C,0))),"",INDEX('Policy Characteristics'!B:B,MATCH($C148,'Policy Characteristics'!$C:$C,0)))</f>
        <v>Building Energy Efficiency Standards</v>
      </c>
      <c r="C148" s="361" t="str">
        <f t="shared" si="12"/>
        <v>Reduction in E Use Allowed by Component Eff Std</v>
      </c>
      <c r="D148" s="53" t="s">
        <v>117</v>
      </c>
      <c r="E148" s="53" t="s">
        <v>294</v>
      </c>
      <c r="F148" s="53" t="s">
        <v>123</v>
      </c>
      <c r="G148" s="284" t="s">
        <v>296</v>
      </c>
      <c r="H148" s="54">
        <v>151</v>
      </c>
      <c r="I148" s="53" t="s">
        <v>44</v>
      </c>
      <c r="J148" s="359" t="str">
        <f>IF(ISBLANK(INDEX('Policy Characteristics'!D:D,MATCH($C148,'Policy Characteristics'!$C:$C,0))),"",INDEX('Policy Characteristics'!D:D,MATCH($C148,'Policy Characteristics'!$C:$C,0)))</f>
        <v>Building Energy Efficiency Standards</v>
      </c>
      <c r="K148" s="357" t="str">
        <f>IF(ISBLANK(INDEX('Policy Characteristics'!E:E,MATCH($C148,'Policy Characteristics'!$C:$C,0))),"",INDEX('Policy Characteristics'!E:E,MATCH($C148,'Policy Characteristics'!$C:$C,0)))</f>
        <v>bldgs efficiency standards</v>
      </c>
      <c r="L148" s="379">
        <f>IF(ISBLANK(INDEX('Policy Characteristics'!F:F,MATCH($C148,'Policy Characteristics'!$C:$C,0))),"",INDEX('Policy Characteristics'!F:F,MATCH($C148,'Policy Characteristics'!$C:$C,0)))</f>
        <v>0</v>
      </c>
      <c r="M148" s="379">
        <f>IF(ISBLANK(INDEX('Policy Characteristics'!G:G,MATCH($C148,'Policy Characteristics'!$C:$C,0))),"",INDEX('Policy Characteristics'!G:G,MATCH($C148,'Policy Characteristics'!$C:$C,0)))</f>
        <v>0.75</v>
      </c>
      <c r="N148" s="379">
        <f>IF(ISBLANK(INDEX('Policy Characteristics'!H:H,MATCH($C148,'Policy Characteristics'!$C:$C,0))),"",INDEX('Policy Characteristics'!H:H,MATCH($C148,'Policy Characteristics'!$C:$C,0)))</f>
        <v>0.01</v>
      </c>
      <c r="O148" s="357" t="str">
        <f>IF(ISBLANK(INDEX('Policy Characteristics'!I:I,MATCH($C148,'Policy Characteristics'!$C:$C,0))),"",INDEX('Policy Characteristics'!I:I,MATCH($C148,'Policy Characteristics'!$C:$C,0)))</f>
        <v>% reduction in energy use</v>
      </c>
      <c r="P148" s="357" t="str">
        <f>IF(ISBLANK(INDEX('Policy Characteristics'!J:J,MATCH($C148,'Policy Characteristics'!$C:$C,0))),"",INDEX('Policy Characteristics'!J:J,MATCH($C148,'Policy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8" s="357" t="str">
        <f>IF(ISBLANK(INDEX('Policy Characteristics'!K:K,MATCH($C148,'Policy Characteristics'!$C:$C,0))),"",INDEX('Policy Characteristics'!K:K,MATCH($C148,'Policy Characteristics'!$C:$C,0)))</f>
        <v>buildings-sector-main.html#eff-stds</v>
      </c>
      <c r="R148" s="357" t="str">
        <f>IF(ISBLANK(INDEX('Policy Characteristics'!L:L,MATCH($C148,'Policy Characteristics'!$C:$C,0))),"",INDEX('Policy Characteristics'!L:L,MATCH($C148,'Policy Characteristics'!$C:$C,0)))</f>
        <v>building-energy-efficiency-standards.html</v>
      </c>
    </row>
    <row r="149" spans="1:18" s="5" customFormat="1" x14ac:dyDescent="0.35">
      <c r="A149" s="357" t="str">
        <f>IF(ISBLANK(INDEX('Policy Characteristics'!A:A,MATCH($C149,'Policy Characteristics'!$C:$C,0))),"",INDEX('Policy Characteristics'!A:A,MATCH($C149,'Policy Characteristics'!$C:$C,0)))</f>
        <v>Buildings and Appliances</v>
      </c>
      <c r="B149" s="357" t="str">
        <f>IF(ISBLANK(INDEX('Policy Characteristics'!B:B,MATCH($C149,'Policy Characteristics'!$C:$C,0))),"",INDEX('Policy Characteristics'!B:B,MATCH($C149,'Policy Characteristics'!$C:$C,0)))</f>
        <v>Building Energy Efficiency Standards</v>
      </c>
      <c r="C149" s="361" t="str">
        <f t="shared" si="12"/>
        <v>Reduction in E Use Allowed by Component Eff Std</v>
      </c>
      <c r="D149" s="53" t="s">
        <v>118</v>
      </c>
      <c r="E149" s="53" t="s">
        <v>294</v>
      </c>
      <c r="F149" s="53" t="s">
        <v>124</v>
      </c>
      <c r="G149" s="284" t="s">
        <v>296</v>
      </c>
      <c r="H149" s="54">
        <v>152</v>
      </c>
      <c r="I149" s="53" t="s">
        <v>44</v>
      </c>
      <c r="J149" s="359" t="str">
        <f>IF(ISBLANK(INDEX('Policy Characteristics'!D:D,MATCH($C149,'Policy Characteristics'!$C:$C,0))),"",INDEX('Policy Characteristics'!D:D,MATCH($C149,'Policy Characteristics'!$C:$C,0)))</f>
        <v>Building Energy Efficiency Standards</v>
      </c>
      <c r="K149" s="357" t="str">
        <f>IF(ISBLANK(INDEX('Policy Characteristics'!E:E,MATCH($C149,'Policy Characteristics'!$C:$C,0))),"",INDEX('Policy Characteristics'!E:E,MATCH($C149,'Policy Characteristics'!$C:$C,0)))</f>
        <v>bldgs efficiency standards</v>
      </c>
      <c r="L149" s="379">
        <f>IF(ISBLANK(INDEX('Policy Characteristics'!F:F,MATCH($C149,'Policy Characteristics'!$C:$C,0))),"",INDEX('Policy Characteristics'!F:F,MATCH($C149,'Policy Characteristics'!$C:$C,0)))</f>
        <v>0</v>
      </c>
      <c r="M149" s="379">
        <f>IF(ISBLANK(INDEX('Policy Characteristics'!G:G,MATCH($C149,'Policy Characteristics'!$C:$C,0))),"",INDEX('Policy Characteristics'!G:G,MATCH($C149,'Policy Characteristics'!$C:$C,0)))</f>
        <v>0.75</v>
      </c>
      <c r="N149" s="379">
        <f>IF(ISBLANK(INDEX('Policy Characteristics'!H:H,MATCH($C149,'Policy Characteristics'!$C:$C,0))),"",INDEX('Policy Characteristics'!H:H,MATCH($C149,'Policy Characteristics'!$C:$C,0)))</f>
        <v>0.01</v>
      </c>
      <c r="O149" s="357" t="str">
        <f>IF(ISBLANK(INDEX('Policy Characteristics'!I:I,MATCH($C149,'Policy Characteristics'!$C:$C,0))),"",INDEX('Policy Characteristics'!I:I,MATCH($C149,'Policy Characteristics'!$C:$C,0)))</f>
        <v>% reduction in energy use</v>
      </c>
      <c r="P149" s="357" t="str">
        <f>IF(ISBLANK(INDEX('Policy Characteristics'!J:J,MATCH($C149,'Policy Characteristics'!$C:$C,0))),"",INDEX('Policy Characteristics'!J:J,MATCH($C149,'Policy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9" s="357" t="str">
        <f>IF(ISBLANK(INDEX('Policy Characteristics'!K:K,MATCH($C149,'Policy Characteristics'!$C:$C,0))),"",INDEX('Policy Characteristics'!K:K,MATCH($C149,'Policy Characteristics'!$C:$C,0)))</f>
        <v>buildings-sector-main.html#eff-stds</v>
      </c>
      <c r="R149" s="357" t="str">
        <f>IF(ISBLANK(INDEX('Policy Characteristics'!L:L,MATCH($C149,'Policy Characteristics'!$C:$C,0))),"",INDEX('Policy Characteristics'!L:L,MATCH($C149,'Policy Characteristics'!$C:$C,0)))</f>
        <v>building-energy-efficiency-standards.html</v>
      </c>
    </row>
    <row r="150" spans="1:18" s="5" customFormat="1" x14ac:dyDescent="0.35">
      <c r="A150" s="357" t="str">
        <f>IF(ISBLANK(INDEX('Policy Characteristics'!A:A,MATCH($C150,'Policy Characteristics'!$C:$C,0))),"",INDEX('Policy Characteristics'!A:A,MATCH($C150,'Policy Characteristics'!$C:$C,0)))</f>
        <v>Buildings and Appliances</v>
      </c>
      <c r="B150" s="357" t="str">
        <f>IF(ISBLANK(INDEX('Policy Characteristics'!B:B,MATCH($C150,'Policy Characteristics'!$C:$C,0))),"",INDEX('Policy Characteristics'!B:B,MATCH($C150,'Policy Characteristics'!$C:$C,0)))</f>
        <v>Building Energy Efficiency Standards</v>
      </c>
      <c r="C150" s="361" t="str">
        <f t="shared" si="12"/>
        <v>Reduction in E Use Allowed by Component Eff Std</v>
      </c>
      <c r="D150" s="53" t="s">
        <v>119</v>
      </c>
      <c r="E150" s="53" t="s">
        <v>294</v>
      </c>
      <c r="F150" s="53" t="s">
        <v>125</v>
      </c>
      <c r="G150" s="284" t="s">
        <v>296</v>
      </c>
      <c r="H150" s="54">
        <v>153</v>
      </c>
      <c r="I150" s="53" t="s">
        <v>44</v>
      </c>
      <c r="J150" s="359" t="str">
        <f>IF(ISBLANK(INDEX('Policy Characteristics'!D:D,MATCH($C150,'Policy Characteristics'!$C:$C,0))),"",INDEX('Policy Characteristics'!D:D,MATCH($C150,'Policy Characteristics'!$C:$C,0)))</f>
        <v>Building Energy Efficiency Standards</v>
      </c>
      <c r="K150" s="357" t="str">
        <f>IF(ISBLANK(INDEX('Policy Characteristics'!E:E,MATCH($C150,'Policy Characteristics'!$C:$C,0))),"",INDEX('Policy Characteristics'!E:E,MATCH($C150,'Policy Characteristics'!$C:$C,0)))</f>
        <v>bldgs efficiency standards</v>
      </c>
      <c r="L150" s="379">
        <f>IF(ISBLANK(INDEX('Policy Characteristics'!F:F,MATCH($C150,'Policy Characteristics'!$C:$C,0))),"",INDEX('Policy Characteristics'!F:F,MATCH($C150,'Policy Characteristics'!$C:$C,0)))</f>
        <v>0</v>
      </c>
      <c r="M150" s="379">
        <f>IF(ISBLANK(INDEX('Policy Characteristics'!G:G,MATCH($C150,'Policy Characteristics'!$C:$C,0))),"",INDEX('Policy Characteristics'!G:G,MATCH($C150,'Policy Characteristics'!$C:$C,0)))</f>
        <v>0.75</v>
      </c>
      <c r="N150" s="379">
        <f>IF(ISBLANK(INDEX('Policy Characteristics'!H:H,MATCH($C150,'Policy Characteristics'!$C:$C,0))),"",INDEX('Policy Characteristics'!H:H,MATCH($C150,'Policy Characteristics'!$C:$C,0)))</f>
        <v>0.01</v>
      </c>
      <c r="O150" s="357" t="str">
        <f>IF(ISBLANK(INDEX('Policy Characteristics'!I:I,MATCH($C150,'Policy Characteristics'!$C:$C,0))),"",INDEX('Policy Characteristics'!I:I,MATCH($C150,'Policy Characteristics'!$C:$C,0)))</f>
        <v>% reduction in energy use</v>
      </c>
      <c r="P150" s="357" t="str">
        <f>IF(ISBLANK(INDEX('Policy Characteristics'!J:J,MATCH($C150,'Policy Characteristics'!$C:$C,0))),"",INDEX('Policy Characteristics'!J:J,MATCH($C150,'Policy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0" s="357" t="str">
        <f>IF(ISBLANK(INDEX('Policy Characteristics'!K:K,MATCH($C150,'Policy Characteristics'!$C:$C,0))),"",INDEX('Policy Characteristics'!K:K,MATCH($C150,'Policy Characteristics'!$C:$C,0)))</f>
        <v>buildings-sector-main.html#eff-stds</v>
      </c>
      <c r="R150" s="357" t="str">
        <f>IF(ISBLANK(INDEX('Policy Characteristics'!L:L,MATCH($C150,'Policy Characteristics'!$C:$C,0))),"",INDEX('Policy Characteristics'!L:L,MATCH($C150,'Policy Characteristics'!$C:$C,0)))</f>
        <v>building-energy-efficiency-standards.html</v>
      </c>
    </row>
    <row r="151" spans="1:18" s="5" customFormat="1" x14ac:dyDescent="0.35">
      <c r="A151" s="357" t="str">
        <f>IF(ISBLANK(INDEX('Policy Characteristics'!A:A,MATCH($C151,'Policy Characteristics'!$C:$C,0))),"",INDEX('Policy Characteristics'!A:A,MATCH($C151,'Policy Characteristics'!$C:$C,0)))</f>
        <v>Buildings and Appliances</v>
      </c>
      <c r="B151" s="357" t="str">
        <f>IF(ISBLANK(INDEX('Policy Characteristics'!B:B,MATCH($C151,'Policy Characteristics'!$C:$C,0))),"",INDEX('Policy Characteristics'!B:B,MATCH($C151,'Policy Characteristics'!$C:$C,0)))</f>
        <v>Building Energy Efficiency Standards</v>
      </c>
      <c r="C151" s="361" t="str">
        <f t="shared" si="12"/>
        <v>Reduction in E Use Allowed by Component Eff Std</v>
      </c>
      <c r="D151" s="53" t="s">
        <v>120</v>
      </c>
      <c r="E151" s="53" t="s">
        <v>294</v>
      </c>
      <c r="F151" s="53" t="s">
        <v>126</v>
      </c>
      <c r="G151" s="284" t="s">
        <v>296</v>
      </c>
      <c r="H151" s="54">
        <v>154</v>
      </c>
      <c r="I151" s="53" t="s">
        <v>44</v>
      </c>
      <c r="J151" s="359" t="str">
        <f>IF(ISBLANK(INDEX('Policy Characteristics'!D:D,MATCH($C151,'Policy Characteristics'!$C:$C,0))),"",INDEX('Policy Characteristics'!D:D,MATCH($C151,'Policy Characteristics'!$C:$C,0)))</f>
        <v>Building Energy Efficiency Standards</v>
      </c>
      <c r="K151" s="357" t="str">
        <f>IF(ISBLANK(INDEX('Policy Characteristics'!E:E,MATCH($C151,'Policy Characteristics'!$C:$C,0))),"",INDEX('Policy Characteristics'!E:E,MATCH($C151,'Policy Characteristics'!$C:$C,0)))</f>
        <v>bldgs efficiency standards</v>
      </c>
      <c r="L151" s="379">
        <f>IF(ISBLANK(INDEX('Policy Characteristics'!F:F,MATCH($C151,'Policy Characteristics'!$C:$C,0))),"",INDEX('Policy Characteristics'!F:F,MATCH($C151,'Policy Characteristics'!$C:$C,0)))</f>
        <v>0</v>
      </c>
      <c r="M151" s="379">
        <f>IF(ISBLANK(INDEX('Policy Characteristics'!G:G,MATCH($C151,'Policy Characteristics'!$C:$C,0))),"",INDEX('Policy Characteristics'!G:G,MATCH($C151,'Policy Characteristics'!$C:$C,0)))</f>
        <v>0.75</v>
      </c>
      <c r="N151" s="379">
        <f>IF(ISBLANK(INDEX('Policy Characteristics'!H:H,MATCH($C151,'Policy Characteristics'!$C:$C,0))),"",INDEX('Policy Characteristics'!H:H,MATCH($C151,'Policy Characteristics'!$C:$C,0)))</f>
        <v>0.01</v>
      </c>
      <c r="O151" s="357" t="str">
        <f>IF(ISBLANK(INDEX('Policy Characteristics'!I:I,MATCH($C151,'Policy Characteristics'!$C:$C,0))),"",INDEX('Policy Characteristics'!I:I,MATCH($C151,'Policy Characteristics'!$C:$C,0)))</f>
        <v>% reduction in energy use</v>
      </c>
      <c r="P151" s="357" t="str">
        <f>IF(ISBLANK(INDEX('Policy Characteristics'!J:J,MATCH($C151,'Policy Characteristics'!$C:$C,0))),"",INDEX('Policy Characteristics'!J:J,MATCH($C151,'Policy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1" s="357" t="str">
        <f>IF(ISBLANK(INDEX('Policy Characteristics'!K:K,MATCH($C151,'Policy Characteristics'!$C:$C,0))),"",INDEX('Policy Characteristics'!K:K,MATCH($C151,'Policy Characteristics'!$C:$C,0)))</f>
        <v>buildings-sector-main.html#eff-stds</v>
      </c>
      <c r="R151" s="357" t="str">
        <f>IF(ISBLANK(INDEX('Policy Characteristics'!L:L,MATCH($C151,'Policy Characteristics'!$C:$C,0))),"",INDEX('Policy Characteristics'!L:L,MATCH($C151,'Policy Characteristics'!$C:$C,0)))</f>
        <v>building-energy-efficiency-standards.html</v>
      </c>
    </row>
    <row r="152" spans="1:18" s="5" customFormat="1" x14ac:dyDescent="0.35">
      <c r="A152" s="357" t="str">
        <f>IF(ISBLANK(INDEX('Policy Characteristics'!A:A,MATCH($C152,'Policy Characteristics'!$C:$C,0))),"",INDEX('Policy Characteristics'!A:A,MATCH($C152,'Policy Characteristics'!$C:$C,0)))</f>
        <v>Buildings and Appliances</v>
      </c>
      <c r="B152" s="357" t="str">
        <f>IF(ISBLANK(INDEX('Policy Characteristics'!B:B,MATCH($C152,'Policy Characteristics'!$C:$C,0))),"",INDEX('Policy Characteristics'!B:B,MATCH($C152,'Policy Characteristics'!$C:$C,0)))</f>
        <v>Building Energy Efficiency Standards</v>
      </c>
      <c r="C152" s="361" t="str">
        <f t="shared" si="12"/>
        <v>Reduction in E Use Allowed by Component Eff Std</v>
      </c>
      <c r="D152" s="53" t="s">
        <v>121</v>
      </c>
      <c r="E152" s="53" t="s">
        <v>294</v>
      </c>
      <c r="F152" s="53" t="s">
        <v>127</v>
      </c>
      <c r="G152" s="284" t="s">
        <v>296</v>
      </c>
      <c r="H152" s="54">
        <v>155</v>
      </c>
      <c r="I152" s="53" t="s">
        <v>44</v>
      </c>
      <c r="J152" s="359" t="str">
        <f>IF(ISBLANK(INDEX('Policy Characteristics'!D:D,MATCH($C152,'Policy Characteristics'!$C:$C,0))),"",INDEX('Policy Characteristics'!D:D,MATCH($C152,'Policy Characteristics'!$C:$C,0)))</f>
        <v>Building Energy Efficiency Standards</v>
      </c>
      <c r="K152" s="357" t="str">
        <f>IF(ISBLANK(INDEX('Policy Characteristics'!E:E,MATCH($C152,'Policy Characteristics'!$C:$C,0))),"",INDEX('Policy Characteristics'!E:E,MATCH($C152,'Policy Characteristics'!$C:$C,0)))</f>
        <v>bldgs efficiency standards</v>
      </c>
      <c r="L152" s="379">
        <f>IF(ISBLANK(INDEX('Policy Characteristics'!F:F,MATCH($C152,'Policy Characteristics'!$C:$C,0))),"",INDEX('Policy Characteristics'!F:F,MATCH($C152,'Policy Characteristics'!$C:$C,0)))</f>
        <v>0</v>
      </c>
      <c r="M152" s="379">
        <f>IF(ISBLANK(INDEX('Policy Characteristics'!G:G,MATCH($C152,'Policy Characteristics'!$C:$C,0))),"",INDEX('Policy Characteristics'!G:G,MATCH($C152,'Policy Characteristics'!$C:$C,0)))</f>
        <v>0.75</v>
      </c>
      <c r="N152" s="379">
        <f>IF(ISBLANK(INDEX('Policy Characteristics'!H:H,MATCH($C152,'Policy Characteristics'!$C:$C,0))),"",INDEX('Policy Characteristics'!H:H,MATCH($C152,'Policy Characteristics'!$C:$C,0)))</f>
        <v>0.01</v>
      </c>
      <c r="O152" s="357" t="str">
        <f>IF(ISBLANK(INDEX('Policy Characteristics'!I:I,MATCH($C152,'Policy Characteristics'!$C:$C,0))),"",INDEX('Policy Characteristics'!I:I,MATCH($C152,'Policy Characteristics'!$C:$C,0)))</f>
        <v>% reduction in energy use</v>
      </c>
      <c r="P152" s="357" t="str">
        <f>IF(ISBLANK(INDEX('Policy Characteristics'!J:J,MATCH($C152,'Policy Characteristics'!$C:$C,0))),"",INDEX('Policy Characteristics'!J:J,MATCH($C152,'Policy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2" s="357" t="str">
        <f>IF(ISBLANK(INDEX('Policy Characteristics'!K:K,MATCH($C152,'Policy Characteristics'!$C:$C,0))),"",INDEX('Policy Characteristics'!K:K,MATCH($C152,'Policy Characteristics'!$C:$C,0)))</f>
        <v>buildings-sector-main.html#eff-stds</v>
      </c>
      <c r="R152" s="357" t="str">
        <f>IF(ISBLANK(INDEX('Policy Characteristics'!L:L,MATCH($C152,'Policy Characteristics'!$C:$C,0))),"",INDEX('Policy Characteristics'!L:L,MATCH($C152,'Policy Characteristics'!$C:$C,0)))</f>
        <v>building-energy-efficiency-standards.html</v>
      </c>
    </row>
    <row r="153" spans="1:18" s="5" customFormat="1" x14ac:dyDescent="0.35">
      <c r="A153" s="357" t="str">
        <f>IF(ISBLANK(INDEX('Policy Characteristics'!A:A,MATCH($C153,'Policy Characteristics'!$C:$C,0))),"",INDEX('Policy Characteristics'!A:A,MATCH($C153,'Policy Characteristics'!$C:$C,0)))</f>
        <v>Buildings and Appliances</v>
      </c>
      <c r="B153" s="357" t="str">
        <f>IF(ISBLANK(INDEX('Policy Characteristics'!B:B,MATCH($C153,'Policy Characteristics'!$C:$C,0))),"",INDEX('Policy Characteristics'!B:B,MATCH($C153,'Policy Characteristics'!$C:$C,0)))</f>
        <v>Building Energy Efficiency Standards</v>
      </c>
      <c r="C153" s="361" t="str">
        <f t="shared" si="12"/>
        <v>Reduction in E Use Allowed by Component Eff Std</v>
      </c>
      <c r="D153" s="53" t="s">
        <v>116</v>
      </c>
      <c r="E153" s="53" t="s">
        <v>295</v>
      </c>
      <c r="F153" s="53" t="s">
        <v>122</v>
      </c>
      <c r="G153" s="284" t="s">
        <v>172</v>
      </c>
      <c r="H153" s="54">
        <v>156</v>
      </c>
      <c r="I153" s="53" t="s">
        <v>44</v>
      </c>
      <c r="J153" s="359" t="str">
        <f>IF(ISBLANK(INDEX('Policy Characteristics'!D:D,MATCH($C153,'Policy Characteristics'!$C:$C,0))),"",INDEX('Policy Characteristics'!D:D,MATCH($C153,'Policy Characteristics'!$C:$C,0)))</f>
        <v>Building Energy Efficiency Standards</v>
      </c>
      <c r="K153" s="357" t="str">
        <f>IF(ISBLANK(INDEX('Policy Characteristics'!E:E,MATCH($C153,'Policy Characteristics'!$C:$C,0))),"",INDEX('Policy Characteristics'!E:E,MATCH($C153,'Policy Characteristics'!$C:$C,0)))</f>
        <v>bldgs efficiency standards</v>
      </c>
      <c r="L153" s="379">
        <f>IF(ISBLANK(INDEX('Policy Characteristics'!F:F,MATCH($C153,'Policy Characteristics'!$C:$C,0))),"",INDEX('Policy Characteristics'!F:F,MATCH($C153,'Policy Characteristics'!$C:$C,0)))</f>
        <v>0</v>
      </c>
      <c r="M153" s="379">
        <f>IF(ISBLANK(INDEX('Policy Characteristics'!G:G,MATCH($C153,'Policy Characteristics'!$C:$C,0))),"",INDEX('Policy Characteristics'!G:G,MATCH($C153,'Policy Characteristics'!$C:$C,0)))</f>
        <v>0.75</v>
      </c>
      <c r="N153" s="379">
        <f>IF(ISBLANK(INDEX('Policy Characteristics'!H:H,MATCH($C153,'Policy Characteristics'!$C:$C,0))),"",INDEX('Policy Characteristics'!H:H,MATCH($C153,'Policy Characteristics'!$C:$C,0)))</f>
        <v>0.01</v>
      </c>
      <c r="O153" s="357" t="str">
        <f>IF(ISBLANK(INDEX('Policy Characteristics'!I:I,MATCH($C153,'Policy Characteristics'!$C:$C,0))),"",INDEX('Policy Characteristics'!I:I,MATCH($C153,'Policy Characteristics'!$C:$C,0)))</f>
        <v>% reduction in energy use</v>
      </c>
      <c r="P153" s="357" t="str">
        <f>IF(ISBLANK(INDEX('Policy Characteristics'!J:J,MATCH($C153,'Policy Characteristics'!$C:$C,0))),"",INDEX('Policy Characteristics'!J:J,MATCH($C153,'Policy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3" s="357" t="str">
        <f>IF(ISBLANK(INDEX('Policy Characteristics'!K:K,MATCH($C153,'Policy Characteristics'!$C:$C,0))),"",INDEX('Policy Characteristics'!K:K,MATCH($C153,'Policy Characteristics'!$C:$C,0)))</f>
        <v>buildings-sector-main.html#eff-stds</v>
      </c>
      <c r="R153" s="357" t="str">
        <f>IF(ISBLANK(INDEX('Policy Characteristics'!L:L,MATCH($C153,'Policy Characteristics'!$C:$C,0))),"",INDEX('Policy Characteristics'!L:L,MATCH($C153,'Policy Characteristics'!$C:$C,0)))</f>
        <v>building-energy-efficiency-standards.html</v>
      </c>
    </row>
    <row r="154" spans="1:18" s="5" customFormat="1" x14ac:dyDescent="0.35">
      <c r="A154" s="357" t="str">
        <f>IF(ISBLANK(INDEX('Policy Characteristics'!A:A,MATCH($C154,'Policy Characteristics'!$C:$C,0))),"",INDEX('Policy Characteristics'!A:A,MATCH($C154,'Policy Characteristics'!$C:$C,0)))</f>
        <v>Buildings and Appliances</v>
      </c>
      <c r="B154" s="357" t="str">
        <f>IF(ISBLANK(INDEX('Policy Characteristics'!B:B,MATCH($C154,'Policy Characteristics'!$C:$C,0))),"",INDEX('Policy Characteristics'!B:B,MATCH($C154,'Policy Characteristics'!$C:$C,0)))</f>
        <v>Building Energy Efficiency Standards</v>
      </c>
      <c r="C154" s="361" t="str">
        <f t="shared" si="12"/>
        <v>Reduction in E Use Allowed by Component Eff Std</v>
      </c>
      <c r="D154" s="53" t="s">
        <v>117</v>
      </c>
      <c r="E154" s="53" t="s">
        <v>295</v>
      </c>
      <c r="F154" s="53" t="s">
        <v>123</v>
      </c>
      <c r="G154" s="284" t="s">
        <v>172</v>
      </c>
      <c r="H154" s="54">
        <v>157</v>
      </c>
      <c r="I154" s="53" t="s">
        <v>44</v>
      </c>
      <c r="J154" s="359" t="str">
        <f>IF(ISBLANK(INDEX('Policy Characteristics'!D:D,MATCH($C154,'Policy Characteristics'!$C:$C,0))),"",INDEX('Policy Characteristics'!D:D,MATCH($C154,'Policy Characteristics'!$C:$C,0)))</f>
        <v>Building Energy Efficiency Standards</v>
      </c>
      <c r="K154" s="357" t="str">
        <f>IF(ISBLANK(INDEX('Policy Characteristics'!E:E,MATCH($C154,'Policy Characteristics'!$C:$C,0))),"",INDEX('Policy Characteristics'!E:E,MATCH($C154,'Policy Characteristics'!$C:$C,0)))</f>
        <v>bldgs efficiency standards</v>
      </c>
      <c r="L154" s="379">
        <f>IF(ISBLANK(INDEX('Policy Characteristics'!F:F,MATCH($C154,'Policy Characteristics'!$C:$C,0))),"",INDEX('Policy Characteristics'!F:F,MATCH($C154,'Policy Characteristics'!$C:$C,0)))</f>
        <v>0</v>
      </c>
      <c r="M154" s="379">
        <f>IF(ISBLANK(INDEX('Policy Characteristics'!G:G,MATCH($C154,'Policy Characteristics'!$C:$C,0))),"",INDEX('Policy Characteristics'!G:G,MATCH($C154,'Policy Characteristics'!$C:$C,0)))</f>
        <v>0.75</v>
      </c>
      <c r="N154" s="379">
        <f>IF(ISBLANK(INDEX('Policy Characteristics'!H:H,MATCH($C154,'Policy Characteristics'!$C:$C,0))),"",INDEX('Policy Characteristics'!H:H,MATCH($C154,'Policy Characteristics'!$C:$C,0)))</f>
        <v>0.01</v>
      </c>
      <c r="O154" s="357" t="str">
        <f>IF(ISBLANK(INDEX('Policy Characteristics'!I:I,MATCH($C154,'Policy Characteristics'!$C:$C,0))),"",INDEX('Policy Characteristics'!I:I,MATCH($C154,'Policy Characteristics'!$C:$C,0)))</f>
        <v>% reduction in energy use</v>
      </c>
      <c r="P154" s="357" t="str">
        <f>IF(ISBLANK(INDEX('Policy Characteristics'!J:J,MATCH($C154,'Policy Characteristics'!$C:$C,0))),"",INDEX('Policy Characteristics'!J:J,MATCH($C154,'Policy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4" s="357" t="str">
        <f>IF(ISBLANK(INDEX('Policy Characteristics'!K:K,MATCH($C154,'Policy Characteristics'!$C:$C,0))),"",INDEX('Policy Characteristics'!K:K,MATCH($C154,'Policy Characteristics'!$C:$C,0)))</f>
        <v>buildings-sector-main.html#eff-stds</v>
      </c>
      <c r="R154" s="357" t="str">
        <f>IF(ISBLANK(INDEX('Policy Characteristics'!L:L,MATCH($C154,'Policy Characteristics'!$C:$C,0))),"",INDEX('Policy Characteristics'!L:L,MATCH($C154,'Policy Characteristics'!$C:$C,0)))</f>
        <v>building-energy-efficiency-standards.html</v>
      </c>
    </row>
    <row r="155" spans="1:18" s="5" customFormat="1" x14ac:dyDescent="0.35">
      <c r="A155" s="357" t="str">
        <f>IF(ISBLANK(INDEX('Policy Characteristics'!A:A,MATCH($C155,'Policy Characteristics'!$C:$C,0))),"",INDEX('Policy Characteristics'!A:A,MATCH($C155,'Policy Characteristics'!$C:$C,0)))</f>
        <v>Buildings and Appliances</v>
      </c>
      <c r="B155" s="357" t="str">
        <f>IF(ISBLANK(INDEX('Policy Characteristics'!B:B,MATCH($C155,'Policy Characteristics'!$C:$C,0))),"",INDEX('Policy Characteristics'!B:B,MATCH($C155,'Policy Characteristics'!$C:$C,0)))</f>
        <v>Building Energy Efficiency Standards</v>
      </c>
      <c r="C155" s="361" t="str">
        <f t="shared" si="12"/>
        <v>Reduction in E Use Allowed by Component Eff Std</v>
      </c>
      <c r="D155" s="53" t="s">
        <v>118</v>
      </c>
      <c r="E155" s="53" t="s">
        <v>295</v>
      </c>
      <c r="F155" s="53" t="s">
        <v>124</v>
      </c>
      <c r="G155" s="284" t="s">
        <v>172</v>
      </c>
      <c r="H155" s="54">
        <v>158</v>
      </c>
      <c r="I155" s="53" t="s">
        <v>44</v>
      </c>
      <c r="J155" s="359" t="str">
        <f>IF(ISBLANK(INDEX('Policy Characteristics'!D:D,MATCH($C155,'Policy Characteristics'!$C:$C,0))),"",INDEX('Policy Characteristics'!D:D,MATCH($C155,'Policy Characteristics'!$C:$C,0)))</f>
        <v>Building Energy Efficiency Standards</v>
      </c>
      <c r="K155" s="357" t="str">
        <f>IF(ISBLANK(INDEX('Policy Characteristics'!E:E,MATCH($C155,'Policy Characteristics'!$C:$C,0))),"",INDEX('Policy Characteristics'!E:E,MATCH($C155,'Policy Characteristics'!$C:$C,0)))</f>
        <v>bldgs efficiency standards</v>
      </c>
      <c r="L155" s="379">
        <f>IF(ISBLANK(INDEX('Policy Characteristics'!F:F,MATCH($C155,'Policy Characteristics'!$C:$C,0))),"",INDEX('Policy Characteristics'!F:F,MATCH($C155,'Policy Characteristics'!$C:$C,0)))</f>
        <v>0</v>
      </c>
      <c r="M155" s="379">
        <f>IF(ISBLANK(INDEX('Policy Characteristics'!G:G,MATCH($C155,'Policy Characteristics'!$C:$C,0))),"",INDEX('Policy Characteristics'!G:G,MATCH($C155,'Policy Characteristics'!$C:$C,0)))</f>
        <v>0.75</v>
      </c>
      <c r="N155" s="379">
        <f>IF(ISBLANK(INDEX('Policy Characteristics'!H:H,MATCH($C155,'Policy Characteristics'!$C:$C,0))),"",INDEX('Policy Characteristics'!H:H,MATCH($C155,'Policy Characteristics'!$C:$C,0)))</f>
        <v>0.01</v>
      </c>
      <c r="O155" s="357" t="str">
        <f>IF(ISBLANK(INDEX('Policy Characteristics'!I:I,MATCH($C155,'Policy Characteristics'!$C:$C,0))),"",INDEX('Policy Characteristics'!I:I,MATCH($C155,'Policy Characteristics'!$C:$C,0)))</f>
        <v>% reduction in energy use</v>
      </c>
      <c r="P155" s="357" t="str">
        <f>IF(ISBLANK(INDEX('Policy Characteristics'!J:J,MATCH($C155,'Policy Characteristics'!$C:$C,0))),"",INDEX('Policy Characteristics'!J:J,MATCH($C155,'Policy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5" s="357" t="str">
        <f>IF(ISBLANK(INDEX('Policy Characteristics'!K:K,MATCH($C155,'Policy Characteristics'!$C:$C,0))),"",INDEX('Policy Characteristics'!K:K,MATCH($C155,'Policy Characteristics'!$C:$C,0)))</f>
        <v>buildings-sector-main.html#eff-stds</v>
      </c>
      <c r="R155" s="357" t="str">
        <f>IF(ISBLANK(INDEX('Policy Characteristics'!L:L,MATCH($C155,'Policy Characteristics'!$C:$C,0))),"",INDEX('Policy Characteristics'!L:L,MATCH($C155,'Policy Characteristics'!$C:$C,0)))</f>
        <v>building-energy-efficiency-standards.html</v>
      </c>
    </row>
    <row r="156" spans="1:18" s="5" customFormat="1" x14ac:dyDescent="0.35">
      <c r="A156" s="357" t="str">
        <f>IF(ISBLANK(INDEX('Policy Characteristics'!A:A,MATCH($C156,'Policy Characteristics'!$C:$C,0))),"",INDEX('Policy Characteristics'!A:A,MATCH($C156,'Policy Characteristics'!$C:$C,0)))</f>
        <v>Buildings and Appliances</v>
      </c>
      <c r="B156" s="357" t="str">
        <f>IF(ISBLANK(INDEX('Policy Characteristics'!B:B,MATCH($C156,'Policy Characteristics'!$C:$C,0))),"",INDEX('Policy Characteristics'!B:B,MATCH($C156,'Policy Characteristics'!$C:$C,0)))</f>
        <v>Building Energy Efficiency Standards</v>
      </c>
      <c r="C156" s="361" t="str">
        <f t="shared" si="12"/>
        <v>Reduction in E Use Allowed by Component Eff Std</v>
      </c>
      <c r="D156" s="53" t="s">
        <v>119</v>
      </c>
      <c r="E156" s="53" t="s">
        <v>295</v>
      </c>
      <c r="F156" s="53" t="s">
        <v>125</v>
      </c>
      <c r="G156" s="284" t="s">
        <v>172</v>
      </c>
      <c r="H156" s="54">
        <v>159</v>
      </c>
      <c r="I156" s="53" t="s">
        <v>44</v>
      </c>
      <c r="J156" s="359" t="str">
        <f>IF(ISBLANK(INDEX('Policy Characteristics'!D:D,MATCH($C156,'Policy Characteristics'!$C:$C,0))),"",INDEX('Policy Characteristics'!D:D,MATCH($C156,'Policy Characteristics'!$C:$C,0)))</f>
        <v>Building Energy Efficiency Standards</v>
      </c>
      <c r="K156" s="357" t="str">
        <f>IF(ISBLANK(INDEX('Policy Characteristics'!E:E,MATCH($C156,'Policy Characteristics'!$C:$C,0))),"",INDEX('Policy Characteristics'!E:E,MATCH($C156,'Policy Characteristics'!$C:$C,0)))</f>
        <v>bldgs efficiency standards</v>
      </c>
      <c r="L156" s="379">
        <f>IF(ISBLANK(INDEX('Policy Characteristics'!F:F,MATCH($C156,'Policy Characteristics'!$C:$C,0))),"",INDEX('Policy Characteristics'!F:F,MATCH($C156,'Policy Characteristics'!$C:$C,0)))</f>
        <v>0</v>
      </c>
      <c r="M156" s="379">
        <f>IF(ISBLANK(INDEX('Policy Characteristics'!G:G,MATCH($C156,'Policy Characteristics'!$C:$C,0))),"",INDEX('Policy Characteristics'!G:G,MATCH($C156,'Policy Characteristics'!$C:$C,0)))</f>
        <v>0.75</v>
      </c>
      <c r="N156" s="379">
        <f>IF(ISBLANK(INDEX('Policy Characteristics'!H:H,MATCH($C156,'Policy Characteristics'!$C:$C,0))),"",INDEX('Policy Characteristics'!H:H,MATCH($C156,'Policy Characteristics'!$C:$C,0)))</f>
        <v>0.01</v>
      </c>
      <c r="O156" s="357" t="str">
        <f>IF(ISBLANK(INDEX('Policy Characteristics'!I:I,MATCH($C156,'Policy Characteristics'!$C:$C,0))),"",INDEX('Policy Characteristics'!I:I,MATCH($C156,'Policy Characteristics'!$C:$C,0)))</f>
        <v>% reduction in energy use</v>
      </c>
      <c r="P156" s="357" t="str">
        <f>IF(ISBLANK(INDEX('Policy Characteristics'!J:J,MATCH($C156,'Policy Characteristics'!$C:$C,0))),"",INDEX('Policy Characteristics'!J:J,MATCH($C156,'Policy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6" s="357" t="str">
        <f>IF(ISBLANK(INDEX('Policy Characteristics'!K:K,MATCH($C156,'Policy Characteristics'!$C:$C,0))),"",INDEX('Policy Characteristics'!K:K,MATCH($C156,'Policy Characteristics'!$C:$C,0)))</f>
        <v>buildings-sector-main.html#eff-stds</v>
      </c>
      <c r="R156" s="357" t="str">
        <f>IF(ISBLANK(INDEX('Policy Characteristics'!L:L,MATCH($C156,'Policy Characteristics'!$C:$C,0))),"",INDEX('Policy Characteristics'!L:L,MATCH($C156,'Policy Characteristics'!$C:$C,0)))</f>
        <v>building-energy-efficiency-standards.html</v>
      </c>
    </row>
    <row r="157" spans="1:18" s="5" customFormat="1" x14ac:dyDescent="0.35">
      <c r="A157" s="357" t="str">
        <f>IF(ISBLANK(INDEX('Policy Characteristics'!A:A,MATCH($C157,'Policy Characteristics'!$C:$C,0))),"",INDEX('Policy Characteristics'!A:A,MATCH($C157,'Policy Characteristics'!$C:$C,0)))</f>
        <v>Buildings and Appliances</v>
      </c>
      <c r="B157" s="357" t="str">
        <f>IF(ISBLANK(INDEX('Policy Characteristics'!B:B,MATCH($C157,'Policy Characteristics'!$C:$C,0))),"",INDEX('Policy Characteristics'!B:B,MATCH($C157,'Policy Characteristics'!$C:$C,0)))</f>
        <v>Building Energy Efficiency Standards</v>
      </c>
      <c r="C157" s="361" t="str">
        <f t="shared" si="12"/>
        <v>Reduction in E Use Allowed by Component Eff Std</v>
      </c>
      <c r="D157" s="53" t="s">
        <v>120</v>
      </c>
      <c r="E157" s="53" t="s">
        <v>295</v>
      </c>
      <c r="F157" s="53" t="s">
        <v>126</v>
      </c>
      <c r="G157" s="284" t="s">
        <v>172</v>
      </c>
      <c r="H157" s="54">
        <v>160</v>
      </c>
      <c r="I157" s="53" t="s">
        <v>44</v>
      </c>
      <c r="J157" s="359" t="str">
        <f>IF(ISBLANK(INDEX('Policy Characteristics'!D:D,MATCH($C157,'Policy Characteristics'!$C:$C,0))),"",INDEX('Policy Characteristics'!D:D,MATCH($C157,'Policy Characteristics'!$C:$C,0)))</f>
        <v>Building Energy Efficiency Standards</v>
      </c>
      <c r="K157" s="357" t="str">
        <f>IF(ISBLANK(INDEX('Policy Characteristics'!E:E,MATCH($C157,'Policy Characteristics'!$C:$C,0))),"",INDEX('Policy Characteristics'!E:E,MATCH($C157,'Policy Characteristics'!$C:$C,0)))</f>
        <v>bldgs efficiency standards</v>
      </c>
      <c r="L157" s="379">
        <f>IF(ISBLANK(INDEX('Policy Characteristics'!F:F,MATCH($C157,'Policy Characteristics'!$C:$C,0))),"",INDEX('Policy Characteristics'!F:F,MATCH($C157,'Policy Characteristics'!$C:$C,0)))</f>
        <v>0</v>
      </c>
      <c r="M157" s="379">
        <f>IF(ISBLANK(INDEX('Policy Characteristics'!G:G,MATCH($C157,'Policy Characteristics'!$C:$C,0))),"",INDEX('Policy Characteristics'!G:G,MATCH($C157,'Policy Characteristics'!$C:$C,0)))</f>
        <v>0.75</v>
      </c>
      <c r="N157" s="379">
        <f>IF(ISBLANK(INDEX('Policy Characteristics'!H:H,MATCH($C157,'Policy Characteristics'!$C:$C,0))),"",INDEX('Policy Characteristics'!H:H,MATCH($C157,'Policy Characteristics'!$C:$C,0)))</f>
        <v>0.01</v>
      </c>
      <c r="O157" s="357" t="str">
        <f>IF(ISBLANK(INDEX('Policy Characteristics'!I:I,MATCH($C157,'Policy Characteristics'!$C:$C,0))),"",INDEX('Policy Characteristics'!I:I,MATCH($C157,'Policy Characteristics'!$C:$C,0)))</f>
        <v>% reduction in energy use</v>
      </c>
      <c r="P157" s="357" t="str">
        <f>IF(ISBLANK(INDEX('Policy Characteristics'!J:J,MATCH($C157,'Policy Characteristics'!$C:$C,0))),"",INDEX('Policy Characteristics'!J:J,MATCH($C157,'Policy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7" s="357" t="str">
        <f>IF(ISBLANK(INDEX('Policy Characteristics'!K:K,MATCH($C157,'Policy Characteristics'!$C:$C,0))),"",INDEX('Policy Characteristics'!K:K,MATCH($C157,'Policy Characteristics'!$C:$C,0)))</f>
        <v>buildings-sector-main.html#eff-stds</v>
      </c>
      <c r="R157" s="357" t="str">
        <f>IF(ISBLANK(INDEX('Policy Characteristics'!L:L,MATCH($C157,'Policy Characteristics'!$C:$C,0))),"",INDEX('Policy Characteristics'!L:L,MATCH($C157,'Policy Characteristics'!$C:$C,0)))</f>
        <v>building-energy-efficiency-standards.html</v>
      </c>
    </row>
    <row r="158" spans="1:18" s="353" customFormat="1" x14ac:dyDescent="0.35">
      <c r="A158" s="357" t="str">
        <f>IF(ISBLANK(INDEX('Policy Characteristics'!A:A,MATCH($C158,'Policy Characteristics'!$C:$C,0))),"",INDEX('Policy Characteristics'!A:A,MATCH($C158,'Policy Characteristics'!$C:$C,0)))</f>
        <v>Buildings and Appliances</v>
      </c>
      <c r="B158" s="357" t="str">
        <f>IF(ISBLANK(INDEX('Policy Characteristics'!B:B,MATCH($C158,'Policy Characteristics'!$C:$C,0))),"",INDEX('Policy Characteristics'!B:B,MATCH($C158,'Policy Characteristics'!$C:$C,0)))</f>
        <v>Building Energy Efficiency Standards</v>
      </c>
      <c r="C158" s="361" t="str">
        <f t="shared" ref="C158" si="13">C$141</f>
        <v>Reduction in E Use Allowed by Component Eff Std</v>
      </c>
      <c r="D158" s="53" t="s">
        <v>121</v>
      </c>
      <c r="E158" s="53" t="s">
        <v>295</v>
      </c>
      <c r="F158" s="53" t="s">
        <v>127</v>
      </c>
      <c r="G158" s="284" t="s">
        <v>172</v>
      </c>
      <c r="H158" s="54">
        <v>161</v>
      </c>
      <c r="I158" s="53" t="s">
        <v>44</v>
      </c>
      <c r="J158" s="359" t="str">
        <f>IF(ISBLANK(INDEX('Policy Characteristics'!D:D,MATCH($C158,'Policy Characteristics'!$C:$C,0))),"",INDEX('Policy Characteristics'!D:D,MATCH($C158,'Policy Characteristics'!$C:$C,0)))</f>
        <v>Building Energy Efficiency Standards</v>
      </c>
      <c r="K158" s="357" t="str">
        <f>IF(ISBLANK(INDEX('Policy Characteristics'!E:E,MATCH($C158,'Policy Characteristics'!$C:$C,0))),"",INDEX('Policy Characteristics'!E:E,MATCH($C158,'Policy Characteristics'!$C:$C,0)))</f>
        <v>bldgs efficiency standards</v>
      </c>
      <c r="L158" s="379">
        <f>IF(ISBLANK(INDEX('Policy Characteristics'!F:F,MATCH($C158,'Policy Characteristics'!$C:$C,0))),"",INDEX('Policy Characteristics'!F:F,MATCH($C158,'Policy Characteristics'!$C:$C,0)))</f>
        <v>0</v>
      </c>
      <c r="M158" s="379">
        <f>IF(ISBLANK(INDEX('Policy Characteristics'!G:G,MATCH($C158,'Policy Characteristics'!$C:$C,0))),"",INDEX('Policy Characteristics'!G:G,MATCH($C158,'Policy Characteristics'!$C:$C,0)))</f>
        <v>0.75</v>
      </c>
      <c r="N158" s="379">
        <f>IF(ISBLANK(INDEX('Policy Characteristics'!H:H,MATCH($C158,'Policy Characteristics'!$C:$C,0))),"",INDEX('Policy Characteristics'!H:H,MATCH($C158,'Policy Characteristics'!$C:$C,0)))</f>
        <v>0.01</v>
      </c>
      <c r="O158" s="357" t="str">
        <f>IF(ISBLANK(INDEX('Policy Characteristics'!I:I,MATCH($C158,'Policy Characteristics'!$C:$C,0))),"",INDEX('Policy Characteristics'!I:I,MATCH($C158,'Policy Characteristics'!$C:$C,0)))</f>
        <v>% reduction in energy use</v>
      </c>
      <c r="P158" s="357" t="str">
        <f>IF(ISBLANK(INDEX('Policy Characteristics'!J:J,MATCH($C158,'Policy Characteristics'!$C:$C,0))),"",INDEX('Policy Characteristics'!J:J,MATCH($C158,'Policy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8" s="357" t="str">
        <f>IF(ISBLANK(INDEX('Policy Characteristics'!K:K,MATCH($C158,'Policy Characteristics'!$C:$C,0))),"",INDEX('Policy Characteristics'!K:K,MATCH($C158,'Policy Characteristics'!$C:$C,0)))</f>
        <v>buildings-sector-main.html#eff-stds</v>
      </c>
      <c r="R158" s="357" t="str">
        <f>IF(ISBLANK(INDEX('Policy Characteristics'!L:L,MATCH($C158,'Policy Characteristics'!$C:$C,0))),"",INDEX('Policy Characteristics'!L:L,MATCH($C158,'Policy Characteristics'!$C:$C,0)))</f>
        <v>building-energy-efficiency-standards.html</v>
      </c>
    </row>
    <row r="159" spans="1:18" s="5" customFormat="1" x14ac:dyDescent="0.35">
      <c r="A159" s="357" t="str">
        <f>IF(ISBLANK(INDEX('Policy Characteristics'!A:A,MATCH($C159,'Policy Characteristics'!$C:$C,0))),"",INDEX('Policy Characteristics'!A:A,MATCH($C159,'Policy Characteristics'!$C:$C,0)))</f>
        <v>Buildings and Appliances</v>
      </c>
      <c r="B159" s="357" t="str">
        <f>IF(ISBLANK(INDEX('Policy Characteristics'!B:B,MATCH($C159,'Policy Characteristics'!$C:$C,0))),"",INDEX('Policy Characteristics'!B:B,MATCH($C159,'Policy Characteristics'!$C:$C,0)))</f>
        <v>Contractor Training</v>
      </c>
      <c r="C159" s="362" t="s">
        <v>7</v>
      </c>
      <c r="D159" s="53"/>
      <c r="E159" s="53"/>
      <c r="F159" s="53"/>
      <c r="G159" s="53"/>
      <c r="H159" s="54">
        <v>19</v>
      </c>
      <c r="I159" s="53" t="s">
        <v>44</v>
      </c>
      <c r="J159" s="359" t="str">
        <f>IF(ISBLANK(INDEX('Policy Characteristics'!D:D,MATCH($C159,'Policy Characteristics'!$C:$C,0))),"",INDEX('Policy Characteristics'!D:D,MATCH($C159,'Policy Characteristics'!$C:$C,0)))</f>
        <v>Contractor Training</v>
      </c>
      <c r="K159" s="357" t="str">
        <f>IF(ISBLANK(INDEX('Policy Characteristics'!E:E,MATCH($C159,'Policy Characteristics'!$C:$C,0))),"",INDEX('Policy Characteristics'!E:E,MATCH($C159,'Policy Characteristics'!$C:$C,0)))</f>
        <v>bldgs contractor training</v>
      </c>
      <c r="L159" s="357">
        <f>IF(ISBLANK(INDEX('Policy Characteristics'!F:F,MATCH($C159,'Policy Characteristics'!$C:$C,0))),"",INDEX('Policy Characteristics'!F:F,MATCH($C159,'Policy Characteristics'!$C:$C,0)))</f>
        <v>0</v>
      </c>
      <c r="M159" s="357">
        <f>IF(ISBLANK(INDEX('Policy Characteristics'!G:G,MATCH($C159,'Policy Characteristics'!$C:$C,0))),"",INDEX('Policy Characteristics'!G:G,MATCH($C159,'Policy Characteristics'!$C:$C,0)))</f>
        <v>1</v>
      </c>
      <c r="N159" s="357">
        <f>IF(ISBLANK(INDEX('Policy Characteristics'!H:H,MATCH($C159,'Policy Characteristics'!$C:$C,0))),"",INDEX('Policy Characteristics'!H:H,MATCH($C159,'Policy Characteristics'!$C:$C,0)))</f>
        <v>1</v>
      </c>
      <c r="O159" s="357" t="str">
        <f>IF(ISBLANK(INDEX('Policy Characteristics'!I:I,MATCH($C159,'Policy Characteristics'!$C:$C,0))),"",INDEX('Policy Characteristics'!I:I,MATCH($C159,'Policy Characteristics'!$C:$C,0)))</f>
        <v>on/off</v>
      </c>
      <c r="P159" s="357" t="str">
        <f>IF(ISBLANK(INDEX('Policy Characteristics'!J:J,MATCH($C159,'Policy Characteristics'!$C:$C,0))),"",INDEX('Policy Characteristics'!J:J,MATCH($C159,'Policy Characteristics'!$C:$C,0)))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Q159" s="357" t="str">
        <f>IF(ISBLANK(INDEX('Policy Characteristics'!K:K,MATCH($C159,'Policy Characteristics'!$C:$C,0))),"",INDEX('Policy Characteristics'!K:K,MATCH($C159,'Policy Characteristics'!$C:$C,0)))</f>
        <v>buildings-sector-main.html#contractor-ed</v>
      </c>
      <c r="R159" s="357" t="str">
        <f>IF(ISBLANK(INDEX('Policy Characteristics'!L:L,MATCH($C159,'Policy Characteristics'!$C:$C,0))),"",INDEX('Policy Characteristics'!L:L,MATCH($C159,'Policy Characteristics'!$C:$C,0)))</f>
        <v>contractor-training.html</v>
      </c>
    </row>
    <row r="160" spans="1:18" s="5" customFormat="1" x14ac:dyDescent="0.35">
      <c r="A160" s="357" t="str">
        <f>IF(ISBLANK(INDEX('Policy Characteristics'!A:A,MATCH($C160,'Policy Characteristics'!$C:$C,0))),"",INDEX('Policy Characteristics'!A:A,MATCH($C160,'Policy Characteristics'!$C:$C,0)))</f>
        <v>Buildings and Appliances</v>
      </c>
      <c r="B160" s="357" t="str">
        <f>IF(ISBLANK(INDEX('Policy Characteristics'!B:B,MATCH($C160,'Policy Characteristics'!$C:$C,0))),"",INDEX('Policy Characteristics'!B:B,MATCH($C160,'Policy Characteristics'!$C:$C,0)))</f>
        <v>Distributed Solar Carve-Out</v>
      </c>
      <c r="C160" s="362" t="s">
        <v>318</v>
      </c>
      <c r="D160" s="53"/>
      <c r="E160" s="53"/>
      <c r="F160" s="53"/>
      <c r="G160" s="53"/>
      <c r="H160" s="54">
        <v>146</v>
      </c>
      <c r="I160" s="53" t="s">
        <v>44</v>
      </c>
      <c r="J160" s="359" t="str">
        <f>IF(ISBLANK(INDEX('Policy Characteristics'!D:D,MATCH($C160,'Policy Characteristics'!$C:$C,0))),"",INDEX('Policy Characteristics'!D:D,MATCH($C160,'Policy Characteristics'!$C:$C,0)))</f>
        <v>Distributed Solar Promotion</v>
      </c>
      <c r="K160" s="357" t="str">
        <f>IF(ISBLANK(INDEX('Policy Characteristics'!E:E,MATCH($C160,'Policy Characteristics'!$C:$C,0))),"",INDEX('Policy Characteristics'!E:E,MATCH($C160,'Policy Characteristics'!$C:$C,0)))</f>
        <v>bldgs min fraction distributed solar</v>
      </c>
      <c r="L160" s="379">
        <f>IF(ISBLANK(INDEX('Policy Characteristics'!F:F,MATCH($C160,'Policy Characteristics'!$C:$C,0))),"",INDEX('Policy Characteristics'!F:F,MATCH($C160,'Policy Characteristics'!$C:$C,0)))</f>
        <v>0</v>
      </c>
      <c r="M160" s="379">
        <f>IF(ISBLANK(INDEX('Policy Characteristics'!G:G,MATCH($C160,'Policy Characteristics'!$C:$C,0))),"",INDEX('Policy Characteristics'!G:G,MATCH($C160,'Policy Characteristics'!$C:$C,0)))</f>
        <v>0.24</v>
      </c>
      <c r="N160" s="379">
        <f>IF(ISBLANK(INDEX('Policy Characteristics'!H:H,MATCH($C160,'Policy Characteristics'!$C:$C,0))),"",INDEX('Policy Characteristics'!H:H,MATCH($C160,'Policy Characteristics'!$C:$C,0)))</f>
        <v>5.0000000000000001E-3</v>
      </c>
      <c r="O160" s="357" t="str">
        <f>IF(ISBLANK(INDEX('Policy Characteristics'!I:I,MATCH($C160,'Policy Characteristics'!$C:$C,0))),"",INDEX('Policy Characteristics'!I:I,MATCH($C160,'Policy Characteristics'!$C:$C,0)))</f>
        <v>minimum % elec from solar</v>
      </c>
      <c r="P160" s="357" t="str">
        <f>IF(ISBLANK(INDEX('Policy Characteristics'!J:J,MATCH($C160,'Policy Characteristics'!$C:$C,0))),"",INDEX('Policy Characteristics'!J:J,MATCH($C160,'Policy Characteristics'!$C:$C,0)))</f>
        <v>**Description:**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v>
      </c>
      <c r="Q160" s="357" t="str">
        <f>IF(ISBLANK(INDEX('Policy Characteristics'!K:K,MATCH($C160,'Policy Characteristics'!$C:$C,0))),"",INDEX('Policy Characteristics'!K:K,MATCH($C160,'Policy Characteristics'!$C:$C,0)))</f>
        <v>buildings-sector-main.html#solar-carve-out</v>
      </c>
      <c r="R160" s="357" t="str">
        <f>IF(ISBLANK(INDEX('Policy Characteristics'!L:L,MATCH($C160,'Policy Characteristics'!$C:$C,0))),"",INDEX('Policy Characteristics'!L:L,MATCH($C160,'Policy Characteristics'!$C:$C,0)))</f>
        <v>solar-carve-out.html</v>
      </c>
    </row>
    <row r="161" spans="1:18" s="5" customFormat="1" x14ac:dyDescent="0.35">
      <c r="A161" s="357" t="str">
        <f>IF(ISBLANK(INDEX('Policy Characteristics'!A:A,MATCH($C161,'Policy Characteristics'!$C:$C,0))),"",INDEX('Policy Characteristics'!A:A,MATCH($C161,'Policy Characteristics'!$C:$C,0)))</f>
        <v>Buildings and Appliances</v>
      </c>
      <c r="B161" s="357" t="str">
        <f>IF(ISBLANK(INDEX('Policy Characteristics'!B:B,MATCH($C161,'Policy Characteristics'!$C:$C,0))),"",INDEX('Policy Characteristics'!B:B,MATCH($C161,'Policy Characteristics'!$C:$C,0)))</f>
        <v>Distributed Solar Subsidy</v>
      </c>
      <c r="C161" s="362" t="s">
        <v>282</v>
      </c>
      <c r="D161" s="53"/>
      <c r="E161" s="53"/>
      <c r="F161" s="53"/>
      <c r="G161" s="53"/>
      <c r="H161" s="54">
        <v>147</v>
      </c>
      <c r="I161" s="53" t="s">
        <v>44</v>
      </c>
      <c r="J161" s="359" t="str">
        <f>IF(ISBLANK(INDEX('Policy Characteristics'!D:D,MATCH($C161,'Policy Characteristics'!$C:$C,0))),"",INDEX('Policy Characteristics'!D:D,MATCH($C161,'Policy Characteristics'!$C:$C,0)))</f>
        <v>Distributed Solar Promotion</v>
      </c>
      <c r="K161" s="357" t="str">
        <f>IF(ISBLANK(INDEX('Policy Characteristics'!E:E,MATCH($C161,'Policy Characteristics'!$C:$C,0))),"",INDEX('Policy Characteristics'!E:E,MATCH($C161,'Policy Characteristics'!$C:$C,0)))</f>
        <v>bldgs distributed solar subsidy</v>
      </c>
      <c r="L161" s="379">
        <f>IF(ISBLANK(INDEX('Policy Characteristics'!F:F,MATCH($C161,'Policy Characteristics'!$C:$C,0))),"",INDEX('Policy Characteristics'!F:F,MATCH($C161,'Policy Characteristics'!$C:$C,0)))</f>
        <v>0</v>
      </c>
      <c r="M161" s="379">
        <f>IF(ISBLANK(INDEX('Policy Characteristics'!G:G,MATCH($C161,'Policy Characteristics'!$C:$C,0))),"",INDEX('Policy Characteristics'!G:G,MATCH($C161,'Policy Characteristics'!$C:$C,0)))</f>
        <v>0.5</v>
      </c>
      <c r="N161" s="379">
        <f>IF(ISBLANK(INDEX('Policy Characteristics'!H:H,MATCH($C161,'Policy Characteristics'!$C:$C,0))),"",INDEX('Policy Characteristics'!H:H,MATCH($C161,'Policy Characteristics'!$C:$C,0)))</f>
        <v>0.01</v>
      </c>
      <c r="O161" s="357" t="str">
        <f>IF(ISBLANK(INDEX('Policy Characteristics'!I:I,MATCH($C161,'Policy Characteristics'!$C:$C,0))),"",INDEX('Policy Characteristics'!I:I,MATCH($C161,'Policy Characteristics'!$C:$C,0)))</f>
        <v>% of PV system cost</v>
      </c>
      <c r="P161" s="357" t="str">
        <f>IF(ISBLANK(INDEX('Policy Characteristics'!J:J,MATCH($C161,'Policy Characteristics'!$C:$C,0))),"",INDEX('Policy Characteristics'!J:J,MATCH($C161,'Policy Characteristics'!$C:$C,0)))</f>
        <v>**Description:**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v>
      </c>
      <c r="Q161" s="357" t="str">
        <f>IF(ISBLANK(INDEX('Policy Characteristics'!K:K,MATCH($C161,'Policy Characteristics'!$C:$C,0))),"",INDEX('Policy Characteristics'!K:K,MATCH($C161,'Policy Characteristics'!$C:$C,0)))</f>
        <v>buildings-sector-main.html#distributed-solar-subsidy</v>
      </c>
      <c r="R161" s="357" t="str">
        <f>IF(ISBLANK(INDEX('Policy Characteristics'!L:L,MATCH($C161,'Policy Characteristics'!$C:$C,0))),"",INDEX('Policy Characteristics'!L:L,MATCH($C161,'Policy Characteristics'!$C:$C,0)))</f>
        <v>distributed-solar-subsidy.html</v>
      </c>
    </row>
    <row r="162" spans="1:18" s="5" customFormat="1" x14ac:dyDescent="0.35">
      <c r="A162" s="357" t="str">
        <f>IF(ISBLANK(INDEX('Policy Characteristics'!A:A,MATCH($C162,'Policy Characteristics'!$C:$C,0))),"",INDEX('Policy Characteristics'!A:A,MATCH($C162,'Policy Characteristics'!$C:$C,0)))</f>
        <v>Buildings and Appliances</v>
      </c>
      <c r="B162" s="357" t="str">
        <f>IF(ISBLANK(INDEX('Policy Characteristics'!B:B,MATCH($C162,'Policy Characteristics'!$C:$C,0))),"",INDEX('Policy Characteristics'!B:B,MATCH($C162,'Policy Characteristics'!$C:$C,0)))</f>
        <v>Improved Labeling</v>
      </c>
      <c r="C162" s="362" t="s">
        <v>128</v>
      </c>
      <c r="D162" s="53"/>
      <c r="E162" s="53"/>
      <c r="F162" s="53"/>
      <c r="G162" s="53"/>
      <c r="H162" s="54">
        <v>20</v>
      </c>
      <c r="I162" s="53" t="s">
        <v>44</v>
      </c>
      <c r="J162" s="359" t="str">
        <f>IF(ISBLANK(INDEX('Policy Characteristics'!D:D,MATCH($C162,'Policy Characteristics'!$C:$C,0))),"",INDEX('Policy Characteristics'!D:D,MATCH($C162,'Policy Characteristics'!$C:$C,0)))</f>
        <v>Improved Labeling</v>
      </c>
      <c r="K162" s="357" t="str">
        <f>IF(ISBLANK(INDEX('Policy Characteristics'!E:E,MATCH($C162,'Policy Characteristics'!$C:$C,0))),"",INDEX('Policy Characteristics'!E:E,MATCH($C162,'Policy Characteristics'!$C:$C,0)))</f>
        <v>bldgs device labeling</v>
      </c>
      <c r="L162" s="357">
        <f>IF(ISBLANK(INDEX('Policy Characteristics'!F:F,MATCH($C162,'Policy Characteristics'!$C:$C,0))),"",INDEX('Policy Characteristics'!F:F,MATCH($C162,'Policy Characteristics'!$C:$C,0)))</f>
        <v>0</v>
      </c>
      <c r="M162" s="357">
        <f>IF(ISBLANK(INDEX('Policy Characteristics'!G:G,MATCH($C162,'Policy Characteristics'!$C:$C,0))),"",INDEX('Policy Characteristics'!G:G,MATCH($C162,'Policy Characteristics'!$C:$C,0)))</f>
        <v>1</v>
      </c>
      <c r="N162" s="357">
        <f>IF(ISBLANK(INDEX('Policy Characteristics'!H:H,MATCH($C162,'Policy Characteristics'!$C:$C,0))),"",INDEX('Policy Characteristics'!H:H,MATCH($C162,'Policy Characteristics'!$C:$C,0)))</f>
        <v>1</v>
      </c>
      <c r="O162" s="357" t="str">
        <f>IF(ISBLANK(INDEX('Policy Characteristics'!I:I,MATCH($C162,'Policy Characteristics'!$C:$C,0))),"",INDEX('Policy Characteristics'!I:I,MATCH($C162,'Policy Characteristics'!$C:$C,0)))</f>
        <v>on/off</v>
      </c>
      <c r="P162" s="357" t="str">
        <f>IF(ISBLANK(INDEX('Policy Characteristics'!J:J,MATCH($C162,'Policy Characteristics'!$C:$C,0))),"",INDEX('Policy Characteristics'!J:J,MATCH($C162,'Policy Characteristics'!$C:$C,0)))</f>
        <v>**Description:**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v>
      </c>
      <c r="Q162" s="357" t="str">
        <f>IF(ISBLANK(INDEX('Policy Characteristics'!K:K,MATCH($C162,'Policy Characteristics'!$C:$C,0))),"",INDEX('Policy Characteristics'!K:K,MATCH($C162,'Policy Characteristics'!$C:$C,0)))</f>
        <v>buildings-sector-main.html#device-labeling</v>
      </c>
      <c r="R162" s="357" t="str">
        <f>IF(ISBLANK(INDEX('Policy Characteristics'!L:L,MATCH($C162,'Policy Characteristics'!$C:$C,0))),"",INDEX('Policy Characteristics'!L:L,MATCH($C162,'Policy Characteristics'!$C:$C,0)))</f>
        <v>improved-labeling.html</v>
      </c>
    </row>
    <row r="163" spans="1:18" s="5" customFormat="1" x14ac:dyDescent="0.35">
      <c r="A163" s="357" t="str">
        <f>IF(ISBLANK(INDEX('Policy Characteristics'!A:A,MATCH($C163,'Policy Characteristics'!$C:$C,0))),"",INDEX('Policy Characteristics'!A:A,MATCH($C163,'Policy Characteristics'!$C:$C,0)))</f>
        <v>Buildings and Appliances</v>
      </c>
      <c r="B163" s="357" t="str">
        <f>IF(ISBLANK(INDEX('Policy Characteristics'!B:B,MATCH($C163,'Policy Characteristics'!$C:$C,0))),"",INDEX('Policy Characteristics'!B:B,MATCH($C163,'Policy Characteristics'!$C:$C,0)))</f>
        <v>Retrofit Existing Buildings</v>
      </c>
      <c r="C163" s="362" t="s">
        <v>2515</v>
      </c>
      <c r="D163" s="53" t="s">
        <v>293</v>
      </c>
      <c r="E163" s="53"/>
      <c r="F163" s="53" t="s">
        <v>297</v>
      </c>
      <c r="G163" s="53"/>
      <c r="H163" s="54">
        <v>378</v>
      </c>
      <c r="I163" s="53" t="s">
        <v>44</v>
      </c>
      <c r="J163" s="359" t="str">
        <f>IF(ISBLANK(INDEX('Policy Characteristics'!D:D,MATCH($C163,'Policy Characteristics'!$C:$C,0))),"",INDEX('Policy Characteristics'!D:D,MATCH($C163,'Policy Characteristics'!$C:$C,0)))</f>
        <v>Increased Retrofitting</v>
      </c>
      <c r="K163" s="357" t="str">
        <f>IF(ISBLANK(INDEX('Policy Characteristics'!E:E,MATCH($C163,'Policy Characteristics'!$C:$C,0))),"",INDEX('Policy Characteristics'!E:E,MATCH($C163,'Policy Characteristics'!$C:$C,0)))</f>
        <v>bldgs retrofitting</v>
      </c>
      <c r="L163" s="379">
        <f>IF(ISBLANK(INDEX('Policy Characteristics'!F:F,MATCH($C163,'Policy Characteristics'!$C:$C,0))),"",INDEX('Policy Characteristics'!F:F,MATCH($C163,'Policy Characteristics'!$C:$C,0)))</f>
        <v>0</v>
      </c>
      <c r="M163" s="379">
        <f>IF(ISBLANK(INDEX('Policy Characteristics'!G:G,MATCH($C163,'Policy Characteristics'!$C:$C,0))),"",INDEX('Policy Characteristics'!G:G,MATCH($C163,'Policy Characteristics'!$C:$C,0)))</f>
        <v>0.5</v>
      </c>
      <c r="N163" s="379">
        <f>IF(ISBLANK(INDEX('Policy Characteristics'!H:H,MATCH($C163,'Policy Characteristics'!$C:$C,0))),"",INDEX('Policy Characteristics'!H:H,MATCH($C163,'Policy Characteristics'!$C:$C,0)))</f>
        <v>0.01</v>
      </c>
      <c r="O163" s="357" t="str">
        <f>IF(ISBLANK(INDEX('Policy Characteristics'!I:I,MATCH($C163,'Policy Characteristics'!$C:$C,0))),"",INDEX('Policy Characteristics'!I:I,MATCH($C163,'Policy Characteristics'!$C:$C,0)))</f>
        <v>% of existing buildings</v>
      </c>
      <c r="P163" s="357" t="str">
        <f>IF(ISBLANK(INDEX('Policy Characteristics'!J:J,MATCH($C163,'Policy Characteristics'!$C:$C,0))),"",INDEX('Policy Characteristics'!J:J,MATCH($C163,'Policy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163" s="357" t="str">
        <f>IF(ISBLANK(INDEX('Policy Characteristics'!K:K,MATCH($C163,'Policy Characteristics'!$C:$C,0))),"",INDEX('Policy Characteristics'!K:K,MATCH($C163,'Policy Characteristics'!$C:$C,0)))</f>
        <v>buildings-sector-main.html#retrofitting</v>
      </c>
      <c r="R163" s="357" t="str">
        <f>IF(ISBLANK(INDEX('Policy Characteristics'!L:L,MATCH($C163,'Policy Characteristics'!$C:$C,0))),"",INDEX('Policy Characteristics'!L:L,MATCH($C163,'Policy Characteristics'!$C:$C,0)))</f>
        <v>increased-retrofitting.html</v>
      </c>
    </row>
    <row r="164" spans="1:18" s="5" customFormat="1" x14ac:dyDescent="0.35">
      <c r="A164" s="357" t="str">
        <f>IF(ISBLANK(INDEX('Policy Characteristics'!A:A,MATCH($C164,'Policy Characteristics'!$C:$C,0))),"",INDEX('Policy Characteristics'!A:A,MATCH($C164,'Policy Characteristics'!$C:$C,0)))</f>
        <v>Buildings and Appliances</v>
      </c>
      <c r="B164" s="357" t="str">
        <f>IF(ISBLANK(INDEX('Policy Characteristics'!B:B,MATCH($C164,'Policy Characteristics'!$C:$C,0))),"",INDEX('Policy Characteristics'!B:B,MATCH($C164,'Policy Characteristics'!$C:$C,0)))</f>
        <v>Retrofit Existing Buildings</v>
      </c>
      <c r="C164" s="361" t="str">
        <f t="shared" ref="C164:C165" si="14">C$163</f>
        <v>Share of Preexisting Buildings Subject to Retrofitting</v>
      </c>
      <c r="D164" s="53" t="s">
        <v>294</v>
      </c>
      <c r="E164" s="53"/>
      <c r="F164" s="53" t="s">
        <v>296</v>
      </c>
      <c r="G164" s="53"/>
      <c r="H164" s="54">
        <v>379</v>
      </c>
      <c r="I164" s="53" t="s">
        <v>44</v>
      </c>
      <c r="J164" s="359" t="str">
        <f>IF(ISBLANK(INDEX('Policy Characteristics'!D:D,MATCH($C164,'Policy Characteristics'!$C:$C,0))),"",INDEX('Policy Characteristics'!D:D,MATCH($C164,'Policy Characteristics'!$C:$C,0)))</f>
        <v>Increased Retrofitting</v>
      </c>
      <c r="K164" s="357" t="str">
        <f>IF(ISBLANK(INDEX('Policy Characteristics'!E:E,MATCH($C164,'Policy Characteristics'!$C:$C,0))),"",INDEX('Policy Characteristics'!E:E,MATCH($C164,'Policy Characteristics'!$C:$C,0)))</f>
        <v>bldgs retrofitting</v>
      </c>
      <c r="L164" s="379">
        <f>IF(ISBLANK(INDEX('Policy Characteristics'!F:F,MATCH($C164,'Policy Characteristics'!$C:$C,0))),"",INDEX('Policy Characteristics'!F:F,MATCH($C164,'Policy Characteristics'!$C:$C,0)))</f>
        <v>0</v>
      </c>
      <c r="M164" s="379">
        <f>IF(ISBLANK(INDEX('Policy Characteristics'!G:G,MATCH($C164,'Policy Characteristics'!$C:$C,0))),"",INDEX('Policy Characteristics'!G:G,MATCH($C164,'Policy Characteristics'!$C:$C,0)))</f>
        <v>0.5</v>
      </c>
      <c r="N164" s="379">
        <f>IF(ISBLANK(INDEX('Policy Characteristics'!H:H,MATCH($C164,'Policy Characteristics'!$C:$C,0))),"",INDEX('Policy Characteristics'!H:H,MATCH($C164,'Policy Characteristics'!$C:$C,0)))</f>
        <v>0.01</v>
      </c>
      <c r="O164" s="357" t="str">
        <f>IF(ISBLANK(INDEX('Policy Characteristics'!I:I,MATCH($C164,'Policy Characteristics'!$C:$C,0))),"",INDEX('Policy Characteristics'!I:I,MATCH($C164,'Policy Characteristics'!$C:$C,0)))</f>
        <v>% of existing buildings</v>
      </c>
      <c r="P164" s="357" t="str">
        <f>IF(ISBLANK(INDEX('Policy Characteristics'!J:J,MATCH($C164,'Policy Characteristics'!$C:$C,0))),"",INDEX('Policy Characteristics'!J:J,MATCH($C164,'Policy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164" s="357" t="str">
        <f>IF(ISBLANK(INDEX('Policy Characteristics'!K:K,MATCH($C164,'Policy Characteristics'!$C:$C,0))),"",INDEX('Policy Characteristics'!K:K,MATCH($C164,'Policy Characteristics'!$C:$C,0)))</f>
        <v>buildings-sector-main.html#retrofitting</v>
      </c>
      <c r="R164" s="357" t="str">
        <f>IF(ISBLANK(INDEX('Policy Characteristics'!L:L,MATCH($C164,'Policy Characteristics'!$C:$C,0))),"",INDEX('Policy Characteristics'!L:L,MATCH($C164,'Policy Characteristics'!$C:$C,0)))</f>
        <v>increased-retrofitting.html</v>
      </c>
    </row>
    <row r="165" spans="1:18" s="5" customFormat="1" x14ac:dyDescent="0.35">
      <c r="A165" s="357" t="str">
        <f>IF(ISBLANK(INDEX('Policy Characteristics'!A:A,MATCH($C165,'Policy Characteristics'!$C:$C,0))),"",INDEX('Policy Characteristics'!A:A,MATCH($C165,'Policy Characteristics'!$C:$C,0)))</f>
        <v>Buildings and Appliances</v>
      </c>
      <c r="B165" s="357" t="str">
        <f>IF(ISBLANK(INDEX('Policy Characteristics'!B:B,MATCH($C165,'Policy Characteristics'!$C:$C,0))),"",INDEX('Policy Characteristics'!B:B,MATCH($C165,'Policy Characteristics'!$C:$C,0)))</f>
        <v>Retrofit Existing Buildings</v>
      </c>
      <c r="C165" s="361" t="str">
        <f t="shared" si="14"/>
        <v>Share of Preexisting Buildings Subject to Retrofitting</v>
      </c>
      <c r="D165" s="53" t="s">
        <v>295</v>
      </c>
      <c r="E165" s="53"/>
      <c r="F165" s="53" t="s">
        <v>172</v>
      </c>
      <c r="G165" s="53"/>
      <c r="H165" s="54">
        <v>380</v>
      </c>
      <c r="I165" s="53" t="s">
        <v>44</v>
      </c>
      <c r="J165" s="359" t="str">
        <f>IF(ISBLANK(INDEX('Policy Characteristics'!D:D,MATCH($C165,'Policy Characteristics'!$C:$C,0))),"",INDEX('Policy Characteristics'!D:D,MATCH($C165,'Policy Characteristics'!$C:$C,0)))</f>
        <v>Increased Retrofitting</v>
      </c>
      <c r="K165" s="357" t="str">
        <f>IF(ISBLANK(INDEX('Policy Characteristics'!E:E,MATCH($C165,'Policy Characteristics'!$C:$C,0))),"",INDEX('Policy Characteristics'!E:E,MATCH($C165,'Policy Characteristics'!$C:$C,0)))</f>
        <v>bldgs retrofitting</v>
      </c>
      <c r="L165" s="379">
        <f>IF(ISBLANK(INDEX('Policy Characteristics'!F:F,MATCH($C165,'Policy Characteristics'!$C:$C,0))),"",INDEX('Policy Characteristics'!F:F,MATCH($C165,'Policy Characteristics'!$C:$C,0)))</f>
        <v>0</v>
      </c>
      <c r="M165" s="379">
        <f>IF(ISBLANK(INDEX('Policy Characteristics'!G:G,MATCH($C165,'Policy Characteristics'!$C:$C,0))),"",INDEX('Policy Characteristics'!G:G,MATCH($C165,'Policy Characteristics'!$C:$C,0)))</f>
        <v>0.5</v>
      </c>
      <c r="N165" s="379">
        <f>IF(ISBLANK(INDEX('Policy Characteristics'!H:H,MATCH($C165,'Policy Characteristics'!$C:$C,0))),"",INDEX('Policy Characteristics'!H:H,MATCH($C165,'Policy Characteristics'!$C:$C,0)))</f>
        <v>0.01</v>
      </c>
      <c r="O165" s="357" t="str">
        <f>IF(ISBLANK(INDEX('Policy Characteristics'!I:I,MATCH($C165,'Policy Characteristics'!$C:$C,0))),"",INDEX('Policy Characteristics'!I:I,MATCH($C165,'Policy Characteristics'!$C:$C,0)))</f>
        <v>% of existing buildings</v>
      </c>
      <c r="P165" s="357" t="str">
        <f>IF(ISBLANK(INDEX('Policy Characteristics'!J:J,MATCH($C165,'Policy Characteristics'!$C:$C,0))),"",INDEX('Policy Characteristics'!J:J,MATCH($C165,'Policy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165" s="357" t="str">
        <f>IF(ISBLANK(INDEX('Policy Characteristics'!K:K,MATCH($C165,'Policy Characteristics'!$C:$C,0))),"",INDEX('Policy Characteristics'!K:K,MATCH($C165,'Policy Characteristics'!$C:$C,0)))</f>
        <v>buildings-sector-main.html#retrofitting</v>
      </c>
      <c r="R165" s="357" t="str">
        <f>IF(ISBLANK(INDEX('Policy Characteristics'!L:L,MATCH($C165,'Policy Characteristics'!$C:$C,0))),"",INDEX('Policy Characteristics'!L:L,MATCH($C165,'Policy Characteristics'!$C:$C,0)))</f>
        <v>increased-retrofitting.html</v>
      </c>
    </row>
    <row r="166" spans="1:18" s="5" customFormat="1" x14ac:dyDescent="0.35">
      <c r="A166" s="357" t="str">
        <f>IF(ISBLANK(INDEX('Policy Characteristics'!A:A,MATCH($C166,'Policy Characteristics'!$C:$C,0))),"",INDEX('Policy Characteristics'!A:A,MATCH($C166,'Policy Characteristics'!$C:$C,0)))</f>
        <v>Buildings and Appliances</v>
      </c>
      <c r="B166" s="357" t="str">
        <f>IF(ISBLANK(INDEX('Policy Characteristics'!B:B,MATCH($C166,'Policy Characteristics'!$C:$C,0))),"",INDEX('Policy Characteristics'!B:B,MATCH($C166,'Policy Characteristics'!$C:$C,0)))</f>
        <v>Rebate for Efficient Products</v>
      </c>
      <c r="C166" s="362" t="s">
        <v>6</v>
      </c>
      <c r="D166" s="53" t="s">
        <v>116</v>
      </c>
      <c r="E166" s="53"/>
      <c r="F166" s="53" t="s">
        <v>122</v>
      </c>
      <c r="G166" s="53"/>
      <c r="H166" s="54">
        <v>27</v>
      </c>
      <c r="I166" s="53" t="s">
        <v>44</v>
      </c>
      <c r="J166" s="359" t="str">
        <f>IF(ISBLANK(INDEX('Policy Characteristics'!D:D,MATCH($C166,'Policy Characteristics'!$C:$C,0))),"",INDEX('Policy Characteristics'!D:D,MATCH($C166,'Policy Characteristics'!$C:$C,0)))</f>
        <v>Rebate for Efficient Products</v>
      </c>
      <c r="K166" s="357" t="str">
        <f>IF(ISBLANK(INDEX('Policy Characteristics'!E:E,MATCH($C166,'Policy Characteristics'!$C:$C,0))),"",INDEX('Policy Characteristics'!E:E,MATCH($C166,'Policy Characteristics'!$C:$C,0)))</f>
        <v>bldgs rebate</v>
      </c>
      <c r="L166" s="357">
        <f>IF(ISBLANK(INDEX('Policy Characteristics'!F:F,MATCH($C166,'Policy Characteristics'!$C:$C,0))),"",INDEX('Policy Characteristics'!F:F,MATCH($C166,'Policy Characteristics'!$C:$C,0)))</f>
        <v>0</v>
      </c>
      <c r="M166" s="357">
        <f>IF(ISBLANK(INDEX('Policy Characteristics'!G:G,MATCH($C166,'Policy Characteristics'!$C:$C,0))),"",INDEX('Policy Characteristics'!G:G,MATCH($C166,'Policy Characteristics'!$C:$C,0)))</f>
        <v>1</v>
      </c>
      <c r="N166" s="357">
        <f>IF(ISBLANK(INDEX('Policy Characteristics'!H:H,MATCH($C166,'Policy Characteristics'!$C:$C,0))),"",INDEX('Policy Characteristics'!H:H,MATCH($C166,'Policy Characteristics'!$C:$C,0)))</f>
        <v>1</v>
      </c>
      <c r="O166" s="357" t="str">
        <f>IF(ISBLANK(INDEX('Policy Characteristics'!I:I,MATCH($C166,'Policy Characteristics'!$C:$C,0))),"",INDEX('Policy Characteristics'!I:I,MATCH($C166,'Policy Characteristics'!$C:$C,0)))</f>
        <v>on/off</v>
      </c>
      <c r="P166" s="357" t="str">
        <f>IF(ISBLANK(INDEX('Policy Characteristics'!J:J,MATCH($C166,'Policy Characteristics'!$C:$C,0))),"",INDEX('Policy Characteristics'!J:J,MATCH($C166,'Policy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6" s="357" t="str">
        <f>IF(ISBLANK(INDEX('Policy Characteristics'!K:K,MATCH($C166,'Policy Characteristics'!$C:$C,0))),"",INDEX('Policy Characteristics'!K:K,MATCH($C166,'Policy Characteristics'!$C:$C,0)))</f>
        <v>buildings-sector-main.html#rebate</v>
      </c>
      <c r="R166" s="357" t="str">
        <f>IF(ISBLANK(INDEX('Policy Characteristics'!L:L,MATCH($C166,'Policy Characteristics'!$C:$C,0))),"",INDEX('Policy Characteristics'!L:L,MATCH($C166,'Policy Characteristics'!$C:$C,0)))</f>
        <v>rebate-for-efficient-products.html</v>
      </c>
    </row>
    <row r="167" spans="1:18" s="5" customFormat="1" x14ac:dyDescent="0.35">
      <c r="A167" s="357" t="str">
        <f>IF(ISBLANK(INDEX('Policy Characteristics'!A:A,MATCH($C167,'Policy Characteristics'!$C:$C,0))),"",INDEX('Policy Characteristics'!A:A,MATCH($C167,'Policy Characteristics'!$C:$C,0)))</f>
        <v>Buildings and Appliances</v>
      </c>
      <c r="B167" s="357" t="str">
        <f>IF(ISBLANK(INDEX('Policy Characteristics'!B:B,MATCH($C167,'Policy Characteristics'!$C:$C,0))),"",INDEX('Policy Characteristics'!B:B,MATCH($C167,'Policy Characteristics'!$C:$C,0)))</f>
        <v>Rebate for Efficient Products</v>
      </c>
      <c r="C167" s="361" t="str">
        <f t="shared" ref="C167:C171" si="15">C$166</f>
        <v>Boolean Rebate Program for Efficient Components</v>
      </c>
      <c r="D167" s="53" t="s">
        <v>117</v>
      </c>
      <c r="E167" s="53"/>
      <c r="F167" s="53" t="s">
        <v>123</v>
      </c>
      <c r="G167" s="53"/>
      <c r="H167" s="54">
        <v>28</v>
      </c>
      <c r="I167" s="53" t="s">
        <v>44</v>
      </c>
      <c r="J167" s="359" t="str">
        <f>IF(ISBLANK(INDEX('Policy Characteristics'!D:D,MATCH($C167,'Policy Characteristics'!$C:$C,0))),"",INDEX('Policy Characteristics'!D:D,MATCH($C167,'Policy Characteristics'!$C:$C,0)))</f>
        <v>Rebate for Efficient Products</v>
      </c>
      <c r="K167" s="357" t="str">
        <f>IF(ISBLANK(INDEX('Policy Characteristics'!E:E,MATCH($C167,'Policy Characteristics'!$C:$C,0))),"",INDEX('Policy Characteristics'!E:E,MATCH($C167,'Policy Characteristics'!$C:$C,0)))</f>
        <v>bldgs rebate</v>
      </c>
      <c r="L167" s="357">
        <f>IF(ISBLANK(INDEX('Policy Characteristics'!F:F,MATCH($C167,'Policy Characteristics'!$C:$C,0))),"",INDEX('Policy Characteristics'!F:F,MATCH($C167,'Policy Characteristics'!$C:$C,0)))</f>
        <v>0</v>
      </c>
      <c r="M167" s="357">
        <f>IF(ISBLANK(INDEX('Policy Characteristics'!G:G,MATCH($C167,'Policy Characteristics'!$C:$C,0))),"",INDEX('Policy Characteristics'!G:G,MATCH($C167,'Policy Characteristics'!$C:$C,0)))</f>
        <v>1</v>
      </c>
      <c r="N167" s="357">
        <f>IF(ISBLANK(INDEX('Policy Characteristics'!H:H,MATCH($C167,'Policy Characteristics'!$C:$C,0))),"",INDEX('Policy Characteristics'!H:H,MATCH($C167,'Policy Characteristics'!$C:$C,0)))</f>
        <v>1</v>
      </c>
      <c r="O167" s="357" t="str">
        <f>IF(ISBLANK(INDEX('Policy Characteristics'!I:I,MATCH($C167,'Policy Characteristics'!$C:$C,0))),"",INDEX('Policy Characteristics'!I:I,MATCH($C167,'Policy Characteristics'!$C:$C,0)))</f>
        <v>on/off</v>
      </c>
      <c r="P167" s="357" t="str">
        <f>IF(ISBLANK(INDEX('Policy Characteristics'!J:J,MATCH($C167,'Policy Characteristics'!$C:$C,0))),"",INDEX('Policy Characteristics'!J:J,MATCH($C167,'Policy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7" s="357" t="str">
        <f>IF(ISBLANK(INDEX('Policy Characteristics'!K:K,MATCH($C167,'Policy Characteristics'!$C:$C,0))),"",INDEX('Policy Characteristics'!K:K,MATCH($C167,'Policy Characteristics'!$C:$C,0)))</f>
        <v>buildings-sector-main.html#rebate</v>
      </c>
      <c r="R167" s="357" t="str">
        <f>IF(ISBLANK(INDEX('Policy Characteristics'!L:L,MATCH($C167,'Policy Characteristics'!$C:$C,0))),"",INDEX('Policy Characteristics'!L:L,MATCH($C167,'Policy Characteristics'!$C:$C,0)))</f>
        <v>rebate-for-efficient-products.html</v>
      </c>
    </row>
    <row r="168" spans="1:18" s="5" customFormat="1" x14ac:dyDescent="0.35">
      <c r="A168" s="357" t="str">
        <f>IF(ISBLANK(INDEX('Policy Characteristics'!A:A,MATCH($C168,'Policy Characteristics'!$C:$C,0))),"",INDEX('Policy Characteristics'!A:A,MATCH($C168,'Policy Characteristics'!$C:$C,0)))</f>
        <v>Buildings and Appliances</v>
      </c>
      <c r="B168" s="357" t="str">
        <f>IF(ISBLANK(INDEX('Policy Characteristics'!B:B,MATCH($C168,'Policy Characteristics'!$C:$C,0))),"",INDEX('Policy Characteristics'!B:B,MATCH($C168,'Policy Characteristics'!$C:$C,0)))</f>
        <v>Rebate for Efficient Products</v>
      </c>
      <c r="C168" s="361" t="str">
        <f t="shared" si="15"/>
        <v>Boolean Rebate Program for Efficient Components</v>
      </c>
      <c r="D168" s="53" t="s">
        <v>118</v>
      </c>
      <c r="E168" s="53"/>
      <c r="F168" s="53" t="s">
        <v>124</v>
      </c>
      <c r="G168" s="53"/>
      <c r="H168" s="54">
        <v>605</v>
      </c>
      <c r="I168" s="53" t="s">
        <v>45</v>
      </c>
      <c r="J168" s="359" t="str">
        <f>IF(ISBLANK(INDEX('Policy Characteristics'!D:D,MATCH($C168,'Policy Characteristics'!$C:$C,0))),"",INDEX('Policy Characteristics'!D:D,MATCH($C168,'Policy Characteristics'!$C:$C,0)))</f>
        <v>Rebate for Efficient Products</v>
      </c>
      <c r="K168" s="357" t="str">
        <f>IF(ISBLANK(INDEX('Policy Characteristics'!E:E,MATCH($C168,'Policy Characteristics'!$C:$C,0))),"",INDEX('Policy Characteristics'!E:E,MATCH($C168,'Policy Characteristics'!$C:$C,0)))</f>
        <v>bldgs rebate</v>
      </c>
      <c r="L168" s="357">
        <f>IF(ISBLANK(INDEX('Policy Characteristics'!F:F,MATCH($C168,'Policy Characteristics'!$C:$C,0))),"",INDEX('Policy Characteristics'!F:F,MATCH($C168,'Policy Characteristics'!$C:$C,0)))</f>
        <v>0</v>
      </c>
      <c r="M168" s="357">
        <f>IF(ISBLANK(INDEX('Policy Characteristics'!G:G,MATCH($C168,'Policy Characteristics'!$C:$C,0))),"",INDEX('Policy Characteristics'!G:G,MATCH($C168,'Policy Characteristics'!$C:$C,0)))</f>
        <v>1</v>
      </c>
      <c r="N168" s="357">
        <f>IF(ISBLANK(INDEX('Policy Characteristics'!H:H,MATCH($C168,'Policy Characteristics'!$C:$C,0))),"",INDEX('Policy Characteristics'!H:H,MATCH($C168,'Policy Characteristics'!$C:$C,0)))</f>
        <v>1</v>
      </c>
      <c r="O168" s="357" t="str">
        <f>IF(ISBLANK(INDEX('Policy Characteristics'!I:I,MATCH($C168,'Policy Characteristics'!$C:$C,0))),"",INDEX('Policy Characteristics'!I:I,MATCH($C168,'Policy Characteristics'!$C:$C,0)))</f>
        <v>on/off</v>
      </c>
      <c r="P168" s="357" t="str">
        <f>IF(ISBLANK(INDEX('Policy Characteristics'!J:J,MATCH($C168,'Policy Characteristics'!$C:$C,0))),"",INDEX('Policy Characteristics'!J:J,MATCH($C168,'Policy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8" s="357" t="str">
        <f>IF(ISBLANK(INDEX('Policy Characteristics'!K:K,MATCH($C168,'Policy Characteristics'!$C:$C,0))),"",INDEX('Policy Characteristics'!K:K,MATCH($C168,'Policy Characteristics'!$C:$C,0)))</f>
        <v>buildings-sector-main.html#rebate</v>
      </c>
      <c r="R168" s="357" t="str">
        <f>IF(ISBLANK(INDEX('Policy Characteristics'!L:L,MATCH($C168,'Policy Characteristics'!$C:$C,0))),"",INDEX('Policy Characteristics'!L:L,MATCH($C168,'Policy Characteristics'!$C:$C,0)))</f>
        <v>rebate-for-efficient-products.html</v>
      </c>
    </row>
    <row r="169" spans="1:18" s="5" customFormat="1" x14ac:dyDescent="0.35">
      <c r="A169" s="357" t="str">
        <f>IF(ISBLANK(INDEX('Policy Characteristics'!A:A,MATCH($C169,'Policy Characteristics'!$C:$C,0))),"",INDEX('Policy Characteristics'!A:A,MATCH($C169,'Policy Characteristics'!$C:$C,0)))</f>
        <v>Buildings and Appliances</v>
      </c>
      <c r="B169" s="357" t="str">
        <f>IF(ISBLANK(INDEX('Policy Characteristics'!B:B,MATCH($C169,'Policy Characteristics'!$C:$C,0))),"",INDEX('Policy Characteristics'!B:B,MATCH($C169,'Policy Characteristics'!$C:$C,0)))</f>
        <v>Rebate for Efficient Products</v>
      </c>
      <c r="C169" s="361" t="str">
        <f t="shared" si="15"/>
        <v>Boolean Rebate Program for Efficient Components</v>
      </c>
      <c r="D169" s="53" t="s">
        <v>119</v>
      </c>
      <c r="E169" s="53"/>
      <c r="F169" s="53" t="s">
        <v>125</v>
      </c>
      <c r="G169" s="53"/>
      <c r="H169" s="54">
        <v>606</v>
      </c>
      <c r="I169" s="53" t="s">
        <v>45</v>
      </c>
      <c r="J169" s="359" t="str">
        <f>IF(ISBLANK(INDEX('Policy Characteristics'!D:D,MATCH($C169,'Policy Characteristics'!$C:$C,0))),"",INDEX('Policy Characteristics'!D:D,MATCH($C169,'Policy Characteristics'!$C:$C,0)))</f>
        <v>Rebate for Efficient Products</v>
      </c>
      <c r="K169" s="357" t="str">
        <f>IF(ISBLANK(INDEX('Policy Characteristics'!E:E,MATCH($C169,'Policy Characteristics'!$C:$C,0))),"",INDEX('Policy Characteristics'!E:E,MATCH($C169,'Policy Characteristics'!$C:$C,0)))</f>
        <v>bldgs rebate</v>
      </c>
      <c r="L169" s="357">
        <f>IF(ISBLANK(INDEX('Policy Characteristics'!F:F,MATCH($C169,'Policy Characteristics'!$C:$C,0))),"",INDEX('Policy Characteristics'!F:F,MATCH($C169,'Policy Characteristics'!$C:$C,0)))</f>
        <v>0</v>
      </c>
      <c r="M169" s="357">
        <f>IF(ISBLANK(INDEX('Policy Characteristics'!G:G,MATCH($C169,'Policy Characteristics'!$C:$C,0))),"",INDEX('Policy Characteristics'!G:G,MATCH($C169,'Policy Characteristics'!$C:$C,0)))</f>
        <v>1</v>
      </c>
      <c r="N169" s="357">
        <f>IF(ISBLANK(INDEX('Policy Characteristics'!H:H,MATCH($C169,'Policy Characteristics'!$C:$C,0))),"",INDEX('Policy Characteristics'!H:H,MATCH($C169,'Policy Characteristics'!$C:$C,0)))</f>
        <v>1</v>
      </c>
      <c r="O169" s="357" t="str">
        <f>IF(ISBLANK(INDEX('Policy Characteristics'!I:I,MATCH($C169,'Policy Characteristics'!$C:$C,0))),"",INDEX('Policy Characteristics'!I:I,MATCH($C169,'Policy Characteristics'!$C:$C,0)))</f>
        <v>on/off</v>
      </c>
      <c r="P169" s="357" t="str">
        <f>IF(ISBLANK(INDEX('Policy Characteristics'!J:J,MATCH($C169,'Policy Characteristics'!$C:$C,0))),"",INDEX('Policy Characteristics'!J:J,MATCH($C169,'Policy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9" s="357" t="str">
        <f>IF(ISBLANK(INDEX('Policy Characteristics'!K:K,MATCH($C169,'Policy Characteristics'!$C:$C,0))),"",INDEX('Policy Characteristics'!K:K,MATCH($C169,'Policy Characteristics'!$C:$C,0)))</f>
        <v>buildings-sector-main.html#rebate</v>
      </c>
      <c r="R169" s="357" t="str">
        <f>IF(ISBLANK(INDEX('Policy Characteristics'!L:L,MATCH($C169,'Policy Characteristics'!$C:$C,0))),"",INDEX('Policy Characteristics'!L:L,MATCH($C169,'Policy Characteristics'!$C:$C,0)))</f>
        <v>rebate-for-efficient-products.html</v>
      </c>
    </row>
    <row r="170" spans="1:18" s="5" customFormat="1" x14ac:dyDescent="0.35">
      <c r="A170" s="357" t="str">
        <f>IF(ISBLANK(INDEX('Policy Characteristics'!A:A,MATCH($C170,'Policy Characteristics'!$C:$C,0))),"",INDEX('Policy Characteristics'!A:A,MATCH($C170,'Policy Characteristics'!$C:$C,0)))</f>
        <v>Buildings and Appliances</v>
      </c>
      <c r="B170" s="357" t="str">
        <f>IF(ISBLANK(INDEX('Policy Characteristics'!B:B,MATCH($C170,'Policy Characteristics'!$C:$C,0))),"",INDEX('Policy Characteristics'!B:B,MATCH($C170,'Policy Characteristics'!$C:$C,0)))</f>
        <v>Rebate for Efficient Products</v>
      </c>
      <c r="C170" s="361" t="str">
        <f t="shared" si="15"/>
        <v>Boolean Rebate Program for Efficient Components</v>
      </c>
      <c r="D170" s="53" t="s">
        <v>120</v>
      </c>
      <c r="E170" s="53"/>
      <c r="F170" s="53" t="s">
        <v>126</v>
      </c>
      <c r="G170" s="53"/>
      <c r="H170" s="54">
        <v>29</v>
      </c>
      <c r="I170" s="53" t="s">
        <v>44</v>
      </c>
      <c r="J170" s="359" t="str">
        <f>IF(ISBLANK(INDEX('Policy Characteristics'!D:D,MATCH($C170,'Policy Characteristics'!$C:$C,0))),"",INDEX('Policy Characteristics'!D:D,MATCH($C170,'Policy Characteristics'!$C:$C,0)))</f>
        <v>Rebate for Efficient Products</v>
      </c>
      <c r="K170" s="357" t="str">
        <f>IF(ISBLANK(INDEX('Policy Characteristics'!E:E,MATCH($C170,'Policy Characteristics'!$C:$C,0))),"",INDEX('Policy Characteristics'!E:E,MATCH($C170,'Policy Characteristics'!$C:$C,0)))</f>
        <v>bldgs rebate</v>
      </c>
      <c r="L170" s="357">
        <f>IF(ISBLANK(INDEX('Policy Characteristics'!F:F,MATCH($C170,'Policy Characteristics'!$C:$C,0))),"",INDEX('Policy Characteristics'!F:F,MATCH($C170,'Policy Characteristics'!$C:$C,0)))</f>
        <v>0</v>
      </c>
      <c r="M170" s="357">
        <f>IF(ISBLANK(INDEX('Policy Characteristics'!G:G,MATCH($C170,'Policy Characteristics'!$C:$C,0))),"",INDEX('Policy Characteristics'!G:G,MATCH($C170,'Policy Characteristics'!$C:$C,0)))</f>
        <v>1</v>
      </c>
      <c r="N170" s="357">
        <f>IF(ISBLANK(INDEX('Policy Characteristics'!H:H,MATCH($C170,'Policy Characteristics'!$C:$C,0))),"",INDEX('Policy Characteristics'!H:H,MATCH($C170,'Policy Characteristics'!$C:$C,0)))</f>
        <v>1</v>
      </c>
      <c r="O170" s="357" t="str">
        <f>IF(ISBLANK(INDEX('Policy Characteristics'!I:I,MATCH($C170,'Policy Characteristics'!$C:$C,0))),"",INDEX('Policy Characteristics'!I:I,MATCH($C170,'Policy Characteristics'!$C:$C,0)))</f>
        <v>on/off</v>
      </c>
      <c r="P170" s="357" t="str">
        <f>IF(ISBLANK(INDEX('Policy Characteristics'!J:J,MATCH($C170,'Policy Characteristics'!$C:$C,0))),"",INDEX('Policy Characteristics'!J:J,MATCH($C170,'Policy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70" s="357" t="str">
        <f>IF(ISBLANK(INDEX('Policy Characteristics'!K:K,MATCH($C170,'Policy Characteristics'!$C:$C,0))),"",INDEX('Policy Characteristics'!K:K,MATCH($C170,'Policy Characteristics'!$C:$C,0)))</f>
        <v>buildings-sector-main.html#rebate</v>
      </c>
      <c r="R170" s="357" t="str">
        <f>IF(ISBLANK(INDEX('Policy Characteristics'!L:L,MATCH($C170,'Policy Characteristics'!$C:$C,0))),"",INDEX('Policy Characteristics'!L:L,MATCH($C170,'Policy Characteristics'!$C:$C,0)))</f>
        <v>rebate-for-efficient-products.html</v>
      </c>
    </row>
    <row r="171" spans="1:18" s="5" customFormat="1" x14ac:dyDescent="0.35">
      <c r="A171" s="357" t="str">
        <f>IF(ISBLANK(INDEX('Policy Characteristics'!A:A,MATCH($C171,'Policy Characteristics'!$C:$C,0))),"",INDEX('Policy Characteristics'!A:A,MATCH($C171,'Policy Characteristics'!$C:$C,0)))</f>
        <v>Buildings and Appliances</v>
      </c>
      <c r="B171" s="357" t="str">
        <f>IF(ISBLANK(INDEX('Policy Characteristics'!B:B,MATCH($C171,'Policy Characteristics'!$C:$C,0))),"",INDEX('Policy Characteristics'!B:B,MATCH($C171,'Policy Characteristics'!$C:$C,0)))</f>
        <v>Rebate for Efficient Products</v>
      </c>
      <c r="C171" s="361" t="str">
        <f t="shared" si="15"/>
        <v>Boolean Rebate Program for Efficient Components</v>
      </c>
      <c r="D171" s="53" t="s">
        <v>121</v>
      </c>
      <c r="E171" s="53"/>
      <c r="F171" s="53" t="s">
        <v>127</v>
      </c>
      <c r="G171" s="53"/>
      <c r="H171" s="54">
        <v>607</v>
      </c>
      <c r="I171" s="53" t="s">
        <v>45</v>
      </c>
      <c r="J171" s="359" t="str">
        <f>IF(ISBLANK(INDEX('Policy Characteristics'!D:D,MATCH($C171,'Policy Characteristics'!$C:$C,0))),"",INDEX('Policy Characteristics'!D:D,MATCH($C171,'Policy Characteristics'!$C:$C,0)))</f>
        <v>Rebate for Efficient Products</v>
      </c>
      <c r="K171" s="357" t="str">
        <f>IF(ISBLANK(INDEX('Policy Characteristics'!E:E,MATCH($C171,'Policy Characteristics'!$C:$C,0))),"",INDEX('Policy Characteristics'!E:E,MATCH($C171,'Policy Characteristics'!$C:$C,0)))</f>
        <v>bldgs rebate</v>
      </c>
      <c r="L171" s="357">
        <f>IF(ISBLANK(INDEX('Policy Characteristics'!F:F,MATCH($C171,'Policy Characteristics'!$C:$C,0))),"",INDEX('Policy Characteristics'!F:F,MATCH($C171,'Policy Characteristics'!$C:$C,0)))</f>
        <v>0</v>
      </c>
      <c r="M171" s="357">
        <f>IF(ISBLANK(INDEX('Policy Characteristics'!G:G,MATCH($C171,'Policy Characteristics'!$C:$C,0))),"",INDEX('Policy Characteristics'!G:G,MATCH($C171,'Policy Characteristics'!$C:$C,0)))</f>
        <v>1</v>
      </c>
      <c r="N171" s="357">
        <f>IF(ISBLANK(INDEX('Policy Characteristics'!H:H,MATCH($C171,'Policy Characteristics'!$C:$C,0))),"",INDEX('Policy Characteristics'!H:H,MATCH($C171,'Policy Characteristics'!$C:$C,0)))</f>
        <v>1</v>
      </c>
      <c r="O171" s="357" t="str">
        <f>IF(ISBLANK(INDEX('Policy Characteristics'!I:I,MATCH($C171,'Policy Characteristics'!$C:$C,0))),"",INDEX('Policy Characteristics'!I:I,MATCH($C171,'Policy Characteristics'!$C:$C,0)))</f>
        <v>on/off</v>
      </c>
      <c r="P171" s="357" t="str">
        <f>IF(ISBLANK(INDEX('Policy Characteristics'!J:J,MATCH($C171,'Policy Characteristics'!$C:$C,0))),"",INDEX('Policy Characteristics'!J:J,MATCH($C171,'Policy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71" s="357" t="str">
        <f>IF(ISBLANK(INDEX('Policy Characteristics'!K:K,MATCH($C171,'Policy Characteristics'!$C:$C,0))),"",INDEX('Policy Characteristics'!K:K,MATCH($C171,'Policy Characteristics'!$C:$C,0)))</f>
        <v>buildings-sector-main.html#rebate</v>
      </c>
      <c r="R171" s="357" t="str">
        <f>IF(ISBLANK(INDEX('Policy Characteristics'!L:L,MATCH($C171,'Policy Characteristics'!$C:$C,0))),"",INDEX('Policy Characteristics'!L:L,MATCH($C171,'Policy Characteristics'!$C:$C,0)))</f>
        <v>rebate-for-efficient-products.html</v>
      </c>
    </row>
    <row r="172" spans="1:18" s="2" customFormat="1" x14ac:dyDescent="0.35">
      <c r="A172" s="357" t="str">
        <f>IF(ISBLANK(INDEX('Policy Characteristics'!A:A,MATCH($C172,'Policy Characteristics'!$C:$C,0))),"",INDEX('Policy Characteristics'!A:A,MATCH($C172,'Policy Characteristics'!$C:$C,0)))</f>
        <v>Electricity Supply</v>
      </c>
      <c r="B172" s="357" t="str">
        <f>IF(ISBLANK(INDEX('Policy Characteristics'!B:B,MATCH($C172,'Policy Characteristics'!$C:$C,0))),"",INDEX('Policy Characteristics'!B:B,MATCH($C172,'Policy Characteristics'!$C:$C,0)))</f>
        <v>Ban New Power Plants</v>
      </c>
      <c r="C172" s="360" t="s">
        <v>352</v>
      </c>
      <c r="D172" s="53" t="s">
        <v>473</v>
      </c>
      <c r="E172" s="53"/>
      <c r="F172" s="53" t="s">
        <v>472</v>
      </c>
      <c r="G172" s="9"/>
      <c r="H172" s="56">
        <v>167</v>
      </c>
      <c r="I172" s="9" t="s">
        <v>44</v>
      </c>
      <c r="J172" s="359" t="str">
        <f>IF(ISBLANK(INDEX('Policy Characteristics'!D:D,MATCH($C172,'Policy Characteristics'!$C:$C,0))),"",INDEX('Policy Characteristics'!D:D,MATCH($C172,'Policy Characteristics'!$C:$C,0)))</f>
        <v>Ban New Power Plants</v>
      </c>
      <c r="K172" s="357" t="str">
        <f>IF(ISBLANK(INDEX('Policy Characteristics'!E:E,MATCH($C172,'Policy Characteristics'!$C:$C,0))),"",INDEX('Policy Characteristics'!E:E,MATCH($C172,'Policy Characteristics'!$C:$C,0)))</f>
        <v>elec ban new power plants</v>
      </c>
      <c r="L172" s="357">
        <f>IF(ISBLANK(INDEX('Policy Characteristics'!F:F,MATCH($C172,'Policy Characteristics'!$C:$C,0))),"",INDEX('Policy Characteristics'!F:F,MATCH($C172,'Policy Characteristics'!$C:$C,0)))</f>
        <v>0</v>
      </c>
      <c r="M172" s="357">
        <f>IF(ISBLANK(INDEX('Policy Characteristics'!G:G,MATCH($C172,'Policy Characteristics'!$C:$C,0))),"",INDEX('Policy Characteristics'!G:G,MATCH($C172,'Policy Characteristics'!$C:$C,0)))</f>
        <v>1</v>
      </c>
      <c r="N172" s="357">
        <f>IF(ISBLANK(INDEX('Policy Characteristics'!H:H,MATCH($C172,'Policy Characteristics'!$C:$C,0))),"",INDEX('Policy Characteristics'!H:H,MATCH($C172,'Policy Characteristics'!$C:$C,0)))</f>
        <v>1</v>
      </c>
      <c r="O172" s="357" t="str">
        <f>IF(ISBLANK(INDEX('Policy Characteristics'!I:I,MATCH($C172,'Policy Characteristics'!$C:$C,0))),"",INDEX('Policy Characteristics'!I:I,MATCH($C172,'Policy Characteristics'!$C:$C,0)))</f>
        <v>on/off</v>
      </c>
      <c r="P172" s="357" t="str">
        <f>IF(ISBLANK(INDEX('Policy Characteristics'!J:J,MATCH($C172,'Policy Characteristics'!$C:$C,0))),"",INDEX('Policy Characteristics'!J:J,MATCH($C172,'Policy Characteristics'!$C:$C,0)))</f>
        <v>**Description:** This policy prevents new capacity of the selected type(s) from being built or deployed.</v>
      </c>
      <c r="Q172" s="357" t="str">
        <f>IF(ISBLANK(INDEX('Policy Characteristics'!K:K,MATCH($C172,'Policy Characteristics'!$C:$C,0))),"",INDEX('Policy Characteristics'!K:K,MATCH($C172,'Policy Characteristics'!$C:$C,0)))</f>
        <v>electricity-sector-main.html#ban</v>
      </c>
      <c r="R172" s="357" t="str">
        <f>IF(ISBLANK(INDEX('Policy Characteristics'!L:L,MATCH($C172,'Policy Characteristics'!$C:$C,0))),"",INDEX('Policy Characteristics'!L:L,MATCH($C172,'Policy Characteristics'!$C:$C,0)))</f>
        <v>ban-new-capacity.html</v>
      </c>
    </row>
    <row r="173" spans="1:18" s="5" customFormat="1" x14ac:dyDescent="0.35">
      <c r="A173" s="357" t="str">
        <f>IF(ISBLANK(INDEX('Policy Characteristics'!A:A,MATCH($C173,'Policy Characteristics'!$C:$C,0))),"",INDEX('Policy Characteristics'!A:A,MATCH($C173,'Policy Characteristics'!$C:$C,0)))</f>
        <v>Electricity Supply</v>
      </c>
      <c r="B173" s="357" t="str">
        <f>IF(ISBLANK(INDEX('Policy Characteristics'!B:B,MATCH($C173,'Policy Characteristics'!$C:$C,0))),"",INDEX('Policy Characteristics'!B:B,MATCH($C173,'Policy Characteristics'!$C:$C,0)))</f>
        <v>Ban New Power Plants</v>
      </c>
      <c r="C173" s="361" t="str">
        <f t="shared" ref="C173:C183" si="16">C$172</f>
        <v>Boolean Ban New Power Plants</v>
      </c>
      <c r="D173" s="9" t="s">
        <v>327</v>
      </c>
      <c r="E173" s="53"/>
      <c r="F173" s="9" t="s">
        <v>328</v>
      </c>
      <c r="G173" s="53"/>
      <c r="H173" s="54">
        <v>168</v>
      </c>
      <c r="I173" s="53" t="s">
        <v>44</v>
      </c>
      <c r="J173" s="359" t="str">
        <f>IF(ISBLANK(INDEX('Policy Characteristics'!D:D,MATCH($C173,'Policy Characteristics'!$C:$C,0))),"",INDEX('Policy Characteristics'!D:D,MATCH($C173,'Policy Characteristics'!$C:$C,0)))</f>
        <v>Ban New Power Plants</v>
      </c>
      <c r="K173" s="357" t="str">
        <f>IF(ISBLANK(INDEX('Policy Characteristics'!E:E,MATCH($C173,'Policy Characteristics'!$C:$C,0))),"",INDEX('Policy Characteristics'!E:E,MATCH($C173,'Policy Characteristics'!$C:$C,0)))</f>
        <v>elec ban new power plants</v>
      </c>
      <c r="L173" s="357">
        <f>IF(ISBLANK(INDEX('Policy Characteristics'!F:F,MATCH($C173,'Policy Characteristics'!$C:$C,0))),"",INDEX('Policy Characteristics'!F:F,MATCH($C173,'Policy Characteristics'!$C:$C,0)))</f>
        <v>0</v>
      </c>
      <c r="M173" s="357">
        <f>IF(ISBLANK(INDEX('Policy Characteristics'!G:G,MATCH($C173,'Policy Characteristics'!$C:$C,0))),"",INDEX('Policy Characteristics'!G:G,MATCH($C173,'Policy Characteristics'!$C:$C,0)))</f>
        <v>1</v>
      </c>
      <c r="N173" s="357">
        <f>IF(ISBLANK(INDEX('Policy Characteristics'!H:H,MATCH($C173,'Policy Characteristics'!$C:$C,0))),"",INDEX('Policy Characteristics'!H:H,MATCH($C173,'Policy Characteristics'!$C:$C,0)))</f>
        <v>1</v>
      </c>
      <c r="O173" s="357" t="str">
        <f>IF(ISBLANK(INDEX('Policy Characteristics'!I:I,MATCH($C173,'Policy Characteristics'!$C:$C,0))),"",INDEX('Policy Characteristics'!I:I,MATCH($C173,'Policy Characteristics'!$C:$C,0)))</f>
        <v>on/off</v>
      </c>
      <c r="P173" s="357" t="str">
        <f>IF(ISBLANK(INDEX('Policy Characteristics'!J:J,MATCH($C173,'Policy Characteristics'!$C:$C,0))),"",INDEX('Policy Characteristics'!J:J,MATCH($C173,'Policy Characteristics'!$C:$C,0)))</f>
        <v>**Description:** This policy prevents new capacity of the selected type(s) from being built or deployed.</v>
      </c>
      <c r="Q173" s="357" t="str">
        <f>IF(ISBLANK(INDEX('Policy Characteristics'!K:K,MATCH($C173,'Policy Characteristics'!$C:$C,0))),"",INDEX('Policy Characteristics'!K:K,MATCH($C173,'Policy Characteristics'!$C:$C,0)))</f>
        <v>electricity-sector-main.html#ban</v>
      </c>
      <c r="R173" s="357" t="str">
        <f>IF(ISBLANK(INDEX('Policy Characteristics'!L:L,MATCH($C173,'Policy Characteristics'!$C:$C,0))),"",INDEX('Policy Characteristics'!L:L,MATCH($C173,'Policy Characteristics'!$C:$C,0)))</f>
        <v>ban-new-capacity.html</v>
      </c>
    </row>
    <row r="174" spans="1:18" s="5" customFormat="1" x14ac:dyDescent="0.35">
      <c r="A174" s="357" t="str">
        <f>IF(ISBLANK(INDEX('Policy Characteristics'!A:A,MATCH($C174,'Policy Characteristics'!$C:$C,0))),"",INDEX('Policy Characteristics'!A:A,MATCH($C174,'Policy Characteristics'!$C:$C,0)))</f>
        <v>Electricity Supply</v>
      </c>
      <c r="B174" s="357" t="str">
        <f>IF(ISBLANK(INDEX('Policy Characteristics'!B:B,MATCH($C174,'Policy Characteristics'!$C:$C,0))),"",INDEX('Policy Characteristics'!B:B,MATCH($C174,'Policy Characteristics'!$C:$C,0)))</f>
        <v>Ban New Power Plants</v>
      </c>
      <c r="C174" s="361" t="str">
        <f t="shared" si="16"/>
        <v>Boolean Ban New Power Plants</v>
      </c>
      <c r="D174" s="9" t="s">
        <v>77</v>
      </c>
      <c r="E174" s="53"/>
      <c r="F174" s="9" t="s">
        <v>89</v>
      </c>
      <c r="G174" s="53"/>
      <c r="H174" s="56">
        <v>169</v>
      </c>
      <c r="I174" s="53" t="s">
        <v>44</v>
      </c>
      <c r="J174" s="359" t="str">
        <f>IF(ISBLANK(INDEX('Policy Characteristics'!D:D,MATCH($C174,'Policy Characteristics'!$C:$C,0))),"",INDEX('Policy Characteristics'!D:D,MATCH($C174,'Policy Characteristics'!$C:$C,0)))</f>
        <v>Ban New Power Plants</v>
      </c>
      <c r="K174" s="357" t="str">
        <f>IF(ISBLANK(INDEX('Policy Characteristics'!E:E,MATCH($C174,'Policy Characteristics'!$C:$C,0))),"",INDEX('Policy Characteristics'!E:E,MATCH($C174,'Policy Characteristics'!$C:$C,0)))</f>
        <v>elec ban new power plants</v>
      </c>
      <c r="L174" s="357">
        <f>IF(ISBLANK(INDEX('Policy Characteristics'!F:F,MATCH($C174,'Policy Characteristics'!$C:$C,0))),"",INDEX('Policy Characteristics'!F:F,MATCH($C174,'Policy Characteristics'!$C:$C,0)))</f>
        <v>0</v>
      </c>
      <c r="M174" s="357">
        <f>IF(ISBLANK(INDEX('Policy Characteristics'!G:G,MATCH($C174,'Policy Characteristics'!$C:$C,0))),"",INDEX('Policy Characteristics'!G:G,MATCH($C174,'Policy Characteristics'!$C:$C,0)))</f>
        <v>1</v>
      </c>
      <c r="N174" s="357">
        <f>IF(ISBLANK(INDEX('Policy Characteristics'!H:H,MATCH($C174,'Policy Characteristics'!$C:$C,0))),"",INDEX('Policy Characteristics'!H:H,MATCH($C174,'Policy Characteristics'!$C:$C,0)))</f>
        <v>1</v>
      </c>
      <c r="O174" s="357" t="str">
        <f>IF(ISBLANK(INDEX('Policy Characteristics'!I:I,MATCH($C174,'Policy Characteristics'!$C:$C,0))),"",INDEX('Policy Characteristics'!I:I,MATCH($C174,'Policy Characteristics'!$C:$C,0)))</f>
        <v>on/off</v>
      </c>
      <c r="P174" s="357" t="str">
        <f>IF(ISBLANK(INDEX('Policy Characteristics'!J:J,MATCH($C174,'Policy Characteristics'!$C:$C,0))),"",INDEX('Policy Characteristics'!J:J,MATCH($C174,'Policy Characteristics'!$C:$C,0)))</f>
        <v>**Description:** This policy prevents new capacity of the selected type(s) from being built or deployed.</v>
      </c>
      <c r="Q174" s="357" t="str">
        <f>IF(ISBLANK(INDEX('Policy Characteristics'!K:K,MATCH($C174,'Policy Characteristics'!$C:$C,0))),"",INDEX('Policy Characteristics'!K:K,MATCH($C174,'Policy Characteristics'!$C:$C,0)))</f>
        <v>electricity-sector-main.html#ban</v>
      </c>
      <c r="R174" s="357" t="str">
        <f>IF(ISBLANK(INDEX('Policy Characteristics'!L:L,MATCH($C174,'Policy Characteristics'!$C:$C,0))),"",INDEX('Policy Characteristics'!L:L,MATCH($C174,'Policy Characteristics'!$C:$C,0)))</f>
        <v>ban-new-capacity.html</v>
      </c>
    </row>
    <row r="175" spans="1:18" s="5" customFormat="1" x14ac:dyDescent="0.35">
      <c r="A175" s="357" t="str">
        <f>IF(ISBLANK(INDEX('Policy Characteristics'!A:A,MATCH($C175,'Policy Characteristics'!$C:$C,0))),"",INDEX('Policy Characteristics'!A:A,MATCH($C175,'Policy Characteristics'!$C:$C,0)))</f>
        <v>Electricity Supply</v>
      </c>
      <c r="B175" s="357" t="str">
        <f>IF(ISBLANK(INDEX('Policy Characteristics'!B:B,MATCH($C175,'Policy Characteristics'!$C:$C,0))),"",INDEX('Policy Characteristics'!B:B,MATCH($C175,'Policy Characteristics'!$C:$C,0)))</f>
        <v>Ban New Power Plants</v>
      </c>
      <c r="C175" s="361" t="str">
        <f t="shared" si="16"/>
        <v>Boolean Ban New Power Plants</v>
      </c>
      <c r="D175" s="9" t="s">
        <v>78</v>
      </c>
      <c r="E175" s="53"/>
      <c r="F175" s="9" t="s">
        <v>90</v>
      </c>
      <c r="G175" s="53"/>
      <c r="H175" s="54">
        <v>170</v>
      </c>
      <c r="I175" s="53" t="s">
        <v>44</v>
      </c>
      <c r="J175" s="359" t="str">
        <f>IF(ISBLANK(INDEX('Policy Characteristics'!D:D,MATCH($C175,'Policy Characteristics'!$C:$C,0))),"",INDEX('Policy Characteristics'!D:D,MATCH($C175,'Policy Characteristics'!$C:$C,0)))</f>
        <v>Ban New Power Plants</v>
      </c>
      <c r="K175" s="357" t="str">
        <f>IF(ISBLANK(INDEX('Policy Characteristics'!E:E,MATCH($C175,'Policy Characteristics'!$C:$C,0))),"",INDEX('Policy Characteristics'!E:E,MATCH($C175,'Policy Characteristics'!$C:$C,0)))</f>
        <v>elec ban new power plants</v>
      </c>
      <c r="L175" s="357">
        <f>IF(ISBLANK(INDEX('Policy Characteristics'!F:F,MATCH($C175,'Policy Characteristics'!$C:$C,0))),"",INDEX('Policy Characteristics'!F:F,MATCH($C175,'Policy Characteristics'!$C:$C,0)))</f>
        <v>0</v>
      </c>
      <c r="M175" s="357">
        <f>IF(ISBLANK(INDEX('Policy Characteristics'!G:G,MATCH($C175,'Policy Characteristics'!$C:$C,0))),"",INDEX('Policy Characteristics'!G:G,MATCH($C175,'Policy Characteristics'!$C:$C,0)))</f>
        <v>1</v>
      </c>
      <c r="N175" s="357">
        <f>IF(ISBLANK(INDEX('Policy Characteristics'!H:H,MATCH($C175,'Policy Characteristics'!$C:$C,0))),"",INDEX('Policy Characteristics'!H:H,MATCH($C175,'Policy Characteristics'!$C:$C,0)))</f>
        <v>1</v>
      </c>
      <c r="O175" s="357" t="str">
        <f>IF(ISBLANK(INDEX('Policy Characteristics'!I:I,MATCH($C175,'Policy Characteristics'!$C:$C,0))),"",INDEX('Policy Characteristics'!I:I,MATCH($C175,'Policy Characteristics'!$C:$C,0)))</f>
        <v>on/off</v>
      </c>
      <c r="P175" s="357" t="str">
        <f>IF(ISBLANK(INDEX('Policy Characteristics'!J:J,MATCH($C175,'Policy Characteristics'!$C:$C,0))),"",INDEX('Policy Characteristics'!J:J,MATCH($C175,'Policy Characteristics'!$C:$C,0)))</f>
        <v>**Description:** This policy prevents new capacity of the selected type(s) from being built or deployed.</v>
      </c>
      <c r="Q175" s="357" t="str">
        <f>IF(ISBLANK(INDEX('Policy Characteristics'!K:K,MATCH($C175,'Policy Characteristics'!$C:$C,0))),"",INDEX('Policy Characteristics'!K:K,MATCH($C175,'Policy Characteristics'!$C:$C,0)))</f>
        <v>electricity-sector-main.html#ban</v>
      </c>
      <c r="R175" s="357" t="str">
        <f>IF(ISBLANK(INDEX('Policy Characteristics'!L:L,MATCH($C175,'Policy Characteristics'!$C:$C,0))),"",INDEX('Policy Characteristics'!L:L,MATCH($C175,'Policy Characteristics'!$C:$C,0)))</f>
        <v>ban-new-capacity.html</v>
      </c>
    </row>
    <row r="176" spans="1:18" s="5" customFormat="1" x14ac:dyDescent="0.35">
      <c r="A176" s="357" t="str">
        <f>IF(ISBLANK(INDEX('Policy Characteristics'!A:A,MATCH($C176,'Policy Characteristics'!$C:$C,0))),"",INDEX('Policy Characteristics'!A:A,MATCH($C176,'Policy Characteristics'!$C:$C,0)))</f>
        <v>Electricity Supply</v>
      </c>
      <c r="B176" s="357" t="str">
        <f>IF(ISBLANK(INDEX('Policy Characteristics'!B:B,MATCH($C176,'Policy Characteristics'!$C:$C,0))),"",INDEX('Policy Characteristics'!B:B,MATCH($C176,'Policy Characteristics'!$C:$C,0)))</f>
        <v>Ban New Power Plants</v>
      </c>
      <c r="C176" s="361" t="str">
        <f t="shared" si="16"/>
        <v>Boolean Ban New Power Plants</v>
      </c>
      <c r="D176" s="9" t="s">
        <v>474</v>
      </c>
      <c r="E176" s="53"/>
      <c r="F176" s="9" t="s">
        <v>477</v>
      </c>
      <c r="G176" s="53"/>
      <c r="H176" s="54">
        <v>608</v>
      </c>
      <c r="I176" s="53" t="s">
        <v>45</v>
      </c>
      <c r="J176" s="359" t="str">
        <f>IF(ISBLANK(INDEX('Policy Characteristics'!D:D,MATCH($C176,'Policy Characteristics'!$C:$C,0))),"",INDEX('Policy Characteristics'!D:D,MATCH($C176,'Policy Characteristics'!$C:$C,0)))</f>
        <v>Ban New Power Plants</v>
      </c>
      <c r="K176" s="357" t="str">
        <f>IF(ISBLANK(INDEX('Policy Characteristics'!E:E,MATCH($C176,'Policy Characteristics'!$C:$C,0))),"",INDEX('Policy Characteristics'!E:E,MATCH($C176,'Policy Characteristics'!$C:$C,0)))</f>
        <v>elec ban new power plants</v>
      </c>
      <c r="L176" s="357">
        <f>IF(ISBLANK(INDEX('Policy Characteristics'!F:F,MATCH($C176,'Policy Characteristics'!$C:$C,0))),"",INDEX('Policy Characteristics'!F:F,MATCH($C176,'Policy Characteristics'!$C:$C,0)))</f>
        <v>0</v>
      </c>
      <c r="M176" s="357">
        <f>IF(ISBLANK(INDEX('Policy Characteristics'!G:G,MATCH($C176,'Policy Characteristics'!$C:$C,0))),"",INDEX('Policy Characteristics'!G:G,MATCH($C176,'Policy Characteristics'!$C:$C,0)))</f>
        <v>1</v>
      </c>
      <c r="N176" s="357">
        <f>IF(ISBLANK(INDEX('Policy Characteristics'!H:H,MATCH($C176,'Policy Characteristics'!$C:$C,0))),"",INDEX('Policy Characteristics'!H:H,MATCH($C176,'Policy Characteristics'!$C:$C,0)))</f>
        <v>1</v>
      </c>
      <c r="O176" s="357" t="str">
        <f>IF(ISBLANK(INDEX('Policy Characteristics'!I:I,MATCH($C176,'Policy Characteristics'!$C:$C,0))),"",INDEX('Policy Characteristics'!I:I,MATCH($C176,'Policy Characteristics'!$C:$C,0)))</f>
        <v>on/off</v>
      </c>
      <c r="P176" s="357" t="str">
        <f>IF(ISBLANK(INDEX('Policy Characteristics'!J:J,MATCH($C176,'Policy Characteristics'!$C:$C,0))),"",INDEX('Policy Characteristics'!J:J,MATCH($C176,'Policy Characteristics'!$C:$C,0)))</f>
        <v>**Description:** This policy prevents new capacity of the selected type(s) from being built or deployed.</v>
      </c>
      <c r="Q176" s="357" t="str">
        <f>IF(ISBLANK(INDEX('Policy Characteristics'!K:K,MATCH($C176,'Policy Characteristics'!$C:$C,0))),"",INDEX('Policy Characteristics'!K:K,MATCH($C176,'Policy Characteristics'!$C:$C,0)))</f>
        <v>electricity-sector-main.html#ban</v>
      </c>
      <c r="R176" s="357" t="str">
        <f>IF(ISBLANK(INDEX('Policy Characteristics'!L:L,MATCH($C176,'Policy Characteristics'!$C:$C,0))),"",INDEX('Policy Characteristics'!L:L,MATCH($C176,'Policy Characteristics'!$C:$C,0)))</f>
        <v>ban-new-capacity.html</v>
      </c>
    </row>
    <row r="177" spans="1:18" s="5" customFormat="1" x14ac:dyDescent="0.35">
      <c r="A177" s="357" t="str">
        <f>IF(ISBLANK(INDEX('Policy Characteristics'!A:A,MATCH($C177,'Policy Characteristics'!$C:$C,0))),"",INDEX('Policy Characteristics'!A:A,MATCH($C177,'Policy Characteristics'!$C:$C,0)))</f>
        <v>Electricity Supply</v>
      </c>
      <c r="B177" s="357" t="str">
        <f>IF(ISBLANK(INDEX('Policy Characteristics'!B:B,MATCH($C177,'Policy Characteristics'!$C:$C,0))),"",INDEX('Policy Characteristics'!B:B,MATCH($C177,'Policy Characteristics'!$C:$C,0)))</f>
        <v>Ban New Power Plants</v>
      </c>
      <c r="C177" s="361" t="str">
        <f t="shared" si="16"/>
        <v>Boolean Ban New Power Plants</v>
      </c>
      <c r="D177" s="9" t="s">
        <v>79</v>
      </c>
      <c r="E177" s="53"/>
      <c r="F177" s="9" t="s">
        <v>91</v>
      </c>
      <c r="G177" s="53"/>
      <c r="H177" s="54">
        <v>609</v>
      </c>
      <c r="I177" s="53" t="s">
        <v>45</v>
      </c>
      <c r="J177" s="359" t="str">
        <f>IF(ISBLANK(INDEX('Policy Characteristics'!D:D,MATCH($C177,'Policy Characteristics'!$C:$C,0))),"",INDEX('Policy Characteristics'!D:D,MATCH($C177,'Policy Characteristics'!$C:$C,0)))</f>
        <v>Ban New Power Plants</v>
      </c>
      <c r="K177" s="357" t="str">
        <f>IF(ISBLANK(INDEX('Policy Characteristics'!E:E,MATCH($C177,'Policy Characteristics'!$C:$C,0))),"",INDEX('Policy Characteristics'!E:E,MATCH($C177,'Policy Characteristics'!$C:$C,0)))</f>
        <v>elec ban new power plants</v>
      </c>
      <c r="L177" s="357">
        <f>IF(ISBLANK(INDEX('Policy Characteristics'!F:F,MATCH($C177,'Policy Characteristics'!$C:$C,0))),"",INDEX('Policy Characteristics'!F:F,MATCH($C177,'Policy Characteristics'!$C:$C,0)))</f>
        <v>0</v>
      </c>
      <c r="M177" s="357">
        <f>IF(ISBLANK(INDEX('Policy Characteristics'!G:G,MATCH($C177,'Policy Characteristics'!$C:$C,0))),"",INDEX('Policy Characteristics'!G:G,MATCH($C177,'Policy Characteristics'!$C:$C,0)))</f>
        <v>1</v>
      </c>
      <c r="N177" s="357">
        <f>IF(ISBLANK(INDEX('Policy Characteristics'!H:H,MATCH($C177,'Policy Characteristics'!$C:$C,0))),"",INDEX('Policy Characteristics'!H:H,MATCH($C177,'Policy Characteristics'!$C:$C,0)))</f>
        <v>1</v>
      </c>
      <c r="O177" s="357" t="str">
        <f>IF(ISBLANK(INDEX('Policy Characteristics'!I:I,MATCH($C177,'Policy Characteristics'!$C:$C,0))),"",INDEX('Policy Characteristics'!I:I,MATCH($C177,'Policy Characteristics'!$C:$C,0)))</f>
        <v>on/off</v>
      </c>
      <c r="P177" s="357" t="str">
        <f>IF(ISBLANK(INDEX('Policy Characteristics'!J:J,MATCH($C177,'Policy Characteristics'!$C:$C,0))),"",INDEX('Policy Characteristics'!J:J,MATCH($C177,'Policy Characteristics'!$C:$C,0)))</f>
        <v>**Description:** This policy prevents new capacity of the selected type(s) from being built or deployed.</v>
      </c>
      <c r="Q177" s="357" t="str">
        <f>IF(ISBLANK(INDEX('Policy Characteristics'!K:K,MATCH($C177,'Policy Characteristics'!$C:$C,0))),"",INDEX('Policy Characteristics'!K:K,MATCH($C177,'Policy Characteristics'!$C:$C,0)))</f>
        <v>electricity-sector-main.html#ban</v>
      </c>
      <c r="R177" s="357" t="str">
        <f>IF(ISBLANK(INDEX('Policy Characteristics'!L:L,MATCH($C177,'Policy Characteristics'!$C:$C,0))),"",INDEX('Policy Characteristics'!L:L,MATCH($C177,'Policy Characteristics'!$C:$C,0)))</f>
        <v>ban-new-capacity.html</v>
      </c>
    </row>
    <row r="178" spans="1:18" s="5" customFormat="1" x14ac:dyDescent="0.35">
      <c r="A178" s="357" t="str">
        <f>IF(ISBLANK(INDEX('Policy Characteristics'!A:A,MATCH($C178,'Policy Characteristics'!$C:$C,0))),"",INDEX('Policy Characteristics'!A:A,MATCH($C178,'Policy Characteristics'!$C:$C,0)))</f>
        <v>Electricity Supply</v>
      </c>
      <c r="B178" s="357" t="str">
        <f>IF(ISBLANK(INDEX('Policy Characteristics'!B:B,MATCH($C178,'Policy Characteristics'!$C:$C,0))),"",INDEX('Policy Characteristics'!B:B,MATCH($C178,'Policy Characteristics'!$C:$C,0)))</f>
        <v>Ban New Power Plants</v>
      </c>
      <c r="C178" s="361" t="str">
        <f t="shared" si="16"/>
        <v>Boolean Ban New Power Plants</v>
      </c>
      <c r="D178" s="9" t="s">
        <v>80</v>
      </c>
      <c r="E178" s="53"/>
      <c r="F178" s="9" t="s">
        <v>92</v>
      </c>
      <c r="G178" s="53"/>
      <c r="H178" s="54">
        <v>610</v>
      </c>
      <c r="I178" s="53" t="s">
        <v>45</v>
      </c>
      <c r="J178" s="359" t="str">
        <f>IF(ISBLANK(INDEX('Policy Characteristics'!D:D,MATCH($C178,'Policy Characteristics'!$C:$C,0))),"",INDEX('Policy Characteristics'!D:D,MATCH($C178,'Policy Characteristics'!$C:$C,0)))</f>
        <v>Ban New Power Plants</v>
      </c>
      <c r="K178" s="357" t="str">
        <f>IF(ISBLANK(INDEX('Policy Characteristics'!E:E,MATCH($C178,'Policy Characteristics'!$C:$C,0))),"",INDEX('Policy Characteristics'!E:E,MATCH($C178,'Policy Characteristics'!$C:$C,0)))</f>
        <v>elec ban new power plants</v>
      </c>
      <c r="L178" s="357">
        <f>IF(ISBLANK(INDEX('Policy Characteristics'!F:F,MATCH($C178,'Policy Characteristics'!$C:$C,0))),"",INDEX('Policy Characteristics'!F:F,MATCH($C178,'Policy Characteristics'!$C:$C,0)))</f>
        <v>0</v>
      </c>
      <c r="M178" s="357">
        <f>IF(ISBLANK(INDEX('Policy Characteristics'!G:G,MATCH($C178,'Policy Characteristics'!$C:$C,0))),"",INDEX('Policy Characteristics'!G:G,MATCH($C178,'Policy Characteristics'!$C:$C,0)))</f>
        <v>1</v>
      </c>
      <c r="N178" s="357">
        <f>IF(ISBLANK(INDEX('Policy Characteristics'!H:H,MATCH($C178,'Policy Characteristics'!$C:$C,0))),"",INDEX('Policy Characteristics'!H:H,MATCH($C178,'Policy Characteristics'!$C:$C,0)))</f>
        <v>1</v>
      </c>
      <c r="O178" s="357" t="str">
        <f>IF(ISBLANK(INDEX('Policy Characteristics'!I:I,MATCH($C178,'Policy Characteristics'!$C:$C,0))),"",INDEX('Policy Characteristics'!I:I,MATCH($C178,'Policy Characteristics'!$C:$C,0)))</f>
        <v>on/off</v>
      </c>
      <c r="P178" s="357" t="str">
        <f>IF(ISBLANK(INDEX('Policy Characteristics'!J:J,MATCH($C178,'Policy Characteristics'!$C:$C,0))),"",INDEX('Policy Characteristics'!J:J,MATCH($C178,'Policy Characteristics'!$C:$C,0)))</f>
        <v>**Description:** This policy prevents new capacity of the selected type(s) from being built or deployed.</v>
      </c>
      <c r="Q178" s="357" t="str">
        <f>IF(ISBLANK(INDEX('Policy Characteristics'!K:K,MATCH($C178,'Policy Characteristics'!$C:$C,0))),"",INDEX('Policy Characteristics'!K:K,MATCH($C178,'Policy Characteristics'!$C:$C,0)))</f>
        <v>electricity-sector-main.html#ban</v>
      </c>
      <c r="R178" s="357" t="str">
        <f>IF(ISBLANK(INDEX('Policy Characteristics'!L:L,MATCH($C178,'Policy Characteristics'!$C:$C,0))),"",INDEX('Policy Characteristics'!L:L,MATCH($C178,'Policy Characteristics'!$C:$C,0)))</f>
        <v>ban-new-capacity.html</v>
      </c>
    </row>
    <row r="179" spans="1:18" s="5" customFormat="1" x14ac:dyDescent="0.35">
      <c r="A179" s="357" t="str">
        <f>IF(ISBLANK(INDEX('Policy Characteristics'!A:A,MATCH($C179,'Policy Characteristics'!$C:$C,0))),"",INDEX('Policy Characteristics'!A:A,MATCH($C179,'Policy Characteristics'!$C:$C,0)))</f>
        <v>Electricity Supply</v>
      </c>
      <c r="B179" s="357" t="str">
        <f>IF(ISBLANK(INDEX('Policy Characteristics'!B:B,MATCH($C179,'Policy Characteristics'!$C:$C,0))),"",INDEX('Policy Characteristics'!B:B,MATCH($C179,'Policy Characteristics'!$C:$C,0)))</f>
        <v>Ban New Power Plants</v>
      </c>
      <c r="C179" s="361" t="str">
        <f t="shared" si="16"/>
        <v>Boolean Ban New Power Plants</v>
      </c>
      <c r="D179" s="9" t="s">
        <v>81</v>
      </c>
      <c r="E179" s="53"/>
      <c r="F179" s="9" t="s">
        <v>93</v>
      </c>
      <c r="G179" s="53"/>
      <c r="H179" s="54">
        <v>611</v>
      </c>
      <c r="I179" s="53" t="s">
        <v>45</v>
      </c>
      <c r="J179" s="359" t="str">
        <f>IF(ISBLANK(INDEX('Policy Characteristics'!D:D,MATCH($C179,'Policy Characteristics'!$C:$C,0))),"",INDEX('Policy Characteristics'!D:D,MATCH($C179,'Policy Characteristics'!$C:$C,0)))</f>
        <v>Ban New Power Plants</v>
      </c>
      <c r="K179" s="357" t="str">
        <f>IF(ISBLANK(INDEX('Policy Characteristics'!E:E,MATCH($C179,'Policy Characteristics'!$C:$C,0))),"",INDEX('Policy Characteristics'!E:E,MATCH($C179,'Policy Characteristics'!$C:$C,0)))</f>
        <v>elec ban new power plants</v>
      </c>
      <c r="L179" s="357">
        <f>IF(ISBLANK(INDEX('Policy Characteristics'!F:F,MATCH($C179,'Policy Characteristics'!$C:$C,0))),"",INDEX('Policy Characteristics'!F:F,MATCH($C179,'Policy Characteristics'!$C:$C,0)))</f>
        <v>0</v>
      </c>
      <c r="M179" s="357">
        <f>IF(ISBLANK(INDEX('Policy Characteristics'!G:G,MATCH($C179,'Policy Characteristics'!$C:$C,0))),"",INDEX('Policy Characteristics'!G:G,MATCH($C179,'Policy Characteristics'!$C:$C,0)))</f>
        <v>1</v>
      </c>
      <c r="N179" s="357">
        <f>IF(ISBLANK(INDEX('Policy Characteristics'!H:H,MATCH($C179,'Policy Characteristics'!$C:$C,0))),"",INDEX('Policy Characteristics'!H:H,MATCH($C179,'Policy Characteristics'!$C:$C,0)))</f>
        <v>1</v>
      </c>
      <c r="O179" s="357" t="str">
        <f>IF(ISBLANK(INDEX('Policy Characteristics'!I:I,MATCH($C179,'Policy Characteristics'!$C:$C,0))),"",INDEX('Policy Characteristics'!I:I,MATCH($C179,'Policy Characteristics'!$C:$C,0)))</f>
        <v>on/off</v>
      </c>
      <c r="P179" s="357" t="str">
        <f>IF(ISBLANK(INDEX('Policy Characteristics'!J:J,MATCH($C179,'Policy Characteristics'!$C:$C,0))),"",INDEX('Policy Characteristics'!J:J,MATCH($C179,'Policy Characteristics'!$C:$C,0)))</f>
        <v>**Description:** This policy prevents new capacity of the selected type(s) from being built or deployed.</v>
      </c>
      <c r="Q179" s="357" t="str">
        <f>IF(ISBLANK(INDEX('Policy Characteristics'!K:K,MATCH($C179,'Policy Characteristics'!$C:$C,0))),"",INDEX('Policy Characteristics'!K:K,MATCH($C179,'Policy Characteristics'!$C:$C,0)))</f>
        <v>electricity-sector-main.html#ban</v>
      </c>
      <c r="R179" s="357" t="str">
        <f>IF(ISBLANK(INDEX('Policy Characteristics'!L:L,MATCH($C179,'Policy Characteristics'!$C:$C,0))),"",INDEX('Policy Characteristics'!L:L,MATCH($C179,'Policy Characteristics'!$C:$C,0)))</f>
        <v>ban-new-capacity.html</v>
      </c>
    </row>
    <row r="180" spans="1:18" s="5" customFormat="1" x14ac:dyDescent="0.35">
      <c r="A180" s="357" t="str">
        <f>IF(ISBLANK(INDEX('Policy Characteristics'!A:A,MATCH($C180,'Policy Characteristics'!$C:$C,0))),"",INDEX('Policy Characteristics'!A:A,MATCH($C180,'Policy Characteristics'!$C:$C,0)))</f>
        <v>Electricity Supply</v>
      </c>
      <c r="B180" s="357" t="str">
        <f>IF(ISBLANK(INDEX('Policy Characteristics'!B:B,MATCH($C180,'Policy Characteristics'!$C:$C,0))),"",INDEX('Policy Characteristics'!B:B,MATCH($C180,'Policy Characteristics'!$C:$C,0)))</f>
        <v>Ban New Power Plants</v>
      </c>
      <c r="C180" s="361" t="str">
        <f t="shared" ref="C180:C187" si="17">C$172</f>
        <v>Boolean Ban New Power Plants</v>
      </c>
      <c r="D180" s="9" t="s">
        <v>2476</v>
      </c>
      <c r="E180" s="53"/>
      <c r="F180" s="9" t="s">
        <v>462</v>
      </c>
      <c r="G180" s="53"/>
      <c r="H180" s="54">
        <v>612</v>
      </c>
      <c r="I180" s="53" t="s">
        <v>45</v>
      </c>
      <c r="J180" s="359" t="str">
        <f>IF(ISBLANK(INDEX('Policy Characteristics'!D:D,MATCH($C180,'Policy Characteristics'!$C:$C,0))),"",INDEX('Policy Characteristics'!D:D,MATCH($C180,'Policy Characteristics'!$C:$C,0)))</f>
        <v>Ban New Power Plants</v>
      </c>
      <c r="K180" s="357" t="str">
        <f>IF(ISBLANK(INDEX('Policy Characteristics'!E:E,MATCH($C180,'Policy Characteristics'!$C:$C,0))),"",INDEX('Policy Characteristics'!E:E,MATCH($C180,'Policy Characteristics'!$C:$C,0)))</f>
        <v>elec ban new power plants</v>
      </c>
      <c r="L180" s="357">
        <f>IF(ISBLANK(INDEX('Policy Characteristics'!F:F,MATCH($C180,'Policy Characteristics'!$C:$C,0))),"",INDEX('Policy Characteristics'!F:F,MATCH($C180,'Policy Characteristics'!$C:$C,0)))</f>
        <v>0</v>
      </c>
      <c r="M180" s="357">
        <f>IF(ISBLANK(INDEX('Policy Characteristics'!G:G,MATCH($C180,'Policy Characteristics'!$C:$C,0))),"",INDEX('Policy Characteristics'!G:G,MATCH($C180,'Policy Characteristics'!$C:$C,0)))</f>
        <v>1</v>
      </c>
      <c r="N180" s="357">
        <f>IF(ISBLANK(INDEX('Policy Characteristics'!H:H,MATCH($C180,'Policy Characteristics'!$C:$C,0))),"",INDEX('Policy Characteristics'!H:H,MATCH($C180,'Policy Characteristics'!$C:$C,0)))</f>
        <v>1</v>
      </c>
      <c r="O180" s="357" t="str">
        <f>IF(ISBLANK(INDEX('Policy Characteristics'!I:I,MATCH($C180,'Policy Characteristics'!$C:$C,0))),"",INDEX('Policy Characteristics'!I:I,MATCH($C180,'Policy Characteristics'!$C:$C,0)))</f>
        <v>on/off</v>
      </c>
      <c r="P180" s="357" t="str">
        <f>IF(ISBLANK(INDEX('Policy Characteristics'!J:J,MATCH($C180,'Policy Characteristics'!$C:$C,0))),"",INDEX('Policy Characteristics'!J:J,MATCH($C180,'Policy Characteristics'!$C:$C,0)))</f>
        <v>**Description:** This policy prevents new capacity of the selected type(s) from being built or deployed.</v>
      </c>
      <c r="Q180" s="357" t="str">
        <f>IF(ISBLANK(INDEX('Policy Characteristics'!K:K,MATCH($C180,'Policy Characteristics'!$C:$C,0))),"",INDEX('Policy Characteristics'!K:K,MATCH($C180,'Policy Characteristics'!$C:$C,0)))</f>
        <v>electricity-sector-main.html#ban</v>
      </c>
      <c r="R180" s="357" t="str">
        <f>IF(ISBLANK(INDEX('Policy Characteristics'!L:L,MATCH($C180,'Policy Characteristics'!$C:$C,0))),"",INDEX('Policy Characteristics'!L:L,MATCH($C180,'Policy Characteristics'!$C:$C,0)))</f>
        <v>ban-new-capacity.html</v>
      </c>
    </row>
    <row r="181" spans="1:18" s="5" customFormat="1" x14ac:dyDescent="0.35">
      <c r="A181" s="357" t="str">
        <f>IF(ISBLANK(INDEX('Policy Characteristics'!A:A,MATCH($C181,'Policy Characteristics'!$C:$C,0))),"",INDEX('Policy Characteristics'!A:A,MATCH($C181,'Policy Characteristics'!$C:$C,0)))</f>
        <v>Electricity Supply</v>
      </c>
      <c r="B181" s="357" t="str">
        <f>IF(ISBLANK(INDEX('Policy Characteristics'!B:B,MATCH($C181,'Policy Characteristics'!$C:$C,0))),"",INDEX('Policy Characteristics'!B:B,MATCH($C181,'Policy Characteristics'!$C:$C,0)))</f>
        <v>Ban New Power Plants</v>
      </c>
      <c r="C181" s="361" t="str">
        <f t="shared" si="16"/>
        <v>Boolean Ban New Power Plants</v>
      </c>
      <c r="D181" s="9" t="s">
        <v>329</v>
      </c>
      <c r="E181" s="53"/>
      <c r="F181" s="9" t="s">
        <v>331</v>
      </c>
      <c r="G181" s="53"/>
      <c r="H181" s="54">
        <v>613</v>
      </c>
      <c r="I181" s="53" t="s">
        <v>45</v>
      </c>
      <c r="J181" s="359" t="str">
        <f>IF(ISBLANK(INDEX('Policy Characteristics'!D:D,MATCH($C181,'Policy Characteristics'!$C:$C,0))),"",INDEX('Policy Characteristics'!D:D,MATCH($C181,'Policy Characteristics'!$C:$C,0)))</f>
        <v>Ban New Power Plants</v>
      </c>
      <c r="K181" s="357" t="str">
        <f>IF(ISBLANK(INDEX('Policy Characteristics'!E:E,MATCH($C181,'Policy Characteristics'!$C:$C,0))),"",INDEX('Policy Characteristics'!E:E,MATCH($C181,'Policy Characteristics'!$C:$C,0)))</f>
        <v>elec ban new power plants</v>
      </c>
      <c r="L181" s="357">
        <f>IF(ISBLANK(INDEX('Policy Characteristics'!F:F,MATCH($C181,'Policy Characteristics'!$C:$C,0))),"",INDEX('Policy Characteristics'!F:F,MATCH($C181,'Policy Characteristics'!$C:$C,0)))</f>
        <v>0</v>
      </c>
      <c r="M181" s="357">
        <f>IF(ISBLANK(INDEX('Policy Characteristics'!G:G,MATCH($C181,'Policy Characteristics'!$C:$C,0))),"",INDEX('Policy Characteristics'!G:G,MATCH($C181,'Policy Characteristics'!$C:$C,0)))</f>
        <v>1</v>
      </c>
      <c r="N181" s="357">
        <f>IF(ISBLANK(INDEX('Policy Characteristics'!H:H,MATCH($C181,'Policy Characteristics'!$C:$C,0))),"",INDEX('Policy Characteristics'!H:H,MATCH($C181,'Policy Characteristics'!$C:$C,0)))</f>
        <v>1</v>
      </c>
      <c r="O181" s="357" t="str">
        <f>IF(ISBLANK(INDEX('Policy Characteristics'!I:I,MATCH($C181,'Policy Characteristics'!$C:$C,0))),"",INDEX('Policy Characteristics'!I:I,MATCH($C181,'Policy Characteristics'!$C:$C,0)))</f>
        <v>on/off</v>
      </c>
      <c r="P181" s="357" t="str">
        <f>IF(ISBLANK(INDEX('Policy Characteristics'!J:J,MATCH($C181,'Policy Characteristics'!$C:$C,0))),"",INDEX('Policy Characteristics'!J:J,MATCH($C181,'Policy Characteristics'!$C:$C,0)))</f>
        <v>**Description:** This policy prevents new capacity of the selected type(s) from being built or deployed.</v>
      </c>
      <c r="Q181" s="357" t="str">
        <f>IF(ISBLANK(INDEX('Policy Characteristics'!K:K,MATCH($C181,'Policy Characteristics'!$C:$C,0))),"",INDEX('Policy Characteristics'!K:K,MATCH($C181,'Policy Characteristics'!$C:$C,0)))</f>
        <v>electricity-sector-main.html#ban</v>
      </c>
      <c r="R181" s="357" t="str">
        <f>IF(ISBLANK(INDEX('Policy Characteristics'!L:L,MATCH($C181,'Policy Characteristics'!$C:$C,0))),"",INDEX('Policy Characteristics'!L:L,MATCH($C181,'Policy Characteristics'!$C:$C,0)))</f>
        <v>ban-new-capacity.html</v>
      </c>
    </row>
    <row r="182" spans="1:18" s="5" customFormat="1" x14ac:dyDescent="0.35">
      <c r="A182" s="357" t="str">
        <f>IF(ISBLANK(INDEX('Policy Characteristics'!A:A,MATCH($C182,'Policy Characteristics'!$C:$C,0))),"",INDEX('Policy Characteristics'!A:A,MATCH($C182,'Policy Characteristics'!$C:$C,0)))</f>
        <v>Electricity Supply</v>
      </c>
      <c r="B182" s="357" t="str">
        <f>IF(ISBLANK(INDEX('Policy Characteristics'!B:B,MATCH($C182,'Policy Characteristics'!$C:$C,0))),"",INDEX('Policy Characteristics'!B:B,MATCH($C182,'Policy Characteristics'!$C:$C,0)))</f>
        <v>Ban New Power Plants</v>
      </c>
      <c r="C182" s="361" t="str">
        <f t="shared" si="16"/>
        <v>Boolean Ban New Power Plants</v>
      </c>
      <c r="D182" s="9" t="s">
        <v>330</v>
      </c>
      <c r="E182" s="53"/>
      <c r="F182" s="9" t="s">
        <v>332</v>
      </c>
      <c r="G182" s="53"/>
      <c r="H182" s="54">
        <v>614</v>
      </c>
      <c r="I182" s="53" t="s">
        <v>45</v>
      </c>
      <c r="J182" s="359" t="str">
        <f>IF(ISBLANK(INDEX('Policy Characteristics'!D:D,MATCH($C182,'Policy Characteristics'!$C:$C,0))),"",INDEX('Policy Characteristics'!D:D,MATCH($C182,'Policy Characteristics'!$C:$C,0)))</f>
        <v>Ban New Power Plants</v>
      </c>
      <c r="K182" s="357" t="str">
        <f>IF(ISBLANK(INDEX('Policy Characteristics'!E:E,MATCH($C182,'Policy Characteristics'!$C:$C,0))),"",INDEX('Policy Characteristics'!E:E,MATCH($C182,'Policy Characteristics'!$C:$C,0)))</f>
        <v>elec ban new power plants</v>
      </c>
      <c r="L182" s="357">
        <f>IF(ISBLANK(INDEX('Policy Characteristics'!F:F,MATCH($C182,'Policy Characteristics'!$C:$C,0))),"",INDEX('Policy Characteristics'!F:F,MATCH($C182,'Policy Characteristics'!$C:$C,0)))</f>
        <v>0</v>
      </c>
      <c r="M182" s="357">
        <f>IF(ISBLANK(INDEX('Policy Characteristics'!G:G,MATCH($C182,'Policy Characteristics'!$C:$C,0))),"",INDEX('Policy Characteristics'!G:G,MATCH($C182,'Policy Characteristics'!$C:$C,0)))</f>
        <v>1</v>
      </c>
      <c r="N182" s="357">
        <f>IF(ISBLANK(INDEX('Policy Characteristics'!H:H,MATCH($C182,'Policy Characteristics'!$C:$C,0))),"",INDEX('Policy Characteristics'!H:H,MATCH($C182,'Policy Characteristics'!$C:$C,0)))</f>
        <v>1</v>
      </c>
      <c r="O182" s="357" t="str">
        <f>IF(ISBLANK(INDEX('Policy Characteristics'!I:I,MATCH($C182,'Policy Characteristics'!$C:$C,0))),"",INDEX('Policy Characteristics'!I:I,MATCH($C182,'Policy Characteristics'!$C:$C,0)))</f>
        <v>on/off</v>
      </c>
      <c r="P182" s="357" t="str">
        <f>IF(ISBLANK(INDEX('Policy Characteristics'!J:J,MATCH($C182,'Policy Characteristics'!$C:$C,0))),"",INDEX('Policy Characteristics'!J:J,MATCH($C182,'Policy Characteristics'!$C:$C,0)))</f>
        <v>**Description:** This policy prevents new capacity of the selected type(s) from being built or deployed.</v>
      </c>
      <c r="Q182" s="357" t="str">
        <f>IF(ISBLANK(INDEX('Policy Characteristics'!K:K,MATCH($C182,'Policy Characteristics'!$C:$C,0))),"",INDEX('Policy Characteristics'!K:K,MATCH($C182,'Policy Characteristics'!$C:$C,0)))</f>
        <v>electricity-sector-main.html#ban</v>
      </c>
      <c r="R182" s="357" t="str">
        <f>IF(ISBLANK(INDEX('Policy Characteristics'!L:L,MATCH($C182,'Policy Characteristics'!$C:$C,0))),"",INDEX('Policy Characteristics'!L:L,MATCH($C182,'Policy Characteristics'!$C:$C,0)))</f>
        <v>ban-new-capacity.html</v>
      </c>
    </row>
    <row r="183" spans="1:18" s="5" customFormat="1" x14ac:dyDescent="0.35">
      <c r="A183" s="357" t="str">
        <f>IF(ISBLANK(INDEX('Policy Characteristics'!A:A,MATCH($C183,'Policy Characteristics'!$C:$C,0))),"",INDEX('Policy Characteristics'!A:A,MATCH($C183,'Policy Characteristics'!$C:$C,0)))</f>
        <v>Electricity Supply</v>
      </c>
      <c r="B183" s="357" t="str">
        <f>IF(ISBLANK(INDEX('Policy Characteristics'!B:B,MATCH($C183,'Policy Characteristics'!$C:$C,0))),"",INDEX('Policy Characteristics'!B:B,MATCH($C183,'Policy Characteristics'!$C:$C,0)))</f>
        <v>Ban New Power Plants</v>
      </c>
      <c r="C183" s="361" t="str">
        <f t="shared" si="16"/>
        <v>Boolean Ban New Power Plants</v>
      </c>
      <c r="D183" s="9" t="s">
        <v>470</v>
      </c>
      <c r="E183" s="53"/>
      <c r="F183" s="9" t="s">
        <v>469</v>
      </c>
      <c r="G183" s="53"/>
      <c r="H183" s="54">
        <v>116</v>
      </c>
      <c r="I183" s="53" t="s">
        <v>44</v>
      </c>
      <c r="J183" s="359" t="str">
        <f>IF(ISBLANK(INDEX('Policy Characteristics'!D:D,MATCH($C183,'Policy Characteristics'!$C:$C,0))),"",INDEX('Policy Characteristics'!D:D,MATCH($C183,'Policy Characteristics'!$C:$C,0)))</f>
        <v>Ban New Power Plants</v>
      </c>
      <c r="K183" s="357" t="str">
        <f>IF(ISBLANK(INDEX('Policy Characteristics'!E:E,MATCH($C183,'Policy Characteristics'!$C:$C,0))),"",INDEX('Policy Characteristics'!E:E,MATCH($C183,'Policy Characteristics'!$C:$C,0)))</f>
        <v>elec ban new power plants</v>
      </c>
      <c r="L183" s="357">
        <f>IF(ISBLANK(INDEX('Policy Characteristics'!F:F,MATCH($C183,'Policy Characteristics'!$C:$C,0))),"",INDEX('Policy Characteristics'!F:F,MATCH($C183,'Policy Characteristics'!$C:$C,0)))</f>
        <v>0</v>
      </c>
      <c r="M183" s="357">
        <f>IF(ISBLANK(INDEX('Policy Characteristics'!G:G,MATCH($C183,'Policy Characteristics'!$C:$C,0))),"",INDEX('Policy Characteristics'!G:G,MATCH($C183,'Policy Characteristics'!$C:$C,0)))</f>
        <v>1</v>
      </c>
      <c r="N183" s="357">
        <f>IF(ISBLANK(INDEX('Policy Characteristics'!H:H,MATCH($C183,'Policy Characteristics'!$C:$C,0))),"",INDEX('Policy Characteristics'!H:H,MATCH($C183,'Policy Characteristics'!$C:$C,0)))</f>
        <v>1</v>
      </c>
      <c r="O183" s="357" t="str">
        <f>IF(ISBLANK(INDEX('Policy Characteristics'!I:I,MATCH($C183,'Policy Characteristics'!$C:$C,0))),"",INDEX('Policy Characteristics'!I:I,MATCH($C183,'Policy Characteristics'!$C:$C,0)))</f>
        <v>on/off</v>
      </c>
      <c r="P183" s="357" t="str">
        <f>IF(ISBLANK(INDEX('Policy Characteristics'!J:J,MATCH($C183,'Policy Characteristics'!$C:$C,0))),"",INDEX('Policy Characteristics'!J:J,MATCH($C183,'Policy Characteristics'!$C:$C,0)))</f>
        <v>**Description:** This policy prevents new capacity of the selected type(s) from being built or deployed.</v>
      </c>
      <c r="Q183" s="357" t="str">
        <f>IF(ISBLANK(INDEX('Policy Characteristics'!K:K,MATCH($C183,'Policy Characteristics'!$C:$C,0))),"",INDEX('Policy Characteristics'!K:K,MATCH($C183,'Policy Characteristics'!$C:$C,0)))</f>
        <v>electricity-sector-main.html#ban</v>
      </c>
      <c r="R183" s="357" t="str">
        <f>IF(ISBLANK(INDEX('Policy Characteristics'!L:L,MATCH($C183,'Policy Characteristics'!$C:$C,0))),"",INDEX('Policy Characteristics'!L:L,MATCH($C183,'Policy Characteristics'!$C:$C,0)))</f>
        <v>ban-new-capacity.html</v>
      </c>
    </row>
    <row r="184" spans="1:18" s="5" customFormat="1" x14ac:dyDescent="0.35">
      <c r="A184" s="357" t="str">
        <f>IF(ISBLANK(INDEX('Policy Characteristics'!A:A,MATCH($C184,'Policy Characteristics'!$C:$C,0))),"",INDEX('Policy Characteristics'!A:A,MATCH($C184,'Policy Characteristics'!$C:$C,0)))</f>
        <v>Electricity Supply</v>
      </c>
      <c r="B184" s="357" t="str">
        <f>IF(ISBLANK(INDEX('Policy Characteristics'!B:B,MATCH($C184,'Policy Characteristics'!$C:$C,0))),"",INDEX('Policy Characteristics'!B:B,MATCH($C184,'Policy Characteristics'!$C:$C,0)))</f>
        <v>Ban New Power Plants</v>
      </c>
      <c r="C184" s="361" t="str">
        <f t="shared" si="17"/>
        <v>Boolean Ban New Power Plants</v>
      </c>
      <c r="D184" s="9" t="s">
        <v>479</v>
      </c>
      <c r="E184" s="53"/>
      <c r="F184" s="9" t="s">
        <v>480</v>
      </c>
      <c r="G184" s="53"/>
      <c r="H184" s="54">
        <v>615</v>
      </c>
      <c r="I184" s="53" t="s">
        <v>45</v>
      </c>
      <c r="J184" s="359" t="str">
        <f>IF(ISBLANK(INDEX('Policy Characteristics'!D:D,MATCH($C184,'Policy Characteristics'!$C:$C,0))),"",INDEX('Policy Characteristics'!D:D,MATCH($C184,'Policy Characteristics'!$C:$C,0)))</f>
        <v>Ban New Power Plants</v>
      </c>
      <c r="K184" s="357" t="str">
        <f>IF(ISBLANK(INDEX('Policy Characteristics'!E:E,MATCH($C184,'Policy Characteristics'!$C:$C,0))),"",INDEX('Policy Characteristics'!E:E,MATCH($C184,'Policy Characteristics'!$C:$C,0)))</f>
        <v>elec ban new power plants</v>
      </c>
      <c r="L184" s="357">
        <f>IF(ISBLANK(INDEX('Policy Characteristics'!F:F,MATCH($C184,'Policy Characteristics'!$C:$C,0))),"",INDEX('Policy Characteristics'!F:F,MATCH($C184,'Policy Characteristics'!$C:$C,0)))</f>
        <v>0</v>
      </c>
      <c r="M184" s="357">
        <f>IF(ISBLANK(INDEX('Policy Characteristics'!G:G,MATCH($C184,'Policy Characteristics'!$C:$C,0))),"",INDEX('Policy Characteristics'!G:G,MATCH($C184,'Policy Characteristics'!$C:$C,0)))</f>
        <v>1</v>
      </c>
      <c r="N184" s="357">
        <f>IF(ISBLANK(INDEX('Policy Characteristics'!H:H,MATCH($C184,'Policy Characteristics'!$C:$C,0))),"",INDEX('Policy Characteristics'!H:H,MATCH($C184,'Policy Characteristics'!$C:$C,0)))</f>
        <v>1</v>
      </c>
      <c r="O184" s="357" t="str">
        <f>IF(ISBLANK(INDEX('Policy Characteristics'!I:I,MATCH($C184,'Policy Characteristics'!$C:$C,0))),"",INDEX('Policy Characteristics'!I:I,MATCH($C184,'Policy Characteristics'!$C:$C,0)))</f>
        <v>on/off</v>
      </c>
      <c r="P184" s="357" t="str">
        <f>IF(ISBLANK(INDEX('Policy Characteristics'!J:J,MATCH($C184,'Policy Characteristics'!$C:$C,0))),"",INDEX('Policy Characteristics'!J:J,MATCH($C184,'Policy Characteristics'!$C:$C,0)))</f>
        <v>**Description:** This policy prevents new capacity of the selected type(s) from being built or deployed.</v>
      </c>
      <c r="Q184" s="357" t="str">
        <f>IF(ISBLANK(INDEX('Policy Characteristics'!K:K,MATCH($C184,'Policy Characteristics'!$C:$C,0))),"",INDEX('Policy Characteristics'!K:K,MATCH($C184,'Policy Characteristics'!$C:$C,0)))</f>
        <v>electricity-sector-main.html#ban</v>
      </c>
      <c r="R184" s="357" t="str">
        <f>IF(ISBLANK(INDEX('Policy Characteristics'!L:L,MATCH($C184,'Policy Characteristics'!$C:$C,0))),"",INDEX('Policy Characteristics'!L:L,MATCH($C184,'Policy Characteristics'!$C:$C,0)))</f>
        <v>ban-new-capacity.html</v>
      </c>
    </row>
    <row r="185" spans="1:18" s="5" customFormat="1" x14ac:dyDescent="0.35">
      <c r="A185" s="357" t="str">
        <f>IF(ISBLANK(INDEX('Policy Characteristics'!A:A,MATCH($C185,'Policy Characteristics'!$C:$C,0))),"",INDEX('Policy Characteristics'!A:A,MATCH($C185,'Policy Characteristics'!$C:$C,0)))</f>
        <v>Electricity Supply</v>
      </c>
      <c r="B185" s="357" t="str">
        <f>IF(ISBLANK(INDEX('Policy Characteristics'!B:B,MATCH($C185,'Policy Characteristics'!$C:$C,0))),"",INDEX('Policy Characteristics'!B:B,MATCH($C185,'Policy Characteristics'!$C:$C,0)))</f>
        <v>Ban New Power Plants</v>
      </c>
      <c r="C185" s="361" t="str">
        <f t="shared" si="17"/>
        <v>Boolean Ban New Power Plants</v>
      </c>
      <c r="D185" s="9" t="s">
        <v>2842</v>
      </c>
      <c r="E185" s="53"/>
      <c r="F185" s="9" t="s">
        <v>2524</v>
      </c>
      <c r="G185" s="53"/>
      <c r="H185" s="54">
        <v>616</v>
      </c>
      <c r="I185" s="53" t="s">
        <v>45</v>
      </c>
      <c r="J185" s="359" t="str">
        <f>IF(ISBLANK(INDEX('Policy Characteristics'!D:D,MATCH($C185,'Policy Characteristics'!$C:$C,0))),"",INDEX('Policy Characteristics'!D:D,MATCH($C185,'Policy Characteristics'!$C:$C,0)))</f>
        <v>Ban New Power Plants</v>
      </c>
      <c r="K185" s="357" t="str">
        <f>IF(ISBLANK(INDEX('Policy Characteristics'!E:E,MATCH($C185,'Policy Characteristics'!$C:$C,0))),"",INDEX('Policy Characteristics'!E:E,MATCH($C185,'Policy Characteristics'!$C:$C,0)))</f>
        <v>elec ban new power plants</v>
      </c>
      <c r="L185" s="357">
        <f>IF(ISBLANK(INDEX('Policy Characteristics'!F:F,MATCH($C185,'Policy Characteristics'!$C:$C,0))),"",INDEX('Policy Characteristics'!F:F,MATCH($C185,'Policy Characteristics'!$C:$C,0)))</f>
        <v>0</v>
      </c>
      <c r="M185" s="357">
        <f>IF(ISBLANK(INDEX('Policy Characteristics'!G:G,MATCH($C185,'Policy Characteristics'!$C:$C,0))),"",INDEX('Policy Characteristics'!G:G,MATCH($C185,'Policy Characteristics'!$C:$C,0)))</f>
        <v>1</v>
      </c>
      <c r="N185" s="357">
        <f>IF(ISBLANK(INDEX('Policy Characteristics'!H:H,MATCH($C185,'Policy Characteristics'!$C:$C,0))),"",INDEX('Policy Characteristics'!H:H,MATCH($C185,'Policy Characteristics'!$C:$C,0)))</f>
        <v>1</v>
      </c>
      <c r="O185" s="357" t="str">
        <f>IF(ISBLANK(INDEX('Policy Characteristics'!I:I,MATCH($C185,'Policy Characteristics'!$C:$C,0))),"",INDEX('Policy Characteristics'!I:I,MATCH($C185,'Policy Characteristics'!$C:$C,0)))</f>
        <v>on/off</v>
      </c>
      <c r="P185" s="357" t="str">
        <f>IF(ISBLANK(INDEX('Policy Characteristics'!J:J,MATCH($C185,'Policy Characteristics'!$C:$C,0))),"",INDEX('Policy Characteristics'!J:J,MATCH($C185,'Policy Characteristics'!$C:$C,0)))</f>
        <v>**Description:** This policy prevents new capacity of the selected type(s) from being built or deployed.</v>
      </c>
      <c r="Q185" s="357" t="str">
        <f>IF(ISBLANK(INDEX('Policy Characteristics'!K:K,MATCH($C185,'Policy Characteristics'!$C:$C,0))),"",INDEX('Policy Characteristics'!K:K,MATCH($C185,'Policy Characteristics'!$C:$C,0)))</f>
        <v>electricity-sector-main.html#ban</v>
      </c>
      <c r="R185" s="357" t="str">
        <f>IF(ISBLANK(INDEX('Policy Characteristics'!L:L,MATCH($C185,'Policy Characteristics'!$C:$C,0))),"",INDEX('Policy Characteristics'!L:L,MATCH($C185,'Policy Characteristics'!$C:$C,0)))</f>
        <v>ban-new-capacity.html</v>
      </c>
    </row>
    <row r="186" spans="1:18" s="5" customFormat="1" x14ac:dyDescent="0.35">
      <c r="A186" s="357" t="str">
        <f>IF(ISBLANK(INDEX('Policy Characteristics'!A:A,MATCH($C186,'Policy Characteristics'!$C:$C,0))),"",INDEX('Policy Characteristics'!A:A,MATCH($C186,'Policy Characteristics'!$C:$C,0)))</f>
        <v>Electricity Supply</v>
      </c>
      <c r="B186" s="357" t="str">
        <f>IF(ISBLANK(INDEX('Policy Characteristics'!B:B,MATCH($C186,'Policy Characteristics'!$C:$C,0))),"",INDEX('Policy Characteristics'!B:B,MATCH($C186,'Policy Characteristics'!$C:$C,0)))</f>
        <v>Ban New Power Plants</v>
      </c>
      <c r="C186" s="361" t="str">
        <f t="shared" si="17"/>
        <v>Boolean Ban New Power Plants</v>
      </c>
      <c r="D186" s="9" t="s">
        <v>2843</v>
      </c>
      <c r="E186" s="53"/>
      <c r="F186" s="9" t="s">
        <v>2673</v>
      </c>
      <c r="G186" s="53"/>
      <c r="H186" s="54">
        <v>617</v>
      </c>
      <c r="I186" s="53" t="s">
        <v>45</v>
      </c>
      <c r="J186" s="359" t="str">
        <f>IF(ISBLANK(INDEX('Policy Characteristics'!D:D,MATCH($C186,'Policy Characteristics'!$C:$C,0))),"",INDEX('Policy Characteristics'!D:D,MATCH($C186,'Policy Characteristics'!$C:$C,0)))</f>
        <v>Ban New Power Plants</v>
      </c>
      <c r="K186" s="357" t="str">
        <f>IF(ISBLANK(INDEX('Policy Characteristics'!E:E,MATCH($C186,'Policy Characteristics'!$C:$C,0))),"",INDEX('Policy Characteristics'!E:E,MATCH($C186,'Policy Characteristics'!$C:$C,0)))</f>
        <v>elec ban new power plants</v>
      </c>
      <c r="L186" s="357">
        <f>IF(ISBLANK(INDEX('Policy Characteristics'!F:F,MATCH($C186,'Policy Characteristics'!$C:$C,0))),"",INDEX('Policy Characteristics'!F:F,MATCH($C186,'Policy Characteristics'!$C:$C,0)))</f>
        <v>0</v>
      </c>
      <c r="M186" s="357">
        <f>IF(ISBLANK(INDEX('Policy Characteristics'!G:G,MATCH($C186,'Policy Characteristics'!$C:$C,0))),"",INDEX('Policy Characteristics'!G:G,MATCH($C186,'Policy Characteristics'!$C:$C,0)))</f>
        <v>1</v>
      </c>
      <c r="N186" s="357">
        <f>IF(ISBLANK(INDEX('Policy Characteristics'!H:H,MATCH($C186,'Policy Characteristics'!$C:$C,0))),"",INDEX('Policy Characteristics'!H:H,MATCH($C186,'Policy Characteristics'!$C:$C,0)))</f>
        <v>1</v>
      </c>
      <c r="O186" s="357" t="str">
        <f>IF(ISBLANK(INDEX('Policy Characteristics'!I:I,MATCH($C186,'Policy Characteristics'!$C:$C,0))),"",INDEX('Policy Characteristics'!I:I,MATCH($C186,'Policy Characteristics'!$C:$C,0)))</f>
        <v>on/off</v>
      </c>
      <c r="P186" s="357" t="str">
        <f>IF(ISBLANK(INDEX('Policy Characteristics'!J:J,MATCH($C186,'Policy Characteristics'!$C:$C,0))),"",INDEX('Policy Characteristics'!J:J,MATCH($C186,'Policy Characteristics'!$C:$C,0)))</f>
        <v>**Description:** This policy prevents new capacity of the selected type(s) from being built or deployed.</v>
      </c>
      <c r="Q186" s="357" t="str">
        <f>IF(ISBLANK(INDEX('Policy Characteristics'!K:K,MATCH($C186,'Policy Characteristics'!$C:$C,0))),"",INDEX('Policy Characteristics'!K:K,MATCH($C186,'Policy Characteristics'!$C:$C,0)))</f>
        <v>electricity-sector-main.html#ban</v>
      </c>
      <c r="R186" s="357" t="str">
        <f>IF(ISBLANK(INDEX('Policy Characteristics'!L:L,MATCH($C186,'Policy Characteristics'!$C:$C,0))),"",INDEX('Policy Characteristics'!L:L,MATCH($C186,'Policy Characteristics'!$C:$C,0)))</f>
        <v>ban-new-capacity.html</v>
      </c>
    </row>
    <row r="187" spans="1:18" s="5" customFormat="1" x14ac:dyDescent="0.35">
      <c r="A187" s="357" t="str">
        <f>IF(ISBLANK(INDEX('Policy Characteristics'!A:A,MATCH($C187,'Policy Characteristics'!$C:$C,0))),"",INDEX('Policy Characteristics'!A:A,MATCH($C187,'Policy Characteristics'!$C:$C,0)))</f>
        <v>Electricity Supply</v>
      </c>
      <c r="B187" s="357" t="str">
        <f>IF(ISBLANK(INDEX('Policy Characteristics'!B:B,MATCH($C187,'Policy Characteristics'!$C:$C,0))),"",INDEX('Policy Characteristics'!B:B,MATCH($C187,'Policy Characteristics'!$C:$C,0)))</f>
        <v>Ban New Power Plants</v>
      </c>
      <c r="C187" s="361" t="str">
        <f t="shared" si="17"/>
        <v>Boolean Ban New Power Plants</v>
      </c>
      <c r="D187" s="9" t="s">
        <v>2844</v>
      </c>
      <c r="E187" s="53"/>
      <c r="F187" s="9" t="s">
        <v>2526</v>
      </c>
      <c r="G187" s="53"/>
      <c r="H187" s="54">
        <v>618</v>
      </c>
      <c r="I187" s="53" t="s">
        <v>45</v>
      </c>
      <c r="J187" s="359" t="str">
        <f>IF(ISBLANK(INDEX('Policy Characteristics'!D:D,MATCH($C187,'Policy Characteristics'!$C:$C,0))),"",INDEX('Policy Characteristics'!D:D,MATCH($C187,'Policy Characteristics'!$C:$C,0)))</f>
        <v>Ban New Power Plants</v>
      </c>
      <c r="K187" s="357" t="str">
        <f>IF(ISBLANK(INDEX('Policy Characteristics'!E:E,MATCH($C187,'Policy Characteristics'!$C:$C,0))),"",INDEX('Policy Characteristics'!E:E,MATCH($C187,'Policy Characteristics'!$C:$C,0)))</f>
        <v>elec ban new power plants</v>
      </c>
      <c r="L187" s="357">
        <f>IF(ISBLANK(INDEX('Policy Characteristics'!F:F,MATCH($C187,'Policy Characteristics'!$C:$C,0))),"",INDEX('Policy Characteristics'!F:F,MATCH($C187,'Policy Characteristics'!$C:$C,0)))</f>
        <v>0</v>
      </c>
      <c r="M187" s="357">
        <f>IF(ISBLANK(INDEX('Policy Characteristics'!G:G,MATCH($C187,'Policy Characteristics'!$C:$C,0))),"",INDEX('Policy Characteristics'!G:G,MATCH($C187,'Policy Characteristics'!$C:$C,0)))</f>
        <v>1</v>
      </c>
      <c r="N187" s="357">
        <f>IF(ISBLANK(INDEX('Policy Characteristics'!H:H,MATCH($C187,'Policy Characteristics'!$C:$C,0))),"",INDEX('Policy Characteristics'!H:H,MATCH($C187,'Policy Characteristics'!$C:$C,0)))</f>
        <v>1</v>
      </c>
      <c r="O187" s="357" t="str">
        <f>IF(ISBLANK(INDEX('Policy Characteristics'!I:I,MATCH($C187,'Policy Characteristics'!$C:$C,0))),"",INDEX('Policy Characteristics'!I:I,MATCH($C187,'Policy Characteristics'!$C:$C,0)))</f>
        <v>on/off</v>
      </c>
      <c r="P187" s="357" t="str">
        <f>IF(ISBLANK(INDEX('Policy Characteristics'!J:J,MATCH($C187,'Policy Characteristics'!$C:$C,0))),"",INDEX('Policy Characteristics'!J:J,MATCH($C187,'Policy Characteristics'!$C:$C,0)))</f>
        <v>**Description:** This policy prevents new capacity of the selected type(s) from being built or deployed.</v>
      </c>
      <c r="Q187" s="357" t="str">
        <f>IF(ISBLANK(INDEX('Policy Characteristics'!K:K,MATCH($C187,'Policy Characteristics'!$C:$C,0))),"",INDEX('Policy Characteristics'!K:K,MATCH($C187,'Policy Characteristics'!$C:$C,0)))</f>
        <v>electricity-sector-main.html#ban</v>
      </c>
      <c r="R187" s="357" t="str">
        <f>IF(ISBLANK(INDEX('Policy Characteristics'!L:L,MATCH($C187,'Policy Characteristics'!$C:$C,0))),"",INDEX('Policy Characteristics'!L:L,MATCH($C187,'Policy Characteristics'!$C:$C,0)))</f>
        <v>ban-new-capacity.html</v>
      </c>
    </row>
    <row r="188" spans="1:18" s="2" customFormat="1" x14ac:dyDescent="0.35">
      <c r="A188" s="357" t="str">
        <f>IF(ISBLANK(INDEX('Policy Characteristics'!A:A,MATCH($C188,'Policy Characteristics'!$C:$C,0))),"",INDEX('Policy Characteristics'!A:A,MATCH($C188,'Policy Characteristics'!$C:$C,0)))</f>
        <v>Electricity Supply</v>
      </c>
      <c r="B188" s="357" t="str">
        <f>IF(ISBLANK(INDEX('Policy Characteristics'!B:B,MATCH($C188,'Policy Characteristics'!$C:$C,0))),"",INDEX('Policy Characteristics'!B:B,MATCH($C188,'Policy Characteristics'!$C:$C,0)))</f>
        <v>Carbon Capture and Sequestration</v>
      </c>
      <c r="C188" s="360" t="s">
        <v>3147</v>
      </c>
      <c r="D188" s="53" t="s">
        <v>473</v>
      </c>
      <c r="E188" s="53"/>
      <c r="F188" s="53" t="s">
        <v>472</v>
      </c>
      <c r="G188" s="9"/>
      <c r="H188" s="56">
        <v>876</v>
      </c>
      <c r="I188" s="9" t="s">
        <v>44</v>
      </c>
      <c r="J188" s="359" t="str">
        <f>IF(ISBLANK(INDEX('Policy Characteristics'!D:D,MATCH($C188,'Policy Characteristics'!$C:$C,0))),"",INDEX('Policy Characteristics'!D:D,MATCH($C188,'Policy Characteristics'!$C:$C,0)))</f>
        <v>Electricity Sector CCS</v>
      </c>
      <c r="K188" s="357" t="str">
        <f>IF(ISBLANK(INDEX('Policy Characteristics'!E:E,MATCH($C188,'Policy Characteristics'!$C:$C,0))),"",INDEX('Policy Characteristics'!E:E,MATCH($C188,'Policy Characteristics'!$C:$C,0)))</f>
        <v>elec CCS</v>
      </c>
      <c r="L188" s="379">
        <f>IF(ISBLANK(INDEX('Policy Characteristics'!F:F,MATCH($C188,'Policy Characteristics'!$C:$C,0))),"",INDEX('Policy Characteristics'!F:F,MATCH($C188,'Policy Characteristics'!$C:$C,0)))</f>
        <v>0</v>
      </c>
      <c r="M188" s="379">
        <f>IF(ISBLANK(INDEX('Policy Characteristics'!G:G,MATCH($C188,'Policy Characteristics'!$C:$C,0))),"",INDEX('Policy Characteristics'!G:G,MATCH($C188,'Policy Characteristics'!$C:$C,0)))</f>
        <v>1</v>
      </c>
      <c r="N188" s="379">
        <f>IF(ISBLANK(INDEX('Policy Characteristics'!H:H,MATCH($C188,'Policy Characteristics'!$C:$C,0))),"",INDEX('Policy Characteristics'!H:H,MATCH($C188,'Policy Characteristics'!$C:$C,0)))</f>
        <v>0.01</v>
      </c>
      <c r="O188" s="357" t="str">
        <f>IF(ISBLANK(INDEX('Policy Characteristics'!I:I,MATCH($C188,'Policy Characteristics'!$C:$C,0))),"",INDEX('Policy Characteristics'!I:I,MATCH($C188,'Policy Characteristics'!$C:$C,0)))</f>
        <v>% of CO2 captured</v>
      </c>
      <c r="P188" s="357" t="str">
        <f>IF(ISBLANK(INDEX('Policy Characteristics'!J:J,MATCH($C188,'Policy Characteristics'!$C:$C,0))),"",INDEX('Policy Characteristics'!J:J,MATCH($C188,'Policy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8" s="357" t="str">
        <f>IF(ISBLANK(INDEX('Policy Characteristics'!K:K,MATCH($C188,'Policy Characteristics'!$C:$C,0))),"",INDEX('Policy Characteristics'!K:K,MATCH($C188,'Policy Characteristics'!$C:$C,0)))</f>
        <v>ccs.html#ccs</v>
      </c>
      <c r="R188" s="357" t="str">
        <f>IF(ISBLANK(INDEX('Policy Characteristics'!L:L,MATCH($C188,'Policy Characteristics'!$C:$C,0))),"",INDEX('Policy Characteristics'!L:L,MATCH($C188,'Policy Characteristics'!$C:$C,0)))</f>
        <v>carbon-capture-and-sequestration.html</v>
      </c>
    </row>
    <row r="189" spans="1:18" s="5" customFormat="1" x14ac:dyDescent="0.35">
      <c r="A189" s="357" t="str">
        <f>IF(ISBLANK(INDEX('Policy Characteristics'!A:A,MATCH($C189,'Policy Characteristics'!$C:$C,0))),"",INDEX('Policy Characteristics'!A:A,MATCH($C189,'Policy Characteristics'!$C:$C,0)))</f>
        <v>Electricity Supply</v>
      </c>
      <c r="B189" s="357" t="str">
        <f>IF(ISBLANK(INDEX('Policy Characteristics'!B:B,MATCH($C189,'Policy Characteristics'!$C:$C,0))),"",INDEX('Policy Characteristics'!B:B,MATCH($C189,'Policy Characteristics'!$C:$C,0)))</f>
        <v>Carbon Capture and Sequestration</v>
      </c>
      <c r="C189" s="361" t="str">
        <f t="shared" ref="C189:C203" si="18">C$188</f>
        <v>Electricity Sector Fraction of Potential Additional CCS Achieved</v>
      </c>
      <c r="D189" s="9" t="s">
        <v>327</v>
      </c>
      <c r="E189" s="53"/>
      <c r="F189" s="9" t="s">
        <v>328</v>
      </c>
      <c r="G189" s="53"/>
      <c r="H189" s="56">
        <v>877</v>
      </c>
      <c r="I189" s="9" t="s">
        <v>44</v>
      </c>
      <c r="J189" s="359" t="str">
        <f>IF(ISBLANK(INDEX('Policy Characteristics'!D:D,MATCH($C189,'Policy Characteristics'!$C:$C,0))),"",INDEX('Policy Characteristics'!D:D,MATCH($C189,'Policy Characteristics'!$C:$C,0)))</f>
        <v>Electricity Sector CCS</v>
      </c>
      <c r="K189" s="357" t="str">
        <f>IF(ISBLANK(INDEX('Policy Characteristics'!E:E,MATCH($C189,'Policy Characteristics'!$C:$C,0))),"",INDEX('Policy Characteristics'!E:E,MATCH($C189,'Policy Characteristics'!$C:$C,0)))</f>
        <v>elec CCS</v>
      </c>
      <c r="L189" s="379">
        <f>IF(ISBLANK(INDEX('Policy Characteristics'!F:F,MATCH($C189,'Policy Characteristics'!$C:$C,0))),"",INDEX('Policy Characteristics'!F:F,MATCH($C189,'Policy Characteristics'!$C:$C,0)))</f>
        <v>0</v>
      </c>
      <c r="M189" s="379">
        <f>IF(ISBLANK(INDEX('Policy Characteristics'!G:G,MATCH($C189,'Policy Characteristics'!$C:$C,0))),"",INDEX('Policy Characteristics'!G:G,MATCH($C189,'Policy Characteristics'!$C:$C,0)))</f>
        <v>1</v>
      </c>
      <c r="N189" s="379">
        <f>IF(ISBLANK(INDEX('Policy Characteristics'!H:H,MATCH($C189,'Policy Characteristics'!$C:$C,0))),"",INDEX('Policy Characteristics'!H:H,MATCH($C189,'Policy Characteristics'!$C:$C,0)))</f>
        <v>0.01</v>
      </c>
      <c r="O189" s="357" t="str">
        <f>IF(ISBLANK(INDEX('Policy Characteristics'!I:I,MATCH($C189,'Policy Characteristics'!$C:$C,0))),"",INDEX('Policy Characteristics'!I:I,MATCH($C189,'Policy Characteristics'!$C:$C,0)))</f>
        <v>% of CO2 captured</v>
      </c>
      <c r="P189" s="357" t="str">
        <f>IF(ISBLANK(INDEX('Policy Characteristics'!J:J,MATCH($C189,'Policy Characteristics'!$C:$C,0))),"",INDEX('Policy Characteristics'!J:J,MATCH($C189,'Policy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9" s="357" t="str">
        <f>IF(ISBLANK(INDEX('Policy Characteristics'!K:K,MATCH($C189,'Policy Characteristics'!$C:$C,0))),"",INDEX('Policy Characteristics'!K:K,MATCH($C189,'Policy Characteristics'!$C:$C,0)))</f>
        <v>ccs.html#ccs</v>
      </c>
      <c r="R189" s="357" t="str">
        <f>IF(ISBLANK(INDEX('Policy Characteristics'!L:L,MATCH($C189,'Policy Characteristics'!$C:$C,0))),"",INDEX('Policy Characteristics'!L:L,MATCH($C189,'Policy Characteristics'!$C:$C,0)))</f>
        <v>carbon-capture-and-sequestration.html</v>
      </c>
    </row>
    <row r="190" spans="1:18" s="5" customFormat="1" x14ac:dyDescent="0.35">
      <c r="A190" s="357" t="str">
        <f>IF(ISBLANK(INDEX('Policy Characteristics'!A:A,MATCH($C190,'Policy Characteristics'!$C:$C,0))),"",INDEX('Policy Characteristics'!A:A,MATCH($C190,'Policy Characteristics'!$C:$C,0)))</f>
        <v>Electricity Supply</v>
      </c>
      <c r="B190" s="357" t="str">
        <f>IF(ISBLANK(INDEX('Policy Characteristics'!B:B,MATCH($C190,'Policy Characteristics'!$C:$C,0))),"",INDEX('Policy Characteristics'!B:B,MATCH($C190,'Policy Characteristics'!$C:$C,0)))</f>
        <v>Carbon Capture and Sequestration</v>
      </c>
      <c r="C190" s="361" t="str">
        <f t="shared" si="18"/>
        <v>Electricity Sector Fraction of Potential Additional CCS Achieved</v>
      </c>
      <c r="D190" s="9" t="s">
        <v>77</v>
      </c>
      <c r="E190" s="53"/>
      <c r="F190" s="9" t="s">
        <v>89</v>
      </c>
      <c r="G190" s="53"/>
      <c r="H190" s="56">
        <v>878</v>
      </c>
      <c r="I190" s="53" t="s">
        <v>45</v>
      </c>
      <c r="J190" s="359" t="str">
        <f>IF(ISBLANK(INDEX('Policy Characteristics'!D:D,MATCH($C190,'Policy Characteristics'!$C:$C,0))),"",INDEX('Policy Characteristics'!D:D,MATCH($C190,'Policy Characteristics'!$C:$C,0)))</f>
        <v>Electricity Sector CCS</v>
      </c>
      <c r="K190" s="357" t="str">
        <f>IF(ISBLANK(INDEX('Policy Characteristics'!E:E,MATCH($C190,'Policy Characteristics'!$C:$C,0))),"",INDEX('Policy Characteristics'!E:E,MATCH($C190,'Policy Characteristics'!$C:$C,0)))</f>
        <v>elec CCS</v>
      </c>
      <c r="L190" s="379">
        <f>IF(ISBLANK(INDEX('Policy Characteristics'!F:F,MATCH($C190,'Policy Characteristics'!$C:$C,0))),"",INDEX('Policy Characteristics'!F:F,MATCH($C190,'Policy Characteristics'!$C:$C,0)))</f>
        <v>0</v>
      </c>
      <c r="M190" s="379">
        <f>IF(ISBLANK(INDEX('Policy Characteristics'!G:G,MATCH($C190,'Policy Characteristics'!$C:$C,0))),"",INDEX('Policy Characteristics'!G:G,MATCH($C190,'Policy Characteristics'!$C:$C,0)))</f>
        <v>1</v>
      </c>
      <c r="N190" s="379">
        <f>IF(ISBLANK(INDEX('Policy Characteristics'!H:H,MATCH($C190,'Policy Characteristics'!$C:$C,0))),"",INDEX('Policy Characteristics'!H:H,MATCH($C190,'Policy Characteristics'!$C:$C,0)))</f>
        <v>0.01</v>
      </c>
      <c r="O190" s="357" t="str">
        <f>IF(ISBLANK(INDEX('Policy Characteristics'!I:I,MATCH($C190,'Policy Characteristics'!$C:$C,0))),"",INDEX('Policy Characteristics'!I:I,MATCH($C190,'Policy Characteristics'!$C:$C,0)))</f>
        <v>% of CO2 captured</v>
      </c>
      <c r="P190" s="357" t="str">
        <f>IF(ISBLANK(INDEX('Policy Characteristics'!J:J,MATCH($C190,'Policy Characteristics'!$C:$C,0))),"",INDEX('Policy Characteristics'!J:J,MATCH($C190,'Policy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0" s="357" t="str">
        <f>IF(ISBLANK(INDEX('Policy Characteristics'!K:K,MATCH($C190,'Policy Characteristics'!$C:$C,0))),"",INDEX('Policy Characteristics'!K:K,MATCH($C190,'Policy Characteristics'!$C:$C,0)))</f>
        <v>ccs.html#ccs</v>
      </c>
      <c r="R190" s="357" t="str">
        <f>IF(ISBLANK(INDEX('Policy Characteristics'!L:L,MATCH($C190,'Policy Characteristics'!$C:$C,0))),"",INDEX('Policy Characteristics'!L:L,MATCH($C190,'Policy Characteristics'!$C:$C,0)))</f>
        <v>carbon-capture-and-sequestration.html</v>
      </c>
    </row>
    <row r="191" spans="1:18" s="5" customFormat="1" x14ac:dyDescent="0.35">
      <c r="A191" s="357" t="str">
        <f>IF(ISBLANK(INDEX('Policy Characteristics'!A:A,MATCH($C191,'Policy Characteristics'!$C:$C,0))),"",INDEX('Policy Characteristics'!A:A,MATCH($C191,'Policy Characteristics'!$C:$C,0)))</f>
        <v>Electricity Supply</v>
      </c>
      <c r="B191" s="357" t="str">
        <f>IF(ISBLANK(INDEX('Policy Characteristics'!B:B,MATCH($C191,'Policy Characteristics'!$C:$C,0))),"",INDEX('Policy Characteristics'!B:B,MATCH($C191,'Policy Characteristics'!$C:$C,0)))</f>
        <v>Carbon Capture and Sequestration</v>
      </c>
      <c r="C191" s="361" t="str">
        <f t="shared" si="18"/>
        <v>Electricity Sector Fraction of Potential Additional CCS Achieved</v>
      </c>
      <c r="D191" s="9" t="s">
        <v>78</v>
      </c>
      <c r="E191" s="53"/>
      <c r="F191" s="9" t="s">
        <v>90</v>
      </c>
      <c r="G191" s="53"/>
      <c r="H191" s="56">
        <v>879</v>
      </c>
      <c r="I191" s="53" t="s">
        <v>45</v>
      </c>
      <c r="J191" s="359" t="str">
        <f>IF(ISBLANK(INDEX('Policy Characteristics'!D:D,MATCH($C191,'Policy Characteristics'!$C:$C,0))),"",INDEX('Policy Characteristics'!D:D,MATCH($C191,'Policy Characteristics'!$C:$C,0)))</f>
        <v>Electricity Sector CCS</v>
      </c>
      <c r="K191" s="357" t="str">
        <f>IF(ISBLANK(INDEX('Policy Characteristics'!E:E,MATCH($C191,'Policy Characteristics'!$C:$C,0))),"",INDEX('Policy Characteristics'!E:E,MATCH($C191,'Policy Characteristics'!$C:$C,0)))</f>
        <v>elec CCS</v>
      </c>
      <c r="L191" s="379">
        <f>IF(ISBLANK(INDEX('Policy Characteristics'!F:F,MATCH($C191,'Policy Characteristics'!$C:$C,0))),"",INDEX('Policy Characteristics'!F:F,MATCH($C191,'Policy Characteristics'!$C:$C,0)))</f>
        <v>0</v>
      </c>
      <c r="M191" s="379">
        <f>IF(ISBLANK(INDEX('Policy Characteristics'!G:G,MATCH($C191,'Policy Characteristics'!$C:$C,0))),"",INDEX('Policy Characteristics'!G:G,MATCH($C191,'Policy Characteristics'!$C:$C,0)))</f>
        <v>1</v>
      </c>
      <c r="N191" s="379">
        <f>IF(ISBLANK(INDEX('Policy Characteristics'!H:H,MATCH($C191,'Policy Characteristics'!$C:$C,0))),"",INDEX('Policy Characteristics'!H:H,MATCH($C191,'Policy Characteristics'!$C:$C,0)))</f>
        <v>0.01</v>
      </c>
      <c r="O191" s="357" t="str">
        <f>IF(ISBLANK(INDEX('Policy Characteristics'!I:I,MATCH($C191,'Policy Characteristics'!$C:$C,0))),"",INDEX('Policy Characteristics'!I:I,MATCH($C191,'Policy Characteristics'!$C:$C,0)))</f>
        <v>% of CO2 captured</v>
      </c>
      <c r="P191" s="357" t="str">
        <f>IF(ISBLANK(INDEX('Policy Characteristics'!J:J,MATCH($C191,'Policy Characteristics'!$C:$C,0))),"",INDEX('Policy Characteristics'!J:J,MATCH($C191,'Policy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1" s="357" t="str">
        <f>IF(ISBLANK(INDEX('Policy Characteristics'!K:K,MATCH($C191,'Policy Characteristics'!$C:$C,0))),"",INDEX('Policy Characteristics'!K:K,MATCH($C191,'Policy Characteristics'!$C:$C,0)))</f>
        <v>ccs.html#ccs</v>
      </c>
      <c r="R191" s="357" t="str">
        <f>IF(ISBLANK(INDEX('Policy Characteristics'!L:L,MATCH($C191,'Policy Characteristics'!$C:$C,0))),"",INDEX('Policy Characteristics'!L:L,MATCH($C191,'Policy Characteristics'!$C:$C,0)))</f>
        <v>carbon-capture-and-sequestration.html</v>
      </c>
    </row>
    <row r="192" spans="1:18" s="5" customFormat="1" x14ac:dyDescent="0.35">
      <c r="A192" s="357" t="str">
        <f>IF(ISBLANK(INDEX('Policy Characteristics'!A:A,MATCH($C192,'Policy Characteristics'!$C:$C,0))),"",INDEX('Policy Characteristics'!A:A,MATCH($C192,'Policy Characteristics'!$C:$C,0)))</f>
        <v>Electricity Supply</v>
      </c>
      <c r="B192" s="357" t="str">
        <f>IF(ISBLANK(INDEX('Policy Characteristics'!B:B,MATCH($C192,'Policy Characteristics'!$C:$C,0))),"",INDEX('Policy Characteristics'!B:B,MATCH($C192,'Policy Characteristics'!$C:$C,0)))</f>
        <v>Carbon Capture and Sequestration</v>
      </c>
      <c r="C192" s="361" t="str">
        <f t="shared" si="18"/>
        <v>Electricity Sector Fraction of Potential Additional CCS Achieved</v>
      </c>
      <c r="D192" s="9" t="s">
        <v>474</v>
      </c>
      <c r="E192" s="53"/>
      <c r="F192" s="9" t="s">
        <v>477</v>
      </c>
      <c r="G192" s="53"/>
      <c r="H192" s="56">
        <v>880</v>
      </c>
      <c r="I192" s="53" t="s">
        <v>45</v>
      </c>
      <c r="J192" s="359" t="str">
        <f>IF(ISBLANK(INDEX('Policy Characteristics'!D:D,MATCH($C192,'Policy Characteristics'!$C:$C,0))),"",INDEX('Policy Characteristics'!D:D,MATCH($C192,'Policy Characteristics'!$C:$C,0)))</f>
        <v>Electricity Sector CCS</v>
      </c>
      <c r="K192" s="357" t="str">
        <f>IF(ISBLANK(INDEX('Policy Characteristics'!E:E,MATCH($C192,'Policy Characteristics'!$C:$C,0))),"",INDEX('Policy Characteristics'!E:E,MATCH($C192,'Policy Characteristics'!$C:$C,0)))</f>
        <v>elec CCS</v>
      </c>
      <c r="L192" s="379">
        <f>IF(ISBLANK(INDEX('Policy Characteristics'!F:F,MATCH($C192,'Policy Characteristics'!$C:$C,0))),"",INDEX('Policy Characteristics'!F:F,MATCH($C192,'Policy Characteristics'!$C:$C,0)))</f>
        <v>0</v>
      </c>
      <c r="M192" s="379">
        <f>IF(ISBLANK(INDEX('Policy Characteristics'!G:G,MATCH($C192,'Policy Characteristics'!$C:$C,0))),"",INDEX('Policy Characteristics'!G:G,MATCH($C192,'Policy Characteristics'!$C:$C,0)))</f>
        <v>1</v>
      </c>
      <c r="N192" s="379">
        <f>IF(ISBLANK(INDEX('Policy Characteristics'!H:H,MATCH($C192,'Policy Characteristics'!$C:$C,0))),"",INDEX('Policy Characteristics'!H:H,MATCH($C192,'Policy Characteristics'!$C:$C,0)))</f>
        <v>0.01</v>
      </c>
      <c r="O192" s="357" t="str">
        <f>IF(ISBLANK(INDEX('Policy Characteristics'!I:I,MATCH($C192,'Policy Characteristics'!$C:$C,0))),"",INDEX('Policy Characteristics'!I:I,MATCH($C192,'Policy Characteristics'!$C:$C,0)))</f>
        <v>% of CO2 captured</v>
      </c>
      <c r="P192" s="357" t="str">
        <f>IF(ISBLANK(INDEX('Policy Characteristics'!J:J,MATCH($C192,'Policy Characteristics'!$C:$C,0))),"",INDEX('Policy Characteristics'!J:J,MATCH($C192,'Policy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2" s="357" t="str">
        <f>IF(ISBLANK(INDEX('Policy Characteristics'!K:K,MATCH($C192,'Policy Characteristics'!$C:$C,0))),"",INDEX('Policy Characteristics'!K:K,MATCH($C192,'Policy Characteristics'!$C:$C,0)))</f>
        <v>ccs.html#ccs</v>
      </c>
      <c r="R192" s="357" t="str">
        <f>IF(ISBLANK(INDEX('Policy Characteristics'!L:L,MATCH($C192,'Policy Characteristics'!$C:$C,0))),"",INDEX('Policy Characteristics'!L:L,MATCH($C192,'Policy Characteristics'!$C:$C,0)))</f>
        <v>carbon-capture-and-sequestration.html</v>
      </c>
    </row>
    <row r="193" spans="1:18" s="5" customFormat="1" x14ac:dyDescent="0.35">
      <c r="A193" s="357" t="str">
        <f>IF(ISBLANK(INDEX('Policy Characteristics'!A:A,MATCH($C193,'Policy Characteristics'!$C:$C,0))),"",INDEX('Policy Characteristics'!A:A,MATCH($C193,'Policy Characteristics'!$C:$C,0)))</f>
        <v>Electricity Supply</v>
      </c>
      <c r="B193" s="357" t="str">
        <f>IF(ISBLANK(INDEX('Policy Characteristics'!B:B,MATCH($C193,'Policy Characteristics'!$C:$C,0))),"",INDEX('Policy Characteristics'!B:B,MATCH($C193,'Policy Characteristics'!$C:$C,0)))</f>
        <v>Carbon Capture and Sequestration</v>
      </c>
      <c r="C193" s="361" t="str">
        <f t="shared" si="18"/>
        <v>Electricity Sector Fraction of Potential Additional CCS Achieved</v>
      </c>
      <c r="D193" s="9" t="s">
        <v>79</v>
      </c>
      <c r="E193" s="53"/>
      <c r="F193" s="9" t="s">
        <v>91</v>
      </c>
      <c r="G193" s="53"/>
      <c r="H193" s="56">
        <v>881</v>
      </c>
      <c r="I193" s="53" t="s">
        <v>45</v>
      </c>
      <c r="J193" s="359" t="str">
        <f>IF(ISBLANK(INDEX('Policy Characteristics'!D:D,MATCH($C193,'Policy Characteristics'!$C:$C,0))),"",INDEX('Policy Characteristics'!D:D,MATCH($C193,'Policy Characteristics'!$C:$C,0)))</f>
        <v>Electricity Sector CCS</v>
      </c>
      <c r="K193" s="357" t="str">
        <f>IF(ISBLANK(INDEX('Policy Characteristics'!E:E,MATCH($C193,'Policy Characteristics'!$C:$C,0))),"",INDEX('Policy Characteristics'!E:E,MATCH($C193,'Policy Characteristics'!$C:$C,0)))</f>
        <v>elec CCS</v>
      </c>
      <c r="L193" s="379">
        <f>IF(ISBLANK(INDEX('Policy Characteristics'!F:F,MATCH($C193,'Policy Characteristics'!$C:$C,0))),"",INDEX('Policy Characteristics'!F:F,MATCH($C193,'Policy Characteristics'!$C:$C,0)))</f>
        <v>0</v>
      </c>
      <c r="M193" s="379">
        <f>IF(ISBLANK(INDEX('Policy Characteristics'!G:G,MATCH($C193,'Policy Characteristics'!$C:$C,0))),"",INDEX('Policy Characteristics'!G:G,MATCH($C193,'Policy Characteristics'!$C:$C,0)))</f>
        <v>1</v>
      </c>
      <c r="N193" s="379">
        <f>IF(ISBLANK(INDEX('Policy Characteristics'!H:H,MATCH($C193,'Policy Characteristics'!$C:$C,0))),"",INDEX('Policy Characteristics'!H:H,MATCH($C193,'Policy Characteristics'!$C:$C,0)))</f>
        <v>0.01</v>
      </c>
      <c r="O193" s="357" t="str">
        <f>IF(ISBLANK(INDEX('Policy Characteristics'!I:I,MATCH($C193,'Policy Characteristics'!$C:$C,0))),"",INDEX('Policy Characteristics'!I:I,MATCH($C193,'Policy Characteristics'!$C:$C,0)))</f>
        <v>% of CO2 captured</v>
      </c>
      <c r="P193" s="357" t="str">
        <f>IF(ISBLANK(INDEX('Policy Characteristics'!J:J,MATCH($C193,'Policy Characteristics'!$C:$C,0))),"",INDEX('Policy Characteristics'!J:J,MATCH($C193,'Policy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3" s="357" t="str">
        <f>IF(ISBLANK(INDEX('Policy Characteristics'!K:K,MATCH($C193,'Policy Characteristics'!$C:$C,0))),"",INDEX('Policy Characteristics'!K:K,MATCH($C193,'Policy Characteristics'!$C:$C,0)))</f>
        <v>ccs.html#ccs</v>
      </c>
      <c r="R193" s="357" t="str">
        <f>IF(ISBLANK(INDEX('Policy Characteristics'!L:L,MATCH($C193,'Policy Characteristics'!$C:$C,0))),"",INDEX('Policy Characteristics'!L:L,MATCH($C193,'Policy Characteristics'!$C:$C,0)))</f>
        <v>carbon-capture-and-sequestration.html</v>
      </c>
    </row>
    <row r="194" spans="1:18" s="5" customFormat="1" x14ac:dyDescent="0.35">
      <c r="A194" s="357" t="str">
        <f>IF(ISBLANK(INDEX('Policy Characteristics'!A:A,MATCH($C194,'Policy Characteristics'!$C:$C,0))),"",INDEX('Policy Characteristics'!A:A,MATCH($C194,'Policy Characteristics'!$C:$C,0)))</f>
        <v>Electricity Supply</v>
      </c>
      <c r="B194" s="357" t="str">
        <f>IF(ISBLANK(INDEX('Policy Characteristics'!B:B,MATCH($C194,'Policy Characteristics'!$C:$C,0))),"",INDEX('Policy Characteristics'!B:B,MATCH($C194,'Policy Characteristics'!$C:$C,0)))</f>
        <v>Carbon Capture and Sequestration</v>
      </c>
      <c r="C194" s="361" t="str">
        <f t="shared" si="18"/>
        <v>Electricity Sector Fraction of Potential Additional CCS Achieved</v>
      </c>
      <c r="D194" s="9" t="s">
        <v>80</v>
      </c>
      <c r="E194" s="53"/>
      <c r="F194" s="9" t="s">
        <v>92</v>
      </c>
      <c r="G194" s="53"/>
      <c r="H194" s="56">
        <v>882</v>
      </c>
      <c r="I194" s="53" t="s">
        <v>45</v>
      </c>
      <c r="J194" s="359" t="str">
        <f>IF(ISBLANK(INDEX('Policy Characteristics'!D:D,MATCH($C194,'Policy Characteristics'!$C:$C,0))),"",INDEX('Policy Characteristics'!D:D,MATCH($C194,'Policy Characteristics'!$C:$C,0)))</f>
        <v>Electricity Sector CCS</v>
      </c>
      <c r="K194" s="357" t="str">
        <f>IF(ISBLANK(INDEX('Policy Characteristics'!E:E,MATCH($C194,'Policy Characteristics'!$C:$C,0))),"",INDEX('Policy Characteristics'!E:E,MATCH($C194,'Policy Characteristics'!$C:$C,0)))</f>
        <v>elec CCS</v>
      </c>
      <c r="L194" s="379">
        <f>IF(ISBLANK(INDEX('Policy Characteristics'!F:F,MATCH($C194,'Policy Characteristics'!$C:$C,0))),"",INDEX('Policy Characteristics'!F:F,MATCH($C194,'Policy Characteristics'!$C:$C,0)))</f>
        <v>0</v>
      </c>
      <c r="M194" s="379">
        <f>IF(ISBLANK(INDEX('Policy Characteristics'!G:G,MATCH($C194,'Policy Characteristics'!$C:$C,0))),"",INDEX('Policy Characteristics'!G:G,MATCH($C194,'Policy Characteristics'!$C:$C,0)))</f>
        <v>1</v>
      </c>
      <c r="N194" s="379">
        <f>IF(ISBLANK(INDEX('Policy Characteristics'!H:H,MATCH($C194,'Policy Characteristics'!$C:$C,0))),"",INDEX('Policy Characteristics'!H:H,MATCH($C194,'Policy Characteristics'!$C:$C,0)))</f>
        <v>0.01</v>
      </c>
      <c r="O194" s="357" t="str">
        <f>IF(ISBLANK(INDEX('Policy Characteristics'!I:I,MATCH($C194,'Policy Characteristics'!$C:$C,0))),"",INDEX('Policy Characteristics'!I:I,MATCH($C194,'Policy Characteristics'!$C:$C,0)))</f>
        <v>% of CO2 captured</v>
      </c>
      <c r="P194" s="357" t="str">
        <f>IF(ISBLANK(INDEX('Policy Characteristics'!J:J,MATCH($C194,'Policy Characteristics'!$C:$C,0))),"",INDEX('Policy Characteristics'!J:J,MATCH($C194,'Policy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4" s="357" t="str">
        <f>IF(ISBLANK(INDEX('Policy Characteristics'!K:K,MATCH($C194,'Policy Characteristics'!$C:$C,0))),"",INDEX('Policy Characteristics'!K:K,MATCH($C194,'Policy Characteristics'!$C:$C,0)))</f>
        <v>ccs.html#ccs</v>
      </c>
      <c r="R194" s="357" t="str">
        <f>IF(ISBLANK(INDEX('Policy Characteristics'!L:L,MATCH($C194,'Policy Characteristics'!$C:$C,0))),"",INDEX('Policy Characteristics'!L:L,MATCH($C194,'Policy Characteristics'!$C:$C,0)))</f>
        <v>carbon-capture-and-sequestration.html</v>
      </c>
    </row>
    <row r="195" spans="1:18" s="5" customFormat="1" x14ac:dyDescent="0.35">
      <c r="A195" s="357" t="str">
        <f>IF(ISBLANK(INDEX('Policy Characteristics'!A:A,MATCH($C195,'Policy Characteristics'!$C:$C,0))),"",INDEX('Policy Characteristics'!A:A,MATCH($C195,'Policy Characteristics'!$C:$C,0)))</f>
        <v>Electricity Supply</v>
      </c>
      <c r="B195" s="357" t="str">
        <f>IF(ISBLANK(INDEX('Policy Characteristics'!B:B,MATCH($C195,'Policy Characteristics'!$C:$C,0))),"",INDEX('Policy Characteristics'!B:B,MATCH($C195,'Policy Characteristics'!$C:$C,0)))</f>
        <v>Carbon Capture and Sequestration</v>
      </c>
      <c r="C195" s="361" t="str">
        <f t="shared" si="18"/>
        <v>Electricity Sector Fraction of Potential Additional CCS Achieved</v>
      </c>
      <c r="D195" s="9" t="s">
        <v>81</v>
      </c>
      <c r="E195" s="53"/>
      <c r="F195" s="9" t="s">
        <v>93</v>
      </c>
      <c r="G195" s="53"/>
      <c r="H195" s="56">
        <v>883</v>
      </c>
      <c r="I195" s="9" t="s">
        <v>44</v>
      </c>
      <c r="J195" s="359" t="str">
        <f>IF(ISBLANK(INDEX('Policy Characteristics'!D:D,MATCH($C195,'Policy Characteristics'!$C:$C,0))),"",INDEX('Policy Characteristics'!D:D,MATCH($C195,'Policy Characteristics'!$C:$C,0)))</f>
        <v>Electricity Sector CCS</v>
      </c>
      <c r="K195" s="357" t="str">
        <f>IF(ISBLANK(INDEX('Policy Characteristics'!E:E,MATCH($C195,'Policy Characteristics'!$C:$C,0))),"",INDEX('Policy Characteristics'!E:E,MATCH($C195,'Policy Characteristics'!$C:$C,0)))</f>
        <v>elec CCS</v>
      </c>
      <c r="L195" s="379">
        <f>IF(ISBLANK(INDEX('Policy Characteristics'!F:F,MATCH($C195,'Policy Characteristics'!$C:$C,0))),"",INDEX('Policy Characteristics'!F:F,MATCH($C195,'Policy Characteristics'!$C:$C,0)))</f>
        <v>0</v>
      </c>
      <c r="M195" s="379">
        <f>IF(ISBLANK(INDEX('Policy Characteristics'!G:G,MATCH($C195,'Policy Characteristics'!$C:$C,0))),"",INDEX('Policy Characteristics'!G:G,MATCH($C195,'Policy Characteristics'!$C:$C,0)))</f>
        <v>1</v>
      </c>
      <c r="N195" s="379">
        <f>IF(ISBLANK(INDEX('Policy Characteristics'!H:H,MATCH($C195,'Policy Characteristics'!$C:$C,0))),"",INDEX('Policy Characteristics'!H:H,MATCH($C195,'Policy Characteristics'!$C:$C,0)))</f>
        <v>0.01</v>
      </c>
      <c r="O195" s="357" t="str">
        <f>IF(ISBLANK(INDEX('Policy Characteristics'!I:I,MATCH($C195,'Policy Characteristics'!$C:$C,0))),"",INDEX('Policy Characteristics'!I:I,MATCH($C195,'Policy Characteristics'!$C:$C,0)))</f>
        <v>% of CO2 captured</v>
      </c>
      <c r="P195" s="357" t="str">
        <f>IF(ISBLANK(INDEX('Policy Characteristics'!J:J,MATCH($C195,'Policy Characteristics'!$C:$C,0))),"",INDEX('Policy Characteristics'!J:J,MATCH($C195,'Policy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5" s="357" t="str">
        <f>IF(ISBLANK(INDEX('Policy Characteristics'!K:K,MATCH($C195,'Policy Characteristics'!$C:$C,0))),"",INDEX('Policy Characteristics'!K:K,MATCH($C195,'Policy Characteristics'!$C:$C,0)))</f>
        <v>ccs.html#ccs</v>
      </c>
      <c r="R195" s="357" t="str">
        <f>IF(ISBLANK(INDEX('Policy Characteristics'!L:L,MATCH($C195,'Policy Characteristics'!$C:$C,0))),"",INDEX('Policy Characteristics'!L:L,MATCH($C195,'Policy Characteristics'!$C:$C,0)))</f>
        <v>carbon-capture-and-sequestration.html</v>
      </c>
    </row>
    <row r="196" spans="1:18" s="5" customFormat="1" x14ac:dyDescent="0.35">
      <c r="A196" s="357" t="str">
        <f>IF(ISBLANK(INDEX('Policy Characteristics'!A:A,MATCH($C196,'Policy Characteristics'!$C:$C,0))),"",INDEX('Policy Characteristics'!A:A,MATCH($C196,'Policy Characteristics'!$C:$C,0)))</f>
        <v>Electricity Supply</v>
      </c>
      <c r="B196" s="357" t="str">
        <f>IF(ISBLANK(INDEX('Policy Characteristics'!B:B,MATCH($C196,'Policy Characteristics'!$C:$C,0))),"",INDEX('Policy Characteristics'!B:B,MATCH($C196,'Policy Characteristics'!$C:$C,0)))</f>
        <v>Carbon Capture and Sequestration</v>
      </c>
      <c r="C196" s="361" t="str">
        <f t="shared" si="18"/>
        <v>Electricity Sector Fraction of Potential Additional CCS Achieved</v>
      </c>
      <c r="D196" s="9" t="s">
        <v>2476</v>
      </c>
      <c r="E196" s="53"/>
      <c r="F196" s="9" t="s">
        <v>462</v>
      </c>
      <c r="G196" s="53"/>
      <c r="H196" s="56">
        <v>884</v>
      </c>
      <c r="I196" s="53" t="s">
        <v>45</v>
      </c>
      <c r="J196" s="359" t="str">
        <f>IF(ISBLANK(INDEX('Policy Characteristics'!D:D,MATCH($C196,'Policy Characteristics'!$C:$C,0))),"",INDEX('Policy Characteristics'!D:D,MATCH($C196,'Policy Characteristics'!$C:$C,0)))</f>
        <v>Electricity Sector CCS</v>
      </c>
      <c r="K196" s="357" t="str">
        <f>IF(ISBLANK(INDEX('Policy Characteristics'!E:E,MATCH($C196,'Policy Characteristics'!$C:$C,0))),"",INDEX('Policy Characteristics'!E:E,MATCH($C196,'Policy Characteristics'!$C:$C,0)))</f>
        <v>elec CCS</v>
      </c>
      <c r="L196" s="379">
        <f>IF(ISBLANK(INDEX('Policy Characteristics'!F:F,MATCH($C196,'Policy Characteristics'!$C:$C,0))),"",INDEX('Policy Characteristics'!F:F,MATCH($C196,'Policy Characteristics'!$C:$C,0)))</f>
        <v>0</v>
      </c>
      <c r="M196" s="379">
        <f>IF(ISBLANK(INDEX('Policy Characteristics'!G:G,MATCH($C196,'Policy Characteristics'!$C:$C,0))),"",INDEX('Policy Characteristics'!G:G,MATCH($C196,'Policy Characteristics'!$C:$C,0)))</f>
        <v>1</v>
      </c>
      <c r="N196" s="379">
        <f>IF(ISBLANK(INDEX('Policy Characteristics'!H:H,MATCH($C196,'Policy Characteristics'!$C:$C,0))),"",INDEX('Policy Characteristics'!H:H,MATCH($C196,'Policy Characteristics'!$C:$C,0)))</f>
        <v>0.01</v>
      </c>
      <c r="O196" s="357" t="str">
        <f>IF(ISBLANK(INDEX('Policy Characteristics'!I:I,MATCH($C196,'Policy Characteristics'!$C:$C,0))),"",INDEX('Policy Characteristics'!I:I,MATCH($C196,'Policy Characteristics'!$C:$C,0)))</f>
        <v>% of CO2 captured</v>
      </c>
      <c r="P196" s="357" t="str">
        <f>IF(ISBLANK(INDEX('Policy Characteristics'!J:J,MATCH($C196,'Policy Characteristics'!$C:$C,0))),"",INDEX('Policy Characteristics'!J:J,MATCH($C196,'Policy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6" s="357" t="str">
        <f>IF(ISBLANK(INDEX('Policy Characteristics'!K:K,MATCH($C196,'Policy Characteristics'!$C:$C,0))),"",INDEX('Policy Characteristics'!K:K,MATCH($C196,'Policy Characteristics'!$C:$C,0)))</f>
        <v>ccs.html#ccs</v>
      </c>
      <c r="R196" s="357" t="str">
        <f>IF(ISBLANK(INDEX('Policy Characteristics'!L:L,MATCH($C196,'Policy Characteristics'!$C:$C,0))),"",INDEX('Policy Characteristics'!L:L,MATCH($C196,'Policy Characteristics'!$C:$C,0)))</f>
        <v>carbon-capture-and-sequestration.html</v>
      </c>
    </row>
    <row r="197" spans="1:18" s="5" customFormat="1" x14ac:dyDescent="0.35">
      <c r="A197" s="357" t="str">
        <f>IF(ISBLANK(INDEX('Policy Characteristics'!A:A,MATCH($C197,'Policy Characteristics'!$C:$C,0))),"",INDEX('Policy Characteristics'!A:A,MATCH($C197,'Policy Characteristics'!$C:$C,0)))</f>
        <v>Electricity Supply</v>
      </c>
      <c r="B197" s="357" t="str">
        <f>IF(ISBLANK(INDEX('Policy Characteristics'!B:B,MATCH($C197,'Policy Characteristics'!$C:$C,0))),"",INDEX('Policy Characteristics'!B:B,MATCH($C197,'Policy Characteristics'!$C:$C,0)))</f>
        <v>Carbon Capture and Sequestration</v>
      </c>
      <c r="C197" s="361" t="str">
        <f t="shared" si="18"/>
        <v>Electricity Sector Fraction of Potential Additional CCS Achieved</v>
      </c>
      <c r="D197" s="9" t="s">
        <v>329</v>
      </c>
      <c r="E197" s="53"/>
      <c r="F197" s="9" t="s">
        <v>331</v>
      </c>
      <c r="G197" s="53"/>
      <c r="H197" s="56">
        <v>885</v>
      </c>
      <c r="I197" s="9" t="s">
        <v>44</v>
      </c>
      <c r="J197" s="359" t="str">
        <f>IF(ISBLANK(INDEX('Policy Characteristics'!D:D,MATCH($C197,'Policy Characteristics'!$C:$C,0))),"",INDEX('Policy Characteristics'!D:D,MATCH($C197,'Policy Characteristics'!$C:$C,0)))</f>
        <v>Electricity Sector CCS</v>
      </c>
      <c r="K197" s="357" t="str">
        <f>IF(ISBLANK(INDEX('Policy Characteristics'!E:E,MATCH($C197,'Policy Characteristics'!$C:$C,0))),"",INDEX('Policy Characteristics'!E:E,MATCH($C197,'Policy Characteristics'!$C:$C,0)))</f>
        <v>elec CCS</v>
      </c>
      <c r="L197" s="379">
        <f>IF(ISBLANK(INDEX('Policy Characteristics'!F:F,MATCH($C197,'Policy Characteristics'!$C:$C,0))),"",INDEX('Policy Characteristics'!F:F,MATCH($C197,'Policy Characteristics'!$C:$C,0)))</f>
        <v>0</v>
      </c>
      <c r="M197" s="379">
        <f>IF(ISBLANK(INDEX('Policy Characteristics'!G:G,MATCH($C197,'Policy Characteristics'!$C:$C,0))),"",INDEX('Policy Characteristics'!G:G,MATCH($C197,'Policy Characteristics'!$C:$C,0)))</f>
        <v>1</v>
      </c>
      <c r="N197" s="379">
        <f>IF(ISBLANK(INDEX('Policy Characteristics'!H:H,MATCH($C197,'Policy Characteristics'!$C:$C,0))),"",INDEX('Policy Characteristics'!H:H,MATCH($C197,'Policy Characteristics'!$C:$C,0)))</f>
        <v>0.01</v>
      </c>
      <c r="O197" s="357" t="str">
        <f>IF(ISBLANK(INDEX('Policy Characteristics'!I:I,MATCH($C197,'Policy Characteristics'!$C:$C,0))),"",INDEX('Policy Characteristics'!I:I,MATCH($C197,'Policy Characteristics'!$C:$C,0)))</f>
        <v>% of CO2 captured</v>
      </c>
      <c r="P197" s="357" t="str">
        <f>IF(ISBLANK(INDEX('Policy Characteristics'!J:J,MATCH($C197,'Policy Characteristics'!$C:$C,0))),"",INDEX('Policy Characteristics'!J:J,MATCH($C197,'Policy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7" s="357" t="str">
        <f>IF(ISBLANK(INDEX('Policy Characteristics'!K:K,MATCH($C197,'Policy Characteristics'!$C:$C,0))),"",INDEX('Policy Characteristics'!K:K,MATCH($C197,'Policy Characteristics'!$C:$C,0)))</f>
        <v>ccs.html#ccs</v>
      </c>
      <c r="R197" s="357" t="str">
        <f>IF(ISBLANK(INDEX('Policy Characteristics'!L:L,MATCH($C197,'Policy Characteristics'!$C:$C,0))),"",INDEX('Policy Characteristics'!L:L,MATCH($C197,'Policy Characteristics'!$C:$C,0)))</f>
        <v>carbon-capture-and-sequestration.html</v>
      </c>
    </row>
    <row r="198" spans="1:18" s="5" customFormat="1" x14ac:dyDescent="0.35">
      <c r="A198" s="357" t="str">
        <f>IF(ISBLANK(INDEX('Policy Characteristics'!A:A,MATCH($C198,'Policy Characteristics'!$C:$C,0))),"",INDEX('Policy Characteristics'!A:A,MATCH($C198,'Policy Characteristics'!$C:$C,0)))</f>
        <v>Electricity Supply</v>
      </c>
      <c r="B198" s="357" t="str">
        <f>IF(ISBLANK(INDEX('Policy Characteristics'!B:B,MATCH($C198,'Policy Characteristics'!$C:$C,0))),"",INDEX('Policy Characteristics'!B:B,MATCH($C198,'Policy Characteristics'!$C:$C,0)))</f>
        <v>Carbon Capture and Sequestration</v>
      </c>
      <c r="C198" s="361" t="str">
        <f t="shared" si="18"/>
        <v>Electricity Sector Fraction of Potential Additional CCS Achieved</v>
      </c>
      <c r="D198" s="9" t="s">
        <v>330</v>
      </c>
      <c r="E198" s="53"/>
      <c r="F198" s="9" t="s">
        <v>332</v>
      </c>
      <c r="G198" s="53"/>
      <c r="H198" s="56">
        <v>886</v>
      </c>
      <c r="I198" s="9" t="s">
        <v>44</v>
      </c>
      <c r="J198" s="359" t="str">
        <f>IF(ISBLANK(INDEX('Policy Characteristics'!D:D,MATCH($C198,'Policy Characteristics'!$C:$C,0))),"",INDEX('Policy Characteristics'!D:D,MATCH($C198,'Policy Characteristics'!$C:$C,0)))</f>
        <v>Electricity Sector CCS</v>
      </c>
      <c r="K198" s="357" t="str">
        <f>IF(ISBLANK(INDEX('Policy Characteristics'!E:E,MATCH($C198,'Policy Characteristics'!$C:$C,0))),"",INDEX('Policy Characteristics'!E:E,MATCH($C198,'Policy Characteristics'!$C:$C,0)))</f>
        <v>elec CCS</v>
      </c>
      <c r="L198" s="379">
        <f>IF(ISBLANK(INDEX('Policy Characteristics'!F:F,MATCH($C198,'Policy Characteristics'!$C:$C,0))),"",INDEX('Policy Characteristics'!F:F,MATCH($C198,'Policy Characteristics'!$C:$C,0)))</f>
        <v>0</v>
      </c>
      <c r="M198" s="379">
        <f>IF(ISBLANK(INDEX('Policy Characteristics'!G:G,MATCH($C198,'Policy Characteristics'!$C:$C,0))),"",INDEX('Policy Characteristics'!G:G,MATCH($C198,'Policy Characteristics'!$C:$C,0)))</f>
        <v>1</v>
      </c>
      <c r="N198" s="379">
        <f>IF(ISBLANK(INDEX('Policy Characteristics'!H:H,MATCH($C198,'Policy Characteristics'!$C:$C,0))),"",INDEX('Policy Characteristics'!H:H,MATCH($C198,'Policy Characteristics'!$C:$C,0)))</f>
        <v>0.01</v>
      </c>
      <c r="O198" s="357" t="str">
        <f>IF(ISBLANK(INDEX('Policy Characteristics'!I:I,MATCH($C198,'Policy Characteristics'!$C:$C,0))),"",INDEX('Policy Characteristics'!I:I,MATCH($C198,'Policy Characteristics'!$C:$C,0)))</f>
        <v>% of CO2 captured</v>
      </c>
      <c r="P198" s="357" t="str">
        <f>IF(ISBLANK(INDEX('Policy Characteristics'!J:J,MATCH($C198,'Policy Characteristics'!$C:$C,0))),"",INDEX('Policy Characteristics'!J:J,MATCH($C198,'Policy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8" s="357" t="str">
        <f>IF(ISBLANK(INDEX('Policy Characteristics'!K:K,MATCH($C198,'Policy Characteristics'!$C:$C,0))),"",INDEX('Policy Characteristics'!K:K,MATCH($C198,'Policy Characteristics'!$C:$C,0)))</f>
        <v>ccs.html#ccs</v>
      </c>
      <c r="R198" s="357" t="str">
        <f>IF(ISBLANK(INDEX('Policy Characteristics'!L:L,MATCH($C198,'Policy Characteristics'!$C:$C,0))),"",INDEX('Policy Characteristics'!L:L,MATCH($C198,'Policy Characteristics'!$C:$C,0)))</f>
        <v>carbon-capture-and-sequestration.html</v>
      </c>
    </row>
    <row r="199" spans="1:18" s="5" customFormat="1" x14ac:dyDescent="0.35">
      <c r="A199" s="357" t="str">
        <f>IF(ISBLANK(INDEX('Policy Characteristics'!A:A,MATCH($C199,'Policy Characteristics'!$C:$C,0))),"",INDEX('Policy Characteristics'!A:A,MATCH($C199,'Policy Characteristics'!$C:$C,0)))</f>
        <v>Electricity Supply</v>
      </c>
      <c r="B199" s="357" t="str">
        <f>IF(ISBLANK(INDEX('Policy Characteristics'!B:B,MATCH($C199,'Policy Characteristics'!$C:$C,0))),"",INDEX('Policy Characteristics'!B:B,MATCH($C199,'Policy Characteristics'!$C:$C,0)))</f>
        <v>Carbon Capture and Sequestration</v>
      </c>
      <c r="C199" s="361" t="str">
        <f t="shared" si="18"/>
        <v>Electricity Sector Fraction of Potential Additional CCS Achieved</v>
      </c>
      <c r="D199" s="9" t="s">
        <v>470</v>
      </c>
      <c r="E199" s="53"/>
      <c r="F199" s="9" t="s">
        <v>469</v>
      </c>
      <c r="G199" s="53"/>
      <c r="H199" s="56">
        <v>887</v>
      </c>
      <c r="I199" s="9" t="s">
        <v>44</v>
      </c>
      <c r="J199" s="359" t="str">
        <f>IF(ISBLANK(INDEX('Policy Characteristics'!D:D,MATCH($C199,'Policy Characteristics'!$C:$C,0))),"",INDEX('Policy Characteristics'!D:D,MATCH($C199,'Policy Characteristics'!$C:$C,0)))</f>
        <v>Electricity Sector CCS</v>
      </c>
      <c r="K199" s="357" t="str">
        <f>IF(ISBLANK(INDEX('Policy Characteristics'!E:E,MATCH($C199,'Policy Characteristics'!$C:$C,0))),"",INDEX('Policy Characteristics'!E:E,MATCH($C199,'Policy Characteristics'!$C:$C,0)))</f>
        <v>elec CCS</v>
      </c>
      <c r="L199" s="379">
        <f>IF(ISBLANK(INDEX('Policy Characteristics'!F:F,MATCH($C199,'Policy Characteristics'!$C:$C,0))),"",INDEX('Policy Characteristics'!F:F,MATCH($C199,'Policy Characteristics'!$C:$C,0)))</f>
        <v>0</v>
      </c>
      <c r="M199" s="379">
        <f>IF(ISBLANK(INDEX('Policy Characteristics'!G:G,MATCH($C199,'Policy Characteristics'!$C:$C,0))),"",INDEX('Policy Characteristics'!G:G,MATCH($C199,'Policy Characteristics'!$C:$C,0)))</f>
        <v>1</v>
      </c>
      <c r="N199" s="379">
        <f>IF(ISBLANK(INDEX('Policy Characteristics'!H:H,MATCH($C199,'Policy Characteristics'!$C:$C,0))),"",INDEX('Policy Characteristics'!H:H,MATCH($C199,'Policy Characteristics'!$C:$C,0)))</f>
        <v>0.01</v>
      </c>
      <c r="O199" s="357" t="str">
        <f>IF(ISBLANK(INDEX('Policy Characteristics'!I:I,MATCH($C199,'Policy Characteristics'!$C:$C,0))),"",INDEX('Policy Characteristics'!I:I,MATCH($C199,'Policy Characteristics'!$C:$C,0)))</f>
        <v>% of CO2 captured</v>
      </c>
      <c r="P199" s="357" t="str">
        <f>IF(ISBLANK(INDEX('Policy Characteristics'!J:J,MATCH($C199,'Policy Characteristics'!$C:$C,0))),"",INDEX('Policy Characteristics'!J:J,MATCH($C199,'Policy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9" s="357" t="str">
        <f>IF(ISBLANK(INDEX('Policy Characteristics'!K:K,MATCH($C199,'Policy Characteristics'!$C:$C,0))),"",INDEX('Policy Characteristics'!K:K,MATCH($C199,'Policy Characteristics'!$C:$C,0)))</f>
        <v>ccs.html#ccs</v>
      </c>
      <c r="R199" s="357" t="str">
        <f>IF(ISBLANK(INDEX('Policy Characteristics'!L:L,MATCH($C199,'Policy Characteristics'!$C:$C,0))),"",INDEX('Policy Characteristics'!L:L,MATCH($C199,'Policy Characteristics'!$C:$C,0)))</f>
        <v>carbon-capture-and-sequestration.html</v>
      </c>
    </row>
    <row r="200" spans="1:18" s="5" customFormat="1" x14ac:dyDescent="0.35">
      <c r="A200" s="357" t="str">
        <f>IF(ISBLANK(INDEX('Policy Characteristics'!A:A,MATCH($C200,'Policy Characteristics'!$C:$C,0))),"",INDEX('Policy Characteristics'!A:A,MATCH($C200,'Policy Characteristics'!$C:$C,0)))</f>
        <v>Electricity Supply</v>
      </c>
      <c r="B200" s="357" t="str">
        <f>IF(ISBLANK(INDEX('Policy Characteristics'!B:B,MATCH($C200,'Policy Characteristics'!$C:$C,0))),"",INDEX('Policy Characteristics'!B:B,MATCH($C200,'Policy Characteristics'!$C:$C,0)))</f>
        <v>Carbon Capture and Sequestration</v>
      </c>
      <c r="C200" s="361" t="str">
        <f t="shared" si="18"/>
        <v>Electricity Sector Fraction of Potential Additional CCS Achieved</v>
      </c>
      <c r="D200" s="9" t="s">
        <v>479</v>
      </c>
      <c r="E200" s="53"/>
      <c r="F200" s="9" t="s">
        <v>480</v>
      </c>
      <c r="G200" s="53"/>
      <c r="H200" s="56">
        <v>888</v>
      </c>
      <c r="I200" s="53" t="s">
        <v>45</v>
      </c>
      <c r="J200" s="359" t="str">
        <f>IF(ISBLANK(INDEX('Policy Characteristics'!D:D,MATCH($C200,'Policy Characteristics'!$C:$C,0))),"",INDEX('Policy Characteristics'!D:D,MATCH($C200,'Policy Characteristics'!$C:$C,0)))</f>
        <v>Electricity Sector CCS</v>
      </c>
      <c r="K200" s="357" t="str">
        <f>IF(ISBLANK(INDEX('Policy Characteristics'!E:E,MATCH($C200,'Policy Characteristics'!$C:$C,0))),"",INDEX('Policy Characteristics'!E:E,MATCH($C200,'Policy Characteristics'!$C:$C,0)))</f>
        <v>elec CCS</v>
      </c>
      <c r="L200" s="379">
        <f>IF(ISBLANK(INDEX('Policy Characteristics'!F:F,MATCH($C200,'Policy Characteristics'!$C:$C,0))),"",INDEX('Policy Characteristics'!F:F,MATCH($C200,'Policy Characteristics'!$C:$C,0)))</f>
        <v>0</v>
      </c>
      <c r="M200" s="379">
        <f>IF(ISBLANK(INDEX('Policy Characteristics'!G:G,MATCH($C200,'Policy Characteristics'!$C:$C,0))),"",INDEX('Policy Characteristics'!G:G,MATCH($C200,'Policy Characteristics'!$C:$C,0)))</f>
        <v>1</v>
      </c>
      <c r="N200" s="379">
        <f>IF(ISBLANK(INDEX('Policy Characteristics'!H:H,MATCH($C200,'Policy Characteristics'!$C:$C,0))),"",INDEX('Policy Characteristics'!H:H,MATCH($C200,'Policy Characteristics'!$C:$C,0)))</f>
        <v>0.01</v>
      </c>
      <c r="O200" s="357" t="str">
        <f>IF(ISBLANK(INDEX('Policy Characteristics'!I:I,MATCH($C200,'Policy Characteristics'!$C:$C,0))),"",INDEX('Policy Characteristics'!I:I,MATCH($C200,'Policy Characteristics'!$C:$C,0)))</f>
        <v>% of CO2 captured</v>
      </c>
      <c r="P200" s="357" t="str">
        <f>IF(ISBLANK(INDEX('Policy Characteristics'!J:J,MATCH($C200,'Policy Characteristics'!$C:$C,0))),"",INDEX('Policy Characteristics'!J:J,MATCH($C200,'Policy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0" s="357" t="str">
        <f>IF(ISBLANK(INDEX('Policy Characteristics'!K:K,MATCH($C200,'Policy Characteristics'!$C:$C,0))),"",INDEX('Policy Characteristics'!K:K,MATCH($C200,'Policy Characteristics'!$C:$C,0)))</f>
        <v>ccs.html#ccs</v>
      </c>
      <c r="R200" s="357" t="str">
        <f>IF(ISBLANK(INDEX('Policy Characteristics'!L:L,MATCH($C200,'Policy Characteristics'!$C:$C,0))),"",INDEX('Policy Characteristics'!L:L,MATCH($C200,'Policy Characteristics'!$C:$C,0)))</f>
        <v>carbon-capture-and-sequestration.html</v>
      </c>
    </row>
    <row r="201" spans="1:18" s="5" customFormat="1" x14ac:dyDescent="0.35">
      <c r="A201" s="357" t="str">
        <f>IF(ISBLANK(INDEX('Policy Characteristics'!A:A,MATCH($C201,'Policy Characteristics'!$C:$C,0))),"",INDEX('Policy Characteristics'!A:A,MATCH($C201,'Policy Characteristics'!$C:$C,0)))</f>
        <v>Electricity Supply</v>
      </c>
      <c r="B201" s="357" t="str">
        <f>IF(ISBLANK(INDEX('Policy Characteristics'!B:B,MATCH($C201,'Policy Characteristics'!$C:$C,0))),"",INDEX('Policy Characteristics'!B:B,MATCH($C201,'Policy Characteristics'!$C:$C,0)))</f>
        <v>Carbon Capture and Sequestration</v>
      </c>
      <c r="C201" s="361" t="str">
        <f t="shared" si="18"/>
        <v>Electricity Sector Fraction of Potential Additional CCS Achieved</v>
      </c>
      <c r="D201" s="9" t="s">
        <v>2842</v>
      </c>
      <c r="E201" s="53"/>
      <c r="F201" s="9" t="s">
        <v>2524</v>
      </c>
      <c r="G201" s="53"/>
      <c r="H201" s="56">
        <v>889</v>
      </c>
      <c r="I201" s="53" t="s">
        <v>45</v>
      </c>
      <c r="J201" s="359" t="str">
        <f>IF(ISBLANK(INDEX('Policy Characteristics'!D:D,MATCH($C201,'Policy Characteristics'!$C:$C,0))),"",INDEX('Policy Characteristics'!D:D,MATCH($C201,'Policy Characteristics'!$C:$C,0)))</f>
        <v>Electricity Sector CCS</v>
      </c>
      <c r="K201" s="357" t="str">
        <f>IF(ISBLANK(INDEX('Policy Characteristics'!E:E,MATCH($C201,'Policy Characteristics'!$C:$C,0))),"",INDEX('Policy Characteristics'!E:E,MATCH($C201,'Policy Characteristics'!$C:$C,0)))</f>
        <v>elec CCS</v>
      </c>
      <c r="L201" s="379">
        <f>IF(ISBLANK(INDEX('Policy Characteristics'!F:F,MATCH($C201,'Policy Characteristics'!$C:$C,0))),"",INDEX('Policy Characteristics'!F:F,MATCH($C201,'Policy Characteristics'!$C:$C,0)))</f>
        <v>0</v>
      </c>
      <c r="M201" s="379">
        <f>IF(ISBLANK(INDEX('Policy Characteristics'!G:G,MATCH($C201,'Policy Characteristics'!$C:$C,0))),"",INDEX('Policy Characteristics'!G:G,MATCH($C201,'Policy Characteristics'!$C:$C,0)))</f>
        <v>1</v>
      </c>
      <c r="N201" s="379">
        <f>IF(ISBLANK(INDEX('Policy Characteristics'!H:H,MATCH($C201,'Policy Characteristics'!$C:$C,0))),"",INDEX('Policy Characteristics'!H:H,MATCH($C201,'Policy Characteristics'!$C:$C,0)))</f>
        <v>0.01</v>
      </c>
      <c r="O201" s="357" t="str">
        <f>IF(ISBLANK(INDEX('Policy Characteristics'!I:I,MATCH($C201,'Policy Characteristics'!$C:$C,0))),"",INDEX('Policy Characteristics'!I:I,MATCH($C201,'Policy Characteristics'!$C:$C,0)))</f>
        <v>% of CO2 captured</v>
      </c>
      <c r="P201" s="357" t="str">
        <f>IF(ISBLANK(INDEX('Policy Characteristics'!J:J,MATCH($C201,'Policy Characteristics'!$C:$C,0))),"",INDEX('Policy Characteristics'!J:J,MATCH($C201,'Policy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1" s="357" t="str">
        <f>IF(ISBLANK(INDEX('Policy Characteristics'!K:K,MATCH($C201,'Policy Characteristics'!$C:$C,0))),"",INDEX('Policy Characteristics'!K:K,MATCH($C201,'Policy Characteristics'!$C:$C,0)))</f>
        <v>ccs.html#ccs</v>
      </c>
      <c r="R201" s="357" t="str">
        <f>IF(ISBLANK(INDEX('Policy Characteristics'!L:L,MATCH($C201,'Policy Characteristics'!$C:$C,0))),"",INDEX('Policy Characteristics'!L:L,MATCH($C201,'Policy Characteristics'!$C:$C,0)))</f>
        <v>carbon-capture-and-sequestration.html</v>
      </c>
    </row>
    <row r="202" spans="1:18" s="5" customFormat="1" x14ac:dyDescent="0.35">
      <c r="A202" s="357" t="str">
        <f>IF(ISBLANK(INDEX('Policy Characteristics'!A:A,MATCH($C202,'Policy Characteristics'!$C:$C,0))),"",INDEX('Policy Characteristics'!A:A,MATCH($C202,'Policy Characteristics'!$C:$C,0)))</f>
        <v>Electricity Supply</v>
      </c>
      <c r="B202" s="357" t="str">
        <f>IF(ISBLANK(INDEX('Policy Characteristics'!B:B,MATCH($C202,'Policy Characteristics'!$C:$C,0))),"",INDEX('Policy Characteristics'!B:B,MATCH($C202,'Policy Characteristics'!$C:$C,0)))</f>
        <v>Carbon Capture and Sequestration</v>
      </c>
      <c r="C202" s="361" t="str">
        <f t="shared" si="18"/>
        <v>Electricity Sector Fraction of Potential Additional CCS Achieved</v>
      </c>
      <c r="D202" s="9" t="s">
        <v>2843</v>
      </c>
      <c r="E202" s="53"/>
      <c r="F202" s="9" t="s">
        <v>2673</v>
      </c>
      <c r="G202" s="53"/>
      <c r="H202" s="56">
        <v>890</v>
      </c>
      <c r="I202" s="53" t="s">
        <v>45</v>
      </c>
      <c r="J202" s="359" t="str">
        <f>IF(ISBLANK(INDEX('Policy Characteristics'!D:D,MATCH($C202,'Policy Characteristics'!$C:$C,0))),"",INDEX('Policy Characteristics'!D:D,MATCH($C202,'Policy Characteristics'!$C:$C,0)))</f>
        <v>Electricity Sector CCS</v>
      </c>
      <c r="K202" s="357" t="str">
        <f>IF(ISBLANK(INDEX('Policy Characteristics'!E:E,MATCH($C202,'Policy Characteristics'!$C:$C,0))),"",INDEX('Policy Characteristics'!E:E,MATCH($C202,'Policy Characteristics'!$C:$C,0)))</f>
        <v>elec CCS</v>
      </c>
      <c r="L202" s="379">
        <f>IF(ISBLANK(INDEX('Policy Characteristics'!F:F,MATCH($C202,'Policy Characteristics'!$C:$C,0))),"",INDEX('Policy Characteristics'!F:F,MATCH($C202,'Policy Characteristics'!$C:$C,0)))</f>
        <v>0</v>
      </c>
      <c r="M202" s="379">
        <f>IF(ISBLANK(INDEX('Policy Characteristics'!G:G,MATCH($C202,'Policy Characteristics'!$C:$C,0))),"",INDEX('Policy Characteristics'!G:G,MATCH($C202,'Policy Characteristics'!$C:$C,0)))</f>
        <v>1</v>
      </c>
      <c r="N202" s="379">
        <f>IF(ISBLANK(INDEX('Policy Characteristics'!H:H,MATCH($C202,'Policy Characteristics'!$C:$C,0))),"",INDEX('Policy Characteristics'!H:H,MATCH($C202,'Policy Characteristics'!$C:$C,0)))</f>
        <v>0.01</v>
      </c>
      <c r="O202" s="357" t="str">
        <f>IF(ISBLANK(INDEX('Policy Characteristics'!I:I,MATCH($C202,'Policy Characteristics'!$C:$C,0))),"",INDEX('Policy Characteristics'!I:I,MATCH($C202,'Policy Characteristics'!$C:$C,0)))</f>
        <v>% of CO2 captured</v>
      </c>
      <c r="P202" s="357" t="str">
        <f>IF(ISBLANK(INDEX('Policy Characteristics'!J:J,MATCH($C202,'Policy Characteristics'!$C:$C,0))),"",INDEX('Policy Characteristics'!J:J,MATCH($C202,'Policy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2" s="357" t="str">
        <f>IF(ISBLANK(INDEX('Policy Characteristics'!K:K,MATCH($C202,'Policy Characteristics'!$C:$C,0))),"",INDEX('Policy Characteristics'!K:K,MATCH($C202,'Policy Characteristics'!$C:$C,0)))</f>
        <v>ccs.html#ccs</v>
      </c>
      <c r="R202" s="357" t="str">
        <f>IF(ISBLANK(INDEX('Policy Characteristics'!L:L,MATCH($C202,'Policy Characteristics'!$C:$C,0))),"",INDEX('Policy Characteristics'!L:L,MATCH($C202,'Policy Characteristics'!$C:$C,0)))</f>
        <v>carbon-capture-and-sequestration.html</v>
      </c>
    </row>
    <row r="203" spans="1:18" s="5" customFormat="1" x14ac:dyDescent="0.35">
      <c r="A203" s="357" t="str">
        <f>IF(ISBLANK(INDEX('Policy Characteristics'!A:A,MATCH($C203,'Policy Characteristics'!$C:$C,0))),"",INDEX('Policy Characteristics'!A:A,MATCH($C203,'Policy Characteristics'!$C:$C,0)))</f>
        <v>Electricity Supply</v>
      </c>
      <c r="B203" s="357" t="str">
        <f>IF(ISBLANK(INDEX('Policy Characteristics'!B:B,MATCH($C203,'Policy Characteristics'!$C:$C,0))),"",INDEX('Policy Characteristics'!B:B,MATCH($C203,'Policy Characteristics'!$C:$C,0)))</f>
        <v>Carbon Capture and Sequestration</v>
      </c>
      <c r="C203" s="361" t="str">
        <f t="shared" si="18"/>
        <v>Electricity Sector Fraction of Potential Additional CCS Achieved</v>
      </c>
      <c r="D203" s="9" t="s">
        <v>2844</v>
      </c>
      <c r="E203" s="53"/>
      <c r="F203" s="9" t="s">
        <v>2526</v>
      </c>
      <c r="G203" s="53"/>
      <c r="H203" s="56">
        <v>891</v>
      </c>
      <c r="I203" s="9" t="s">
        <v>44</v>
      </c>
      <c r="J203" s="359" t="str">
        <f>IF(ISBLANK(INDEX('Policy Characteristics'!D:D,MATCH($C203,'Policy Characteristics'!$C:$C,0))),"",INDEX('Policy Characteristics'!D:D,MATCH($C203,'Policy Characteristics'!$C:$C,0)))</f>
        <v>Electricity Sector CCS</v>
      </c>
      <c r="K203" s="357" t="str">
        <f>IF(ISBLANK(INDEX('Policy Characteristics'!E:E,MATCH($C203,'Policy Characteristics'!$C:$C,0))),"",INDEX('Policy Characteristics'!E:E,MATCH($C203,'Policy Characteristics'!$C:$C,0)))</f>
        <v>elec CCS</v>
      </c>
      <c r="L203" s="379">
        <f>IF(ISBLANK(INDEX('Policy Characteristics'!F:F,MATCH($C203,'Policy Characteristics'!$C:$C,0))),"",INDEX('Policy Characteristics'!F:F,MATCH($C203,'Policy Characteristics'!$C:$C,0)))</f>
        <v>0</v>
      </c>
      <c r="M203" s="379">
        <f>IF(ISBLANK(INDEX('Policy Characteristics'!G:G,MATCH($C203,'Policy Characteristics'!$C:$C,0))),"",INDEX('Policy Characteristics'!G:G,MATCH($C203,'Policy Characteristics'!$C:$C,0)))</f>
        <v>1</v>
      </c>
      <c r="N203" s="379">
        <f>IF(ISBLANK(INDEX('Policy Characteristics'!H:H,MATCH($C203,'Policy Characteristics'!$C:$C,0))),"",INDEX('Policy Characteristics'!H:H,MATCH($C203,'Policy Characteristics'!$C:$C,0)))</f>
        <v>0.01</v>
      </c>
      <c r="O203" s="357" t="str">
        <f>IF(ISBLANK(INDEX('Policy Characteristics'!I:I,MATCH($C203,'Policy Characteristics'!$C:$C,0))),"",INDEX('Policy Characteristics'!I:I,MATCH($C203,'Policy Characteristics'!$C:$C,0)))</f>
        <v>% of CO2 captured</v>
      </c>
      <c r="P203" s="357" t="str">
        <f>IF(ISBLANK(INDEX('Policy Characteristics'!J:J,MATCH($C203,'Policy Characteristics'!$C:$C,0))),"",INDEX('Policy Characteristics'!J:J,MATCH($C203,'Policy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3" s="357" t="str">
        <f>IF(ISBLANK(INDEX('Policy Characteristics'!K:K,MATCH($C203,'Policy Characteristics'!$C:$C,0))),"",INDEX('Policy Characteristics'!K:K,MATCH($C203,'Policy Characteristics'!$C:$C,0)))</f>
        <v>ccs.html#ccs</v>
      </c>
      <c r="R203" s="357" t="str">
        <f>IF(ISBLANK(INDEX('Policy Characteristics'!L:L,MATCH($C203,'Policy Characteristics'!$C:$C,0))),"",INDEX('Policy Characteristics'!L:L,MATCH($C203,'Policy Characteristics'!$C:$C,0)))</f>
        <v>carbon-capture-and-sequestration.html</v>
      </c>
    </row>
    <row r="204" spans="1:18" s="5" customFormat="1" x14ac:dyDescent="0.35">
      <c r="A204" s="357" t="str">
        <f>IF(ISBLANK(INDEX('Policy Characteristics'!A:A,MATCH($C204,'Policy Characteristics'!$C:$C,0))),"",INDEX('Policy Characteristics'!A:A,MATCH($C204,'Policy Characteristics'!$C:$C,0)))</f>
        <v>Electricity Supply</v>
      </c>
      <c r="B204" s="357" t="str">
        <f>IF(ISBLANK(INDEX('Policy Characteristics'!B:B,MATCH($C204,'Policy Characteristics'!$C:$C,0))),"",INDEX('Policy Characteristics'!B:B,MATCH($C204,'Policy Characteristics'!$C:$C,0)))</f>
        <v>Clean Electricity Standard</v>
      </c>
      <c r="C204" s="362" t="s">
        <v>2834</v>
      </c>
      <c r="D204" s="53"/>
      <c r="E204" s="53"/>
      <c r="F204" s="53"/>
      <c r="G204" s="53"/>
      <c r="H204" s="54">
        <v>508</v>
      </c>
      <c r="I204" s="53" t="s">
        <v>44</v>
      </c>
      <c r="J204" s="359" t="str">
        <f>IF(ISBLANK(INDEX('Policy Characteristics'!D:D,MATCH($C204,'Policy Characteristics'!$C:$C,0))),"",INDEX('Policy Characteristics'!D:D,MATCH($C204,'Policy Characteristics'!$C:$C,0)))</f>
        <v>Clean Electricity Standard</v>
      </c>
      <c r="K204" s="357" t="str">
        <f>IF(ISBLANK(INDEX('Policy Characteristics'!E:E,MATCH($C204,'Policy Characteristics'!$C:$C,0))),"",INDEX('Policy Characteristics'!E:E,MATCH($C204,'Policy Characteristics'!$C:$C,0)))</f>
        <v>elec renewable portfolio standards</v>
      </c>
      <c r="L204" s="379">
        <f>IF(ISBLANK(INDEX('Policy Characteristics'!F:F,MATCH($C204,'Policy Characteristics'!$C:$C,0))),"",INDEX('Policy Characteristics'!F:F,MATCH($C204,'Policy Characteristics'!$C:$C,0)))</f>
        <v>0</v>
      </c>
      <c r="M204" s="379">
        <f>IF(ISBLANK(INDEX('Policy Characteristics'!G:G,MATCH($C204,'Policy Characteristics'!$C:$C,0))),"",INDEX('Policy Characteristics'!G:G,MATCH($C204,'Policy Characteristics'!$C:$C,0)))</f>
        <v>1</v>
      </c>
      <c r="N204" s="379">
        <f>IF(ISBLANK(INDEX('Policy Characteristics'!H:H,MATCH($C204,'Policy Characteristics'!$C:$C,0))),"",INDEX('Policy Characteristics'!H:H,MATCH($C204,'Policy Characteristics'!$C:$C,0)))</f>
        <v>0.01</v>
      </c>
      <c r="O204" s="357" t="str">
        <f>IF(ISBLANK(INDEX('Policy Characteristics'!I:I,MATCH($C204,'Policy Characteristics'!$C:$C,0))),"",INDEX('Policy Characteristics'!I:I,MATCH($C204,'Policy Characteristics'!$C:$C,0)))</f>
        <v>% of electricity generation</v>
      </c>
      <c r="P204" s="357" t="str">
        <f>IF(ISBLANK(INDEX('Policy Characteristics'!J:J,MATCH($C204,'Policy Characteristics'!$C:$C,0))),"",INDEX('Policy Characteristics'!J:J,MATCH($C204,'Policy Characteristics'!$C:$C,0)))</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Q204" s="357" t="str">
        <f>IF(ISBLANK(INDEX('Policy Characteristics'!K:K,MATCH($C204,'Policy Characteristics'!$C:$C,0))),"",INDEX('Policy Characteristics'!K:K,MATCH($C204,'Policy Characteristics'!$C:$C,0)))</f>
        <v>electricity-sector-main.html#ces</v>
      </c>
      <c r="R204" s="357" t="str">
        <f>IF(ISBLANK(INDEX('Policy Characteristics'!L:L,MATCH($C204,'Policy Characteristics'!$C:$C,0))),"",INDEX('Policy Characteristics'!L:L,MATCH($C204,'Policy Characteristics'!$C:$C,0)))</f>
        <v>clean-energy-standard.html</v>
      </c>
    </row>
    <row r="205" spans="1:18" s="2" customFormat="1" x14ac:dyDescent="0.35">
      <c r="A205" s="357" t="str">
        <f>IF(ISBLANK(INDEX('Policy Characteristics'!A:A,MATCH($C205,'Policy Characteristics'!$C:$C,0))),"",INDEX('Policy Characteristics'!A:A,MATCH($C205,'Policy Characteristics'!$C:$C,0)))</f>
        <v>Electricity Supply</v>
      </c>
      <c r="B205" s="357" t="str">
        <f>IF(ISBLANK(INDEX('Policy Characteristics'!B:B,MATCH($C205,'Policy Characteristics'!$C:$C,0))),"",INDEX('Policy Characteristics'!B:B,MATCH($C205,'Policy Characteristics'!$C:$C,0)))</f>
        <v>Change Electricity Exports</v>
      </c>
      <c r="C205" s="360" t="s">
        <v>287</v>
      </c>
      <c r="D205" s="9"/>
      <c r="E205" s="9"/>
      <c r="F205" s="9"/>
      <c r="G205" s="9"/>
      <c r="H205" s="56">
        <v>148</v>
      </c>
      <c r="I205" s="53" t="s">
        <v>44</v>
      </c>
      <c r="J205" s="359" t="str">
        <f>IF(ISBLANK(INDEX('Policy Characteristics'!D:D,MATCH($C205,'Policy Characteristics'!$C:$C,0))),"",INDEX('Policy Characteristics'!D:D,MATCH($C205,'Policy Characteristics'!$C:$C,0)))</f>
        <v>Electricity Imports and Exports</v>
      </c>
      <c r="K205" s="357" t="str">
        <f>IF(ISBLANK(INDEX('Policy Characteristics'!E:E,MATCH($C205,'Policy Characteristics'!$C:$C,0))),"",INDEX('Policy Characteristics'!E:E,MATCH($C205,'Policy Characteristics'!$C:$C,0)))</f>
        <v>elec change exports</v>
      </c>
      <c r="L205" s="379">
        <f>IF(ISBLANK(INDEX('Policy Characteristics'!F:F,MATCH($C205,'Policy Characteristics'!$C:$C,0))),"",INDEX('Policy Characteristics'!F:F,MATCH($C205,'Policy Characteristics'!$C:$C,0)))</f>
        <v>-0.5</v>
      </c>
      <c r="M205" s="379">
        <f>IF(ISBLANK(INDEX('Policy Characteristics'!G:G,MATCH($C205,'Policy Characteristics'!$C:$C,0))),"",INDEX('Policy Characteristics'!G:G,MATCH($C205,'Policy Characteristics'!$C:$C,0)))</f>
        <v>1</v>
      </c>
      <c r="N205" s="379">
        <f>IF(ISBLANK(INDEX('Policy Characteristics'!H:H,MATCH($C205,'Policy Characteristics'!$C:$C,0))),"",INDEX('Policy Characteristics'!H:H,MATCH($C205,'Policy Characteristics'!$C:$C,0)))</f>
        <v>0.02</v>
      </c>
      <c r="O205" s="357" t="str">
        <f>IF(ISBLANK(INDEX('Policy Characteristics'!I:I,MATCH($C205,'Policy Characteristics'!$C:$C,0))),"",INDEX('Policy Characteristics'!I:I,MATCH($C205,'Policy Characteristics'!$C:$C,0)))</f>
        <v>% change in exports</v>
      </c>
      <c r="P205" s="357" t="str">
        <f>IF(ISBLANK(INDEX('Policy Characteristics'!J:J,MATCH($C205,'Policy Characteristics'!$C:$C,0))),"",INDEX('Policy Characteristics'!J:J,MATCH($C205,'Policy Characteristics'!$C:$C,0)))</f>
        <v>**Description:**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v>
      </c>
      <c r="Q205" s="357" t="str">
        <f>IF(ISBLANK(INDEX('Policy Characteristics'!K:K,MATCH($C205,'Policy Characteristics'!$C:$C,0))),"",INDEX('Policy Characteristics'!K:K,MATCH($C205,'Policy Characteristics'!$C:$C,0)))</f>
        <v>electricity-sector-main.html#elec-exports</v>
      </c>
      <c r="R205" s="357" t="str">
        <f>IF(ISBLANK(INDEX('Policy Characteristics'!L:L,MATCH($C205,'Policy Characteristics'!$C:$C,0))),"",INDEX('Policy Characteristics'!L:L,MATCH($C205,'Policy Characteristics'!$C:$C,0)))</f>
        <v>electricity-imports-exports.html</v>
      </c>
    </row>
    <row r="206" spans="1:18" s="2" customFormat="1" x14ac:dyDescent="0.35">
      <c r="A206" s="357" t="str">
        <f>IF(ISBLANK(INDEX('Policy Characteristics'!A:A,MATCH($C206,'Policy Characteristics'!$C:$C,0))),"",INDEX('Policy Characteristics'!A:A,MATCH($C206,'Policy Characteristics'!$C:$C,0)))</f>
        <v>Electricity Supply</v>
      </c>
      <c r="B206" s="357" t="str">
        <f>IF(ISBLANK(INDEX('Policy Characteristics'!B:B,MATCH($C206,'Policy Characteristics'!$C:$C,0))),"",INDEX('Policy Characteristics'!B:B,MATCH($C206,'Policy Characteristics'!$C:$C,0)))</f>
        <v>Change Electricity Imports</v>
      </c>
      <c r="C206" s="360" t="s">
        <v>286</v>
      </c>
      <c r="D206" s="53" t="s">
        <v>473</v>
      </c>
      <c r="E206" s="53"/>
      <c r="F206" s="53" t="s">
        <v>472</v>
      </c>
      <c r="G206" s="9"/>
      <c r="H206" s="56">
        <v>149</v>
      </c>
      <c r="I206" s="53" t="s">
        <v>44</v>
      </c>
      <c r="J206" s="359" t="str">
        <f>IF(ISBLANK(INDEX('Policy Characteristics'!D:D,MATCH($C206,'Policy Characteristics'!$C:$C,0))),"",INDEX('Policy Characteristics'!D:D,MATCH($C206,'Policy Characteristics'!$C:$C,0)))</f>
        <v>Electricity Imports and Exports</v>
      </c>
      <c r="K206" s="357" t="str">
        <f>IF(ISBLANK(INDEX('Policy Characteristics'!E:E,MATCH($C206,'Policy Characteristics'!$C:$C,0))),"",INDEX('Policy Characteristics'!E:E,MATCH($C206,'Policy Characteristics'!$C:$C,0)))</f>
        <v>elec change imports</v>
      </c>
      <c r="L206" s="379">
        <f>IF(ISBLANK(INDEX('Policy Characteristics'!F:F,MATCH($C206,'Policy Characteristics'!$C:$C,0))),"",INDEX('Policy Characteristics'!F:F,MATCH($C206,'Policy Characteristics'!$C:$C,0)))</f>
        <v>-0.5</v>
      </c>
      <c r="M206" s="379">
        <f>IF(ISBLANK(INDEX('Policy Characteristics'!G:G,MATCH($C206,'Policy Characteristics'!$C:$C,0))),"",INDEX('Policy Characteristics'!G:G,MATCH($C206,'Policy Characteristics'!$C:$C,0)))</f>
        <v>1</v>
      </c>
      <c r="N206" s="379">
        <f>IF(ISBLANK(INDEX('Policy Characteristics'!H:H,MATCH($C206,'Policy Characteristics'!$C:$C,0))),"",INDEX('Policy Characteristics'!H:H,MATCH($C206,'Policy Characteristics'!$C:$C,0)))</f>
        <v>0.02</v>
      </c>
      <c r="O206" s="357" t="str">
        <f>IF(ISBLANK(INDEX('Policy Characteristics'!I:I,MATCH($C206,'Policy Characteristics'!$C:$C,0))),"",INDEX('Policy Characteristics'!I:I,MATCH($C206,'Policy Characteristics'!$C:$C,0)))</f>
        <v>% change in imports</v>
      </c>
      <c r="P206" s="357" t="str">
        <f>IF(ISBLANK(INDEX('Policy Characteristics'!J:J,MATCH($C206,'Policy Characteristics'!$C:$C,0))),"",INDEX('Policy Characteristics'!J:J,MATCH($C206,'Policy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6" s="357" t="str">
        <f>IF(ISBLANK(INDEX('Policy Characteristics'!K:K,MATCH($C206,'Policy Characteristics'!$C:$C,0))),"",INDEX('Policy Characteristics'!K:K,MATCH($C206,'Policy Characteristics'!$C:$C,0)))</f>
        <v>electricity-sector-main.html#elec-imports</v>
      </c>
      <c r="R206" s="357" t="str">
        <f>IF(ISBLANK(INDEX('Policy Characteristics'!L:L,MATCH($C206,'Policy Characteristics'!$C:$C,0))),"",INDEX('Policy Characteristics'!L:L,MATCH($C206,'Policy Characteristics'!$C:$C,0)))</f>
        <v>electricity-imports-exports.html</v>
      </c>
    </row>
    <row r="207" spans="1:18" s="2" customFormat="1" x14ac:dyDescent="0.35">
      <c r="A207" s="357" t="str">
        <f>IF(ISBLANK(INDEX('Policy Characteristics'!A:A,MATCH($C207,'Policy Characteristics'!$C:$C,0))),"",INDEX('Policy Characteristics'!A:A,MATCH($C207,'Policy Characteristics'!$C:$C,0)))</f>
        <v>Electricity Supply</v>
      </c>
      <c r="B207" s="357" t="str">
        <f>IF(ISBLANK(INDEX('Policy Characteristics'!B:B,MATCH($C207,'Policy Characteristics'!$C:$C,0))),"",INDEX('Policy Characteristics'!B:B,MATCH($C207,'Policy Characteristics'!$C:$C,0)))</f>
        <v>Change Electricity Imports</v>
      </c>
      <c r="C207" s="361" t="str">
        <f t="shared" ref="C207:C221" si="19">C$206</f>
        <v>Percent Change in Electricity Imports</v>
      </c>
      <c r="D207" s="9" t="s">
        <v>327</v>
      </c>
      <c r="E207" s="53"/>
      <c r="F207" s="9" t="s">
        <v>328</v>
      </c>
      <c r="G207" s="9"/>
      <c r="H207" s="56">
        <v>526</v>
      </c>
      <c r="I207" s="53" t="s">
        <v>44</v>
      </c>
      <c r="J207" s="359" t="str">
        <f>IF(ISBLANK(INDEX('Policy Characteristics'!D:D,MATCH($C207,'Policy Characteristics'!$C:$C,0))),"",INDEX('Policy Characteristics'!D:D,MATCH($C207,'Policy Characteristics'!$C:$C,0)))</f>
        <v>Electricity Imports and Exports</v>
      </c>
      <c r="K207" s="357" t="str">
        <f>IF(ISBLANK(INDEX('Policy Characteristics'!E:E,MATCH($C207,'Policy Characteristics'!$C:$C,0))),"",INDEX('Policy Characteristics'!E:E,MATCH($C207,'Policy Characteristics'!$C:$C,0)))</f>
        <v>elec change imports</v>
      </c>
      <c r="L207" s="379">
        <f>IF(ISBLANK(INDEX('Policy Characteristics'!F:F,MATCH($C207,'Policy Characteristics'!$C:$C,0))),"",INDEX('Policy Characteristics'!F:F,MATCH($C207,'Policy Characteristics'!$C:$C,0)))</f>
        <v>-0.5</v>
      </c>
      <c r="M207" s="379">
        <f>IF(ISBLANK(INDEX('Policy Characteristics'!G:G,MATCH($C207,'Policy Characteristics'!$C:$C,0))),"",INDEX('Policy Characteristics'!G:G,MATCH($C207,'Policy Characteristics'!$C:$C,0)))</f>
        <v>1</v>
      </c>
      <c r="N207" s="379">
        <f>IF(ISBLANK(INDEX('Policy Characteristics'!H:H,MATCH($C207,'Policy Characteristics'!$C:$C,0))),"",INDEX('Policy Characteristics'!H:H,MATCH($C207,'Policy Characteristics'!$C:$C,0)))</f>
        <v>0.02</v>
      </c>
      <c r="O207" s="357" t="str">
        <f>IF(ISBLANK(INDEX('Policy Characteristics'!I:I,MATCH($C207,'Policy Characteristics'!$C:$C,0))),"",INDEX('Policy Characteristics'!I:I,MATCH($C207,'Policy Characteristics'!$C:$C,0)))</f>
        <v>% change in imports</v>
      </c>
      <c r="P207" s="357" t="str">
        <f>IF(ISBLANK(INDEX('Policy Characteristics'!J:J,MATCH($C207,'Policy Characteristics'!$C:$C,0))),"",INDEX('Policy Characteristics'!J:J,MATCH($C207,'Policy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7" s="357" t="str">
        <f>IF(ISBLANK(INDEX('Policy Characteristics'!K:K,MATCH($C207,'Policy Characteristics'!$C:$C,0))),"",INDEX('Policy Characteristics'!K:K,MATCH($C207,'Policy Characteristics'!$C:$C,0)))</f>
        <v>electricity-sector-main.html#elec-imports</v>
      </c>
      <c r="R207" s="357" t="str">
        <f>IF(ISBLANK(INDEX('Policy Characteristics'!L:L,MATCH($C207,'Policy Characteristics'!$C:$C,0))),"",INDEX('Policy Characteristics'!L:L,MATCH($C207,'Policy Characteristics'!$C:$C,0)))</f>
        <v>electricity-imports-exports.html</v>
      </c>
    </row>
    <row r="208" spans="1:18" s="2" customFormat="1" x14ac:dyDescent="0.35">
      <c r="A208" s="357" t="str">
        <f>IF(ISBLANK(INDEX('Policy Characteristics'!A:A,MATCH($C208,'Policy Characteristics'!$C:$C,0))),"",INDEX('Policy Characteristics'!A:A,MATCH($C208,'Policy Characteristics'!$C:$C,0)))</f>
        <v>Electricity Supply</v>
      </c>
      <c r="B208" s="357" t="str">
        <f>IF(ISBLANK(INDEX('Policy Characteristics'!B:B,MATCH($C208,'Policy Characteristics'!$C:$C,0))),"",INDEX('Policy Characteristics'!B:B,MATCH($C208,'Policy Characteristics'!$C:$C,0)))</f>
        <v>Change Electricity Imports</v>
      </c>
      <c r="C208" s="361" t="str">
        <f t="shared" si="19"/>
        <v>Percent Change in Electricity Imports</v>
      </c>
      <c r="D208" s="9" t="s">
        <v>77</v>
      </c>
      <c r="E208" s="53"/>
      <c r="F208" s="9" t="s">
        <v>89</v>
      </c>
      <c r="G208" s="9"/>
      <c r="H208" s="56">
        <v>527</v>
      </c>
      <c r="I208" s="53" t="s">
        <v>44</v>
      </c>
      <c r="J208" s="359" t="str">
        <f>IF(ISBLANK(INDEX('Policy Characteristics'!D:D,MATCH($C208,'Policy Characteristics'!$C:$C,0))),"",INDEX('Policy Characteristics'!D:D,MATCH($C208,'Policy Characteristics'!$C:$C,0)))</f>
        <v>Electricity Imports and Exports</v>
      </c>
      <c r="K208" s="357" t="str">
        <f>IF(ISBLANK(INDEX('Policy Characteristics'!E:E,MATCH($C208,'Policy Characteristics'!$C:$C,0))),"",INDEX('Policy Characteristics'!E:E,MATCH($C208,'Policy Characteristics'!$C:$C,0)))</f>
        <v>elec change imports</v>
      </c>
      <c r="L208" s="379">
        <f>IF(ISBLANK(INDEX('Policy Characteristics'!F:F,MATCH($C208,'Policy Characteristics'!$C:$C,0))),"",INDEX('Policy Characteristics'!F:F,MATCH($C208,'Policy Characteristics'!$C:$C,0)))</f>
        <v>-0.5</v>
      </c>
      <c r="M208" s="379">
        <f>IF(ISBLANK(INDEX('Policy Characteristics'!G:G,MATCH($C208,'Policy Characteristics'!$C:$C,0))),"",INDEX('Policy Characteristics'!G:G,MATCH($C208,'Policy Characteristics'!$C:$C,0)))</f>
        <v>1</v>
      </c>
      <c r="N208" s="379">
        <f>IF(ISBLANK(INDEX('Policy Characteristics'!H:H,MATCH($C208,'Policy Characteristics'!$C:$C,0))),"",INDEX('Policy Characteristics'!H:H,MATCH($C208,'Policy Characteristics'!$C:$C,0)))</f>
        <v>0.02</v>
      </c>
      <c r="O208" s="357" t="str">
        <f>IF(ISBLANK(INDEX('Policy Characteristics'!I:I,MATCH($C208,'Policy Characteristics'!$C:$C,0))),"",INDEX('Policy Characteristics'!I:I,MATCH($C208,'Policy Characteristics'!$C:$C,0)))</f>
        <v>% change in imports</v>
      </c>
      <c r="P208" s="357" t="str">
        <f>IF(ISBLANK(INDEX('Policy Characteristics'!J:J,MATCH($C208,'Policy Characteristics'!$C:$C,0))),"",INDEX('Policy Characteristics'!J:J,MATCH($C208,'Policy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8" s="357" t="str">
        <f>IF(ISBLANK(INDEX('Policy Characteristics'!K:K,MATCH($C208,'Policy Characteristics'!$C:$C,0))),"",INDEX('Policy Characteristics'!K:K,MATCH($C208,'Policy Characteristics'!$C:$C,0)))</f>
        <v>electricity-sector-main.html#elec-imports</v>
      </c>
      <c r="R208" s="357" t="str">
        <f>IF(ISBLANK(INDEX('Policy Characteristics'!L:L,MATCH($C208,'Policy Characteristics'!$C:$C,0))),"",INDEX('Policy Characteristics'!L:L,MATCH($C208,'Policy Characteristics'!$C:$C,0)))</f>
        <v>electricity-imports-exports.html</v>
      </c>
    </row>
    <row r="209" spans="1:18" s="2" customFormat="1" x14ac:dyDescent="0.35">
      <c r="A209" s="357" t="str">
        <f>IF(ISBLANK(INDEX('Policy Characteristics'!A:A,MATCH($C209,'Policy Characteristics'!$C:$C,0))),"",INDEX('Policy Characteristics'!A:A,MATCH($C209,'Policy Characteristics'!$C:$C,0)))</f>
        <v>Electricity Supply</v>
      </c>
      <c r="B209" s="357" t="str">
        <f>IF(ISBLANK(INDEX('Policy Characteristics'!B:B,MATCH($C209,'Policy Characteristics'!$C:$C,0))),"",INDEX('Policy Characteristics'!B:B,MATCH($C209,'Policy Characteristics'!$C:$C,0)))</f>
        <v>Change Electricity Imports</v>
      </c>
      <c r="C209" s="361" t="str">
        <f t="shared" si="19"/>
        <v>Percent Change in Electricity Imports</v>
      </c>
      <c r="D209" s="9" t="s">
        <v>78</v>
      </c>
      <c r="E209" s="53"/>
      <c r="F209" s="9" t="s">
        <v>90</v>
      </c>
      <c r="G209" s="9"/>
      <c r="H209" s="56">
        <v>528</v>
      </c>
      <c r="I209" s="53" t="s">
        <v>44</v>
      </c>
      <c r="J209" s="359" t="str">
        <f>IF(ISBLANK(INDEX('Policy Characteristics'!D:D,MATCH($C209,'Policy Characteristics'!$C:$C,0))),"",INDEX('Policy Characteristics'!D:D,MATCH($C209,'Policy Characteristics'!$C:$C,0)))</f>
        <v>Electricity Imports and Exports</v>
      </c>
      <c r="K209" s="357" t="str">
        <f>IF(ISBLANK(INDEX('Policy Characteristics'!E:E,MATCH($C209,'Policy Characteristics'!$C:$C,0))),"",INDEX('Policy Characteristics'!E:E,MATCH($C209,'Policy Characteristics'!$C:$C,0)))</f>
        <v>elec change imports</v>
      </c>
      <c r="L209" s="379">
        <f>IF(ISBLANK(INDEX('Policy Characteristics'!F:F,MATCH($C209,'Policy Characteristics'!$C:$C,0))),"",INDEX('Policy Characteristics'!F:F,MATCH($C209,'Policy Characteristics'!$C:$C,0)))</f>
        <v>-0.5</v>
      </c>
      <c r="M209" s="379">
        <f>IF(ISBLANK(INDEX('Policy Characteristics'!G:G,MATCH($C209,'Policy Characteristics'!$C:$C,0))),"",INDEX('Policy Characteristics'!G:G,MATCH($C209,'Policy Characteristics'!$C:$C,0)))</f>
        <v>1</v>
      </c>
      <c r="N209" s="379">
        <f>IF(ISBLANK(INDEX('Policy Characteristics'!H:H,MATCH($C209,'Policy Characteristics'!$C:$C,0))),"",INDEX('Policy Characteristics'!H:H,MATCH($C209,'Policy Characteristics'!$C:$C,0)))</f>
        <v>0.02</v>
      </c>
      <c r="O209" s="357" t="str">
        <f>IF(ISBLANK(INDEX('Policy Characteristics'!I:I,MATCH($C209,'Policy Characteristics'!$C:$C,0))),"",INDEX('Policy Characteristics'!I:I,MATCH($C209,'Policy Characteristics'!$C:$C,0)))</f>
        <v>% change in imports</v>
      </c>
      <c r="P209" s="357" t="str">
        <f>IF(ISBLANK(INDEX('Policy Characteristics'!J:J,MATCH($C209,'Policy Characteristics'!$C:$C,0))),"",INDEX('Policy Characteristics'!J:J,MATCH($C209,'Policy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9" s="357" t="str">
        <f>IF(ISBLANK(INDEX('Policy Characteristics'!K:K,MATCH($C209,'Policy Characteristics'!$C:$C,0))),"",INDEX('Policy Characteristics'!K:K,MATCH($C209,'Policy Characteristics'!$C:$C,0)))</f>
        <v>electricity-sector-main.html#elec-imports</v>
      </c>
      <c r="R209" s="357" t="str">
        <f>IF(ISBLANK(INDEX('Policy Characteristics'!L:L,MATCH($C209,'Policy Characteristics'!$C:$C,0))),"",INDEX('Policy Characteristics'!L:L,MATCH($C209,'Policy Characteristics'!$C:$C,0)))</f>
        <v>electricity-imports-exports.html</v>
      </c>
    </row>
    <row r="210" spans="1:18" s="2" customFormat="1" x14ac:dyDescent="0.35">
      <c r="A210" s="357" t="str">
        <f>IF(ISBLANK(INDEX('Policy Characteristics'!A:A,MATCH($C210,'Policy Characteristics'!$C:$C,0))),"",INDEX('Policy Characteristics'!A:A,MATCH($C210,'Policy Characteristics'!$C:$C,0)))</f>
        <v>Electricity Supply</v>
      </c>
      <c r="B210" s="357" t="str">
        <f>IF(ISBLANK(INDEX('Policy Characteristics'!B:B,MATCH($C210,'Policy Characteristics'!$C:$C,0))),"",INDEX('Policy Characteristics'!B:B,MATCH($C210,'Policy Characteristics'!$C:$C,0)))</f>
        <v>Change Electricity Imports</v>
      </c>
      <c r="C210" s="361" t="str">
        <f t="shared" si="19"/>
        <v>Percent Change in Electricity Imports</v>
      </c>
      <c r="D210" s="9" t="s">
        <v>474</v>
      </c>
      <c r="E210" s="53"/>
      <c r="F210" s="9" t="s">
        <v>477</v>
      </c>
      <c r="G210" s="9"/>
      <c r="H210" s="56">
        <v>529</v>
      </c>
      <c r="I210" s="53" t="s">
        <v>44</v>
      </c>
      <c r="J210" s="359" t="str">
        <f>IF(ISBLANK(INDEX('Policy Characteristics'!D:D,MATCH($C210,'Policy Characteristics'!$C:$C,0))),"",INDEX('Policy Characteristics'!D:D,MATCH($C210,'Policy Characteristics'!$C:$C,0)))</f>
        <v>Electricity Imports and Exports</v>
      </c>
      <c r="K210" s="357" t="str">
        <f>IF(ISBLANK(INDEX('Policy Characteristics'!E:E,MATCH($C210,'Policy Characteristics'!$C:$C,0))),"",INDEX('Policy Characteristics'!E:E,MATCH($C210,'Policy Characteristics'!$C:$C,0)))</f>
        <v>elec change imports</v>
      </c>
      <c r="L210" s="379">
        <f>IF(ISBLANK(INDEX('Policy Characteristics'!F:F,MATCH($C210,'Policy Characteristics'!$C:$C,0))),"",INDEX('Policy Characteristics'!F:F,MATCH($C210,'Policy Characteristics'!$C:$C,0)))</f>
        <v>-0.5</v>
      </c>
      <c r="M210" s="379">
        <f>IF(ISBLANK(INDEX('Policy Characteristics'!G:G,MATCH($C210,'Policy Characteristics'!$C:$C,0))),"",INDEX('Policy Characteristics'!G:G,MATCH($C210,'Policy Characteristics'!$C:$C,0)))</f>
        <v>1</v>
      </c>
      <c r="N210" s="379">
        <f>IF(ISBLANK(INDEX('Policy Characteristics'!H:H,MATCH($C210,'Policy Characteristics'!$C:$C,0))),"",INDEX('Policy Characteristics'!H:H,MATCH($C210,'Policy Characteristics'!$C:$C,0)))</f>
        <v>0.02</v>
      </c>
      <c r="O210" s="357" t="str">
        <f>IF(ISBLANK(INDEX('Policy Characteristics'!I:I,MATCH($C210,'Policy Characteristics'!$C:$C,0))),"",INDEX('Policy Characteristics'!I:I,MATCH($C210,'Policy Characteristics'!$C:$C,0)))</f>
        <v>% change in imports</v>
      </c>
      <c r="P210" s="357" t="str">
        <f>IF(ISBLANK(INDEX('Policy Characteristics'!J:J,MATCH($C210,'Policy Characteristics'!$C:$C,0))),"",INDEX('Policy Characteristics'!J:J,MATCH($C210,'Policy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0" s="357" t="str">
        <f>IF(ISBLANK(INDEX('Policy Characteristics'!K:K,MATCH($C210,'Policy Characteristics'!$C:$C,0))),"",INDEX('Policy Characteristics'!K:K,MATCH($C210,'Policy Characteristics'!$C:$C,0)))</f>
        <v>electricity-sector-main.html#elec-imports</v>
      </c>
      <c r="R210" s="357" t="str">
        <f>IF(ISBLANK(INDEX('Policy Characteristics'!L:L,MATCH($C210,'Policy Characteristics'!$C:$C,0))),"",INDEX('Policy Characteristics'!L:L,MATCH($C210,'Policy Characteristics'!$C:$C,0)))</f>
        <v>electricity-imports-exports.html</v>
      </c>
    </row>
    <row r="211" spans="1:18" s="2" customFormat="1" x14ac:dyDescent="0.35">
      <c r="A211" s="357" t="str">
        <f>IF(ISBLANK(INDEX('Policy Characteristics'!A:A,MATCH($C211,'Policy Characteristics'!$C:$C,0))),"",INDEX('Policy Characteristics'!A:A,MATCH($C211,'Policy Characteristics'!$C:$C,0)))</f>
        <v>Electricity Supply</v>
      </c>
      <c r="B211" s="357" t="str">
        <f>IF(ISBLANK(INDEX('Policy Characteristics'!B:B,MATCH($C211,'Policy Characteristics'!$C:$C,0))),"",INDEX('Policy Characteristics'!B:B,MATCH($C211,'Policy Characteristics'!$C:$C,0)))</f>
        <v>Change Electricity Imports</v>
      </c>
      <c r="C211" s="361" t="str">
        <f t="shared" si="19"/>
        <v>Percent Change in Electricity Imports</v>
      </c>
      <c r="D211" s="9" t="s">
        <v>79</v>
      </c>
      <c r="E211" s="53"/>
      <c r="F211" s="9" t="s">
        <v>91</v>
      </c>
      <c r="G211" s="9"/>
      <c r="H211" s="56">
        <v>530</v>
      </c>
      <c r="I211" s="53" t="s">
        <v>44</v>
      </c>
      <c r="J211" s="359" t="str">
        <f>IF(ISBLANK(INDEX('Policy Characteristics'!D:D,MATCH($C211,'Policy Characteristics'!$C:$C,0))),"",INDEX('Policy Characteristics'!D:D,MATCH($C211,'Policy Characteristics'!$C:$C,0)))</f>
        <v>Electricity Imports and Exports</v>
      </c>
      <c r="K211" s="357" t="str">
        <f>IF(ISBLANK(INDEX('Policy Characteristics'!E:E,MATCH($C211,'Policy Characteristics'!$C:$C,0))),"",INDEX('Policy Characteristics'!E:E,MATCH($C211,'Policy Characteristics'!$C:$C,0)))</f>
        <v>elec change imports</v>
      </c>
      <c r="L211" s="379">
        <f>IF(ISBLANK(INDEX('Policy Characteristics'!F:F,MATCH($C211,'Policy Characteristics'!$C:$C,0))),"",INDEX('Policy Characteristics'!F:F,MATCH($C211,'Policy Characteristics'!$C:$C,0)))</f>
        <v>-0.5</v>
      </c>
      <c r="M211" s="379">
        <f>IF(ISBLANK(INDEX('Policy Characteristics'!G:G,MATCH($C211,'Policy Characteristics'!$C:$C,0))),"",INDEX('Policy Characteristics'!G:G,MATCH($C211,'Policy Characteristics'!$C:$C,0)))</f>
        <v>1</v>
      </c>
      <c r="N211" s="379">
        <f>IF(ISBLANK(INDEX('Policy Characteristics'!H:H,MATCH($C211,'Policy Characteristics'!$C:$C,0))),"",INDEX('Policy Characteristics'!H:H,MATCH($C211,'Policy Characteristics'!$C:$C,0)))</f>
        <v>0.02</v>
      </c>
      <c r="O211" s="357" t="str">
        <f>IF(ISBLANK(INDEX('Policy Characteristics'!I:I,MATCH($C211,'Policy Characteristics'!$C:$C,0))),"",INDEX('Policy Characteristics'!I:I,MATCH($C211,'Policy Characteristics'!$C:$C,0)))</f>
        <v>% change in imports</v>
      </c>
      <c r="P211" s="357" t="str">
        <f>IF(ISBLANK(INDEX('Policy Characteristics'!J:J,MATCH($C211,'Policy Characteristics'!$C:$C,0))),"",INDEX('Policy Characteristics'!J:J,MATCH($C211,'Policy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1" s="357" t="str">
        <f>IF(ISBLANK(INDEX('Policy Characteristics'!K:K,MATCH($C211,'Policy Characteristics'!$C:$C,0))),"",INDEX('Policy Characteristics'!K:K,MATCH($C211,'Policy Characteristics'!$C:$C,0)))</f>
        <v>electricity-sector-main.html#elec-imports</v>
      </c>
      <c r="R211" s="357" t="str">
        <f>IF(ISBLANK(INDEX('Policy Characteristics'!L:L,MATCH($C211,'Policy Characteristics'!$C:$C,0))),"",INDEX('Policy Characteristics'!L:L,MATCH($C211,'Policy Characteristics'!$C:$C,0)))</f>
        <v>electricity-imports-exports.html</v>
      </c>
    </row>
    <row r="212" spans="1:18" s="2" customFormat="1" x14ac:dyDescent="0.35">
      <c r="A212" s="357" t="str">
        <f>IF(ISBLANK(INDEX('Policy Characteristics'!A:A,MATCH($C212,'Policy Characteristics'!$C:$C,0))),"",INDEX('Policy Characteristics'!A:A,MATCH($C212,'Policy Characteristics'!$C:$C,0)))</f>
        <v>Electricity Supply</v>
      </c>
      <c r="B212" s="357" t="str">
        <f>IF(ISBLANK(INDEX('Policy Characteristics'!B:B,MATCH($C212,'Policy Characteristics'!$C:$C,0))),"",INDEX('Policy Characteristics'!B:B,MATCH($C212,'Policy Characteristics'!$C:$C,0)))</f>
        <v>Change Electricity Imports</v>
      </c>
      <c r="C212" s="361" t="str">
        <f t="shared" si="19"/>
        <v>Percent Change in Electricity Imports</v>
      </c>
      <c r="D212" s="9" t="s">
        <v>80</v>
      </c>
      <c r="E212" s="53"/>
      <c r="F212" s="9" t="s">
        <v>92</v>
      </c>
      <c r="G212" s="9"/>
      <c r="H212" s="56">
        <v>531</v>
      </c>
      <c r="I212" s="53" t="s">
        <v>45</v>
      </c>
      <c r="J212" s="359" t="str">
        <f>IF(ISBLANK(INDEX('Policy Characteristics'!D:D,MATCH($C212,'Policy Characteristics'!$C:$C,0))),"",INDEX('Policy Characteristics'!D:D,MATCH($C212,'Policy Characteristics'!$C:$C,0)))</f>
        <v>Electricity Imports and Exports</v>
      </c>
      <c r="K212" s="357" t="str">
        <f>IF(ISBLANK(INDEX('Policy Characteristics'!E:E,MATCH($C212,'Policy Characteristics'!$C:$C,0))),"",INDEX('Policy Characteristics'!E:E,MATCH($C212,'Policy Characteristics'!$C:$C,0)))</f>
        <v>elec change imports</v>
      </c>
      <c r="L212" s="379">
        <f>IF(ISBLANK(INDEX('Policy Characteristics'!F:F,MATCH($C212,'Policy Characteristics'!$C:$C,0))),"",INDEX('Policy Characteristics'!F:F,MATCH($C212,'Policy Characteristics'!$C:$C,0)))</f>
        <v>-0.5</v>
      </c>
      <c r="M212" s="379">
        <f>IF(ISBLANK(INDEX('Policy Characteristics'!G:G,MATCH($C212,'Policy Characteristics'!$C:$C,0))),"",INDEX('Policy Characteristics'!G:G,MATCH($C212,'Policy Characteristics'!$C:$C,0)))</f>
        <v>1</v>
      </c>
      <c r="N212" s="379">
        <f>IF(ISBLANK(INDEX('Policy Characteristics'!H:H,MATCH($C212,'Policy Characteristics'!$C:$C,0))),"",INDEX('Policy Characteristics'!H:H,MATCH($C212,'Policy Characteristics'!$C:$C,0)))</f>
        <v>0.02</v>
      </c>
      <c r="O212" s="357" t="str">
        <f>IF(ISBLANK(INDEX('Policy Characteristics'!I:I,MATCH($C212,'Policy Characteristics'!$C:$C,0))),"",INDEX('Policy Characteristics'!I:I,MATCH($C212,'Policy Characteristics'!$C:$C,0)))</f>
        <v>% change in imports</v>
      </c>
      <c r="P212" s="357" t="str">
        <f>IF(ISBLANK(INDEX('Policy Characteristics'!J:J,MATCH($C212,'Policy Characteristics'!$C:$C,0))),"",INDEX('Policy Characteristics'!J:J,MATCH($C212,'Policy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2" s="357" t="str">
        <f>IF(ISBLANK(INDEX('Policy Characteristics'!K:K,MATCH($C212,'Policy Characteristics'!$C:$C,0))),"",INDEX('Policy Characteristics'!K:K,MATCH($C212,'Policy Characteristics'!$C:$C,0)))</f>
        <v>electricity-sector-main.html#elec-imports</v>
      </c>
      <c r="R212" s="357" t="str">
        <f>IF(ISBLANK(INDEX('Policy Characteristics'!L:L,MATCH($C212,'Policy Characteristics'!$C:$C,0))),"",INDEX('Policy Characteristics'!L:L,MATCH($C212,'Policy Characteristics'!$C:$C,0)))</f>
        <v>electricity-imports-exports.html</v>
      </c>
    </row>
    <row r="213" spans="1:18" s="2" customFormat="1" x14ac:dyDescent="0.35">
      <c r="A213" s="357" t="str">
        <f>IF(ISBLANK(INDEX('Policy Characteristics'!A:A,MATCH($C213,'Policy Characteristics'!$C:$C,0))),"",INDEX('Policy Characteristics'!A:A,MATCH($C213,'Policy Characteristics'!$C:$C,0)))</f>
        <v>Electricity Supply</v>
      </c>
      <c r="B213" s="357" t="str">
        <f>IF(ISBLANK(INDEX('Policy Characteristics'!B:B,MATCH($C213,'Policy Characteristics'!$C:$C,0))),"",INDEX('Policy Characteristics'!B:B,MATCH($C213,'Policy Characteristics'!$C:$C,0)))</f>
        <v>Change Electricity Imports</v>
      </c>
      <c r="C213" s="361" t="str">
        <f t="shared" si="19"/>
        <v>Percent Change in Electricity Imports</v>
      </c>
      <c r="D213" s="9" t="s">
        <v>81</v>
      </c>
      <c r="E213" s="53"/>
      <c r="F213" s="9" t="s">
        <v>93</v>
      </c>
      <c r="G213" s="9"/>
      <c r="H213" s="56">
        <v>532</v>
      </c>
      <c r="I213" s="53" t="s">
        <v>44</v>
      </c>
      <c r="J213" s="359" t="str">
        <f>IF(ISBLANK(INDEX('Policy Characteristics'!D:D,MATCH($C213,'Policy Characteristics'!$C:$C,0))),"",INDEX('Policy Characteristics'!D:D,MATCH($C213,'Policy Characteristics'!$C:$C,0)))</f>
        <v>Electricity Imports and Exports</v>
      </c>
      <c r="K213" s="357" t="str">
        <f>IF(ISBLANK(INDEX('Policy Characteristics'!E:E,MATCH($C213,'Policy Characteristics'!$C:$C,0))),"",INDEX('Policy Characteristics'!E:E,MATCH($C213,'Policy Characteristics'!$C:$C,0)))</f>
        <v>elec change imports</v>
      </c>
      <c r="L213" s="379">
        <f>IF(ISBLANK(INDEX('Policy Characteristics'!F:F,MATCH($C213,'Policy Characteristics'!$C:$C,0))),"",INDEX('Policy Characteristics'!F:F,MATCH($C213,'Policy Characteristics'!$C:$C,0)))</f>
        <v>-0.5</v>
      </c>
      <c r="M213" s="379">
        <f>IF(ISBLANK(INDEX('Policy Characteristics'!G:G,MATCH($C213,'Policy Characteristics'!$C:$C,0))),"",INDEX('Policy Characteristics'!G:G,MATCH($C213,'Policy Characteristics'!$C:$C,0)))</f>
        <v>1</v>
      </c>
      <c r="N213" s="379">
        <f>IF(ISBLANK(INDEX('Policy Characteristics'!H:H,MATCH($C213,'Policy Characteristics'!$C:$C,0))),"",INDEX('Policy Characteristics'!H:H,MATCH($C213,'Policy Characteristics'!$C:$C,0)))</f>
        <v>0.02</v>
      </c>
      <c r="O213" s="357" t="str">
        <f>IF(ISBLANK(INDEX('Policy Characteristics'!I:I,MATCH($C213,'Policy Characteristics'!$C:$C,0))),"",INDEX('Policy Characteristics'!I:I,MATCH($C213,'Policy Characteristics'!$C:$C,0)))</f>
        <v>% change in imports</v>
      </c>
      <c r="P213" s="357" t="str">
        <f>IF(ISBLANK(INDEX('Policy Characteristics'!J:J,MATCH($C213,'Policy Characteristics'!$C:$C,0))),"",INDEX('Policy Characteristics'!J:J,MATCH($C213,'Policy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3" s="357" t="str">
        <f>IF(ISBLANK(INDEX('Policy Characteristics'!K:K,MATCH($C213,'Policy Characteristics'!$C:$C,0))),"",INDEX('Policy Characteristics'!K:K,MATCH($C213,'Policy Characteristics'!$C:$C,0)))</f>
        <v>electricity-sector-main.html#elec-imports</v>
      </c>
      <c r="R213" s="357" t="str">
        <f>IF(ISBLANK(INDEX('Policy Characteristics'!L:L,MATCH($C213,'Policy Characteristics'!$C:$C,0))),"",INDEX('Policy Characteristics'!L:L,MATCH($C213,'Policy Characteristics'!$C:$C,0)))</f>
        <v>electricity-imports-exports.html</v>
      </c>
    </row>
    <row r="214" spans="1:18" s="2" customFormat="1" x14ac:dyDescent="0.35">
      <c r="A214" s="357" t="str">
        <f>IF(ISBLANK(INDEX('Policy Characteristics'!A:A,MATCH($C214,'Policy Characteristics'!$C:$C,0))),"",INDEX('Policy Characteristics'!A:A,MATCH($C214,'Policy Characteristics'!$C:$C,0)))</f>
        <v>Electricity Supply</v>
      </c>
      <c r="B214" s="357" t="str">
        <f>IF(ISBLANK(INDEX('Policy Characteristics'!B:B,MATCH($C214,'Policy Characteristics'!$C:$C,0))),"",INDEX('Policy Characteristics'!B:B,MATCH($C214,'Policy Characteristics'!$C:$C,0)))</f>
        <v>Change Electricity Imports</v>
      </c>
      <c r="C214" s="361" t="str">
        <f t="shared" si="19"/>
        <v>Percent Change in Electricity Imports</v>
      </c>
      <c r="D214" s="9" t="s">
        <v>2476</v>
      </c>
      <c r="E214" s="53"/>
      <c r="F214" s="9" t="s">
        <v>462</v>
      </c>
      <c r="G214" s="9"/>
      <c r="H214" s="56">
        <v>533</v>
      </c>
      <c r="I214" s="53" t="s">
        <v>45</v>
      </c>
      <c r="J214" s="359" t="str">
        <f>IF(ISBLANK(INDEX('Policy Characteristics'!D:D,MATCH($C214,'Policy Characteristics'!$C:$C,0))),"",INDEX('Policy Characteristics'!D:D,MATCH($C214,'Policy Characteristics'!$C:$C,0)))</f>
        <v>Electricity Imports and Exports</v>
      </c>
      <c r="K214" s="357" t="str">
        <f>IF(ISBLANK(INDEX('Policy Characteristics'!E:E,MATCH($C214,'Policy Characteristics'!$C:$C,0))),"",INDEX('Policy Characteristics'!E:E,MATCH($C214,'Policy Characteristics'!$C:$C,0)))</f>
        <v>elec change imports</v>
      </c>
      <c r="L214" s="379">
        <f>IF(ISBLANK(INDEX('Policy Characteristics'!F:F,MATCH($C214,'Policy Characteristics'!$C:$C,0))),"",INDEX('Policy Characteristics'!F:F,MATCH($C214,'Policy Characteristics'!$C:$C,0)))</f>
        <v>-0.5</v>
      </c>
      <c r="M214" s="379">
        <f>IF(ISBLANK(INDEX('Policy Characteristics'!G:G,MATCH($C214,'Policy Characteristics'!$C:$C,0))),"",INDEX('Policy Characteristics'!G:G,MATCH($C214,'Policy Characteristics'!$C:$C,0)))</f>
        <v>1</v>
      </c>
      <c r="N214" s="379">
        <f>IF(ISBLANK(INDEX('Policy Characteristics'!H:H,MATCH($C214,'Policy Characteristics'!$C:$C,0))),"",INDEX('Policy Characteristics'!H:H,MATCH($C214,'Policy Characteristics'!$C:$C,0)))</f>
        <v>0.02</v>
      </c>
      <c r="O214" s="357" t="str">
        <f>IF(ISBLANK(INDEX('Policy Characteristics'!I:I,MATCH($C214,'Policy Characteristics'!$C:$C,0))),"",INDEX('Policy Characteristics'!I:I,MATCH($C214,'Policy Characteristics'!$C:$C,0)))</f>
        <v>% change in imports</v>
      </c>
      <c r="P214" s="357" t="str">
        <f>IF(ISBLANK(INDEX('Policy Characteristics'!J:J,MATCH($C214,'Policy Characteristics'!$C:$C,0))),"",INDEX('Policy Characteristics'!J:J,MATCH($C214,'Policy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4" s="357" t="str">
        <f>IF(ISBLANK(INDEX('Policy Characteristics'!K:K,MATCH($C214,'Policy Characteristics'!$C:$C,0))),"",INDEX('Policy Characteristics'!K:K,MATCH($C214,'Policy Characteristics'!$C:$C,0)))</f>
        <v>electricity-sector-main.html#elec-imports</v>
      </c>
      <c r="R214" s="357" t="str">
        <f>IF(ISBLANK(INDEX('Policy Characteristics'!L:L,MATCH($C214,'Policy Characteristics'!$C:$C,0))),"",INDEX('Policy Characteristics'!L:L,MATCH($C214,'Policy Characteristics'!$C:$C,0)))</f>
        <v>electricity-imports-exports.html</v>
      </c>
    </row>
    <row r="215" spans="1:18" s="2" customFormat="1" x14ac:dyDescent="0.35">
      <c r="A215" s="357" t="str">
        <f>IF(ISBLANK(INDEX('Policy Characteristics'!A:A,MATCH($C215,'Policy Characteristics'!$C:$C,0))),"",INDEX('Policy Characteristics'!A:A,MATCH($C215,'Policy Characteristics'!$C:$C,0)))</f>
        <v>Electricity Supply</v>
      </c>
      <c r="B215" s="357" t="str">
        <f>IF(ISBLANK(INDEX('Policy Characteristics'!B:B,MATCH($C215,'Policy Characteristics'!$C:$C,0))),"",INDEX('Policy Characteristics'!B:B,MATCH($C215,'Policy Characteristics'!$C:$C,0)))</f>
        <v>Change Electricity Imports</v>
      </c>
      <c r="C215" s="361" t="str">
        <f t="shared" si="19"/>
        <v>Percent Change in Electricity Imports</v>
      </c>
      <c r="D215" s="9" t="s">
        <v>329</v>
      </c>
      <c r="E215" s="53"/>
      <c r="F215" s="9" t="s">
        <v>331</v>
      </c>
      <c r="G215" s="9"/>
      <c r="H215" s="56">
        <v>534</v>
      </c>
      <c r="I215" s="53" t="s">
        <v>44</v>
      </c>
      <c r="J215" s="359" t="str">
        <f>IF(ISBLANK(INDEX('Policy Characteristics'!D:D,MATCH($C215,'Policy Characteristics'!$C:$C,0))),"",INDEX('Policy Characteristics'!D:D,MATCH($C215,'Policy Characteristics'!$C:$C,0)))</f>
        <v>Electricity Imports and Exports</v>
      </c>
      <c r="K215" s="357" t="str">
        <f>IF(ISBLANK(INDEX('Policy Characteristics'!E:E,MATCH($C215,'Policy Characteristics'!$C:$C,0))),"",INDEX('Policy Characteristics'!E:E,MATCH($C215,'Policy Characteristics'!$C:$C,0)))</f>
        <v>elec change imports</v>
      </c>
      <c r="L215" s="379">
        <f>IF(ISBLANK(INDEX('Policy Characteristics'!F:F,MATCH($C215,'Policy Characteristics'!$C:$C,0))),"",INDEX('Policy Characteristics'!F:F,MATCH($C215,'Policy Characteristics'!$C:$C,0)))</f>
        <v>-0.5</v>
      </c>
      <c r="M215" s="379">
        <f>IF(ISBLANK(INDEX('Policy Characteristics'!G:G,MATCH($C215,'Policy Characteristics'!$C:$C,0))),"",INDEX('Policy Characteristics'!G:G,MATCH($C215,'Policy Characteristics'!$C:$C,0)))</f>
        <v>1</v>
      </c>
      <c r="N215" s="379">
        <f>IF(ISBLANK(INDEX('Policy Characteristics'!H:H,MATCH($C215,'Policy Characteristics'!$C:$C,0))),"",INDEX('Policy Characteristics'!H:H,MATCH($C215,'Policy Characteristics'!$C:$C,0)))</f>
        <v>0.02</v>
      </c>
      <c r="O215" s="357" t="str">
        <f>IF(ISBLANK(INDEX('Policy Characteristics'!I:I,MATCH($C215,'Policy Characteristics'!$C:$C,0))),"",INDEX('Policy Characteristics'!I:I,MATCH($C215,'Policy Characteristics'!$C:$C,0)))</f>
        <v>% change in imports</v>
      </c>
      <c r="P215" s="357" t="str">
        <f>IF(ISBLANK(INDEX('Policy Characteristics'!J:J,MATCH($C215,'Policy Characteristics'!$C:$C,0))),"",INDEX('Policy Characteristics'!J:J,MATCH($C215,'Policy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5" s="357" t="str">
        <f>IF(ISBLANK(INDEX('Policy Characteristics'!K:K,MATCH($C215,'Policy Characteristics'!$C:$C,0))),"",INDEX('Policy Characteristics'!K:K,MATCH($C215,'Policy Characteristics'!$C:$C,0)))</f>
        <v>electricity-sector-main.html#elec-imports</v>
      </c>
      <c r="R215" s="357" t="str">
        <f>IF(ISBLANK(INDEX('Policy Characteristics'!L:L,MATCH($C215,'Policy Characteristics'!$C:$C,0))),"",INDEX('Policy Characteristics'!L:L,MATCH($C215,'Policy Characteristics'!$C:$C,0)))</f>
        <v>electricity-imports-exports.html</v>
      </c>
    </row>
    <row r="216" spans="1:18" s="2" customFormat="1" x14ac:dyDescent="0.35">
      <c r="A216" s="357" t="str">
        <f>IF(ISBLANK(INDEX('Policy Characteristics'!A:A,MATCH($C216,'Policy Characteristics'!$C:$C,0))),"",INDEX('Policy Characteristics'!A:A,MATCH($C216,'Policy Characteristics'!$C:$C,0)))</f>
        <v>Electricity Supply</v>
      </c>
      <c r="B216" s="357" t="str">
        <f>IF(ISBLANK(INDEX('Policy Characteristics'!B:B,MATCH($C216,'Policy Characteristics'!$C:$C,0))),"",INDEX('Policy Characteristics'!B:B,MATCH($C216,'Policy Characteristics'!$C:$C,0)))</f>
        <v>Change Electricity Imports</v>
      </c>
      <c r="C216" s="361" t="str">
        <f t="shared" si="19"/>
        <v>Percent Change in Electricity Imports</v>
      </c>
      <c r="D216" s="9" t="s">
        <v>330</v>
      </c>
      <c r="E216" s="53"/>
      <c r="F216" s="9" t="s">
        <v>332</v>
      </c>
      <c r="G216" s="9"/>
      <c r="H216" s="56">
        <v>535</v>
      </c>
      <c r="I216" s="53" t="s">
        <v>45</v>
      </c>
      <c r="J216" s="359" t="str">
        <f>IF(ISBLANK(INDEX('Policy Characteristics'!D:D,MATCH($C216,'Policy Characteristics'!$C:$C,0))),"",INDEX('Policy Characteristics'!D:D,MATCH($C216,'Policy Characteristics'!$C:$C,0)))</f>
        <v>Electricity Imports and Exports</v>
      </c>
      <c r="K216" s="357" t="str">
        <f>IF(ISBLANK(INDEX('Policy Characteristics'!E:E,MATCH($C216,'Policy Characteristics'!$C:$C,0))),"",INDEX('Policy Characteristics'!E:E,MATCH($C216,'Policy Characteristics'!$C:$C,0)))</f>
        <v>elec change imports</v>
      </c>
      <c r="L216" s="379">
        <f>IF(ISBLANK(INDEX('Policy Characteristics'!F:F,MATCH($C216,'Policy Characteristics'!$C:$C,0))),"",INDEX('Policy Characteristics'!F:F,MATCH($C216,'Policy Characteristics'!$C:$C,0)))</f>
        <v>-0.5</v>
      </c>
      <c r="M216" s="379">
        <f>IF(ISBLANK(INDEX('Policy Characteristics'!G:G,MATCH($C216,'Policy Characteristics'!$C:$C,0))),"",INDEX('Policy Characteristics'!G:G,MATCH($C216,'Policy Characteristics'!$C:$C,0)))</f>
        <v>1</v>
      </c>
      <c r="N216" s="379">
        <f>IF(ISBLANK(INDEX('Policy Characteristics'!H:H,MATCH($C216,'Policy Characteristics'!$C:$C,0))),"",INDEX('Policy Characteristics'!H:H,MATCH($C216,'Policy Characteristics'!$C:$C,0)))</f>
        <v>0.02</v>
      </c>
      <c r="O216" s="357" t="str">
        <f>IF(ISBLANK(INDEX('Policy Characteristics'!I:I,MATCH($C216,'Policy Characteristics'!$C:$C,0))),"",INDEX('Policy Characteristics'!I:I,MATCH($C216,'Policy Characteristics'!$C:$C,0)))</f>
        <v>% change in imports</v>
      </c>
      <c r="P216" s="357" t="str">
        <f>IF(ISBLANK(INDEX('Policy Characteristics'!J:J,MATCH($C216,'Policy Characteristics'!$C:$C,0))),"",INDEX('Policy Characteristics'!J:J,MATCH($C216,'Policy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6" s="357" t="str">
        <f>IF(ISBLANK(INDEX('Policy Characteristics'!K:K,MATCH($C216,'Policy Characteristics'!$C:$C,0))),"",INDEX('Policy Characteristics'!K:K,MATCH($C216,'Policy Characteristics'!$C:$C,0)))</f>
        <v>electricity-sector-main.html#elec-imports</v>
      </c>
      <c r="R216" s="357" t="str">
        <f>IF(ISBLANK(INDEX('Policy Characteristics'!L:L,MATCH($C216,'Policy Characteristics'!$C:$C,0))),"",INDEX('Policy Characteristics'!L:L,MATCH($C216,'Policy Characteristics'!$C:$C,0)))</f>
        <v>electricity-imports-exports.html</v>
      </c>
    </row>
    <row r="217" spans="1:18" s="2" customFormat="1" x14ac:dyDescent="0.35">
      <c r="A217" s="357" t="str">
        <f>IF(ISBLANK(INDEX('Policy Characteristics'!A:A,MATCH($C217,'Policy Characteristics'!$C:$C,0))),"",INDEX('Policy Characteristics'!A:A,MATCH($C217,'Policy Characteristics'!$C:$C,0)))</f>
        <v>Electricity Supply</v>
      </c>
      <c r="B217" s="357" t="str">
        <f>IF(ISBLANK(INDEX('Policy Characteristics'!B:B,MATCH($C217,'Policy Characteristics'!$C:$C,0))),"",INDEX('Policy Characteristics'!B:B,MATCH($C217,'Policy Characteristics'!$C:$C,0)))</f>
        <v>Change Electricity Imports</v>
      </c>
      <c r="C217" s="361" t="str">
        <f t="shared" si="19"/>
        <v>Percent Change in Electricity Imports</v>
      </c>
      <c r="D217" s="9" t="s">
        <v>470</v>
      </c>
      <c r="E217" s="53"/>
      <c r="F217" s="9" t="s">
        <v>469</v>
      </c>
      <c r="G217" s="9"/>
      <c r="H217" s="56">
        <v>536</v>
      </c>
      <c r="I217" s="53" t="s">
        <v>45</v>
      </c>
      <c r="J217" s="359" t="str">
        <f>IF(ISBLANK(INDEX('Policy Characteristics'!D:D,MATCH($C217,'Policy Characteristics'!$C:$C,0))),"",INDEX('Policy Characteristics'!D:D,MATCH($C217,'Policy Characteristics'!$C:$C,0)))</f>
        <v>Electricity Imports and Exports</v>
      </c>
      <c r="K217" s="357" t="str">
        <f>IF(ISBLANK(INDEX('Policy Characteristics'!E:E,MATCH($C217,'Policy Characteristics'!$C:$C,0))),"",INDEX('Policy Characteristics'!E:E,MATCH($C217,'Policy Characteristics'!$C:$C,0)))</f>
        <v>elec change imports</v>
      </c>
      <c r="L217" s="379">
        <f>IF(ISBLANK(INDEX('Policy Characteristics'!F:F,MATCH($C217,'Policy Characteristics'!$C:$C,0))),"",INDEX('Policy Characteristics'!F:F,MATCH($C217,'Policy Characteristics'!$C:$C,0)))</f>
        <v>-0.5</v>
      </c>
      <c r="M217" s="379">
        <f>IF(ISBLANK(INDEX('Policy Characteristics'!G:G,MATCH($C217,'Policy Characteristics'!$C:$C,0))),"",INDEX('Policy Characteristics'!G:G,MATCH($C217,'Policy Characteristics'!$C:$C,0)))</f>
        <v>1</v>
      </c>
      <c r="N217" s="379">
        <f>IF(ISBLANK(INDEX('Policy Characteristics'!H:H,MATCH($C217,'Policy Characteristics'!$C:$C,0))),"",INDEX('Policy Characteristics'!H:H,MATCH($C217,'Policy Characteristics'!$C:$C,0)))</f>
        <v>0.02</v>
      </c>
      <c r="O217" s="357" t="str">
        <f>IF(ISBLANK(INDEX('Policy Characteristics'!I:I,MATCH($C217,'Policy Characteristics'!$C:$C,0))),"",INDEX('Policy Characteristics'!I:I,MATCH($C217,'Policy Characteristics'!$C:$C,0)))</f>
        <v>% change in imports</v>
      </c>
      <c r="P217" s="357" t="str">
        <f>IF(ISBLANK(INDEX('Policy Characteristics'!J:J,MATCH($C217,'Policy Characteristics'!$C:$C,0))),"",INDEX('Policy Characteristics'!J:J,MATCH($C217,'Policy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7" s="357" t="str">
        <f>IF(ISBLANK(INDEX('Policy Characteristics'!K:K,MATCH($C217,'Policy Characteristics'!$C:$C,0))),"",INDEX('Policy Characteristics'!K:K,MATCH($C217,'Policy Characteristics'!$C:$C,0)))</f>
        <v>electricity-sector-main.html#elec-imports</v>
      </c>
      <c r="R217" s="357" t="str">
        <f>IF(ISBLANK(INDEX('Policy Characteristics'!L:L,MATCH($C217,'Policy Characteristics'!$C:$C,0))),"",INDEX('Policy Characteristics'!L:L,MATCH($C217,'Policy Characteristics'!$C:$C,0)))</f>
        <v>electricity-imports-exports.html</v>
      </c>
    </row>
    <row r="218" spans="1:18" s="2" customFormat="1" x14ac:dyDescent="0.35">
      <c r="A218" s="357" t="str">
        <f>IF(ISBLANK(INDEX('Policy Characteristics'!A:A,MATCH($C218,'Policy Characteristics'!$C:$C,0))),"",INDEX('Policy Characteristics'!A:A,MATCH($C218,'Policy Characteristics'!$C:$C,0)))</f>
        <v>Electricity Supply</v>
      </c>
      <c r="B218" s="357" t="str">
        <f>IF(ISBLANK(INDEX('Policy Characteristics'!B:B,MATCH($C218,'Policy Characteristics'!$C:$C,0))),"",INDEX('Policy Characteristics'!B:B,MATCH($C218,'Policy Characteristics'!$C:$C,0)))</f>
        <v>Change Electricity Imports</v>
      </c>
      <c r="C218" s="361" t="str">
        <f t="shared" si="19"/>
        <v>Percent Change in Electricity Imports</v>
      </c>
      <c r="D218" s="9" t="s">
        <v>479</v>
      </c>
      <c r="E218" s="53"/>
      <c r="F218" s="9" t="s">
        <v>480</v>
      </c>
      <c r="G218" s="9"/>
      <c r="H218" s="56">
        <v>537</v>
      </c>
      <c r="I218" s="53" t="s">
        <v>45</v>
      </c>
      <c r="J218" s="359" t="str">
        <f>IF(ISBLANK(INDEX('Policy Characteristics'!D:D,MATCH($C218,'Policy Characteristics'!$C:$C,0))),"",INDEX('Policy Characteristics'!D:D,MATCH($C218,'Policy Characteristics'!$C:$C,0)))</f>
        <v>Electricity Imports and Exports</v>
      </c>
      <c r="K218" s="357" t="str">
        <f>IF(ISBLANK(INDEX('Policy Characteristics'!E:E,MATCH($C218,'Policy Characteristics'!$C:$C,0))),"",INDEX('Policy Characteristics'!E:E,MATCH($C218,'Policy Characteristics'!$C:$C,0)))</f>
        <v>elec change imports</v>
      </c>
      <c r="L218" s="379">
        <f>IF(ISBLANK(INDEX('Policy Characteristics'!F:F,MATCH($C218,'Policy Characteristics'!$C:$C,0))),"",INDEX('Policy Characteristics'!F:F,MATCH($C218,'Policy Characteristics'!$C:$C,0)))</f>
        <v>-0.5</v>
      </c>
      <c r="M218" s="379">
        <f>IF(ISBLANK(INDEX('Policy Characteristics'!G:G,MATCH($C218,'Policy Characteristics'!$C:$C,0))),"",INDEX('Policy Characteristics'!G:G,MATCH($C218,'Policy Characteristics'!$C:$C,0)))</f>
        <v>1</v>
      </c>
      <c r="N218" s="379">
        <f>IF(ISBLANK(INDEX('Policy Characteristics'!H:H,MATCH($C218,'Policy Characteristics'!$C:$C,0))),"",INDEX('Policy Characteristics'!H:H,MATCH($C218,'Policy Characteristics'!$C:$C,0)))</f>
        <v>0.02</v>
      </c>
      <c r="O218" s="357" t="str">
        <f>IF(ISBLANK(INDEX('Policy Characteristics'!I:I,MATCH($C218,'Policy Characteristics'!$C:$C,0))),"",INDEX('Policy Characteristics'!I:I,MATCH($C218,'Policy Characteristics'!$C:$C,0)))</f>
        <v>% change in imports</v>
      </c>
      <c r="P218" s="357" t="str">
        <f>IF(ISBLANK(INDEX('Policy Characteristics'!J:J,MATCH($C218,'Policy Characteristics'!$C:$C,0))),"",INDEX('Policy Characteristics'!J:J,MATCH($C218,'Policy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8" s="357" t="str">
        <f>IF(ISBLANK(INDEX('Policy Characteristics'!K:K,MATCH($C218,'Policy Characteristics'!$C:$C,0))),"",INDEX('Policy Characteristics'!K:K,MATCH($C218,'Policy Characteristics'!$C:$C,0)))</f>
        <v>electricity-sector-main.html#elec-imports</v>
      </c>
      <c r="R218" s="357" t="str">
        <f>IF(ISBLANK(INDEX('Policy Characteristics'!L:L,MATCH($C218,'Policy Characteristics'!$C:$C,0))),"",INDEX('Policy Characteristics'!L:L,MATCH($C218,'Policy Characteristics'!$C:$C,0)))</f>
        <v>electricity-imports-exports.html</v>
      </c>
    </row>
    <row r="219" spans="1:18" s="2" customFormat="1" x14ac:dyDescent="0.35">
      <c r="A219" s="357" t="str">
        <f>IF(ISBLANK(INDEX('Policy Characteristics'!A:A,MATCH($C219,'Policy Characteristics'!$C:$C,0))),"",INDEX('Policy Characteristics'!A:A,MATCH($C219,'Policy Characteristics'!$C:$C,0)))</f>
        <v>Electricity Supply</v>
      </c>
      <c r="B219" s="357" t="str">
        <f>IF(ISBLANK(INDEX('Policy Characteristics'!B:B,MATCH($C219,'Policy Characteristics'!$C:$C,0))),"",INDEX('Policy Characteristics'!B:B,MATCH($C219,'Policy Characteristics'!$C:$C,0)))</f>
        <v>Change Electricity Imports</v>
      </c>
      <c r="C219" s="361" t="str">
        <f t="shared" si="19"/>
        <v>Percent Change in Electricity Imports</v>
      </c>
      <c r="D219" s="9" t="s">
        <v>2842</v>
      </c>
      <c r="E219" s="53"/>
      <c r="F219" s="9" t="s">
        <v>2524</v>
      </c>
      <c r="G219" s="9"/>
      <c r="H219" s="56">
        <v>538</v>
      </c>
      <c r="I219" s="53" t="s">
        <v>45</v>
      </c>
      <c r="J219" s="359" t="str">
        <f>IF(ISBLANK(INDEX('Policy Characteristics'!D:D,MATCH($C219,'Policy Characteristics'!$C:$C,0))),"",INDEX('Policy Characteristics'!D:D,MATCH($C219,'Policy Characteristics'!$C:$C,0)))</f>
        <v>Electricity Imports and Exports</v>
      </c>
      <c r="K219" s="357" t="str">
        <f>IF(ISBLANK(INDEX('Policy Characteristics'!E:E,MATCH($C219,'Policy Characteristics'!$C:$C,0))),"",INDEX('Policy Characteristics'!E:E,MATCH($C219,'Policy Characteristics'!$C:$C,0)))</f>
        <v>elec change imports</v>
      </c>
      <c r="L219" s="379">
        <f>IF(ISBLANK(INDEX('Policy Characteristics'!F:F,MATCH($C219,'Policy Characteristics'!$C:$C,0))),"",INDEX('Policy Characteristics'!F:F,MATCH($C219,'Policy Characteristics'!$C:$C,0)))</f>
        <v>-0.5</v>
      </c>
      <c r="M219" s="379">
        <f>IF(ISBLANK(INDEX('Policy Characteristics'!G:G,MATCH($C219,'Policy Characteristics'!$C:$C,0))),"",INDEX('Policy Characteristics'!G:G,MATCH($C219,'Policy Characteristics'!$C:$C,0)))</f>
        <v>1</v>
      </c>
      <c r="N219" s="379">
        <f>IF(ISBLANK(INDEX('Policy Characteristics'!H:H,MATCH($C219,'Policy Characteristics'!$C:$C,0))),"",INDEX('Policy Characteristics'!H:H,MATCH($C219,'Policy Characteristics'!$C:$C,0)))</f>
        <v>0.02</v>
      </c>
      <c r="O219" s="357" t="str">
        <f>IF(ISBLANK(INDEX('Policy Characteristics'!I:I,MATCH($C219,'Policy Characteristics'!$C:$C,0))),"",INDEX('Policy Characteristics'!I:I,MATCH($C219,'Policy Characteristics'!$C:$C,0)))</f>
        <v>% change in imports</v>
      </c>
      <c r="P219" s="357" t="str">
        <f>IF(ISBLANK(INDEX('Policy Characteristics'!J:J,MATCH($C219,'Policy Characteristics'!$C:$C,0))),"",INDEX('Policy Characteristics'!J:J,MATCH($C219,'Policy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9" s="357" t="str">
        <f>IF(ISBLANK(INDEX('Policy Characteristics'!K:K,MATCH($C219,'Policy Characteristics'!$C:$C,0))),"",INDEX('Policy Characteristics'!K:K,MATCH($C219,'Policy Characteristics'!$C:$C,0)))</f>
        <v>electricity-sector-main.html#elec-imports</v>
      </c>
      <c r="R219" s="357" t="str">
        <f>IF(ISBLANK(INDEX('Policy Characteristics'!L:L,MATCH($C219,'Policy Characteristics'!$C:$C,0))),"",INDEX('Policy Characteristics'!L:L,MATCH($C219,'Policy Characteristics'!$C:$C,0)))</f>
        <v>electricity-imports-exports.html</v>
      </c>
    </row>
    <row r="220" spans="1:18" s="2" customFormat="1" x14ac:dyDescent="0.35">
      <c r="A220" s="357" t="str">
        <f>IF(ISBLANK(INDEX('Policy Characteristics'!A:A,MATCH($C220,'Policy Characteristics'!$C:$C,0))),"",INDEX('Policy Characteristics'!A:A,MATCH($C220,'Policy Characteristics'!$C:$C,0)))</f>
        <v>Electricity Supply</v>
      </c>
      <c r="B220" s="357" t="str">
        <f>IF(ISBLANK(INDEX('Policy Characteristics'!B:B,MATCH($C220,'Policy Characteristics'!$C:$C,0))),"",INDEX('Policy Characteristics'!B:B,MATCH($C220,'Policy Characteristics'!$C:$C,0)))</f>
        <v>Change Electricity Imports</v>
      </c>
      <c r="C220" s="361" t="str">
        <f t="shared" si="19"/>
        <v>Percent Change in Electricity Imports</v>
      </c>
      <c r="D220" s="9" t="s">
        <v>2843</v>
      </c>
      <c r="E220" s="53"/>
      <c r="F220" s="9" t="s">
        <v>2673</v>
      </c>
      <c r="G220" s="9"/>
      <c r="H220" s="56">
        <v>539</v>
      </c>
      <c r="I220" s="53" t="s">
        <v>45</v>
      </c>
      <c r="J220" s="359" t="str">
        <f>IF(ISBLANK(INDEX('Policy Characteristics'!D:D,MATCH($C220,'Policy Characteristics'!$C:$C,0))),"",INDEX('Policy Characteristics'!D:D,MATCH($C220,'Policy Characteristics'!$C:$C,0)))</f>
        <v>Electricity Imports and Exports</v>
      </c>
      <c r="K220" s="357" t="str">
        <f>IF(ISBLANK(INDEX('Policy Characteristics'!E:E,MATCH($C220,'Policy Characteristics'!$C:$C,0))),"",INDEX('Policy Characteristics'!E:E,MATCH($C220,'Policy Characteristics'!$C:$C,0)))</f>
        <v>elec change imports</v>
      </c>
      <c r="L220" s="379">
        <f>IF(ISBLANK(INDEX('Policy Characteristics'!F:F,MATCH($C220,'Policy Characteristics'!$C:$C,0))),"",INDEX('Policy Characteristics'!F:F,MATCH($C220,'Policy Characteristics'!$C:$C,0)))</f>
        <v>-0.5</v>
      </c>
      <c r="M220" s="379">
        <f>IF(ISBLANK(INDEX('Policy Characteristics'!G:G,MATCH($C220,'Policy Characteristics'!$C:$C,0))),"",INDEX('Policy Characteristics'!G:G,MATCH($C220,'Policy Characteristics'!$C:$C,0)))</f>
        <v>1</v>
      </c>
      <c r="N220" s="379">
        <f>IF(ISBLANK(INDEX('Policy Characteristics'!H:H,MATCH($C220,'Policy Characteristics'!$C:$C,0))),"",INDEX('Policy Characteristics'!H:H,MATCH($C220,'Policy Characteristics'!$C:$C,0)))</f>
        <v>0.02</v>
      </c>
      <c r="O220" s="357" t="str">
        <f>IF(ISBLANK(INDEX('Policy Characteristics'!I:I,MATCH($C220,'Policy Characteristics'!$C:$C,0))),"",INDEX('Policy Characteristics'!I:I,MATCH($C220,'Policy Characteristics'!$C:$C,0)))</f>
        <v>% change in imports</v>
      </c>
      <c r="P220" s="357" t="str">
        <f>IF(ISBLANK(INDEX('Policy Characteristics'!J:J,MATCH($C220,'Policy Characteristics'!$C:$C,0))),"",INDEX('Policy Characteristics'!J:J,MATCH($C220,'Policy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20" s="357" t="str">
        <f>IF(ISBLANK(INDEX('Policy Characteristics'!K:K,MATCH($C220,'Policy Characteristics'!$C:$C,0))),"",INDEX('Policy Characteristics'!K:K,MATCH($C220,'Policy Characteristics'!$C:$C,0)))</f>
        <v>electricity-sector-main.html#elec-imports</v>
      </c>
      <c r="R220" s="357" t="str">
        <f>IF(ISBLANK(INDEX('Policy Characteristics'!L:L,MATCH($C220,'Policy Characteristics'!$C:$C,0))),"",INDEX('Policy Characteristics'!L:L,MATCH($C220,'Policy Characteristics'!$C:$C,0)))</f>
        <v>electricity-imports-exports.html</v>
      </c>
    </row>
    <row r="221" spans="1:18" s="2" customFormat="1" x14ac:dyDescent="0.35">
      <c r="A221" s="357" t="str">
        <f>IF(ISBLANK(INDEX('Policy Characteristics'!A:A,MATCH($C221,'Policy Characteristics'!$C:$C,0))),"",INDEX('Policy Characteristics'!A:A,MATCH($C221,'Policy Characteristics'!$C:$C,0)))</f>
        <v>Electricity Supply</v>
      </c>
      <c r="B221" s="357" t="str">
        <f>IF(ISBLANK(INDEX('Policy Characteristics'!B:B,MATCH($C221,'Policy Characteristics'!$C:$C,0))),"",INDEX('Policy Characteristics'!B:B,MATCH($C221,'Policy Characteristics'!$C:$C,0)))</f>
        <v>Change Electricity Imports</v>
      </c>
      <c r="C221" s="361" t="str">
        <f t="shared" si="19"/>
        <v>Percent Change in Electricity Imports</v>
      </c>
      <c r="D221" s="9" t="s">
        <v>2844</v>
      </c>
      <c r="E221" s="53"/>
      <c r="F221" s="9" t="s">
        <v>2526</v>
      </c>
      <c r="G221" s="9"/>
      <c r="H221" s="56">
        <v>540</v>
      </c>
      <c r="I221" s="53" t="s">
        <v>45</v>
      </c>
      <c r="J221" s="359" t="str">
        <f>IF(ISBLANK(INDEX('Policy Characteristics'!D:D,MATCH($C221,'Policy Characteristics'!$C:$C,0))),"",INDEX('Policy Characteristics'!D:D,MATCH($C221,'Policy Characteristics'!$C:$C,0)))</f>
        <v>Electricity Imports and Exports</v>
      </c>
      <c r="K221" s="357" t="str">
        <f>IF(ISBLANK(INDEX('Policy Characteristics'!E:E,MATCH($C221,'Policy Characteristics'!$C:$C,0))),"",INDEX('Policy Characteristics'!E:E,MATCH($C221,'Policy Characteristics'!$C:$C,0)))</f>
        <v>elec change imports</v>
      </c>
      <c r="L221" s="379">
        <f>IF(ISBLANK(INDEX('Policy Characteristics'!F:F,MATCH($C221,'Policy Characteristics'!$C:$C,0))),"",INDEX('Policy Characteristics'!F:F,MATCH($C221,'Policy Characteristics'!$C:$C,0)))</f>
        <v>-0.5</v>
      </c>
      <c r="M221" s="379">
        <f>IF(ISBLANK(INDEX('Policy Characteristics'!G:G,MATCH($C221,'Policy Characteristics'!$C:$C,0))),"",INDEX('Policy Characteristics'!G:G,MATCH($C221,'Policy Characteristics'!$C:$C,0)))</f>
        <v>1</v>
      </c>
      <c r="N221" s="379">
        <f>IF(ISBLANK(INDEX('Policy Characteristics'!H:H,MATCH($C221,'Policy Characteristics'!$C:$C,0))),"",INDEX('Policy Characteristics'!H:H,MATCH($C221,'Policy Characteristics'!$C:$C,0)))</f>
        <v>0.02</v>
      </c>
      <c r="O221" s="357" t="str">
        <f>IF(ISBLANK(INDEX('Policy Characteristics'!I:I,MATCH($C221,'Policy Characteristics'!$C:$C,0))),"",INDEX('Policy Characteristics'!I:I,MATCH($C221,'Policy Characteristics'!$C:$C,0)))</f>
        <v>% change in imports</v>
      </c>
      <c r="P221" s="357" t="str">
        <f>IF(ISBLANK(INDEX('Policy Characteristics'!J:J,MATCH($C221,'Policy Characteristics'!$C:$C,0))),"",INDEX('Policy Characteristics'!J:J,MATCH($C221,'Policy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21" s="357" t="str">
        <f>IF(ISBLANK(INDEX('Policy Characteristics'!K:K,MATCH($C221,'Policy Characteristics'!$C:$C,0))),"",INDEX('Policy Characteristics'!K:K,MATCH($C221,'Policy Characteristics'!$C:$C,0)))</f>
        <v>electricity-sector-main.html#elec-imports</v>
      </c>
      <c r="R221" s="357" t="str">
        <f>IF(ISBLANK(INDEX('Policy Characteristics'!L:L,MATCH($C221,'Policy Characteristics'!$C:$C,0))),"",INDEX('Policy Characteristics'!L:L,MATCH($C221,'Policy Characteristics'!$C:$C,0)))</f>
        <v>electricity-imports-exports.html</v>
      </c>
    </row>
    <row r="222" spans="1:18" x14ac:dyDescent="0.35">
      <c r="A222" s="357" t="str">
        <f>IF(ISBLANK(INDEX('Policy Characteristics'!A:A,MATCH($C222,'Policy Characteristics'!$C:$C,0))),"",INDEX('Policy Characteristics'!A:A,MATCH($C222,'Policy Characteristics'!$C:$C,0)))</f>
        <v>Electricity Supply</v>
      </c>
      <c r="B222" s="357" t="str">
        <f>IF(ISBLANK(INDEX('Policy Characteristics'!B:B,MATCH($C222,'Policy Characteristics'!$C:$C,0))),"",INDEX('Policy Characteristics'!B:B,MATCH($C222,'Policy Characteristics'!$C:$C,0)))</f>
        <v>Non BAU Guaranteed Dispatch</v>
      </c>
      <c r="C222" s="362" t="s">
        <v>319</v>
      </c>
      <c r="D222" s="53"/>
      <c r="E222" s="53"/>
      <c r="F222" s="53"/>
      <c r="G222" s="53"/>
      <c r="H222" s="54">
        <v>619</v>
      </c>
      <c r="I222" s="53" t="s">
        <v>45</v>
      </c>
      <c r="J222" s="359" t="str">
        <f>IF(ISBLANK(INDEX('Policy Characteristics'!D:D,MATCH($C222,'Policy Characteristics'!$C:$C,0))),"",INDEX('Policy Characteristics'!D:D,MATCH($C222,'Policy Characteristics'!$C:$C,0)))</f>
        <v>Non BAU Guaranteed Dispatch</v>
      </c>
      <c r="K222" s="357" t="str">
        <f>IF(ISBLANK(INDEX('Policy Characteristics'!E:E,MATCH($C222,'Policy Characteristics'!$C:$C,0))),"",INDEX('Policy Characteristics'!E:E,MATCH($C222,'Policy Characteristics'!$C:$C,0)))</f>
        <v>elec non BAU guaranteed dispatch</v>
      </c>
      <c r="L222" s="357">
        <f>IF(ISBLANK(INDEX('Policy Characteristics'!F:F,MATCH($C222,'Policy Characteristics'!$C:$C,0))),"",INDEX('Policy Characteristics'!F:F,MATCH($C222,'Policy Characteristics'!$C:$C,0)))</f>
        <v>0</v>
      </c>
      <c r="M222" s="357">
        <f>IF(ISBLANK(INDEX('Policy Characteristics'!G:G,MATCH($C222,'Policy Characteristics'!$C:$C,0))),"",INDEX('Policy Characteristics'!G:G,MATCH($C222,'Policy Characteristics'!$C:$C,0)))</f>
        <v>1</v>
      </c>
      <c r="N222" s="357">
        <f>IF(ISBLANK(INDEX('Policy Characteristics'!H:H,MATCH($C222,'Policy Characteristics'!$C:$C,0))),"",INDEX('Policy Characteristics'!H:H,MATCH($C222,'Policy Characteristics'!$C:$C,0)))</f>
        <v>1</v>
      </c>
      <c r="O222" s="357" t="str">
        <f>IF(ISBLANK(INDEX('Policy Characteristics'!I:I,MATCH($C222,'Policy Characteristics'!$C:$C,0))),"",INDEX('Policy Characteristics'!I:I,MATCH($C222,'Policy Characteristics'!$C:$C,0)))</f>
        <v>on/off</v>
      </c>
      <c r="P222" s="357" t="str">
        <f>IF(ISBLANK(INDEX('Policy Characteristics'!J:J,MATCH($C222,'Policy Characteristics'!$C:$C,0))),"",INDEX('Policy Characteristics'!J:J,MATCH($C222,'Policy Characteristics'!$C:$C,0)))</f>
        <v/>
      </c>
      <c r="Q222" s="357" t="str">
        <f>IF(ISBLANK(INDEX('Policy Characteristics'!K:K,MATCH($C222,'Policy Characteristics'!$C:$C,0))),"",INDEX('Policy Characteristics'!K:K,MATCH($C222,'Policy Characteristics'!$C:$C,0)))</f>
        <v/>
      </c>
      <c r="R222" s="357" t="str">
        <f>IF(ISBLANK(INDEX('Policy Characteristics'!L:L,MATCH($C222,'Policy Characteristics'!$C:$C,0))),"",INDEX('Policy Characteristics'!L:L,MATCH($C222,'Policy Characteristics'!$C:$C,0)))</f>
        <v/>
      </c>
    </row>
    <row r="223" spans="1:18" x14ac:dyDescent="0.35">
      <c r="A223" s="357" t="str">
        <f>IF(ISBLANK(INDEX('Policy Characteristics'!A:A,MATCH($C223,'Policy Characteristics'!$C:$C,0))),"",INDEX('Policy Characteristics'!A:A,MATCH($C223,'Policy Characteristics'!$C:$C,0)))</f>
        <v>Electricity Supply</v>
      </c>
      <c r="B223" s="357" t="str">
        <f>IF(ISBLANK(INDEX('Policy Characteristics'!B:B,MATCH($C223,'Policy Characteristics'!$C:$C,0))),"",INDEX('Policy Characteristics'!B:B,MATCH($C223,'Policy Characteristics'!$C:$C,0)))</f>
        <v>Demand Response</v>
      </c>
      <c r="C223" s="362" t="s">
        <v>28</v>
      </c>
      <c r="D223" s="53"/>
      <c r="E223" s="53"/>
      <c r="F223" s="53"/>
      <c r="G223" s="53"/>
      <c r="H223" s="54">
        <v>30</v>
      </c>
      <c r="I223" s="53" t="s">
        <v>44</v>
      </c>
      <c r="J223" s="359" t="str">
        <f>IF(ISBLANK(INDEX('Policy Characteristics'!D:D,MATCH($C223,'Policy Characteristics'!$C:$C,0))),"",INDEX('Policy Characteristics'!D:D,MATCH($C223,'Policy Characteristics'!$C:$C,0)))</f>
        <v>Demand Response</v>
      </c>
      <c r="K223" s="357" t="str">
        <f>IF(ISBLANK(INDEX('Policy Characteristics'!E:E,MATCH($C223,'Policy Characteristics'!$C:$C,0))),"",INDEX('Policy Characteristics'!E:E,MATCH($C223,'Policy Characteristics'!$C:$C,0)))</f>
        <v>elec demand response</v>
      </c>
      <c r="L223" s="379">
        <f>IF(ISBLANK(INDEX('Policy Characteristics'!F:F,MATCH($C223,'Policy Characteristics'!$C:$C,0))),"",INDEX('Policy Characteristics'!F:F,MATCH($C223,'Policy Characteristics'!$C:$C,0)))</f>
        <v>0</v>
      </c>
      <c r="M223" s="379">
        <f>IF(ISBLANK(INDEX('Policy Characteristics'!G:G,MATCH($C223,'Policy Characteristics'!$C:$C,0))),"",INDEX('Policy Characteristics'!G:G,MATCH($C223,'Policy Characteristics'!$C:$C,0)))</f>
        <v>1</v>
      </c>
      <c r="N223" s="379">
        <f>IF(ISBLANK(INDEX('Policy Characteristics'!H:H,MATCH($C223,'Policy Characteristics'!$C:$C,0))),"",INDEX('Policy Characteristics'!H:H,MATCH($C223,'Policy Characteristics'!$C:$C,0)))</f>
        <v>0.01</v>
      </c>
      <c r="O223" s="357" t="str">
        <f>IF(ISBLANK(INDEX('Policy Characteristics'!I:I,MATCH($C223,'Policy Characteristics'!$C:$C,0))),"",INDEX('Policy Characteristics'!I:I,MATCH($C223,'Policy Characteristics'!$C:$C,0)))</f>
        <v>% of potential achieved</v>
      </c>
      <c r="P223" s="357" t="str">
        <f>IF(ISBLANK(INDEX('Policy Characteristics'!J:J,MATCH($C223,'Policy Characteristics'!$C:$C,0))),"",INDEX('Policy Characteristics'!J:J,MATCH($C223,'Policy Characteristics'!$C:$C,0)))</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350 GW of demand response capacity in 2050 (on top of a BAU quantity of 41 GW).</v>
      </c>
      <c r="Q223" s="357" t="str">
        <f>IF(ISBLANK(INDEX('Policy Characteristics'!K:K,MATCH($C223,'Policy Characteristics'!$C:$C,0))),"",INDEX('Policy Characteristics'!K:K,MATCH($C223,'Policy Characteristics'!$C:$C,0)))</f>
        <v>electricity-sector-main.html#dr</v>
      </c>
      <c r="R223" s="357" t="str">
        <f>IF(ISBLANK(INDEX('Policy Characteristics'!L:L,MATCH($C223,'Policy Characteristics'!$C:$C,0))),"",INDEX('Policy Characteristics'!L:L,MATCH($C223,'Policy Characteristics'!$C:$C,0)))</f>
        <v>demand-response.html</v>
      </c>
    </row>
    <row r="224" spans="1:18" x14ac:dyDescent="0.35">
      <c r="A224" s="357" t="str">
        <f>IF(ISBLANK(INDEX('Policy Characteristics'!A:A,MATCH($C224,'Policy Characteristics'!$C:$C,0))),"",INDEX('Policy Characteristics'!A:A,MATCH($C224,'Policy Characteristics'!$C:$C,0)))</f>
        <v>Electricity Supply</v>
      </c>
      <c r="B224" s="357" t="str">
        <f>IF(ISBLANK(INDEX('Policy Characteristics'!B:B,MATCH($C224,'Policy Characteristics'!$C:$C,0))),"",INDEX('Policy Characteristics'!B:B,MATCH($C224,'Policy Characteristics'!$C:$C,0)))</f>
        <v>Early Retirement of Power Plants</v>
      </c>
      <c r="C224" s="362" t="s">
        <v>129</v>
      </c>
      <c r="D224" s="53" t="s">
        <v>473</v>
      </c>
      <c r="E224" s="53"/>
      <c r="F224" s="53" t="s">
        <v>472</v>
      </c>
      <c r="G224" s="53"/>
      <c r="H224" s="54">
        <v>31</v>
      </c>
      <c r="I224" s="53" t="s">
        <v>44</v>
      </c>
      <c r="J224" s="359" t="str">
        <f>IF(ISBLANK(INDEX('Policy Characteristics'!D:D,MATCH($C224,'Policy Characteristics'!$C:$C,0))),"",INDEX('Policy Characteristics'!D:D,MATCH($C224,'Policy Characteristics'!$C:$C,0)))</f>
        <v>Early Retirement of Power Plants</v>
      </c>
      <c r="K224" s="357" t="str">
        <f>IF(ISBLANK(INDEX('Policy Characteristics'!E:E,MATCH($C224,'Policy Characteristics'!$C:$C,0))),"",INDEX('Policy Characteristics'!E:E,MATCH($C224,'Policy Characteristics'!$C:$C,0)))</f>
        <v>elec early retirement</v>
      </c>
      <c r="L224" s="357">
        <f>IF(ISBLANK(INDEX('Policy Characteristics'!F:F,MATCH($C224,'Policy Characteristics'!$C:$C,0))),"",INDEX('Policy Characteristics'!F:F,MATCH($C224,'Policy Characteristics'!$C:$C,0)))</f>
        <v>0</v>
      </c>
      <c r="M224" s="357">
        <f>IF(ISBLANK(INDEX('Policy Characteristics'!G:G,MATCH($C224,'Policy Characteristics'!$C:$C,0))),"",INDEX('Policy Characteristics'!G:G,MATCH($C224,'Policy Characteristics'!$C:$C,0)))</f>
        <v>25000</v>
      </c>
      <c r="N224" s="357">
        <f>IF(ISBLANK(INDEX('Policy Characteristics'!H:H,MATCH($C224,'Policy Characteristics'!$C:$C,0))),"",INDEX('Policy Characteristics'!H:H,MATCH($C224,'Policy Characteristics'!$C:$C,0)))</f>
        <v>500</v>
      </c>
      <c r="O224" s="357" t="str">
        <f>IF(ISBLANK(INDEX('Policy Characteristics'!I:I,MATCH($C224,'Policy Characteristics'!$C:$C,0))),"",INDEX('Policy Characteristics'!I:I,MATCH($C224,'Policy Characteristics'!$C:$C,0)))</f>
        <v>MW/year</v>
      </c>
      <c r="P224" s="357" t="str">
        <f>IF(ISBLANK(INDEX('Policy Characteristics'!J:J,MATCH($C224,'Policy Characteristics'!$C:$C,0))),"",INDEX('Policy Characteristics'!J:J,MATCH($C224,'Policy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4" s="357" t="str">
        <f>IF(ISBLANK(INDEX('Policy Characteristics'!K:K,MATCH($C224,'Policy Characteristics'!$C:$C,0))),"",INDEX('Policy Characteristics'!K:K,MATCH($C224,'Policy Characteristics'!$C:$C,0)))</f>
        <v>electricity-sector-main.html#early-ret</v>
      </c>
      <c r="R224" s="357" t="str">
        <f>IF(ISBLANK(INDEX('Policy Characteristics'!L:L,MATCH($C224,'Policy Characteristics'!$C:$C,0))),"",INDEX('Policy Characteristics'!L:L,MATCH($C224,'Policy Characteristics'!$C:$C,0)))</f>
        <v>early-retirement-of-power-plants.html</v>
      </c>
    </row>
    <row r="225" spans="1:18" x14ac:dyDescent="0.35">
      <c r="A225" s="357" t="str">
        <f>IF(ISBLANK(INDEX('Policy Characteristics'!A:A,MATCH($C225,'Policy Characteristics'!$C:$C,0))),"",INDEX('Policy Characteristics'!A:A,MATCH($C225,'Policy Characteristics'!$C:$C,0)))</f>
        <v>Electricity Supply</v>
      </c>
      <c r="B225" s="357" t="str">
        <f>IF(ISBLANK(INDEX('Policy Characteristics'!B:B,MATCH($C225,'Policy Characteristics'!$C:$C,0))),"",INDEX('Policy Characteristics'!B:B,MATCH($C225,'Policy Characteristics'!$C:$C,0)))</f>
        <v>Early Retirement of Power Plants</v>
      </c>
      <c r="C225" s="361" t="str">
        <f t="shared" ref="C225:C239" si="20">C$224</f>
        <v>Annual Additional Capacity Retired due to Early Retirement Policy</v>
      </c>
      <c r="D225" s="9" t="s">
        <v>327</v>
      </c>
      <c r="E225" s="53"/>
      <c r="F225" s="9" t="s">
        <v>328</v>
      </c>
      <c r="G225" s="53"/>
      <c r="H225" s="54">
        <v>620</v>
      </c>
      <c r="I225" s="53" t="s">
        <v>44</v>
      </c>
      <c r="J225" s="359" t="str">
        <f>IF(ISBLANK(INDEX('Policy Characteristics'!D:D,MATCH($C225,'Policy Characteristics'!$C:$C,0))),"",INDEX('Policy Characteristics'!D:D,MATCH($C225,'Policy Characteristics'!$C:$C,0)))</f>
        <v>Early Retirement of Power Plants</v>
      </c>
      <c r="K225" s="357" t="str">
        <f>IF(ISBLANK(INDEX('Policy Characteristics'!E:E,MATCH($C225,'Policy Characteristics'!$C:$C,0))),"",INDEX('Policy Characteristics'!E:E,MATCH($C225,'Policy Characteristics'!$C:$C,0)))</f>
        <v>elec early retirement</v>
      </c>
      <c r="L225" s="357">
        <f>IF(ISBLANK(INDEX('Policy Characteristics'!F:F,MATCH($C225,'Policy Characteristics'!$C:$C,0))),"",INDEX('Policy Characteristics'!F:F,MATCH($C225,'Policy Characteristics'!$C:$C,0)))</f>
        <v>0</v>
      </c>
      <c r="M225" s="357">
        <f>IF(ISBLANK(INDEX('Policy Characteristics'!G:G,MATCH($C225,'Policy Characteristics'!$C:$C,0))),"",INDEX('Policy Characteristics'!G:G,MATCH($C225,'Policy Characteristics'!$C:$C,0)))</f>
        <v>25000</v>
      </c>
      <c r="N225" s="357">
        <f>IF(ISBLANK(INDEX('Policy Characteristics'!H:H,MATCH($C225,'Policy Characteristics'!$C:$C,0))),"",INDEX('Policy Characteristics'!H:H,MATCH($C225,'Policy Characteristics'!$C:$C,0)))</f>
        <v>500</v>
      </c>
      <c r="O225" s="357" t="str">
        <f>IF(ISBLANK(INDEX('Policy Characteristics'!I:I,MATCH($C225,'Policy Characteristics'!$C:$C,0))),"",INDEX('Policy Characteristics'!I:I,MATCH($C225,'Policy Characteristics'!$C:$C,0)))</f>
        <v>MW/year</v>
      </c>
      <c r="P225" s="357" t="str">
        <f>IF(ISBLANK(INDEX('Policy Characteristics'!J:J,MATCH($C225,'Policy Characteristics'!$C:$C,0))),"",INDEX('Policy Characteristics'!J:J,MATCH($C225,'Policy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5" s="357" t="str">
        <f>IF(ISBLANK(INDEX('Policy Characteristics'!K:K,MATCH($C225,'Policy Characteristics'!$C:$C,0))),"",INDEX('Policy Characteristics'!K:K,MATCH($C225,'Policy Characteristics'!$C:$C,0)))</f>
        <v>electricity-sector-main.html#early-ret</v>
      </c>
      <c r="R225" s="357" t="str">
        <f>IF(ISBLANK(INDEX('Policy Characteristics'!L:L,MATCH($C225,'Policy Characteristics'!$C:$C,0))),"",INDEX('Policy Characteristics'!L:L,MATCH($C225,'Policy Characteristics'!$C:$C,0)))</f>
        <v>early-retirement-of-power-plants.html</v>
      </c>
    </row>
    <row r="226" spans="1:18" x14ac:dyDescent="0.35">
      <c r="A226" s="357" t="str">
        <f>IF(ISBLANK(INDEX('Policy Characteristics'!A:A,MATCH($C226,'Policy Characteristics'!$C:$C,0))),"",INDEX('Policy Characteristics'!A:A,MATCH($C226,'Policy Characteristics'!$C:$C,0)))</f>
        <v>Electricity Supply</v>
      </c>
      <c r="B226" s="357" t="str">
        <f>IF(ISBLANK(INDEX('Policy Characteristics'!B:B,MATCH($C226,'Policy Characteristics'!$C:$C,0))),"",INDEX('Policy Characteristics'!B:B,MATCH($C226,'Policy Characteristics'!$C:$C,0)))</f>
        <v>Early Retirement of Power Plants</v>
      </c>
      <c r="C226" s="361" t="str">
        <f t="shared" si="20"/>
        <v>Annual Additional Capacity Retired due to Early Retirement Policy</v>
      </c>
      <c r="D226" s="9" t="s">
        <v>77</v>
      </c>
      <c r="E226" s="53"/>
      <c r="F226" s="9" t="s">
        <v>89</v>
      </c>
      <c r="G226" s="53"/>
      <c r="H226" s="54">
        <v>32</v>
      </c>
      <c r="I226" s="53" t="s">
        <v>44</v>
      </c>
      <c r="J226" s="359" t="str">
        <f>IF(ISBLANK(INDEX('Policy Characteristics'!D:D,MATCH($C226,'Policy Characteristics'!$C:$C,0))),"",INDEX('Policy Characteristics'!D:D,MATCH($C226,'Policy Characteristics'!$C:$C,0)))</f>
        <v>Early Retirement of Power Plants</v>
      </c>
      <c r="K226" s="357" t="str">
        <f>IF(ISBLANK(INDEX('Policy Characteristics'!E:E,MATCH($C226,'Policy Characteristics'!$C:$C,0))),"",INDEX('Policy Characteristics'!E:E,MATCH($C226,'Policy Characteristics'!$C:$C,0)))</f>
        <v>elec early retirement</v>
      </c>
      <c r="L226" s="357">
        <f>IF(ISBLANK(INDEX('Policy Characteristics'!F:F,MATCH($C226,'Policy Characteristics'!$C:$C,0))),"",INDEX('Policy Characteristics'!F:F,MATCH($C226,'Policy Characteristics'!$C:$C,0)))</f>
        <v>0</v>
      </c>
      <c r="M226" s="357">
        <f>IF(ISBLANK(INDEX('Policy Characteristics'!G:G,MATCH($C226,'Policy Characteristics'!$C:$C,0))),"",INDEX('Policy Characteristics'!G:G,MATCH($C226,'Policy Characteristics'!$C:$C,0)))</f>
        <v>25000</v>
      </c>
      <c r="N226" s="357">
        <f>IF(ISBLANK(INDEX('Policy Characteristics'!H:H,MATCH($C226,'Policy Characteristics'!$C:$C,0))),"",INDEX('Policy Characteristics'!H:H,MATCH($C226,'Policy Characteristics'!$C:$C,0)))</f>
        <v>500</v>
      </c>
      <c r="O226" s="357" t="str">
        <f>IF(ISBLANK(INDEX('Policy Characteristics'!I:I,MATCH($C226,'Policy Characteristics'!$C:$C,0))),"",INDEX('Policy Characteristics'!I:I,MATCH($C226,'Policy Characteristics'!$C:$C,0)))</f>
        <v>MW/year</v>
      </c>
      <c r="P226" s="357" t="str">
        <f>IF(ISBLANK(INDEX('Policy Characteristics'!J:J,MATCH($C226,'Policy Characteristics'!$C:$C,0))),"",INDEX('Policy Characteristics'!J:J,MATCH($C226,'Policy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6" s="357" t="str">
        <f>IF(ISBLANK(INDEX('Policy Characteristics'!K:K,MATCH($C226,'Policy Characteristics'!$C:$C,0))),"",INDEX('Policy Characteristics'!K:K,MATCH($C226,'Policy Characteristics'!$C:$C,0)))</f>
        <v>electricity-sector-main.html#early-ret</v>
      </c>
      <c r="R226" s="357" t="str">
        <f>IF(ISBLANK(INDEX('Policy Characteristics'!L:L,MATCH($C226,'Policy Characteristics'!$C:$C,0))),"",INDEX('Policy Characteristics'!L:L,MATCH($C226,'Policy Characteristics'!$C:$C,0)))</f>
        <v>early-retirement-of-power-plants.html</v>
      </c>
    </row>
    <row r="227" spans="1:18" x14ac:dyDescent="0.35">
      <c r="A227" s="357" t="str">
        <f>IF(ISBLANK(INDEX('Policy Characteristics'!A:A,MATCH($C227,'Policy Characteristics'!$C:$C,0))),"",INDEX('Policy Characteristics'!A:A,MATCH($C227,'Policy Characteristics'!$C:$C,0)))</f>
        <v>Electricity Supply</v>
      </c>
      <c r="B227" s="357" t="str">
        <f>IF(ISBLANK(INDEX('Policy Characteristics'!B:B,MATCH($C227,'Policy Characteristics'!$C:$C,0))),"",INDEX('Policy Characteristics'!B:B,MATCH($C227,'Policy Characteristics'!$C:$C,0)))</f>
        <v>Early Retirement of Power Plants</v>
      </c>
      <c r="C227" s="361" t="str">
        <f t="shared" si="20"/>
        <v>Annual Additional Capacity Retired due to Early Retirement Policy</v>
      </c>
      <c r="D227" s="9" t="s">
        <v>78</v>
      </c>
      <c r="E227" s="53"/>
      <c r="F227" s="9" t="s">
        <v>90</v>
      </c>
      <c r="G227" s="53"/>
      <c r="H227" s="54">
        <v>621</v>
      </c>
      <c r="I227" s="53" t="s">
        <v>45</v>
      </c>
      <c r="J227" s="359" t="str">
        <f>IF(ISBLANK(INDEX('Policy Characteristics'!D:D,MATCH($C227,'Policy Characteristics'!$C:$C,0))),"",INDEX('Policy Characteristics'!D:D,MATCH($C227,'Policy Characteristics'!$C:$C,0)))</f>
        <v>Early Retirement of Power Plants</v>
      </c>
      <c r="K227" s="357" t="str">
        <f>IF(ISBLANK(INDEX('Policy Characteristics'!E:E,MATCH($C227,'Policy Characteristics'!$C:$C,0))),"",INDEX('Policy Characteristics'!E:E,MATCH($C227,'Policy Characteristics'!$C:$C,0)))</f>
        <v>elec early retirement</v>
      </c>
      <c r="L227" s="357">
        <f>IF(ISBLANK(INDEX('Policy Characteristics'!F:F,MATCH($C227,'Policy Characteristics'!$C:$C,0))),"",INDEX('Policy Characteristics'!F:F,MATCH($C227,'Policy Characteristics'!$C:$C,0)))</f>
        <v>0</v>
      </c>
      <c r="M227" s="357">
        <f>IF(ISBLANK(INDEX('Policy Characteristics'!G:G,MATCH($C227,'Policy Characteristics'!$C:$C,0))),"",INDEX('Policy Characteristics'!G:G,MATCH($C227,'Policy Characteristics'!$C:$C,0)))</f>
        <v>25000</v>
      </c>
      <c r="N227" s="357">
        <f>IF(ISBLANK(INDEX('Policy Characteristics'!H:H,MATCH($C227,'Policy Characteristics'!$C:$C,0))),"",INDEX('Policy Characteristics'!H:H,MATCH($C227,'Policy Characteristics'!$C:$C,0)))</f>
        <v>500</v>
      </c>
      <c r="O227" s="357" t="str">
        <f>IF(ISBLANK(INDEX('Policy Characteristics'!I:I,MATCH($C227,'Policy Characteristics'!$C:$C,0))),"",INDEX('Policy Characteristics'!I:I,MATCH($C227,'Policy Characteristics'!$C:$C,0)))</f>
        <v>MW/year</v>
      </c>
      <c r="P227" s="357" t="str">
        <f>IF(ISBLANK(INDEX('Policy Characteristics'!J:J,MATCH($C227,'Policy Characteristics'!$C:$C,0))),"",INDEX('Policy Characteristics'!J:J,MATCH($C227,'Policy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7" s="357" t="str">
        <f>IF(ISBLANK(INDEX('Policy Characteristics'!K:K,MATCH($C227,'Policy Characteristics'!$C:$C,0))),"",INDEX('Policy Characteristics'!K:K,MATCH($C227,'Policy Characteristics'!$C:$C,0)))</f>
        <v>electricity-sector-main.html#early-ret</v>
      </c>
      <c r="R227" s="357" t="str">
        <f>IF(ISBLANK(INDEX('Policy Characteristics'!L:L,MATCH($C227,'Policy Characteristics'!$C:$C,0))),"",INDEX('Policy Characteristics'!L:L,MATCH($C227,'Policy Characteristics'!$C:$C,0)))</f>
        <v>early-retirement-of-power-plants.html</v>
      </c>
    </row>
    <row r="228" spans="1:18" x14ac:dyDescent="0.35">
      <c r="A228" s="357" t="str">
        <f>IF(ISBLANK(INDEX('Policy Characteristics'!A:A,MATCH($C228,'Policy Characteristics'!$C:$C,0))),"",INDEX('Policy Characteristics'!A:A,MATCH($C228,'Policy Characteristics'!$C:$C,0)))</f>
        <v>Electricity Supply</v>
      </c>
      <c r="B228" s="357" t="str">
        <f>IF(ISBLANK(INDEX('Policy Characteristics'!B:B,MATCH($C228,'Policy Characteristics'!$C:$C,0))),"",INDEX('Policy Characteristics'!B:B,MATCH($C228,'Policy Characteristics'!$C:$C,0)))</f>
        <v>Early Retirement of Power Plants</v>
      </c>
      <c r="C228" s="361" t="str">
        <f t="shared" si="20"/>
        <v>Annual Additional Capacity Retired due to Early Retirement Policy</v>
      </c>
      <c r="D228" s="9" t="s">
        <v>474</v>
      </c>
      <c r="E228" s="53"/>
      <c r="F228" s="9" t="s">
        <v>477</v>
      </c>
      <c r="G228" s="53"/>
      <c r="H228" s="54">
        <v>622</v>
      </c>
      <c r="I228" s="53" t="s">
        <v>45</v>
      </c>
      <c r="J228" s="359" t="str">
        <f>IF(ISBLANK(INDEX('Policy Characteristics'!D:D,MATCH($C228,'Policy Characteristics'!$C:$C,0))),"",INDEX('Policy Characteristics'!D:D,MATCH($C228,'Policy Characteristics'!$C:$C,0)))</f>
        <v>Early Retirement of Power Plants</v>
      </c>
      <c r="K228" s="357" t="str">
        <f>IF(ISBLANK(INDEX('Policy Characteristics'!E:E,MATCH($C228,'Policy Characteristics'!$C:$C,0))),"",INDEX('Policy Characteristics'!E:E,MATCH($C228,'Policy Characteristics'!$C:$C,0)))</f>
        <v>elec early retirement</v>
      </c>
      <c r="L228" s="357">
        <f>IF(ISBLANK(INDEX('Policy Characteristics'!F:F,MATCH($C228,'Policy Characteristics'!$C:$C,0))),"",INDEX('Policy Characteristics'!F:F,MATCH($C228,'Policy Characteristics'!$C:$C,0)))</f>
        <v>0</v>
      </c>
      <c r="M228" s="357">
        <f>IF(ISBLANK(INDEX('Policy Characteristics'!G:G,MATCH($C228,'Policy Characteristics'!$C:$C,0))),"",INDEX('Policy Characteristics'!G:G,MATCH($C228,'Policy Characteristics'!$C:$C,0)))</f>
        <v>25000</v>
      </c>
      <c r="N228" s="357">
        <f>IF(ISBLANK(INDEX('Policy Characteristics'!H:H,MATCH($C228,'Policy Characteristics'!$C:$C,0))),"",INDEX('Policy Characteristics'!H:H,MATCH($C228,'Policy Characteristics'!$C:$C,0)))</f>
        <v>500</v>
      </c>
      <c r="O228" s="357" t="str">
        <f>IF(ISBLANK(INDEX('Policy Characteristics'!I:I,MATCH($C228,'Policy Characteristics'!$C:$C,0))),"",INDEX('Policy Characteristics'!I:I,MATCH($C228,'Policy Characteristics'!$C:$C,0)))</f>
        <v>MW/year</v>
      </c>
      <c r="P228" s="357" t="str">
        <f>IF(ISBLANK(INDEX('Policy Characteristics'!J:J,MATCH($C228,'Policy Characteristics'!$C:$C,0))),"",INDEX('Policy Characteristics'!J:J,MATCH($C228,'Policy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8" s="357" t="str">
        <f>IF(ISBLANK(INDEX('Policy Characteristics'!K:K,MATCH($C228,'Policy Characteristics'!$C:$C,0))),"",INDEX('Policy Characteristics'!K:K,MATCH($C228,'Policy Characteristics'!$C:$C,0)))</f>
        <v>electricity-sector-main.html#early-ret</v>
      </c>
      <c r="R228" s="357" t="str">
        <f>IF(ISBLANK(INDEX('Policy Characteristics'!L:L,MATCH($C228,'Policy Characteristics'!$C:$C,0))),"",INDEX('Policy Characteristics'!L:L,MATCH($C228,'Policy Characteristics'!$C:$C,0)))</f>
        <v>early-retirement-of-power-plants.html</v>
      </c>
    </row>
    <row r="229" spans="1:18" x14ac:dyDescent="0.35">
      <c r="A229" s="357" t="str">
        <f>IF(ISBLANK(INDEX('Policy Characteristics'!A:A,MATCH($C229,'Policy Characteristics'!$C:$C,0))),"",INDEX('Policy Characteristics'!A:A,MATCH($C229,'Policy Characteristics'!$C:$C,0)))</f>
        <v>Electricity Supply</v>
      </c>
      <c r="B229" s="357" t="str">
        <f>IF(ISBLANK(INDEX('Policy Characteristics'!B:B,MATCH($C229,'Policy Characteristics'!$C:$C,0))),"",INDEX('Policy Characteristics'!B:B,MATCH($C229,'Policy Characteristics'!$C:$C,0)))</f>
        <v>Early Retirement of Power Plants</v>
      </c>
      <c r="C229" s="361" t="str">
        <f t="shared" si="20"/>
        <v>Annual Additional Capacity Retired due to Early Retirement Policy</v>
      </c>
      <c r="D229" s="9" t="s">
        <v>79</v>
      </c>
      <c r="E229" s="53"/>
      <c r="F229" s="9" t="s">
        <v>91</v>
      </c>
      <c r="G229" s="53"/>
      <c r="H229" s="54">
        <v>623</v>
      </c>
      <c r="I229" s="53" t="s">
        <v>45</v>
      </c>
      <c r="J229" s="359" t="str">
        <f>IF(ISBLANK(INDEX('Policy Characteristics'!D:D,MATCH($C229,'Policy Characteristics'!$C:$C,0))),"",INDEX('Policy Characteristics'!D:D,MATCH($C229,'Policy Characteristics'!$C:$C,0)))</f>
        <v>Early Retirement of Power Plants</v>
      </c>
      <c r="K229" s="357" t="str">
        <f>IF(ISBLANK(INDEX('Policy Characteristics'!E:E,MATCH($C229,'Policy Characteristics'!$C:$C,0))),"",INDEX('Policy Characteristics'!E:E,MATCH($C229,'Policy Characteristics'!$C:$C,0)))</f>
        <v>elec early retirement</v>
      </c>
      <c r="L229" s="357">
        <f>IF(ISBLANK(INDEX('Policy Characteristics'!F:F,MATCH($C229,'Policy Characteristics'!$C:$C,0))),"",INDEX('Policy Characteristics'!F:F,MATCH($C229,'Policy Characteristics'!$C:$C,0)))</f>
        <v>0</v>
      </c>
      <c r="M229" s="357">
        <f>IF(ISBLANK(INDEX('Policy Characteristics'!G:G,MATCH($C229,'Policy Characteristics'!$C:$C,0))),"",INDEX('Policy Characteristics'!G:G,MATCH($C229,'Policy Characteristics'!$C:$C,0)))</f>
        <v>25000</v>
      </c>
      <c r="N229" s="357">
        <f>IF(ISBLANK(INDEX('Policy Characteristics'!H:H,MATCH($C229,'Policy Characteristics'!$C:$C,0))),"",INDEX('Policy Characteristics'!H:H,MATCH($C229,'Policy Characteristics'!$C:$C,0)))</f>
        <v>500</v>
      </c>
      <c r="O229" s="357" t="str">
        <f>IF(ISBLANK(INDEX('Policy Characteristics'!I:I,MATCH($C229,'Policy Characteristics'!$C:$C,0))),"",INDEX('Policy Characteristics'!I:I,MATCH($C229,'Policy Characteristics'!$C:$C,0)))</f>
        <v>MW/year</v>
      </c>
      <c r="P229" s="357" t="str">
        <f>IF(ISBLANK(INDEX('Policy Characteristics'!J:J,MATCH($C229,'Policy Characteristics'!$C:$C,0))),"",INDEX('Policy Characteristics'!J:J,MATCH($C229,'Policy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9" s="357" t="str">
        <f>IF(ISBLANK(INDEX('Policy Characteristics'!K:K,MATCH($C229,'Policy Characteristics'!$C:$C,0))),"",INDEX('Policy Characteristics'!K:K,MATCH($C229,'Policy Characteristics'!$C:$C,0)))</f>
        <v>electricity-sector-main.html#early-ret</v>
      </c>
      <c r="R229" s="357" t="str">
        <f>IF(ISBLANK(INDEX('Policy Characteristics'!L:L,MATCH($C229,'Policy Characteristics'!$C:$C,0))),"",INDEX('Policy Characteristics'!L:L,MATCH($C229,'Policy Characteristics'!$C:$C,0)))</f>
        <v>early-retirement-of-power-plants.html</v>
      </c>
    </row>
    <row r="230" spans="1:18" x14ac:dyDescent="0.35">
      <c r="A230" s="357" t="str">
        <f>IF(ISBLANK(INDEX('Policy Characteristics'!A:A,MATCH($C230,'Policy Characteristics'!$C:$C,0))),"",INDEX('Policy Characteristics'!A:A,MATCH($C230,'Policy Characteristics'!$C:$C,0)))</f>
        <v>Electricity Supply</v>
      </c>
      <c r="B230" s="357" t="str">
        <f>IF(ISBLANK(INDEX('Policy Characteristics'!B:B,MATCH($C230,'Policy Characteristics'!$C:$C,0))),"",INDEX('Policy Characteristics'!B:B,MATCH($C230,'Policy Characteristics'!$C:$C,0)))</f>
        <v>Early Retirement of Power Plants</v>
      </c>
      <c r="C230" s="361" t="str">
        <f t="shared" si="20"/>
        <v>Annual Additional Capacity Retired due to Early Retirement Policy</v>
      </c>
      <c r="D230" s="9" t="s">
        <v>80</v>
      </c>
      <c r="E230" s="53"/>
      <c r="F230" s="9" t="s">
        <v>92</v>
      </c>
      <c r="G230" s="53"/>
      <c r="H230" s="54">
        <v>624</v>
      </c>
      <c r="I230" s="53" t="s">
        <v>45</v>
      </c>
      <c r="J230" s="359" t="str">
        <f>IF(ISBLANK(INDEX('Policy Characteristics'!D:D,MATCH($C230,'Policy Characteristics'!$C:$C,0))),"",INDEX('Policy Characteristics'!D:D,MATCH($C230,'Policy Characteristics'!$C:$C,0)))</f>
        <v>Early Retirement of Power Plants</v>
      </c>
      <c r="K230" s="357" t="str">
        <f>IF(ISBLANK(INDEX('Policy Characteristics'!E:E,MATCH($C230,'Policy Characteristics'!$C:$C,0))),"",INDEX('Policy Characteristics'!E:E,MATCH($C230,'Policy Characteristics'!$C:$C,0)))</f>
        <v>elec early retirement</v>
      </c>
      <c r="L230" s="357">
        <f>IF(ISBLANK(INDEX('Policy Characteristics'!F:F,MATCH($C230,'Policy Characteristics'!$C:$C,0))),"",INDEX('Policy Characteristics'!F:F,MATCH($C230,'Policy Characteristics'!$C:$C,0)))</f>
        <v>0</v>
      </c>
      <c r="M230" s="357">
        <f>IF(ISBLANK(INDEX('Policy Characteristics'!G:G,MATCH($C230,'Policy Characteristics'!$C:$C,0))),"",INDEX('Policy Characteristics'!G:G,MATCH($C230,'Policy Characteristics'!$C:$C,0)))</f>
        <v>25000</v>
      </c>
      <c r="N230" s="357">
        <f>IF(ISBLANK(INDEX('Policy Characteristics'!H:H,MATCH($C230,'Policy Characteristics'!$C:$C,0))),"",INDEX('Policy Characteristics'!H:H,MATCH($C230,'Policy Characteristics'!$C:$C,0)))</f>
        <v>500</v>
      </c>
      <c r="O230" s="357" t="str">
        <f>IF(ISBLANK(INDEX('Policy Characteristics'!I:I,MATCH($C230,'Policy Characteristics'!$C:$C,0))),"",INDEX('Policy Characteristics'!I:I,MATCH($C230,'Policy Characteristics'!$C:$C,0)))</f>
        <v>MW/year</v>
      </c>
      <c r="P230" s="357" t="str">
        <f>IF(ISBLANK(INDEX('Policy Characteristics'!J:J,MATCH($C230,'Policy Characteristics'!$C:$C,0))),"",INDEX('Policy Characteristics'!J:J,MATCH($C230,'Policy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0" s="357" t="str">
        <f>IF(ISBLANK(INDEX('Policy Characteristics'!K:K,MATCH($C230,'Policy Characteristics'!$C:$C,0))),"",INDEX('Policy Characteristics'!K:K,MATCH($C230,'Policy Characteristics'!$C:$C,0)))</f>
        <v>electricity-sector-main.html#early-ret</v>
      </c>
      <c r="R230" s="357" t="str">
        <f>IF(ISBLANK(INDEX('Policy Characteristics'!L:L,MATCH($C230,'Policy Characteristics'!$C:$C,0))),"",INDEX('Policy Characteristics'!L:L,MATCH($C230,'Policy Characteristics'!$C:$C,0)))</f>
        <v>early-retirement-of-power-plants.html</v>
      </c>
    </row>
    <row r="231" spans="1:18" x14ac:dyDescent="0.35">
      <c r="A231" s="357" t="str">
        <f>IF(ISBLANK(INDEX('Policy Characteristics'!A:A,MATCH($C231,'Policy Characteristics'!$C:$C,0))),"",INDEX('Policy Characteristics'!A:A,MATCH($C231,'Policy Characteristics'!$C:$C,0)))</f>
        <v>Electricity Supply</v>
      </c>
      <c r="B231" s="357" t="str">
        <f>IF(ISBLANK(INDEX('Policy Characteristics'!B:B,MATCH($C231,'Policy Characteristics'!$C:$C,0))),"",INDEX('Policy Characteristics'!B:B,MATCH($C231,'Policy Characteristics'!$C:$C,0)))</f>
        <v>Early Retirement of Power Plants</v>
      </c>
      <c r="C231" s="361" t="str">
        <f t="shared" si="20"/>
        <v>Annual Additional Capacity Retired due to Early Retirement Policy</v>
      </c>
      <c r="D231" s="9" t="s">
        <v>81</v>
      </c>
      <c r="E231" s="53"/>
      <c r="F231" s="9" t="s">
        <v>93</v>
      </c>
      <c r="G231" s="53"/>
      <c r="H231" s="54">
        <v>625</v>
      </c>
      <c r="I231" s="53" t="s">
        <v>45</v>
      </c>
      <c r="J231" s="359" t="str">
        <f>IF(ISBLANK(INDEX('Policy Characteristics'!D:D,MATCH($C231,'Policy Characteristics'!$C:$C,0))),"",INDEX('Policy Characteristics'!D:D,MATCH($C231,'Policy Characteristics'!$C:$C,0)))</f>
        <v>Early Retirement of Power Plants</v>
      </c>
      <c r="K231" s="357" t="str">
        <f>IF(ISBLANK(INDEX('Policy Characteristics'!E:E,MATCH($C231,'Policy Characteristics'!$C:$C,0))),"",INDEX('Policy Characteristics'!E:E,MATCH($C231,'Policy Characteristics'!$C:$C,0)))</f>
        <v>elec early retirement</v>
      </c>
      <c r="L231" s="357">
        <f>IF(ISBLANK(INDEX('Policy Characteristics'!F:F,MATCH($C231,'Policy Characteristics'!$C:$C,0))),"",INDEX('Policy Characteristics'!F:F,MATCH($C231,'Policy Characteristics'!$C:$C,0)))</f>
        <v>0</v>
      </c>
      <c r="M231" s="357">
        <f>IF(ISBLANK(INDEX('Policy Characteristics'!G:G,MATCH($C231,'Policy Characteristics'!$C:$C,0))),"",INDEX('Policy Characteristics'!G:G,MATCH($C231,'Policy Characteristics'!$C:$C,0)))</f>
        <v>25000</v>
      </c>
      <c r="N231" s="357">
        <f>IF(ISBLANK(INDEX('Policy Characteristics'!H:H,MATCH($C231,'Policy Characteristics'!$C:$C,0))),"",INDEX('Policy Characteristics'!H:H,MATCH($C231,'Policy Characteristics'!$C:$C,0)))</f>
        <v>500</v>
      </c>
      <c r="O231" s="357" t="str">
        <f>IF(ISBLANK(INDEX('Policy Characteristics'!I:I,MATCH($C231,'Policy Characteristics'!$C:$C,0))),"",INDEX('Policy Characteristics'!I:I,MATCH($C231,'Policy Characteristics'!$C:$C,0)))</f>
        <v>MW/year</v>
      </c>
      <c r="P231" s="357" t="str">
        <f>IF(ISBLANK(INDEX('Policy Characteristics'!J:J,MATCH($C231,'Policy Characteristics'!$C:$C,0))),"",INDEX('Policy Characteristics'!J:J,MATCH($C231,'Policy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1" s="357" t="str">
        <f>IF(ISBLANK(INDEX('Policy Characteristics'!K:K,MATCH($C231,'Policy Characteristics'!$C:$C,0))),"",INDEX('Policy Characteristics'!K:K,MATCH($C231,'Policy Characteristics'!$C:$C,0)))</f>
        <v>electricity-sector-main.html#early-ret</v>
      </c>
      <c r="R231" s="357" t="str">
        <f>IF(ISBLANK(INDEX('Policy Characteristics'!L:L,MATCH($C231,'Policy Characteristics'!$C:$C,0))),"",INDEX('Policy Characteristics'!L:L,MATCH($C231,'Policy Characteristics'!$C:$C,0)))</f>
        <v>early-retirement-of-power-plants.html</v>
      </c>
    </row>
    <row r="232" spans="1:18" x14ac:dyDescent="0.35">
      <c r="A232" s="357" t="str">
        <f>IF(ISBLANK(INDEX('Policy Characteristics'!A:A,MATCH($C232,'Policy Characteristics'!$C:$C,0))),"",INDEX('Policy Characteristics'!A:A,MATCH($C232,'Policy Characteristics'!$C:$C,0)))</f>
        <v>Electricity Supply</v>
      </c>
      <c r="B232" s="357" t="str">
        <f>IF(ISBLANK(INDEX('Policy Characteristics'!B:B,MATCH($C232,'Policy Characteristics'!$C:$C,0))),"",INDEX('Policy Characteristics'!B:B,MATCH($C232,'Policy Characteristics'!$C:$C,0)))</f>
        <v>Early Retirement of Power Plants</v>
      </c>
      <c r="C232" s="361" t="str">
        <f t="shared" si="20"/>
        <v>Annual Additional Capacity Retired due to Early Retirement Policy</v>
      </c>
      <c r="D232" s="9" t="s">
        <v>2476</v>
      </c>
      <c r="E232" s="53"/>
      <c r="F232" s="9" t="s">
        <v>462</v>
      </c>
      <c r="G232" s="53"/>
      <c r="H232" s="54">
        <v>626</v>
      </c>
      <c r="I232" s="53" t="s">
        <v>45</v>
      </c>
      <c r="J232" s="359" t="str">
        <f>IF(ISBLANK(INDEX('Policy Characteristics'!D:D,MATCH($C232,'Policy Characteristics'!$C:$C,0))),"",INDEX('Policy Characteristics'!D:D,MATCH($C232,'Policy Characteristics'!$C:$C,0)))</f>
        <v>Early Retirement of Power Plants</v>
      </c>
      <c r="K232" s="357" t="str">
        <f>IF(ISBLANK(INDEX('Policy Characteristics'!E:E,MATCH($C232,'Policy Characteristics'!$C:$C,0))),"",INDEX('Policy Characteristics'!E:E,MATCH($C232,'Policy Characteristics'!$C:$C,0)))</f>
        <v>elec early retirement</v>
      </c>
      <c r="L232" s="357">
        <f>IF(ISBLANK(INDEX('Policy Characteristics'!F:F,MATCH($C232,'Policy Characteristics'!$C:$C,0))),"",INDEX('Policy Characteristics'!F:F,MATCH($C232,'Policy Characteristics'!$C:$C,0)))</f>
        <v>0</v>
      </c>
      <c r="M232" s="357">
        <f>IF(ISBLANK(INDEX('Policy Characteristics'!G:G,MATCH($C232,'Policy Characteristics'!$C:$C,0))),"",INDEX('Policy Characteristics'!G:G,MATCH($C232,'Policy Characteristics'!$C:$C,0)))</f>
        <v>25000</v>
      </c>
      <c r="N232" s="357">
        <f>IF(ISBLANK(INDEX('Policy Characteristics'!H:H,MATCH($C232,'Policy Characteristics'!$C:$C,0))),"",INDEX('Policy Characteristics'!H:H,MATCH($C232,'Policy Characteristics'!$C:$C,0)))</f>
        <v>500</v>
      </c>
      <c r="O232" s="357" t="str">
        <f>IF(ISBLANK(INDEX('Policy Characteristics'!I:I,MATCH($C232,'Policy Characteristics'!$C:$C,0))),"",INDEX('Policy Characteristics'!I:I,MATCH($C232,'Policy Characteristics'!$C:$C,0)))</f>
        <v>MW/year</v>
      </c>
      <c r="P232" s="357" t="str">
        <f>IF(ISBLANK(INDEX('Policy Characteristics'!J:J,MATCH($C232,'Policy Characteristics'!$C:$C,0))),"",INDEX('Policy Characteristics'!J:J,MATCH($C232,'Policy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2" s="357" t="str">
        <f>IF(ISBLANK(INDEX('Policy Characteristics'!K:K,MATCH($C232,'Policy Characteristics'!$C:$C,0))),"",INDEX('Policy Characteristics'!K:K,MATCH($C232,'Policy Characteristics'!$C:$C,0)))</f>
        <v>electricity-sector-main.html#early-ret</v>
      </c>
      <c r="R232" s="357" t="str">
        <f>IF(ISBLANK(INDEX('Policy Characteristics'!L:L,MATCH($C232,'Policy Characteristics'!$C:$C,0))),"",INDEX('Policy Characteristics'!L:L,MATCH($C232,'Policy Characteristics'!$C:$C,0)))</f>
        <v>early-retirement-of-power-plants.html</v>
      </c>
    </row>
    <row r="233" spans="1:18" x14ac:dyDescent="0.35">
      <c r="A233" s="357" t="str">
        <f>IF(ISBLANK(INDEX('Policy Characteristics'!A:A,MATCH($C233,'Policy Characteristics'!$C:$C,0))),"",INDEX('Policy Characteristics'!A:A,MATCH($C233,'Policy Characteristics'!$C:$C,0)))</f>
        <v>Electricity Supply</v>
      </c>
      <c r="B233" s="357" t="str">
        <f>IF(ISBLANK(INDEX('Policy Characteristics'!B:B,MATCH($C233,'Policy Characteristics'!$C:$C,0))),"",INDEX('Policy Characteristics'!B:B,MATCH($C233,'Policy Characteristics'!$C:$C,0)))</f>
        <v>Early Retirement of Power Plants</v>
      </c>
      <c r="C233" s="361" t="str">
        <f t="shared" si="20"/>
        <v>Annual Additional Capacity Retired due to Early Retirement Policy</v>
      </c>
      <c r="D233" s="9" t="s">
        <v>329</v>
      </c>
      <c r="E233" s="53"/>
      <c r="F233" s="9" t="s">
        <v>331</v>
      </c>
      <c r="G233" s="53"/>
      <c r="H233" s="54">
        <v>627</v>
      </c>
      <c r="I233" s="53" t="s">
        <v>45</v>
      </c>
      <c r="J233" s="359" t="str">
        <f>IF(ISBLANK(INDEX('Policy Characteristics'!D:D,MATCH($C233,'Policy Characteristics'!$C:$C,0))),"",INDEX('Policy Characteristics'!D:D,MATCH($C233,'Policy Characteristics'!$C:$C,0)))</f>
        <v>Early Retirement of Power Plants</v>
      </c>
      <c r="K233" s="357" t="str">
        <f>IF(ISBLANK(INDEX('Policy Characteristics'!E:E,MATCH($C233,'Policy Characteristics'!$C:$C,0))),"",INDEX('Policy Characteristics'!E:E,MATCH($C233,'Policy Characteristics'!$C:$C,0)))</f>
        <v>elec early retirement</v>
      </c>
      <c r="L233" s="357">
        <f>IF(ISBLANK(INDEX('Policy Characteristics'!F:F,MATCH($C233,'Policy Characteristics'!$C:$C,0))),"",INDEX('Policy Characteristics'!F:F,MATCH($C233,'Policy Characteristics'!$C:$C,0)))</f>
        <v>0</v>
      </c>
      <c r="M233" s="357">
        <f>IF(ISBLANK(INDEX('Policy Characteristics'!G:G,MATCH($C233,'Policy Characteristics'!$C:$C,0))),"",INDEX('Policy Characteristics'!G:G,MATCH($C233,'Policy Characteristics'!$C:$C,0)))</f>
        <v>25000</v>
      </c>
      <c r="N233" s="357">
        <f>IF(ISBLANK(INDEX('Policy Characteristics'!H:H,MATCH($C233,'Policy Characteristics'!$C:$C,0))),"",INDEX('Policy Characteristics'!H:H,MATCH($C233,'Policy Characteristics'!$C:$C,0)))</f>
        <v>500</v>
      </c>
      <c r="O233" s="357" t="str">
        <f>IF(ISBLANK(INDEX('Policy Characteristics'!I:I,MATCH($C233,'Policy Characteristics'!$C:$C,0))),"",INDEX('Policy Characteristics'!I:I,MATCH($C233,'Policy Characteristics'!$C:$C,0)))</f>
        <v>MW/year</v>
      </c>
      <c r="P233" s="357" t="str">
        <f>IF(ISBLANK(INDEX('Policy Characteristics'!J:J,MATCH($C233,'Policy Characteristics'!$C:$C,0))),"",INDEX('Policy Characteristics'!J:J,MATCH($C233,'Policy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3" s="357" t="str">
        <f>IF(ISBLANK(INDEX('Policy Characteristics'!K:K,MATCH($C233,'Policy Characteristics'!$C:$C,0))),"",INDEX('Policy Characteristics'!K:K,MATCH($C233,'Policy Characteristics'!$C:$C,0)))</f>
        <v>electricity-sector-main.html#early-ret</v>
      </c>
      <c r="R233" s="357" t="str">
        <f>IF(ISBLANK(INDEX('Policy Characteristics'!L:L,MATCH($C233,'Policy Characteristics'!$C:$C,0))),"",INDEX('Policy Characteristics'!L:L,MATCH($C233,'Policy Characteristics'!$C:$C,0)))</f>
        <v>early-retirement-of-power-plants.html</v>
      </c>
    </row>
    <row r="234" spans="1:18" x14ac:dyDescent="0.35">
      <c r="A234" s="357" t="str">
        <f>IF(ISBLANK(INDEX('Policy Characteristics'!A:A,MATCH($C234,'Policy Characteristics'!$C:$C,0))),"",INDEX('Policy Characteristics'!A:A,MATCH($C234,'Policy Characteristics'!$C:$C,0)))</f>
        <v>Electricity Supply</v>
      </c>
      <c r="B234" s="357" t="str">
        <f>IF(ISBLANK(INDEX('Policy Characteristics'!B:B,MATCH($C234,'Policy Characteristics'!$C:$C,0))),"",INDEX('Policy Characteristics'!B:B,MATCH($C234,'Policy Characteristics'!$C:$C,0)))</f>
        <v>Early Retirement of Power Plants</v>
      </c>
      <c r="C234" s="361" t="str">
        <f t="shared" si="20"/>
        <v>Annual Additional Capacity Retired due to Early Retirement Policy</v>
      </c>
      <c r="D234" s="9" t="s">
        <v>330</v>
      </c>
      <c r="E234" s="53"/>
      <c r="F234" s="9" t="s">
        <v>332</v>
      </c>
      <c r="G234" s="53"/>
      <c r="H234" s="54">
        <v>628</v>
      </c>
      <c r="I234" s="53" t="s">
        <v>44</v>
      </c>
      <c r="J234" s="359" t="str">
        <f>IF(ISBLANK(INDEX('Policy Characteristics'!D:D,MATCH($C234,'Policy Characteristics'!$C:$C,0))),"",INDEX('Policy Characteristics'!D:D,MATCH($C234,'Policy Characteristics'!$C:$C,0)))</f>
        <v>Early Retirement of Power Plants</v>
      </c>
      <c r="K234" s="357" t="str">
        <f>IF(ISBLANK(INDEX('Policy Characteristics'!E:E,MATCH($C234,'Policy Characteristics'!$C:$C,0))),"",INDEX('Policy Characteristics'!E:E,MATCH($C234,'Policy Characteristics'!$C:$C,0)))</f>
        <v>elec early retirement</v>
      </c>
      <c r="L234" s="357">
        <f>IF(ISBLANK(INDEX('Policy Characteristics'!F:F,MATCH($C234,'Policy Characteristics'!$C:$C,0))),"",INDEX('Policy Characteristics'!F:F,MATCH($C234,'Policy Characteristics'!$C:$C,0)))</f>
        <v>0</v>
      </c>
      <c r="M234" s="357">
        <f>IF(ISBLANK(INDEX('Policy Characteristics'!G:G,MATCH($C234,'Policy Characteristics'!$C:$C,0))),"",INDEX('Policy Characteristics'!G:G,MATCH($C234,'Policy Characteristics'!$C:$C,0)))</f>
        <v>25000</v>
      </c>
      <c r="N234" s="357">
        <f>IF(ISBLANK(INDEX('Policy Characteristics'!H:H,MATCH($C234,'Policy Characteristics'!$C:$C,0))),"",INDEX('Policy Characteristics'!H:H,MATCH($C234,'Policy Characteristics'!$C:$C,0)))</f>
        <v>500</v>
      </c>
      <c r="O234" s="357" t="str">
        <f>IF(ISBLANK(INDEX('Policy Characteristics'!I:I,MATCH($C234,'Policy Characteristics'!$C:$C,0))),"",INDEX('Policy Characteristics'!I:I,MATCH($C234,'Policy Characteristics'!$C:$C,0)))</f>
        <v>MW/year</v>
      </c>
      <c r="P234" s="357" t="str">
        <f>IF(ISBLANK(INDEX('Policy Characteristics'!J:J,MATCH($C234,'Policy Characteristics'!$C:$C,0))),"",INDEX('Policy Characteristics'!J:J,MATCH($C234,'Policy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4" s="357" t="str">
        <f>IF(ISBLANK(INDEX('Policy Characteristics'!K:K,MATCH($C234,'Policy Characteristics'!$C:$C,0))),"",INDEX('Policy Characteristics'!K:K,MATCH($C234,'Policy Characteristics'!$C:$C,0)))</f>
        <v>electricity-sector-main.html#early-ret</v>
      </c>
      <c r="R234" s="357" t="str">
        <f>IF(ISBLANK(INDEX('Policy Characteristics'!L:L,MATCH($C234,'Policy Characteristics'!$C:$C,0))),"",INDEX('Policy Characteristics'!L:L,MATCH($C234,'Policy Characteristics'!$C:$C,0)))</f>
        <v>early-retirement-of-power-plants.html</v>
      </c>
    </row>
    <row r="235" spans="1:18" x14ac:dyDescent="0.35">
      <c r="A235" s="357" t="str">
        <f>IF(ISBLANK(INDEX('Policy Characteristics'!A:A,MATCH($C235,'Policy Characteristics'!$C:$C,0))),"",INDEX('Policy Characteristics'!A:A,MATCH($C235,'Policy Characteristics'!$C:$C,0)))</f>
        <v>Electricity Supply</v>
      </c>
      <c r="B235" s="357" t="str">
        <f>IF(ISBLANK(INDEX('Policy Characteristics'!B:B,MATCH($C235,'Policy Characteristics'!$C:$C,0))),"",INDEX('Policy Characteristics'!B:B,MATCH($C235,'Policy Characteristics'!$C:$C,0)))</f>
        <v>Early Retirement of Power Plants</v>
      </c>
      <c r="C235" s="361" t="str">
        <f t="shared" si="20"/>
        <v>Annual Additional Capacity Retired due to Early Retirement Policy</v>
      </c>
      <c r="D235" s="9" t="s">
        <v>470</v>
      </c>
      <c r="E235" s="53"/>
      <c r="F235" s="9" t="s">
        <v>469</v>
      </c>
      <c r="G235" s="53"/>
      <c r="H235" s="54">
        <v>590</v>
      </c>
      <c r="I235" s="53" t="s">
        <v>44</v>
      </c>
      <c r="J235" s="359" t="str">
        <f>IF(ISBLANK(INDEX('Policy Characteristics'!D:D,MATCH($C235,'Policy Characteristics'!$C:$C,0))),"",INDEX('Policy Characteristics'!D:D,MATCH($C235,'Policy Characteristics'!$C:$C,0)))</f>
        <v>Early Retirement of Power Plants</v>
      </c>
      <c r="K235" s="357" t="str">
        <f>IF(ISBLANK(INDEX('Policy Characteristics'!E:E,MATCH($C235,'Policy Characteristics'!$C:$C,0))),"",INDEX('Policy Characteristics'!E:E,MATCH($C235,'Policy Characteristics'!$C:$C,0)))</f>
        <v>elec early retirement</v>
      </c>
      <c r="L235" s="357">
        <f>IF(ISBLANK(INDEX('Policy Characteristics'!F:F,MATCH($C235,'Policy Characteristics'!$C:$C,0))),"",INDEX('Policy Characteristics'!F:F,MATCH($C235,'Policy Characteristics'!$C:$C,0)))</f>
        <v>0</v>
      </c>
      <c r="M235" s="357">
        <f>IF(ISBLANK(INDEX('Policy Characteristics'!G:G,MATCH($C235,'Policy Characteristics'!$C:$C,0))),"",INDEX('Policy Characteristics'!G:G,MATCH($C235,'Policy Characteristics'!$C:$C,0)))</f>
        <v>25000</v>
      </c>
      <c r="N235" s="357">
        <f>IF(ISBLANK(INDEX('Policy Characteristics'!H:H,MATCH($C235,'Policy Characteristics'!$C:$C,0))),"",INDEX('Policy Characteristics'!H:H,MATCH($C235,'Policy Characteristics'!$C:$C,0)))</f>
        <v>500</v>
      </c>
      <c r="O235" s="357" t="str">
        <f>IF(ISBLANK(INDEX('Policy Characteristics'!I:I,MATCH($C235,'Policy Characteristics'!$C:$C,0))),"",INDEX('Policy Characteristics'!I:I,MATCH($C235,'Policy Characteristics'!$C:$C,0)))</f>
        <v>MW/year</v>
      </c>
      <c r="P235" s="357" t="str">
        <f>IF(ISBLANK(INDEX('Policy Characteristics'!J:J,MATCH($C235,'Policy Characteristics'!$C:$C,0))),"",INDEX('Policy Characteristics'!J:J,MATCH($C235,'Policy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5" s="357" t="str">
        <f>IF(ISBLANK(INDEX('Policy Characteristics'!K:K,MATCH($C235,'Policy Characteristics'!$C:$C,0))),"",INDEX('Policy Characteristics'!K:K,MATCH($C235,'Policy Characteristics'!$C:$C,0)))</f>
        <v>electricity-sector-main.html#early-ret</v>
      </c>
      <c r="R235" s="357" t="str">
        <f>IF(ISBLANK(INDEX('Policy Characteristics'!L:L,MATCH($C235,'Policy Characteristics'!$C:$C,0))),"",INDEX('Policy Characteristics'!L:L,MATCH($C235,'Policy Characteristics'!$C:$C,0)))</f>
        <v>early-retirement-of-power-plants.html</v>
      </c>
    </row>
    <row r="236" spans="1:18" x14ac:dyDescent="0.35">
      <c r="A236" s="357" t="str">
        <f>IF(ISBLANK(INDEX('Policy Characteristics'!A:A,MATCH($C236,'Policy Characteristics'!$C:$C,0))),"",INDEX('Policy Characteristics'!A:A,MATCH($C236,'Policy Characteristics'!$C:$C,0)))</f>
        <v>Electricity Supply</v>
      </c>
      <c r="B236" s="357" t="str">
        <f>IF(ISBLANK(INDEX('Policy Characteristics'!B:B,MATCH($C236,'Policy Characteristics'!$C:$C,0))),"",INDEX('Policy Characteristics'!B:B,MATCH($C236,'Policy Characteristics'!$C:$C,0)))</f>
        <v>Early Retirement of Power Plants</v>
      </c>
      <c r="C236" s="361" t="str">
        <f t="shared" si="20"/>
        <v>Annual Additional Capacity Retired due to Early Retirement Policy</v>
      </c>
      <c r="D236" s="9" t="s">
        <v>479</v>
      </c>
      <c r="E236" s="53"/>
      <c r="F236" s="9" t="s">
        <v>480</v>
      </c>
      <c r="G236" s="53"/>
      <c r="H236" s="54">
        <v>629</v>
      </c>
      <c r="I236" s="53" t="s">
        <v>45</v>
      </c>
      <c r="J236" s="359" t="str">
        <f>IF(ISBLANK(INDEX('Policy Characteristics'!D:D,MATCH($C236,'Policy Characteristics'!$C:$C,0))),"",INDEX('Policy Characteristics'!D:D,MATCH($C236,'Policy Characteristics'!$C:$C,0)))</f>
        <v>Early Retirement of Power Plants</v>
      </c>
      <c r="K236" s="357" t="str">
        <f>IF(ISBLANK(INDEX('Policy Characteristics'!E:E,MATCH($C236,'Policy Characteristics'!$C:$C,0))),"",INDEX('Policy Characteristics'!E:E,MATCH($C236,'Policy Characteristics'!$C:$C,0)))</f>
        <v>elec early retirement</v>
      </c>
      <c r="L236" s="357">
        <f>IF(ISBLANK(INDEX('Policy Characteristics'!F:F,MATCH($C236,'Policy Characteristics'!$C:$C,0))),"",INDEX('Policy Characteristics'!F:F,MATCH($C236,'Policy Characteristics'!$C:$C,0)))</f>
        <v>0</v>
      </c>
      <c r="M236" s="357">
        <f>IF(ISBLANK(INDEX('Policy Characteristics'!G:G,MATCH($C236,'Policy Characteristics'!$C:$C,0))),"",INDEX('Policy Characteristics'!G:G,MATCH($C236,'Policy Characteristics'!$C:$C,0)))</f>
        <v>25000</v>
      </c>
      <c r="N236" s="357">
        <f>IF(ISBLANK(INDEX('Policy Characteristics'!H:H,MATCH($C236,'Policy Characteristics'!$C:$C,0))),"",INDEX('Policy Characteristics'!H:H,MATCH($C236,'Policy Characteristics'!$C:$C,0)))</f>
        <v>500</v>
      </c>
      <c r="O236" s="357" t="str">
        <f>IF(ISBLANK(INDEX('Policy Characteristics'!I:I,MATCH($C236,'Policy Characteristics'!$C:$C,0))),"",INDEX('Policy Characteristics'!I:I,MATCH($C236,'Policy Characteristics'!$C:$C,0)))</f>
        <v>MW/year</v>
      </c>
      <c r="P236" s="357" t="str">
        <f>IF(ISBLANK(INDEX('Policy Characteristics'!J:J,MATCH($C236,'Policy Characteristics'!$C:$C,0))),"",INDEX('Policy Characteristics'!J:J,MATCH($C236,'Policy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6" s="357" t="str">
        <f>IF(ISBLANK(INDEX('Policy Characteristics'!K:K,MATCH($C236,'Policy Characteristics'!$C:$C,0))),"",INDEX('Policy Characteristics'!K:K,MATCH($C236,'Policy Characteristics'!$C:$C,0)))</f>
        <v>electricity-sector-main.html#early-ret</v>
      </c>
      <c r="R236" s="357" t="str">
        <f>IF(ISBLANK(INDEX('Policy Characteristics'!L:L,MATCH($C236,'Policy Characteristics'!$C:$C,0))),"",INDEX('Policy Characteristics'!L:L,MATCH($C236,'Policy Characteristics'!$C:$C,0)))</f>
        <v>early-retirement-of-power-plants.html</v>
      </c>
    </row>
    <row r="237" spans="1:18" x14ac:dyDescent="0.35">
      <c r="A237" s="357" t="str">
        <f>IF(ISBLANK(INDEX('Policy Characteristics'!A:A,MATCH($C237,'Policy Characteristics'!$C:$C,0))),"",INDEX('Policy Characteristics'!A:A,MATCH($C237,'Policy Characteristics'!$C:$C,0)))</f>
        <v>Electricity Supply</v>
      </c>
      <c r="B237" s="357" t="str">
        <f>IF(ISBLANK(INDEX('Policy Characteristics'!B:B,MATCH($C237,'Policy Characteristics'!$C:$C,0))),"",INDEX('Policy Characteristics'!B:B,MATCH($C237,'Policy Characteristics'!$C:$C,0)))</f>
        <v>Early Retirement of Power Plants</v>
      </c>
      <c r="C237" s="361" t="str">
        <f t="shared" si="20"/>
        <v>Annual Additional Capacity Retired due to Early Retirement Policy</v>
      </c>
      <c r="D237" s="9" t="s">
        <v>2842</v>
      </c>
      <c r="E237" s="53"/>
      <c r="F237" s="9" t="s">
        <v>2524</v>
      </c>
      <c r="G237" s="53"/>
      <c r="H237" s="54">
        <v>630</v>
      </c>
      <c r="I237" s="53" t="s">
        <v>45</v>
      </c>
      <c r="J237" s="359" t="str">
        <f>IF(ISBLANK(INDEX('Policy Characteristics'!D:D,MATCH($C237,'Policy Characteristics'!$C:$C,0))),"",INDEX('Policy Characteristics'!D:D,MATCH($C237,'Policy Characteristics'!$C:$C,0)))</f>
        <v>Early Retirement of Power Plants</v>
      </c>
      <c r="K237" s="357" t="str">
        <f>IF(ISBLANK(INDEX('Policy Characteristics'!E:E,MATCH($C237,'Policy Characteristics'!$C:$C,0))),"",INDEX('Policy Characteristics'!E:E,MATCH($C237,'Policy Characteristics'!$C:$C,0)))</f>
        <v>elec early retirement</v>
      </c>
      <c r="L237" s="357">
        <f>IF(ISBLANK(INDEX('Policy Characteristics'!F:F,MATCH($C237,'Policy Characteristics'!$C:$C,0))),"",INDEX('Policy Characteristics'!F:F,MATCH($C237,'Policy Characteristics'!$C:$C,0)))</f>
        <v>0</v>
      </c>
      <c r="M237" s="357">
        <f>IF(ISBLANK(INDEX('Policy Characteristics'!G:G,MATCH($C237,'Policy Characteristics'!$C:$C,0))),"",INDEX('Policy Characteristics'!G:G,MATCH($C237,'Policy Characteristics'!$C:$C,0)))</f>
        <v>25000</v>
      </c>
      <c r="N237" s="357">
        <f>IF(ISBLANK(INDEX('Policy Characteristics'!H:H,MATCH($C237,'Policy Characteristics'!$C:$C,0))),"",INDEX('Policy Characteristics'!H:H,MATCH($C237,'Policy Characteristics'!$C:$C,0)))</f>
        <v>500</v>
      </c>
      <c r="O237" s="357" t="str">
        <f>IF(ISBLANK(INDEX('Policy Characteristics'!I:I,MATCH($C237,'Policy Characteristics'!$C:$C,0))),"",INDEX('Policy Characteristics'!I:I,MATCH($C237,'Policy Characteristics'!$C:$C,0)))</f>
        <v>MW/year</v>
      </c>
      <c r="P237" s="357" t="str">
        <f>IF(ISBLANK(INDEX('Policy Characteristics'!J:J,MATCH($C237,'Policy Characteristics'!$C:$C,0))),"",INDEX('Policy Characteristics'!J:J,MATCH($C237,'Policy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7" s="357" t="str">
        <f>IF(ISBLANK(INDEX('Policy Characteristics'!K:K,MATCH($C237,'Policy Characteristics'!$C:$C,0))),"",INDEX('Policy Characteristics'!K:K,MATCH($C237,'Policy Characteristics'!$C:$C,0)))</f>
        <v>electricity-sector-main.html#early-ret</v>
      </c>
      <c r="R237" s="357" t="str">
        <f>IF(ISBLANK(INDEX('Policy Characteristics'!L:L,MATCH($C237,'Policy Characteristics'!$C:$C,0))),"",INDEX('Policy Characteristics'!L:L,MATCH($C237,'Policy Characteristics'!$C:$C,0)))</f>
        <v>early-retirement-of-power-plants.html</v>
      </c>
    </row>
    <row r="238" spans="1:18" x14ac:dyDescent="0.35">
      <c r="A238" s="357" t="str">
        <f>IF(ISBLANK(INDEX('Policy Characteristics'!A:A,MATCH($C238,'Policy Characteristics'!$C:$C,0))),"",INDEX('Policy Characteristics'!A:A,MATCH($C238,'Policy Characteristics'!$C:$C,0)))</f>
        <v>Electricity Supply</v>
      </c>
      <c r="B238" s="357" t="str">
        <f>IF(ISBLANK(INDEX('Policy Characteristics'!B:B,MATCH($C238,'Policy Characteristics'!$C:$C,0))),"",INDEX('Policy Characteristics'!B:B,MATCH($C238,'Policy Characteristics'!$C:$C,0)))</f>
        <v>Early Retirement of Power Plants</v>
      </c>
      <c r="C238" s="361" t="str">
        <f t="shared" si="20"/>
        <v>Annual Additional Capacity Retired due to Early Retirement Policy</v>
      </c>
      <c r="D238" s="9" t="s">
        <v>2843</v>
      </c>
      <c r="E238" s="53"/>
      <c r="F238" s="9" t="s">
        <v>2673</v>
      </c>
      <c r="G238" s="53"/>
      <c r="H238" s="54">
        <v>631</v>
      </c>
      <c r="I238" s="53" t="s">
        <v>45</v>
      </c>
      <c r="J238" s="359" t="str">
        <f>IF(ISBLANK(INDEX('Policy Characteristics'!D:D,MATCH($C238,'Policy Characteristics'!$C:$C,0))),"",INDEX('Policy Characteristics'!D:D,MATCH($C238,'Policy Characteristics'!$C:$C,0)))</f>
        <v>Early Retirement of Power Plants</v>
      </c>
      <c r="K238" s="357" t="str">
        <f>IF(ISBLANK(INDEX('Policy Characteristics'!E:E,MATCH($C238,'Policy Characteristics'!$C:$C,0))),"",INDEX('Policy Characteristics'!E:E,MATCH($C238,'Policy Characteristics'!$C:$C,0)))</f>
        <v>elec early retirement</v>
      </c>
      <c r="L238" s="357">
        <f>IF(ISBLANK(INDEX('Policy Characteristics'!F:F,MATCH($C238,'Policy Characteristics'!$C:$C,0))),"",INDEX('Policy Characteristics'!F:F,MATCH($C238,'Policy Characteristics'!$C:$C,0)))</f>
        <v>0</v>
      </c>
      <c r="M238" s="357">
        <f>IF(ISBLANK(INDEX('Policy Characteristics'!G:G,MATCH($C238,'Policy Characteristics'!$C:$C,0))),"",INDEX('Policy Characteristics'!G:G,MATCH($C238,'Policy Characteristics'!$C:$C,0)))</f>
        <v>25000</v>
      </c>
      <c r="N238" s="357">
        <f>IF(ISBLANK(INDEX('Policy Characteristics'!H:H,MATCH($C238,'Policy Characteristics'!$C:$C,0))),"",INDEX('Policy Characteristics'!H:H,MATCH($C238,'Policy Characteristics'!$C:$C,0)))</f>
        <v>500</v>
      </c>
      <c r="O238" s="357" t="str">
        <f>IF(ISBLANK(INDEX('Policy Characteristics'!I:I,MATCH($C238,'Policy Characteristics'!$C:$C,0))),"",INDEX('Policy Characteristics'!I:I,MATCH($C238,'Policy Characteristics'!$C:$C,0)))</f>
        <v>MW/year</v>
      </c>
      <c r="P238" s="357" t="str">
        <f>IF(ISBLANK(INDEX('Policy Characteristics'!J:J,MATCH($C238,'Policy Characteristics'!$C:$C,0))),"",INDEX('Policy Characteristics'!J:J,MATCH($C238,'Policy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8" s="357" t="str">
        <f>IF(ISBLANK(INDEX('Policy Characteristics'!K:K,MATCH($C238,'Policy Characteristics'!$C:$C,0))),"",INDEX('Policy Characteristics'!K:K,MATCH($C238,'Policy Characteristics'!$C:$C,0)))</f>
        <v>electricity-sector-main.html#early-ret</v>
      </c>
      <c r="R238" s="357" t="str">
        <f>IF(ISBLANK(INDEX('Policy Characteristics'!L:L,MATCH($C238,'Policy Characteristics'!$C:$C,0))),"",INDEX('Policy Characteristics'!L:L,MATCH($C238,'Policy Characteristics'!$C:$C,0)))</f>
        <v>early-retirement-of-power-plants.html</v>
      </c>
    </row>
    <row r="239" spans="1:18" x14ac:dyDescent="0.35">
      <c r="A239" s="357" t="str">
        <f>IF(ISBLANK(INDEX('Policy Characteristics'!A:A,MATCH($C239,'Policy Characteristics'!$C:$C,0))),"",INDEX('Policy Characteristics'!A:A,MATCH($C239,'Policy Characteristics'!$C:$C,0)))</f>
        <v>Electricity Supply</v>
      </c>
      <c r="B239" s="357" t="str">
        <f>IF(ISBLANK(INDEX('Policy Characteristics'!B:B,MATCH($C239,'Policy Characteristics'!$C:$C,0))),"",INDEX('Policy Characteristics'!B:B,MATCH($C239,'Policy Characteristics'!$C:$C,0)))</f>
        <v>Early Retirement of Power Plants</v>
      </c>
      <c r="C239" s="361" t="str">
        <f t="shared" si="20"/>
        <v>Annual Additional Capacity Retired due to Early Retirement Policy</v>
      </c>
      <c r="D239" s="9" t="s">
        <v>2844</v>
      </c>
      <c r="E239" s="53"/>
      <c r="F239" s="9" t="s">
        <v>2526</v>
      </c>
      <c r="G239" s="53"/>
      <c r="H239" s="54">
        <v>632</v>
      </c>
      <c r="I239" s="53" t="s">
        <v>45</v>
      </c>
      <c r="J239" s="359" t="str">
        <f>IF(ISBLANK(INDEX('Policy Characteristics'!D:D,MATCH($C239,'Policy Characteristics'!$C:$C,0))),"",INDEX('Policy Characteristics'!D:D,MATCH($C239,'Policy Characteristics'!$C:$C,0)))</f>
        <v>Early Retirement of Power Plants</v>
      </c>
      <c r="K239" s="357" t="str">
        <f>IF(ISBLANK(INDEX('Policy Characteristics'!E:E,MATCH($C239,'Policy Characteristics'!$C:$C,0))),"",INDEX('Policy Characteristics'!E:E,MATCH($C239,'Policy Characteristics'!$C:$C,0)))</f>
        <v>elec early retirement</v>
      </c>
      <c r="L239" s="357">
        <f>IF(ISBLANK(INDEX('Policy Characteristics'!F:F,MATCH($C239,'Policy Characteristics'!$C:$C,0))),"",INDEX('Policy Characteristics'!F:F,MATCH($C239,'Policy Characteristics'!$C:$C,0)))</f>
        <v>0</v>
      </c>
      <c r="M239" s="357">
        <f>IF(ISBLANK(INDEX('Policy Characteristics'!G:G,MATCH($C239,'Policy Characteristics'!$C:$C,0))),"",INDEX('Policy Characteristics'!G:G,MATCH($C239,'Policy Characteristics'!$C:$C,0)))</f>
        <v>25000</v>
      </c>
      <c r="N239" s="357">
        <f>IF(ISBLANK(INDEX('Policy Characteristics'!H:H,MATCH($C239,'Policy Characteristics'!$C:$C,0))),"",INDEX('Policy Characteristics'!H:H,MATCH($C239,'Policy Characteristics'!$C:$C,0)))</f>
        <v>500</v>
      </c>
      <c r="O239" s="357" t="str">
        <f>IF(ISBLANK(INDEX('Policy Characteristics'!I:I,MATCH($C239,'Policy Characteristics'!$C:$C,0))),"",INDEX('Policy Characteristics'!I:I,MATCH($C239,'Policy Characteristics'!$C:$C,0)))</f>
        <v>MW/year</v>
      </c>
      <c r="P239" s="357" t="str">
        <f>IF(ISBLANK(INDEX('Policy Characteristics'!J:J,MATCH($C239,'Policy Characteristics'!$C:$C,0))),"",INDEX('Policy Characteristics'!J:J,MATCH($C239,'Policy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9" s="357" t="str">
        <f>IF(ISBLANK(INDEX('Policy Characteristics'!K:K,MATCH($C239,'Policy Characteristics'!$C:$C,0))),"",INDEX('Policy Characteristics'!K:K,MATCH($C239,'Policy Characteristics'!$C:$C,0)))</f>
        <v>electricity-sector-main.html#early-ret</v>
      </c>
      <c r="R239" s="357" t="str">
        <f>IF(ISBLANK(INDEX('Policy Characteristics'!L:L,MATCH($C239,'Policy Characteristics'!$C:$C,0))),"",INDEX('Policy Characteristics'!L:L,MATCH($C239,'Policy Characteristics'!$C:$C,0)))</f>
        <v>early-retirement-of-power-plants.html</v>
      </c>
    </row>
    <row r="240" spans="1:18" x14ac:dyDescent="0.35">
      <c r="A240" s="357" t="str">
        <f>IF(ISBLANK(INDEX('Policy Characteristics'!A:A,MATCH($C240,'Policy Characteristics'!$C:$C,0))),"",INDEX('Policy Characteristics'!A:A,MATCH($C240,'Policy Characteristics'!$C:$C,0)))</f>
        <v>Electricity Supply</v>
      </c>
      <c r="B240" s="357" t="str">
        <f>IF(ISBLANK(INDEX('Policy Characteristics'!B:B,MATCH($C240,'Policy Characteristics'!$C:$C,0))),"",INDEX('Policy Characteristics'!B:B,MATCH($C240,'Policy Characteristics'!$C:$C,0)))</f>
        <v>Grid-Scale Electricity Storage</v>
      </c>
      <c r="C240" s="362" t="s">
        <v>3091</v>
      </c>
      <c r="D240" s="53"/>
      <c r="E240" s="53"/>
      <c r="F240" s="53"/>
      <c r="G240" s="53"/>
      <c r="H240" s="54">
        <v>33</v>
      </c>
      <c r="I240" s="53" t="s">
        <v>44</v>
      </c>
      <c r="J240" s="359" t="str">
        <f>IF(ISBLANK(INDEX('Policy Characteristics'!D:D,MATCH($C240,'Policy Characteristics'!$C:$C,0))),"",INDEX('Policy Characteristics'!D:D,MATCH($C240,'Policy Characteristics'!$C:$C,0)))</f>
        <v>Grid-Scale Electricity Storage</v>
      </c>
      <c r="K240" s="357" t="str">
        <f>IF(ISBLANK(INDEX('Policy Characteristics'!E:E,MATCH($C240,'Policy Characteristics'!$C:$C,0))),"",INDEX('Policy Characteristics'!E:E,MATCH($C240,'Policy Characteristics'!$C:$C,0)))</f>
        <v>elec storage growth</v>
      </c>
      <c r="L240" s="379">
        <f>IF(ISBLANK(INDEX('Policy Characteristics'!F:F,MATCH($C240,'Policy Characteristics'!$C:$C,0))),"",INDEX('Policy Characteristics'!F:F,MATCH($C240,'Policy Characteristics'!$C:$C,0)))</f>
        <v>0</v>
      </c>
      <c r="M240" s="379">
        <f>IF(ISBLANK(INDEX('Policy Characteristics'!G:G,MATCH($C240,'Policy Characteristics'!$C:$C,0))),"",INDEX('Policy Characteristics'!G:G,MATCH($C240,'Policy Characteristics'!$C:$C,0)))</f>
        <v>1</v>
      </c>
      <c r="N240" s="379">
        <f>IF(ISBLANK(INDEX('Policy Characteristics'!H:H,MATCH($C240,'Policy Characteristics'!$C:$C,0))),"",INDEX('Policy Characteristics'!H:H,MATCH($C240,'Policy Characteristics'!$C:$C,0)))</f>
        <v>0.01</v>
      </c>
      <c r="O240" s="357" t="str">
        <f>IF(ISBLANK(INDEX('Policy Characteristics'!I:I,MATCH($C240,'Policy Characteristics'!$C:$C,0))),"",INDEX('Policy Characteristics'!I:I,MATCH($C240,'Policy Characteristics'!$C:$C,0)))</f>
        <v>% of potential achieved</v>
      </c>
      <c r="P240" s="357" t="str">
        <f>IF(ISBLANK(INDEX('Policy Characteristics'!J:J,MATCH($C240,'Policy Characteristics'!$C:$C,0))),"",INDEX('Policy Characteristics'!J:J,MATCH($C240,'Policy Characteristics'!$C:$C,0)))</f>
        <v>**Description:** This policy causes grid-scale electricity storage from chemical batteries to increase above the amount predicted in the BAU Scenario. // **Guidance for setting values:** In 2019, the U.S. had about 1,400 MW of grid battery storage.  The BAU scenario is based on EIA AEO data and sees grid battery capacity reach 17,400 MW by 2050.  The additional potential is based on NREL's Renewable Electricity Futures Study (80% RE-ITI (2014) scenario) and suggests the U.S. could reach 120,000 MW of grid battery storage by 2050.</v>
      </c>
      <c r="Q240" s="357" t="str">
        <f>IF(ISBLANK(INDEX('Policy Characteristics'!K:K,MATCH($C240,'Policy Characteristics'!$C:$C,0))),"",INDEX('Policy Characteristics'!K:K,MATCH($C240,'Policy Characteristics'!$C:$C,0)))</f>
        <v>electricity-sector-main.html#storage</v>
      </c>
      <c r="R240" s="357" t="str">
        <f>IF(ISBLANK(INDEX('Policy Characteristics'!L:L,MATCH($C240,'Policy Characteristics'!$C:$C,0))),"",INDEX('Policy Characteristics'!L:L,MATCH($C240,'Policy Characteristics'!$C:$C,0)))</f>
        <v>grid-scale-electricity-storage.html</v>
      </c>
    </row>
    <row r="241" spans="1:18" x14ac:dyDescent="0.35">
      <c r="A241" s="357" t="str">
        <f>IF(ISBLANK(INDEX('Policy Characteristics'!A:A,MATCH($C241,'Policy Characteristics'!$C:$C,0))),"",INDEX('Policy Characteristics'!A:A,MATCH($C241,'Policy Characteristics'!$C:$C,0)))</f>
        <v>Electricity Supply</v>
      </c>
      <c r="B241" s="357" t="str">
        <f>IF(ISBLANK(INDEX('Policy Characteristics'!B:B,MATCH($C241,'Policy Characteristics'!$C:$C,0))),"",INDEX('Policy Characteristics'!B:B,MATCH($C241,'Policy Characteristics'!$C:$C,0)))</f>
        <v>Increase Transmission</v>
      </c>
      <c r="C241" s="362" t="s">
        <v>298</v>
      </c>
      <c r="D241" s="53"/>
      <c r="E241" s="53"/>
      <c r="F241" s="53"/>
      <c r="G241" s="53"/>
      <c r="H241" s="54">
        <v>34</v>
      </c>
      <c r="I241" s="53" t="s">
        <v>44</v>
      </c>
      <c r="J241" s="359" t="str">
        <f>IF(ISBLANK(INDEX('Policy Characteristics'!D:D,MATCH($C241,'Policy Characteristics'!$C:$C,0))),"",INDEX('Policy Characteristics'!D:D,MATCH($C241,'Policy Characteristics'!$C:$C,0)))</f>
        <v>Increase Transmission</v>
      </c>
      <c r="K241" s="357" t="str">
        <f>IF(ISBLANK(INDEX('Policy Characteristics'!E:E,MATCH($C241,'Policy Characteristics'!$C:$C,0))),"",INDEX('Policy Characteristics'!E:E,MATCH($C241,'Policy Characteristics'!$C:$C,0)))</f>
        <v>elec transmission growth</v>
      </c>
      <c r="L241" s="379">
        <f>IF(ISBLANK(INDEX('Policy Characteristics'!F:F,MATCH($C241,'Policy Characteristics'!$C:$C,0))),"",INDEX('Policy Characteristics'!F:F,MATCH($C241,'Policy Characteristics'!$C:$C,0)))</f>
        <v>0</v>
      </c>
      <c r="M241" s="379">
        <f>IF(ISBLANK(INDEX('Policy Characteristics'!G:G,MATCH($C241,'Policy Characteristics'!$C:$C,0))),"",INDEX('Policy Characteristics'!G:G,MATCH($C241,'Policy Characteristics'!$C:$C,0)))</f>
        <v>1.1299999999999999</v>
      </c>
      <c r="N241" s="379">
        <f>IF(ISBLANK(INDEX('Policy Characteristics'!H:H,MATCH($C241,'Policy Characteristics'!$C:$C,0))),"",INDEX('Policy Characteristics'!H:H,MATCH($C241,'Policy Characteristics'!$C:$C,0)))</f>
        <v>0.01</v>
      </c>
      <c r="O241" s="357" t="str">
        <f>IF(ISBLANK(INDEX('Policy Characteristics'!I:I,MATCH($C241,'Policy Characteristics'!$C:$C,0))),"",INDEX('Policy Characteristics'!I:I,MATCH($C241,'Policy Characteristics'!$C:$C,0)))</f>
        <v>% increase in transmission capacity</v>
      </c>
      <c r="P241" s="357" t="str">
        <f>IF(ISBLANK(INDEX('Policy Characteristics'!J:J,MATCH($C241,'Policy Characteristics'!$C:$C,0))),"",INDEX('Policy Characteristics'!J:J,MATCH($C241,'Policy Characteristics'!$C:$C,0)))</f>
        <v>**Description:**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roughly 37 million MW-miles of new transmission capacity, an increase of 21% beyond the existing 150-200 million MW-miles.</v>
      </c>
      <c r="Q241" s="357" t="str">
        <f>IF(ISBLANK(INDEX('Policy Characteristics'!K:K,MATCH($C241,'Policy Characteristics'!$C:$C,0))),"",INDEX('Policy Characteristics'!K:K,MATCH($C241,'Policy Characteristics'!$C:$C,0)))</f>
        <v>electricity-sector-main.html#transmission</v>
      </c>
      <c r="R241" s="357" t="str">
        <f>IF(ISBLANK(INDEX('Policy Characteristics'!L:L,MATCH($C241,'Policy Characteristics'!$C:$C,0))),"",INDEX('Policy Characteristics'!L:L,MATCH($C241,'Policy Characteristics'!$C:$C,0)))</f>
        <v>increase-transmission.html</v>
      </c>
    </row>
    <row r="242" spans="1:18" x14ac:dyDescent="0.35">
      <c r="A242" s="357" t="str">
        <f>IF(ISBLANK(INDEX('Policy Characteristics'!A:A,MATCH($C242,'Policy Characteristics'!$C:$C,0))),"",INDEX('Policy Characteristics'!A:A,MATCH($C242,'Policy Characteristics'!$C:$C,0)))</f>
        <v>Electricity Supply</v>
      </c>
      <c r="B242" s="357" t="str">
        <f>IF(ISBLANK(INDEX('Policy Characteristics'!B:B,MATCH($C242,'Policy Characteristics'!$C:$C,0))),"",INDEX('Policy Characteristics'!B:B,MATCH($C242,'Policy Characteristics'!$C:$C,0)))</f>
        <v>Non BAU Capacity Retirement Schedule</v>
      </c>
      <c r="C242" s="362" t="s">
        <v>3146</v>
      </c>
      <c r="D242" s="53" t="s">
        <v>473</v>
      </c>
      <c r="E242" s="53"/>
      <c r="F242" s="53" t="s">
        <v>472</v>
      </c>
      <c r="G242" s="53"/>
      <c r="H242" s="54">
        <v>860</v>
      </c>
      <c r="I242" s="53" t="s">
        <v>45</v>
      </c>
      <c r="J242" s="359" t="str">
        <f>IF(ISBLANK(INDEX('Policy Characteristics'!D:D,MATCH($C242,'Policy Characteristics'!$C:$C,0))),"",INDEX('Policy Characteristics'!D:D,MATCH($C242,'Policy Characteristics'!$C:$C,0)))</f>
        <v>Non BAU Capacity Retirement Schedule</v>
      </c>
      <c r="K242" s="357" t="str">
        <f>IF(ISBLANK(INDEX('Policy Characteristics'!E:E,MATCH($C242,'Policy Characteristics'!$C:$C,0))),"",INDEX('Policy Characteristics'!E:E,MATCH($C242,'Policy Characteristics'!$C:$C,0)))</f>
        <v/>
      </c>
      <c r="L242" s="357">
        <f>IF(ISBLANK(INDEX('Policy Characteristics'!F:F,MATCH($C242,'Policy Characteristics'!$C:$C,0))),"",INDEX('Policy Characteristics'!F:F,MATCH($C242,'Policy Characteristics'!$C:$C,0)))</f>
        <v>0</v>
      </c>
      <c r="M242" s="357">
        <f>IF(ISBLANK(INDEX('Policy Characteristics'!G:G,MATCH($C242,'Policy Characteristics'!$C:$C,0))),"",INDEX('Policy Characteristics'!G:G,MATCH($C242,'Policy Characteristics'!$C:$C,0)))</f>
        <v>1</v>
      </c>
      <c r="N242" s="357">
        <f>IF(ISBLANK(INDEX('Policy Characteristics'!H:H,MATCH($C242,'Policy Characteristics'!$C:$C,0))),"",INDEX('Policy Characteristics'!H:H,MATCH($C242,'Policy Characteristics'!$C:$C,0)))</f>
        <v>1</v>
      </c>
      <c r="O242" s="357" t="str">
        <f>IF(ISBLANK(INDEX('Policy Characteristics'!I:I,MATCH($C242,'Policy Characteristics'!$C:$C,0))),"",INDEX('Policy Characteristics'!I:I,MATCH($C242,'Policy Characteristics'!$C:$C,0)))</f>
        <v>on/off</v>
      </c>
      <c r="P242" s="357" t="str">
        <f>IF(ISBLANK(INDEX('Policy Characteristics'!J:J,MATCH($C242,'Policy Characteristics'!$C:$C,0))),"",INDEX('Policy Characteristics'!J:J,MATCH($C242,'Policy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2" s="357" t="str">
        <f>IF(ISBLANK(INDEX('Policy Characteristics'!K:K,MATCH($C242,'Policy Characteristics'!$C:$C,0))),"",INDEX('Policy Characteristics'!K:K,MATCH($C242,'Policy Characteristics'!$C:$C,0)))</f>
        <v/>
      </c>
      <c r="R242" s="357" t="str">
        <f>IF(ISBLANK(INDEX('Policy Characteristics'!L:L,MATCH($C242,'Policy Characteristics'!$C:$C,0))),"",INDEX('Policy Characteristics'!L:L,MATCH($C242,'Policy Characteristics'!$C:$C,0)))</f>
        <v/>
      </c>
    </row>
    <row r="243" spans="1:18" x14ac:dyDescent="0.35">
      <c r="A243" s="357" t="str">
        <f>IF(ISBLANK(INDEX('Policy Characteristics'!A:A,MATCH($C243,'Policy Characteristics'!$C:$C,0))),"",INDEX('Policy Characteristics'!A:A,MATCH($C243,'Policy Characteristics'!$C:$C,0)))</f>
        <v>Electricity Supply</v>
      </c>
      <c r="B243" s="357" t="str">
        <f>IF(ISBLANK(INDEX('Policy Characteristics'!B:B,MATCH($C243,'Policy Characteristics'!$C:$C,0))),"",INDEX('Policy Characteristics'!B:B,MATCH($C243,'Policy Characteristics'!$C:$C,0)))</f>
        <v>Non BAU Capacity Retirement Schedule</v>
      </c>
      <c r="C243" s="361" t="str">
        <f t="shared" ref="C243:C257" si="21">C$242</f>
        <v>Boolean Use Non BAU Capacity Retirement Schedule</v>
      </c>
      <c r="D243" s="9" t="s">
        <v>327</v>
      </c>
      <c r="E243" s="53"/>
      <c r="F243" s="9" t="s">
        <v>328</v>
      </c>
      <c r="G243" s="53"/>
      <c r="H243" s="54">
        <v>861</v>
      </c>
      <c r="I243" s="53" t="s">
        <v>45</v>
      </c>
      <c r="J243" s="359" t="str">
        <f>IF(ISBLANK(INDEX('Policy Characteristics'!D:D,MATCH($C243,'Policy Characteristics'!$C:$C,0))),"",INDEX('Policy Characteristics'!D:D,MATCH($C243,'Policy Characteristics'!$C:$C,0)))</f>
        <v>Non BAU Capacity Retirement Schedule</v>
      </c>
      <c r="K243" s="357" t="str">
        <f>IF(ISBLANK(INDEX('Policy Characteristics'!E:E,MATCH($C243,'Policy Characteristics'!$C:$C,0))),"",INDEX('Policy Characteristics'!E:E,MATCH($C243,'Policy Characteristics'!$C:$C,0)))</f>
        <v/>
      </c>
      <c r="L243" s="357">
        <f>IF(ISBLANK(INDEX('Policy Characteristics'!F:F,MATCH($C243,'Policy Characteristics'!$C:$C,0))),"",INDEX('Policy Characteristics'!F:F,MATCH($C243,'Policy Characteristics'!$C:$C,0)))</f>
        <v>0</v>
      </c>
      <c r="M243" s="357">
        <f>IF(ISBLANK(INDEX('Policy Characteristics'!G:G,MATCH($C243,'Policy Characteristics'!$C:$C,0))),"",INDEX('Policy Characteristics'!G:G,MATCH($C243,'Policy Characteristics'!$C:$C,0)))</f>
        <v>1</v>
      </c>
      <c r="N243" s="357">
        <f>IF(ISBLANK(INDEX('Policy Characteristics'!H:H,MATCH($C243,'Policy Characteristics'!$C:$C,0))),"",INDEX('Policy Characteristics'!H:H,MATCH($C243,'Policy Characteristics'!$C:$C,0)))</f>
        <v>1</v>
      </c>
      <c r="O243" s="357" t="str">
        <f>IF(ISBLANK(INDEX('Policy Characteristics'!I:I,MATCH($C243,'Policy Characteristics'!$C:$C,0))),"",INDEX('Policy Characteristics'!I:I,MATCH($C243,'Policy Characteristics'!$C:$C,0)))</f>
        <v>on/off</v>
      </c>
      <c r="P243" s="357" t="str">
        <f>IF(ISBLANK(INDEX('Policy Characteristics'!J:J,MATCH($C243,'Policy Characteristics'!$C:$C,0))),"",INDEX('Policy Characteristics'!J:J,MATCH($C243,'Policy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3" s="357" t="str">
        <f>IF(ISBLANK(INDEX('Policy Characteristics'!K:K,MATCH($C243,'Policy Characteristics'!$C:$C,0))),"",INDEX('Policy Characteristics'!K:K,MATCH($C243,'Policy Characteristics'!$C:$C,0)))</f>
        <v/>
      </c>
      <c r="R243" s="357" t="str">
        <f>IF(ISBLANK(INDEX('Policy Characteristics'!L:L,MATCH($C243,'Policy Characteristics'!$C:$C,0))),"",INDEX('Policy Characteristics'!L:L,MATCH($C243,'Policy Characteristics'!$C:$C,0)))</f>
        <v/>
      </c>
    </row>
    <row r="244" spans="1:18" x14ac:dyDescent="0.35">
      <c r="A244" s="357" t="str">
        <f>IF(ISBLANK(INDEX('Policy Characteristics'!A:A,MATCH($C244,'Policy Characteristics'!$C:$C,0))),"",INDEX('Policy Characteristics'!A:A,MATCH($C244,'Policy Characteristics'!$C:$C,0)))</f>
        <v>Electricity Supply</v>
      </c>
      <c r="B244" s="357" t="str">
        <f>IF(ISBLANK(INDEX('Policy Characteristics'!B:B,MATCH($C244,'Policy Characteristics'!$C:$C,0))),"",INDEX('Policy Characteristics'!B:B,MATCH($C244,'Policy Characteristics'!$C:$C,0)))</f>
        <v>Non BAU Capacity Retirement Schedule</v>
      </c>
      <c r="C244" s="361" t="str">
        <f t="shared" si="21"/>
        <v>Boolean Use Non BAU Capacity Retirement Schedule</v>
      </c>
      <c r="D244" s="9" t="s">
        <v>77</v>
      </c>
      <c r="E244" s="53"/>
      <c r="F244" s="9" t="s">
        <v>89</v>
      </c>
      <c r="G244" s="53"/>
      <c r="H244" s="54">
        <v>862</v>
      </c>
      <c r="I244" s="53" t="s">
        <v>44</v>
      </c>
      <c r="J244" s="359" t="str">
        <f>IF(ISBLANK(INDEX('Policy Characteristics'!D:D,MATCH($C244,'Policy Characteristics'!$C:$C,0))),"",INDEX('Policy Characteristics'!D:D,MATCH($C244,'Policy Characteristics'!$C:$C,0)))</f>
        <v>Non BAU Capacity Retirement Schedule</v>
      </c>
      <c r="K244" s="357" t="str">
        <f>IF(ISBLANK(INDEX('Policy Characteristics'!E:E,MATCH($C244,'Policy Characteristics'!$C:$C,0))),"",INDEX('Policy Characteristics'!E:E,MATCH($C244,'Policy Characteristics'!$C:$C,0)))</f>
        <v/>
      </c>
      <c r="L244" s="357">
        <f>IF(ISBLANK(INDEX('Policy Characteristics'!F:F,MATCH($C244,'Policy Characteristics'!$C:$C,0))),"",INDEX('Policy Characteristics'!F:F,MATCH($C244,'Policy Characteristics'!$C:$C,0)))</f>
        <v>0</v>
      </c>
      <c r="M244" s="357">
        <f>IF(ISBLANK(INDEX('Policy Characteristics'!G:G,MATCH($C244,'Policy Characteristics'!$C:$C,0))),"",INDEX('Policy Characteristics'!G:G,MATCH($C244,'Policy Characteristics'!$C:$C,0)))</f>
        <v>1</v>
      </c>
      <c r="N244" s="357">
        <f>IF(ISBLANK(INDEX('Policy Characteristics'!H:H,MATCH($C244,'Policy Characteristics'!$C:$C,0))),"",INDEX('Policy Characteristics'!H:H,MATCH($C244,'Policy Characteristics'!$C:$C,0)))</f>
        <v>1</v>
      </c>
      <c r="O244" s="357" t="str">
        <f>IF(ISBLANK(INDEX('Policy Characteristics'!I:I,MATCH($C244,'Policy Characteristics'!$C:$C,0))),"",INDEX('Policy Characteristics'!I:I,MATCH($C244,'Policy Characteristics'!$C:$C,0)))</f>
        <v>on/off</v>
      </c>
      <c r="P244" s="357" t="str">
        <f>IF(ISBLANK(INDEX('Policy Characteristics'!J:J,MATCH($C244,'Policy Characteristics'!$C:$C,0))),"",INDEX('Policy Characteristics'!J:J,MATCH($C244,'Policy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4" s="357" t="str">
        <f>IF(ISBLANK(INDEX('Policy Characteristics'!K:K,MATCH($C244,'Policy Characteristics'!$C:$C,0))),"",INDEX('Policy Characteristics'!K:K,MATCH($C244,'Policy Characteristics'!$C:$C,0)))</f>
        <v/>
      </c>
      <c r="R244" s="357" t="str">
        <f>IF(ISBLANK(INDEX('Policy Characteristics'!L:L,MATCH($C244,'Policy Characteristics'!$C:$C,0))),"",INDEX('Policy Characteristics'!L:L,MATCH($C244,'Policy Characteristics'!$C:$C,0)))</f>
        <v/>
      </c>
    </row>
    <row r="245" spans="1:18" x14ac:dyDescent="0.35">
      <c r="A245" s="357" t="str">
        <f>IF(ISBLANK(INDEX('Policy Characteristics'!A:A,MATCH($C245,'Policy Characteristics'!$C:$C,0))),"",INDEX('Policy Characteristics'!A:A,MATCH($C245,'Policy Characteristics'!$C:$C,0)))</f>
        <v>Electricity Supply</v>
      </c>
      <c r="B245" s="357" t="str">
        <f>IF(ISBLANK(INDEX('Policy Characteristics'!B:B,MATCH($C245,'Policy Characteristics'!$C:$C,0))),"",INDEX('Policy Characteristics'!B:B,MATCH($C245,'Policy Characteristics'!$C:$C,0)))</f>
        <v>Non BAU Capacity Retirement Schedule</v>
      </c>
      <c r="C245" s="361" t="str">
        <f t="shared" si="21"/>
        <v>Boolean Use Non BAU Capacity Retirement Schedule</v>
      </c>
      <c r="D245" s="9" t="s">
        <v>78</v>
      </c>
      <c r="E245" s="53"/>
      <c r="F245" s="9" t="s">
        <v>90</v>
      </c>
      <c r="G245" s="53"/>
      <c r="H245" s="54">
        <v>863</v>
      </c>
      <c r="I245" s="53" t="s">
        <v>45</v>
      </c>
      <c r="J245" s="359" t="str">
        <f>IF(ISBLANK(INDEX('Policy Characteristics'!D:D,MATCH($C245,'Policy Characteristics'!$C:$C,0))),"",INDEX('Policy Characteristics'!D:D,MATCH($C245,'Policy Characteristics'!$C:$C,0)))</f>
        <v>Non BAU Capacity Retirement Schedule</v>
      </c>
      <c r="K245" s="357" t="str">
        <f>IF(ISBLANK(INDEX('Policy Characteristics'!E:E,MATCH($C245,'Policy Characteristics'!$C:$C,0))),"",INDEX('Policy Characteristics'!E:E,MATCH($C245,'Policy Characteristics'!$C:$C,0)))</f>
        <v/>
      </c>
      <c r="L245" s="357">
        <f>IF(ISBLANK(INDEX('Policy Characteristics'!F:F,MATCH($C245,'Policy Characteristics'!$C:$C,0))),"",INDEX('Policy Characteristics'!F:F,MATCH($C245,'Policy Characteristics'!$C:$C,0)))</f>
        <v>0</v>
      </c>
      <c r="M245" s="357">
        <f>IF(ISBLANK(INDEX('Policy Characteristics'!G:G,MATCH($C245,'Policy Characteristics'!$C:$C,0))),"",INDEX('Policy Characteristics'!G:G,MATCH($C245,'Policy Characteristics'!$C:$C,0)))</f>
        <v>1</v>
      </c>
      <c r="N245" s="357">
        <f>IF(ISBLANK(INDEX('Policy Characteristics'!H:H,MATCH($C245,'Policy Characteristics'!$C:$C,0))),"",INDEX('Policy Characteristics'!H:H,MATCH($C245,'Policy Characteristics'!$C:$C,0)))</f>
        <v>1</v>
      </c>
      <c r="O245" s="357" t="str">
        <f>IF(ISBLANK(INDEX('Policy Characteristics'!I:I,MATCH($C245,'Policy Characteristics'!$C:$C,0))),"",INDEX('Policy Characteristics'!I:I,MATCH($C245,'Policy Characteristics'!$C:$C,0)))</f>
        <v>on/off</v>
      </c>
      <c r="P245" s="357" t="str">
        <f>IF(ISBLANK(INDEX('Policy Characteristics'!J:J,MATCH($C245,'Policy Characteristics'!$C:$C,0))),"",INDEX('Policy Characteristics'!J:J,MATCH($C245,'Policy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5" s="357" t="str">
        <f>IF(ISBLANK(INDEX('Policy Characteristics'!K:K,MATCH($C245,'Policy Characteristics'!$C:$C,0))),"",INDEX('Policy Characteristics'!K:K,MATCH($C245,'Policy Characteristics'!$C:$C,0)))</f>
        <v/>
      </c>
      <c r="R245" s="357" t="str">
        <f>IF(ISBLANK(INDEX('Policy Characteristics'!L:L,MATCH($C245,'Policy Characteristics'!$C:$C,0))),"",INDEX('Policy Characteristics'!L:L,MATCH($C245,'Policy Characteristics'!$C:$C,0)))</f>
        <v/>
      </c>
    </row>
    <row r="246" spans="1:18" x14ac:dyDescent="0.35">
      <c r="A246" s="357" t="str">
        <f>IF(ISBLANK(INDEX('Policy Characteristics'!A:A,MATCH($C246,'Policy Characteristics'!$C:$C,0))),"",INDEX('Policy Characteristics'!A:A,MATCH($C246,'Policy Characteristics'!$C:$C,0)))</f>
        <v>Electricity Supply</v>
      </c>
      <c r="B246" s="357" t="str">
        <f>IF(ISBLANK(INDEX('Policy Characteristics'!B:B,MATCH($C246,'Policy Characteristics'!$C:$C,0))),"",INDEX('Policy Characteristics'!B:B,MATCH($C246,'Policy Characteristics'!$C:$C,0)))</f>
        <v>Non BAU Capacity Retirement Schedule</v>
      </c>
      <c r="C246" s="361" t="str">
        <f t="shared" si="21"/>
        <v>Boolean Use Non BAU Capacity Retirement Schedule</v>
      </c>
      <c r="D246" s="9" t="s">
        <v>474</v>
      </c>
      <c r="E246" s="53"/>
      <c r="F246" s="9" t="s">
        <v>477</v>
      </c>
      <c r="G246" s="53"/>
      <c r="H246" s="54">
        <v>864</v>
      </c>
      <c r="I246" s="53" t="s">
        <v>45</v>
      </c>
      <c r="J246" s="359" t="str">
        <f>IF(ISBLANK(INDEX('Policy Characteristics'!D:D,MATCH($C246,'Policy Characteristics'!$C:$C,0))),"",INDEX('Policy Characteristics'!D:D,MATCH($C246,'Policy Characteristics'!$C:$C,0)))</f>
        <v>Non BAU Capacity Retirement Schedule</v>
      </c>
      <c r="K246" s="357" t="str">
        <f>IF(ISBLANK(INDEX('Policy Characteristics'!E:E,MATCH($C246,'Policy Characteristics'!$C:$C,0))),"",INDEX('Policy Characteristics'!E:E,MATCH($C246,'Policy Characteristics'!$C:$C,0)))</f>
        <v/>
      </c>
      <c r="L246" s="357">
        <f>IF(ISBLANK(INDEX('Policy Characteristics'!F:F,MATCH($C246,'Policy Characteristics'!$C:$C,0))),"",INDEX('Policy Characteristics'!F:F,MATCH($C246,'Policy Characteristics'!$C:$C,0)))</f>
        <v>0</v>
      </c>
      <c r="M246" s="357">
        <f>IF(ISBLANK(INDEX('Policy Characteristics'!G:G,MATCH($C246,'Policy Characteristics'!$C:$C,0))),"",INDEX('Policy Characteristics'!G:G,MATCH($C246,'Policy Characteristics'!$C:$C,0)))</f>
        <v>1</v>
      </c>
      <c r="N246" s="357">
        <f>IF(ISBLANK(INDEX('Policy Characteristics'!H:H,MATCH($C246,'Policy Characteristics'!$C:$C,0))),"",INDEX('Policy Characteristics'!H:H,MATCH($C246,'Policy Characteristics'!$C:$C,0)))</f>
        <v>1</v>
      </c>
      <c r="O246" s="357" t="str">
        <f>IF(ISBLANK(INDEX('Policy Characteristics'!I:I,MATCH($C246,'Policy Characteristics'!$C:$C,0))),"",INDEX('Policy Characteristics'!I:I,MATCH($C246,'Policy Characteristics'!$C:$C,0)))</f>
        <v>on/off</v>
      </c>
      <c r="P246" s="357" t="str">
        <f>IF(ISBLANK(INDEX('Policy Characteristics'!J:J,MATCH($C246,'Policy Characteristics'!$C:$C,0))),"",INDEX('Policy Characteristics'!J:J,MATCH($C246,'Policy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6" s="357" t="str">
        <f>IF(ISBLANK(INDEX('Policy Characteristics'!K:K,MATCH($C246,'Policy Characteristics'!$C:$C,0))),"",INDEX('Policy Characteristics'!K:K,MATCH($C246,'Policy Characteristics'!$C:$C,0)))</f>
        <v/>
      </c>
      <c r="R246" s="357" t="str">
        <f>IF(ISBLANK(INDEX('Policy Characteristics'!L:L,MATCH($C246,'Policy Characteristics'!$C:$C,0))),"",INDEX('Policy Characteristics'!L:L,MATCH($C246,'Policy Characteristics'!$C:$C,0)))</f>
        <v/>
      </c>
    </row>
    <row r="247" spans="1:18" x14ac:dyDescent="0.35">
      <c r="A247" s="357" t="str">
        <f>IF(ISBLANK(INDEX('Policy Characteristics'!A:A,MATCH($C247,'Policy Characteristics'!$C:$C,0))),"",INDEX('Policy Characteristics'!A:A,MATCH($C247,'Policy Characteristics'!$C:$C,0)))</f>
        <v>Electricity Supply</v>
      </c>
      <c r="B247" s="357" t="str">
        <f>IF(ISBLANK(INDEX('Policy Characteristics'!B:B,MATCH($C247,'Policy Characteristics'!$C:$C,0))),"",INDEX('Policy Characteristics'!B:B,MATCH($C247,'Policy Characteristics'!$C:$C,0)))</f>
        <v>Non BAU Capacity Retirement Schedule</v>
      </c>
      <c r="C247" s="361" t="str">
        <f t="shared" si="21"/>
        <v>Boolean Use Non BAU Capacity Retirement Schedule</v>
      </c>
      <c r="D247" s="9" t="s">
        <v>79</v>
      </c>
      <c r="E247" s="53"/>
      <c r="F247" s="9" t="s">
        <v>91</v>
      </c>
      <c r="G247" s="53"/>
      <c r="H247" s="54">
        <v>865</v>
      </c>
      <c r="I247" s="53" t="s">
        <v>45</v>
      </c>
      <c r="J247" s="359" t="str">
        <f>IF(ISBLANK(INDEX('Policy Characteristics'!D:D,MATCH($C247,'Policy Characteristics'!$C:$C,0))),"",INDEX('Policy Characteristics'!D:D,MATCH($C247,'Policy Characteristics'!$C:$C,0)))</f>
        <v>Non BAU Capacity Retirement Schedule</v>
      </c>
      <c r="K247" s="357" t="str">
        <f>IF(ISBLANK(INDEX('Policy Characteristics'!E:E,MATCH($C247,'Policy Characteristics'!$C:$C,0))),"",INDEX('Policy Characteristics'!E:E,MATCH($C247,'Policy Characteristics'!$C:$C,0)))</f>
        <v/>
      </c>
      <c r="L247" s="357">
        <f>IF(ISBLANK(INDEX('Policy Characteristics'!F:F,MATCH($C247,'Policy Characteristics'!$C:$C,0))),"",INDEX('Policy Characteristics'!F:F,MATCH($C247,'Policy Characteristics'!$C:$C,0)))</f>
        <v>0</v>
      </c>
      <c r="M247" s="357">
        <f>IF(ISBLANK(INDEX('Policy Characteristics'!G:G,MATCH($C247,'Policy Characteristics'!$C:$C,0))),"",INDEX('Policy Characteristics'!G:G,MATCH($C247,'Policy Characteristics'!$C:$C,0)))</f>
        <v>1</v>
      </c>
      <c r="N247" s="357">
        <f>IF(ISBLANK(INDEX('Policy Characteristics'!H:H,MATCH($C247,'Policy Characteristics'!$C:$C,0))),"",INDEX('Policy Characteristics'!H:H,MATCH($C247,'Policy Characteristics'!$C:$C,0)))</f>
        <v>1</v>
      </c>
      <c r="O247" s="357" t="str">
        <f>IF(ISBLANK(INDEX('Policy Characteristics'!I:I,MATCH($C247,'Policy Characteristics'!$C:$C,0))),"",INDEX('Policy Characteristics'!I:I,MATCH($C247,'Policy Characteristics'!$C:$C,0)))</f>
        <v>on/off</v>
      </c>
      <c r="P247" s="357" t="str">
        <f>IF(ISBLANK(INDEX('Policy Characteristics'!J:J,MATCH($C247,'Policy Characteristics'!$C:$C,0))),"",INDEX('Policy Characteristics'!J:J,MATCH($C247,'Policy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7" s="357" t="str">
        <f>IF(ISBLANK(INDEX('Policy Characteristics'!K:K,MATCH($C247,'Policy Characteristics'!$C:$C,0))),"",INDEX('Policy Characteristics'!K:K,MATCH($C247,'Policy Characteristics'!$C:$C,0)))</f>
        <v/>
      </c>
      <c r="R247" s="357" t="str">
        <f>IF(ISBLANK(INDEX('Policy Characteristics'!L:L,MATCH($C247,'Policy Characteristics'!$C:$C,0))),"",INDEX('Policy Characteristics'!L:L,MATCH($C247,'Policy Characteristics'!$C:$C,0)))</f>
        <v/>
      </c>
    </row>
    <row r="248" spans="1:18" x14ac:dyDescent="0.35">
      <c r="A248" s="357" t="str">
        <f>IF(ISBLANK(INDEX('Policy Characteristics'!A:A,MATCH($C248,'Policy Characteristics'!$C:$C,0))),"",INDEX('Policy Characteristics'!A:A,MATCH($C248,'Policy Characteristics'!$C:$C,0)))</f>
        <v>Electricity Supply</v>
      </c>
      <c r="B248" s="357" t="str">
        <f>IF(ISBLANK(INDEX('Policy Characteristics'!B:B,MATCH($C248,'Policy Characteristics'!$C:$C,0))),"",INDEX('Policy Characteristics'!B:B,MATCH($C248,'Policy Characteristics'!$C:$C,0)))</f>
        <v>Non BAU Capacity Retirement Schedule</v>
      </c>
      <c r="C248" s="361" t="str">
        <f t="shared" si="21"/>
        <v>Boolean Use Non BAU Capacity Retirement Schedule</v>
      </c>
      <c r="D248" s="9" t="s">
        <v>80</v>
      </c>
      <c r="E248" s="53"/>
      <c r="F248" s="9" t="s">
        <v>92</v>
      </c>
      <c r="G248" s="53"/>
      <c r="H248" s="54">
        <v>866</v>
      </c>
      <c r="I248" s="53" t="s">
        <v>45</v>
      </c>
      <c r="J248" s="359" t="str">
        <f>IF(ISBLANK(INDEX('Policy Characteristics'!D:D,MATCH($C248,'Policy Characteristics'!$C:$C,0))),"",INDEX('Policy Characteristics'!D:D,MATCH($C248,'Policy Characteristics'!$C:$C,0)))</f>
        <v>Non BAU Capacity Retirement Schedule</v>
      </c>
      <c r="K248" s="357" t="str">
        <f>IF(ISBLANK(INDEX('Policy Characteristics'!E:E,MATCH($C248,'Policy Characteristics'!$C:$C,0))),"",INDEX('Policy Characteristics'!E:E,MATCH($C248,'Policy Characteristics'!$C:$C,0)))</f>
        <v/>
      </c>
      <c r="L248" s="357">
        <f>IF(ISBLANK(INDEX('Policy Characteristics'!F:F,MATCH($C248,'Policy Characteristics'!$C:$C,0))),"",INDEX('Policy Characteristics'!F:F,MATCH($C248,'Policy Characteristics'!$C:$C,0)))</f>
        <v>0</v>
      </c>
      <c r="M248" s="357">
        <f>IF(ISBLANK(INDEX('Policy Characteristics'!G:G,MATCH($C248,'Policy Characteristics'!$C:$C,0))),"",INDEX('Policy Characteristics'!G:G,MATCH($C248,'Policy Characteristics'!$C:$C,0)))</f>
        <v>1</v>
      </c>
      <c r="N248" s="357">
        <f>IF(ISBLANK(INDEX('Policy Characteristics'!H:H,MATCH($C248,'Policy Characteristics'!$C:$C,0))),"",INDEX('Policy Characteristics'!H:H,MATCH($C248,'Policy Characteristics'!$C:$C,0)))</f>
        <v>1</v>
      </c>
      <c r="O248" s="357" t="str">
        <f>IF(ISBLANK(INDEX('Policy Characteristics'!I:I,MATCH($C248,'Policy Characteristics'!$C:$C,0))),"",INDEX('Policy Characteristics'!I:I,MATCH($C248,'Policy Characteristics'!$C:$C,0)))</f>
        <v>on/off</v>
      </c>
      <c r="P248" s="357" t="str">
        <f>IF(ISBLANK(INDEX('Policy Characteristics'!J:J,MATCH($C248,'Policy Characteristics'!$C:$C,0))),"",INDEX('Policy Characteristics'!J:J,MATCH($C248,'Policy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8" s="357" t="str">
        <f>IF(ISBLANK(INDEX('Policy Characteristics'!K:K,MATCH($C248,'Policy Characteristics'!$C:$C,0))),"",INDEX('Policy Characteristics'!K:K,MATCH($C248,'Policy Characteristics'!$C:$C,0)))</f>
        <v/>
      </c>
      <c r="R248" s="357" t="str">
        <f>IF(ISBLANK(INDEX('Policy Characteristics'!L:L,MATCH($C248,'Policy Characteristics'!$C:$C,0))),"",INDEX('Policy Characteristics'!L:L,MATCH($C248,'Policy Characteristics'!$C:$C,0)))</f>
        <v/>
      </c>
    </row>
    <row r="249" spans="1:18" x14ac:dyDescent="0.35">
      <c r="A249" s="357" t="str">
        <f>IF(ISBLANK(INDEX('Policy Characteristics'!A:A,MATCH($C249,'Policy Characteristics'!$C:$C,0))),"",INDEX('Policy Characteristics'!A:A,MATCH($C249,'Policy Characteristics'!$C:$C,0)))</f>
        <v>Electricity Supply</v>
      </c>
      <c r="B249" s="357" t="str">
        <f>IF(ISBLANK(INDEX('Policy Characteristics'!B:B,MATCH($C249,'Policy Characteristics'!$C:$C,0))),"",INDEX('Policy Characteristics'!B:B,MATCH($C249,'Policy Characteristics'!$C:$C,0)))</f>
        <v>Non BAU Capacity Retirement Schedule</v>
      </c>
      <c r="C249" s="361" t="str">
        <f t="shared" si="21"/>
        <v>Boolean Use Non BAU Capacity Retirement Schedule</v>
      </c>
      <c r="D249" s="9" t="s">
        <v>81</v>
      </c>
      <c r="E249" s="53"/>
      <c r="F249" s="9" t="s">
        <v>93</v>
      </c>
      <c r="G249" s="53"/>
      <c r="H249" s="54">
        <v>867</v>
      </c>
      <c r="I249" s="53" t="s">
        <v>45</v>
      </c>
      <c r="J249" s="359" t="str">
        <f>IF(ISBLANK(INDEX('Policy Characteristics'!D:D,MATCH($C249,'Policy Characteristics'!$C:$C,0))),"",INDEX('Policy Characteristics'!D:D,MATCH($C249,'Policy Characteristics'!$C:$C,0)))</f>
        <v>Non BAU Capacity Retirement Schedule</v>
      </c>
      <c r="K249" s="357" t="str">
        <f>IF(ISBLANK(INDEX('Policy Characteristics'!E:E,MATCH($C249,'Policy Characteristics'!$C:$C,0))),"",INDEX('Policy Characteristics'!E:E,MATCH($C249,'Policy Characteristics'!$C:$C,0)))</f>
        <v/>
      </c>
      <c r="L249" s="357">
        <f>IF(ISBLANK(INDEX('Policy Characteristics'!F:F,MATCH($C249,'Policy Characteristics'!$C:$C,0))),"",INDEX('Policy Characteristics'!F:F,MATCH($C249,'Policy Characteristics'!$C:$C,0)))</f>
        <v>0</v>
      </c>
      <c r="M249" s="357">
        <f>IF(ISBLANK(INDEX('Policy Characteristics'!G:G,MATCH($C249,'Policy Characteristics'!$C:$C,0))),"",INDEX('Policy Characteristics'!G:G,MATCH($C249,'Policy Characteristics'!$C:$C,0)))</f>
        <v>1</v>
      </c>
      <c r="N249" s="357">
        <f>IF(ISBLANK(INDEX('Policy Characteristics'!H:H,MATCH($C249,'Policy Characteristics'!$C:$C,0))),"",INDEX('Policy Characteristics'!H:H,MATCH($C249,'Policy Characteristics'!$C:$C,0)))</f>
        <v>1</v>
      </c>
      <c r="O249" s="357" t="str">
        <f>IF(ISBLANK(INDEX('Policy Characteristics'!I:I,MATCH($C249,'Policy Characteristics'!$C:$C,0))),"",INDEX('Policy Characteristics'!I:I,MATCH($C249,'Policy Characteristics'!$C:$C,0)))</f>
        <v>on/off</v>
      </c>
      <c r="P249" s="357" t="str">
        <f>IF(ISBLANK(INDEX('Policy Characteristics'!J:J,MATCH($C249,'Policy Characteristics'!$C:$C,0))),"",INDEX('Policy Characteristics'!J:J,MATCH($C249,'Policy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9" s="357" t="str">
        <f>IF(ISBLANK(INDEX('Policy Characteristics'!K:K,MATCH($C249,'Policy Characteristics'!$C:$C,0))),"",INDEX('Policy Characteristics'!K:K,MATCH($C249,'Policy Characteristics'!$C:$C,0)))</f>
        <v/>
      </c>
      <c r="R249" s="357" t="str">
        <f>IF(ISBLANK(INDEX('Policy Characteristics'!L:L,MATCH($C249,'Policy Characteristics'!$C:$C,0))),"",INDEX('Policy Characteristics'!L:L,MATCH($C249,'Policy Characteristics'!$C:$C,0)))</f>
        <v/>
      </c>
    </row>
    <row r="250" spans="1:18" x14ac:dyDescent="0.35">
      <c r="A250" s="357" t="str">
        <f>IF(ISBLANK(INDEX('Policy Characteristics'!A:A,MATCH($C250,'Policy Characteristics'!$C:$C,0))),"",INDEX('Policy Characteristics'!A:A,MATCH($C250,'Policy Characteristics'!$C:$C,0)))</f>
        <v>Electricity Supply</v>
      </c>
      <c r="B250" s="357" t="str">
        <f>IF(ISBLANK(INDEX('Policy Characteristics'!B:B,MATCH($C250,'Policy Characteristics'!$C:$C,0))),"",INDEX('Policy Characteristics'!B:B,MATCH($C250,'Policy Characteristics'!$C:$C,0)))</f>
        <v>Non BAU Capacity Retirement Schedule</v>
      </c>
      <c r="C250" s="361" t="str">
        <f t="shared" si="21"/>
        <v>Boolean Use Non BAU Capacity Retirement Schedule</v>
      </c>
      <c r="D250" s="9" t="s">
        <v>2476</v>
      </c>
      <c r="E250" s="53"/>
      <c r="F250" s="9" t="s">
        <v>462</v>
      </c>
      <c r="G250" s="53"/>
      <c r="H250" s="54">
        <v>868</v>
      </c>
      <c r="I250" s="53" t="s">
        <v>45</v>
      </c>
      <c r="J250" s="359" t="str">
        <f>IF(ISBLANK(INDEX('Policy Characteristics'!D:D,MATCH($C250,'Policy Characteristics'!$C:$C,0))),"",INDEX('Policy Characteristics'!D:D,MATCH($C250,'Policy Characteristics'!$C:$C,0)))</f>
        <v>Non BAU Capacity Retirement Schedule</v>
      </c>
      <c r="K250" s="357" t="str">
        <f>IF(ISBLANK(INDEX('Policy Characteristics'!E:E,MATCH($C250,'Policy Characteristics'!$C:$C,0))),"",INDEX('Policy Characteristics'!E:E,MATCH($C250,'Policy Characteristics'!$C:$C,0)))</f>
        <v/>
      </c>
      <c r="L250" s="357">
        <f>IF(ISBLANK(INDEX('Policy Characteristics'!F:F,MATCH($C250,'Policy Characteristics'!$C:$C,0))),"",INDEX('Policy Characteristics'!F:F,MATCH($C250,'Policy Characteristics'!$C:$C,0)))</f>
        <v>0</v>
      </c>
      <c r="M250" s="357">
        <f>IF(ISBLANK(INDEX('Policy Characteristics'!G:G,MATCH($C250,'Policy Characteristics'!$C:$C,0))),"",INDEX('Policy Characteristics'!G:G,MATCH($C250,'Policy Characteristics'!$C:$C,0)))</f>
        <v>1</v>
      </c>
      <c r="N250" s="357">
        <f>IF(ISBLANK(INDEX('Policy Characteristics'!H:H,MATCH($C250,'Policy Characteristics'!$C:$C,0))),"",INDEX('Policy Characteristics'!H:H,MATCH($C250,'Policy Characteristics'!$C:$C,0)))</f>
        <v>1</v>
      </c>
      <c r="O250" s="357" t="str">
        <f>IF(ISBLANK(INDEX('Policy Characteristics'!I:I,MATCH($C250,'Policy Characteristics'!$C:$C,0))),"",INDEX('Policy Characteristics'!I:I,MATCH($C250,'Policy Characteristics'!$C:$C,0)))</f>
        <v>on/off</v>
      </c>
      <c r="P250" s="357" t="str">
        <f>IF(ISBLANK(INDEX('Policy Characteristics'!J:J,MATCH($C250,'Policy Characteristics'!$C:$C,0))),"",INDEX('Policy Characteristics'!J:J,MATCH($C250,'Policy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0" s="357" t="str">
        <f>IF(ISBLANK(INDEX('Policy Characteristics'!K:K,MATCH($C250,'Policy Characteristics'!$C:$C,0))),"",INDEX('Policy Characteristics'!K:K,MATCH($C250,'Policy Characteristics'!$C:$C,0)))</f>
        <v/>
      </c>
      <c r="R250" s="357" t="str">
        <f>IF(ISBLANK(INDEX('Policy Characteristics'!L:L,MATCH($C250,'Policy Characteristics'!$C:$C,0))),"",INDEX('Policy Characteristics'!L:L,MATCH($C250,'Policy Characteristics'!$C:$C,0)))</f>
        <v/>
      </c>
    </row>
    <row r="251" spans="1:18" x14ac:dyDescent="0.35">
      <c r="A251" s="357" t="str">
        <f>IF(ISBLANK(INDEX('Policy Characteristics'!A:A,MATCH($C251,'Policy Characteristics'!$C:$C,0))),"",INDEX('Policy Characteristics'!A:A,MATCH($C251,'Policy Characteristics'!$C:$C,0)))</f>
        <v>Electricity Supply</v>
      </c>
      <c r="B251" s="357" t="str">
        <f>IF(ISBLANK(INDEX('Policy Characteristics'!B:B,MATCH($C251,'Policy Characteristics'!$C:$C,0))),"",INDEX('Policy Characteristics'!B:B,MATCH($C251,'Policy Characteristics'!$C:$C,0)))</f>
        <v>Non BAU Capacity Retirement Schedule</v>
      </c>
      <c r="C251" s="361" t="str">
        <f t="shared" si="21"/>
        <v>Boolean Use Non BAU Capacity Retirement Schedule</v>
      </c>
      <c r="D251" s="9" t="s">
        <v>329</v>
      </c>
      <c r="E251" s="53"/>
      <c r="F251" s="9" t="s">
        <v>331</v>
      </c>
      <c r="G251" s="53"/>
      <c r="H251" s="54">
        <v>869</v>
      </c>
      <c r="I251" s="53" t="s">
        <v>45</v>
      </c>
      <c r="J251" s="359" t="str">
        <f>IF(ISBLANK(INDEX('Policy Characteristics'!D:D,MATCH($C251,'Policy Characteristics'!$C:$C,0))),"",INDEX('Policy Characteristics'!D:D,MATCH($C251,'Policy Characteristics'!$C:$C,0)))</f>
        <v>Non BAU Capacity Retirement Schedule</v>
      </c>
      <c r="K251" s="357" t="str">
        <f>IF(ISBLANK(INDEX('Policy Characteristics'!E:E,MATCH($C251,'Policy Characteristics'!$C:$C,0))),"",INDEX('Policy Characteristics'!E:E,MATCH($C251,'Policy Characteristics'!$C:$C,0)))</f>
        <v/>
      </c>
      <c r="L251" s="357">
        <f>IF(ISBLANK(INDEX('Policy Characteristics'!F:F,MATCH($C251,'Policy Characteristics'!$C:$C,0))),"",INDEX('Policy Characteristics'!F:F,MATCH($C251,'Policy Characteristics'!$C:$C,0)))</f>
        <v>0</v>
      </c>
      <c r="M251" s="357">
        <f>IF(ISBLANK(INDEX('Policy Characteristics'!G:G,MATCH($C251,'Policy Characteristics'!$C:$C,0))),"",INDEX('Policy Characteristics'!G:G,MATCH($C251,'Policy Characteristics'!$C:$C,0)))</f>
        <v>1</v>
      </c>
      <c r="N251" s="357">
        <f>IF(ISBLANK(INDEX('Policy Characteristics'!H:H,MATCH($C251,'Policy Characteristics'!$C:$C,0))),"",INDEX('Policy Characteristics'!H:H,MATCH($C251,'Policy Characteristics'!$C:$C,0)))</f>
        <v>1</v>
      </c>
      <c r="O251" s="357" t="str">
        <f>IF(ISBLANK(INDEX('Policy Characteristics'!I:I,MATCH($C251,'Policy Characteristics'!$C:$C,0))),"",INDEX('Policy Characteristics'!I:I,MATCH($C251,'Policy Characteristics'!$C:$C,0)))</f>
        <v>on/off</v>
      </c>
      <c r="P251" s="357" t="str">
        <f>IF(ISBLANK(INDEX('Policy Characteristics'!J:J,MATCH($C251,'Policy Characteristics'!$C:$C,0))),"",INDEX('Policy Characteristics'!J:J,MATCH($C251,'Policy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1" s="357" t="str">
        <f>IF(ISBLANK(INDEX('Policy Characteristics'!K:K,MATCH($C251,'Policy Characteristics'!$C:$C,0))),"",INDEX('Policy Characteristics'!K:K,MATCH($C251,'Policy Characteristics'!$C:$C,0)))</f>
        <v/>
      </c>
      <c r="R251" s="357" t="str">
        <f>IF(ISBLANK(INDEX('Policy Characteristics'!L:L,MATCH($C251,'Policy Characteristics'!$C:$C,0))),"",INDEX('Policy Characteristics'!L:L,MATCH($C251,'Policy Characteristics'!$C:$C,0)))</f>
        <v/>
      </c>
    </row>
    <row r="252" spans="1:18" x14ac:dyDescent="0.35">
      <c r="A252" s="357" t="str">
        <f>IF(ISBLANK(INDEX('Policy Characteristics'!A:A,MATCH($C252,'Policy Characteristics'!$C:$C,0))),"",INDEX('Policy Characteristics'!A:A,MATCH($C252,'Policy Characteristics'!$C:$C,0)))</f>
        <v>Electricity Supply</v>
      </c>
      <c r="B252" s="357" t="str">
        <f>IF(ISBLANK(INDEX('Policy Characteristics'!B:B,MATCH($C252,'Policy Characteristics'!$C:$C,0))),"",INDEX('Policy Characteristics'!B:B,MATCH($C252,'Policy Characteristics'!$C:$C,0)))</f>
        <v>Non BAU Capacity Retirement Schedule</v>
      </c>
      <c r="C252" s="361" t="str">
        <f t="shared" si="21"/>
        <v>Boolean Use Non BAU Capacity Retirement Schedule</v>
      </c>
      <c r="D252" s="9" t="s">
        <v>330</v>
      </c>
      <c r="E252" s="53"/>
      <c r="F252" s="9" t="s">
        <v>332</v>
      </c>
      <c r="G252" s="53"/>
      <c r="H252" s="54">
        <v>870</v>
      </c>
      <c r="I252" s="53" t="s">
        <v>45</v>
      </c>
      <c r="J252" s="359" t="str">
        <f>IF(ISBLANK(INDEX('Policy Characteristics'!D:D,MATCH($C252,'Policy Characteristics'!$C:$C,0))),"",INDEX('Policy Characteristics'!D:D,MATCH($C252,'Policy Characteristics'!$C:$C,0)))</f>
        <v>Non BAU Capacity Retirement Schedule</v>
      </c>
      <c r="K252" s="357" t="str">
        <f>IF(ISBLANK(INDEX('Policy Characteristics'!E:E,MATCH($C252,'Policy Characteristics'!$C:$C,0))),"",INDEX('Policy Characteristics'!E:E,MATCH($C252,'Policy Characteristics'!$C:$C,0)))</f>
        <v/>
      </c>
      <c r="L252" s="357">
        <f>IF(ISBLANK(INDEX('Policy Characteristics'!F:F,MATCH($C252,'Policy Characteristics'!$C:$C,0))),"",INDEX('Policy Characteristics'!F:F,MATCH($C252,'Policy Characteristics'!$C:$C,0)))</f>
        <v>0</v>
      </c>
      <c r="M252" s="357">
        <f>IF(ISBLANK(INDEX('Policy Characteristics'!G:G,MATCH($C252,'Policy Characteristics'!$C:$C,0))),"",INDEX('Policy Characteristics'!G:G,MATCH($C252,'Policy Characteristics'!$C:$C,0)))</f>
        <v>1</v>
      </c>
      <c r="N252" s="357">
        <f>IF(ISBLANK(INDEX('Policy Characteristics'!H:H,MATCH($C252,'Policy Characteristics'!$C:$C,0))),"",INDEX('Policy Characteristics'!H:H,MATCH($C252,'Policy Characteristics'!$C:$C,0)))</f>
        <v>1</v>
      </c>
      <c r="O252" s="357" t="str">
        <f>IF(ISBLANK(INDEX('Policy Characteristics'!I:I,MATCH($C252,'Policy Characteristics'!$C:$C,0))),"",INDEX('Policy Characteristics'!I:I,MATCH($C252,'Policy Characteristics'!$C:$C,0)))</f>
        <v>on/off</v>
      </c>
      <c r="P252" s="357" t="str">
        <f>IF(ISBLANK(INDEX('Policy Characteristics'!J:J,MATCH($C252,'Policy Characteristics'!$C:$C,0))),"",INDEX('Policy Characteristics'!J:J,MATCH($C252,'Policy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2" s="357" t="str">
        <f>IF(ISBLANK(INDEX('Policy Characteristics'!K:K,MATCH($C252,'Policy Characteristics'!$C:$C,0))),"",INDEX('Policy Characteristics'!K:K,MATCH($C252,'Policy Characteristics'!$C:$C,0)))</f>
        <v/>
      </c>
      <c r="R252" s="357" t="str">
        <f>IF(ISBLANK(INDEX('Policy Characteristics'!L:L,MATCH($C252,'Policy Characteristics'!$C:$C,0))),"",INDEX('Policy Characteristics'!L:L,MATCH($C252,'Policy Characteristics'!$C:$C,0)))</f>
        <v/>
      </c>
    </row>
    <row r="253" spans="1:18" x14ac:dyDescent="0.35">
      <c r="A253" s="357" t="str">
        <f>IF(ISBLANK(INDEX('Policy Characteristics'!A:A,MATCH($C253,'Policy Characteristics'!$C:$C,0))),"",INDEX('Policy Characteristics'!A:A,MATCH($C253,'Policy Characteristics'!$C:$C,0)))</f>
        <v>Electricity Supply</v>
      </c>
      <c r="B253" s="357" t="str">
        <f>IF(ISBLANK(INDEX('Policy Characteristics'!B:B,MATCH($C253,'Policy Characteristics'!$C:$C,0))),"",INDEX('Policy Characteristics'!B:B,MATCH($C253,'Policy Characteristics'!$C:$C,0)))</f>
        <v>Non BAU Capacity Retirement Schedule</v>
      </c>
      <c r="C253" s="361" t="str">
        <f t="shared" si="21"/>
        <v>Boolean Use Non BAU Capacity Retirement Schedule</v>
      </c>
      <c r="D253" s="9" t="s">
        <v>470</v>
      </c>
      <c r="E253" s="53"/>
      <c r="F253" s="9" t="s">
        <v>469</v>
      </c>
      <c r="G253" s="53"/>
      <c r="H253" s="54">
        <v>871</v>
      </c>
      <c r="I253" s="53" t="s">
        <v>45</v>
      </c>
      <c r="J253" s="359" t="str">
        <f>IF(ISBLANK(INDEX('Policy Characteristics'!D:D,MATCH($C253,'Policy Characteristics'!$C:$C,0))),"",INDEX('Policy Characteristics'!D:D,MATCH($C253,'Policy Characteristics'!$C:$C,0)))</f>
        <v>Non BAU Capacity Retirement Schedule</v>
      </c>
      <c r="K253" s="357" t="str">
        <f>IF(ISBLANK(INDEX('Policy Characteristics'!E:E,MATCH($C253,'Policy Characteristics'!$C:$C,0))),"",INDEX('Policy Characteristics'!E:E,MATCH($C253,'Policy Characteristics'!$C:$C,0)))</f>
        <v/>
      </c>
      <c r="L253" s="357">
        <f>IF(ISBLANK(INDEX('Policy Characteristics'!F:F,MATCH($C253,'Policy Characteristics'!$C:$C,0))),"",INDEX('Policy Characteristics'!F:F,MATCH($C253,'Policy Characteristics'!$C:$C,0)))</f>
        <v>0</v>
      </c>
      <c r="M253" s="357">
        <f>IF(ISBLANK(INDEX('Policy Characteristics'!G:G,MATCH($C253,'Policy Characteristics'!$C:$C,0))),"",INDEX('Policy Characteristics'!G:G,MATCH($C253,'Policy Characteristics'!$C:$C,0)))</f>
        <v>1</v>
      </c>
      <c r="N253" s="357">
        <f>IF(ISBLANK(INDEX('Policy Characteristics'!H:H,MATCH($C253,'Policy Characteristics'!$C:$C,0))),"",INDEX('Policy Characteristics'!H:H,MATCH($C253,'Policy Characteristics'!$C:$C,0)))</f>
        <v>1</v>
      </c>
      <c r="O253" s="357" t="str">
        <f>IF(ISBLANK(INDEX('Policy Characteristics'!I:I,MATCH($C253,'Policy Characteristics'!$C:$C,0))),"",INDEX('Policy Characteristics'!I:I,MATCH($C253,'Policy Characteristics'!$C:$C,0)))</f>
        <v>on/off</v>
      </c>
      <c r="P253" s="357" t="str">
        <f>IF(ISBLANK(INDEX('Policy Characteristics'!J:J,MATCH($C253,'Policy Characteristics'!$C:$C,0))),"",INDEX('Policy Characteristics'!J:J,MATCH($C253,'Policy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3" s="357" t="str">
        <f>IF(ISBLANK(INDEX('Policy Characteristics'!K:K,MATCH($C253,'Policy Characteristics'!$C:$C,0))),"",INDEX('Policy Characteristics'!K:K,MATCH($C253,'Policy Characteristics'!$C:$C,0)))</f>
        <v/>
      </c>
      <c r="R253" s="357" t="str">
        <f>IF(ISBLANK(INDEX('Policy Characteristics'!L:L,MATCH($C253,'Policy Characteristics'!$C:$C,0))),"",INDEX('Policy Characteristics'!L:L,MATCH($C253,'Policy Characteristics'!$C:$C,0)))</f>
        <v/>
      </c>
    </row>
    <row r="254" spans="1:18" x14ac:dyDescent="0.35">
      <c r="A254" s="357" t="str">
        <f>IF(ISBLANK(INDEX('Policy Characteristics'!A:A,MATCH($C254,'Policy Characteristics'!$C:$C,0))),"",INDEX('Policy Characteristics'!A:A,MATCH($C254,'Policy Characteristics'!$C:$C,0)))</f>
        <v>Electricity Supply</v>
      </c>
      <c r="B254" s="357" t="str">
        <f>IF(ISBLANK(INDEX('Policy Characteristics'!B:B,MATCH($C254,'Policy Characteristics'!$C:$C,0))),"",INDEX('Policy Characteristics'!B:B,MATCH($C254,'Policy Characteristics'!$C:$C,0)))</f>
        <v>Non BAU Capacity Retirement Schedule</v>
      </c>
      <c r="C254" s="361" t="str">
        <f t="shared" si="21"/>
        <v>Boolean Use Non BAU Capacity Retirement Schedule</v>
      </c>
      <c r="D254" s="9" t="s">
        <v>479</v>
      </c>
      <c r="E254" s="53"/>
      <c r="F254" s="9" t="s">
        <v>480</v>
      </c>
      <c r="G254" s="53"/>
      <c r="H254" s="54">
        <v>872</v>
      </c>
      <c r="I254" s="53" t="s">
        <v>45</v>
      </c>
      <c r="J254" s="359" t="str">
        <f>IF(ISBLANK(INDEX('Policy Characteristics'!D:D,MATCH($C254,'Policy Characteristics'!$C:$C,0))),"",INDEX('Policy Characteristics'!D:D,MATCH($C254,'Policy Characteristics'!$C:$C,0)))</f>
        <v>Non BAU Capacity Retirement Schedule</v>
      </c>
      <c r="K254" s="357" t="str">
        <f>IF(ISBLANK(INDEX('Policy Characteristics'!E:E,MATCH($C254,'Policy Characteristics'!$C:$C,0))),"",INDEX('Policy Characteristics'!E:E,MATCH($C254,'Policy Characteristics'!$C:$C,0)))</f>
        <v/>
      </c>
      <c r="L254" s="357">
        <f>IF(ISBLANK(INDEX('Policy Characteristics'!F:F,MATCH($C254,'Policy Characteristics'!$C:$C,0))),"",INDEX('Policy Characteristics'!F:F,MATCH($C254,'Policy Characteristics'!$C:$C,0)))</f>
        <v>0</v>
      </c>
      <c r="M254" s="357">
        <f>IF(ISBLANK(INDEX('Policy Characteristics'!G:G,MATCH($C254,'Policy Characteristics'!$C:$C,0))),"",INDEX('Policy Characteristics'!G:G,MATCH($C254,'Policy Characteristics'!$C:$C,0)))</f>
        <v>1</v>
      </c>
      <c r="N254" s="357">
        <f>IF(ISBLANK(INDEX('Policy Characteristics'!H:H,MATCH($C254,'Policy Characteristics'!$C:$C,0))),"",INDEX('Policy Characteristics'!H:H,MATCH($C254,'Policy Characteristics'!$C:$C,0)))</f>
        <v>1</v>
      </c>
      <c r="O254" s="357" t="str">
        <f>IF(ISBLANK(INDEX('Policy Characteristics'!I:I,MATCH($C254,'Policy Characteristics'!$C:$C,0))),"",INDEX('Policy Characteristics'!I:I,MATCH($C254,'Policy Characteristics'!$C:$C,0)))</f>
        <v>on/off</v>
      </c>
      <c r="P254" s="357" t="str">
        <f>IF(ISBLANK(INDEX('Policy Characteristics'!J:J,MATCH($C254,'Policy Characteristics'!$C:$C,0))),"",INDEX('Policy Characteristics'!J:J,MATCH($C254,'Policy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4" s="357" t="str">
        <f>IF(ISBLANK(INDEX('Policy Characteristics'!K:K,MATCH($C254,'Policy Characteristics'!$C:$C,0))),"",INDEX('Policy Characteristics'!K:K,MATCH($C254,'Policy Characteristics'!$C:$C,0)))</f>
        <v/>
      </c>
      <c r="R254" s="357" t="str">
        <f>IF(ISBLANK(INDEX('Policy Characteristics'!L:L,MATCH($C254,'Policy Characteristics'!$C:$C,0))),"",INDEX('Policy Characteristics'!L:L,MATCH($C254,'Policy Characteristics'!$C:$C,0)))</f>
        <v/>
      </c>
    </row>
    <row r="255" spans="1:18" x14ac:dyDescent="0.35">
      <c r="A255" s="357" t="str">
        <f>IF(ISBLANK(INDEX('Policy Characteristics'!A:A,MATCH($C255,'Policy Characteristics'!$C:$C,0))),"",INDEX('Policy Characteristics'!A:A,MATCH($C255,'Policy Characteristics'!$C:$C,0)))</f>
        <v>Electricity Supply</v>
      </c>
      <c r="B255" s="357" t="str">
        <f>IF(ISBLANK(INDEX('Policy Characteristics'!B:B,MATCH($C255,'Policy Characteristics'!$C:$C,0))),"",INDEX('Policy Characteristics'!B:B,MATCH($C255,'Policy Characteristics'!$C:$C,0)))</f>
        <v>Non BAU Capacity Retirement Schedule</v>
      </c>
      <c r="C255" s="361" t="str">
        <f t="shared" si="21"/>
        <v>Boolean Use Non BAU Capacity Retirement Schedule</v>
      </c>
      <c r="D255" s="9" t="s">
        <v>2842</v>
      </c>
      <c r="E255" s="53"/>
      <c r="F255" s="9" t="s">
        <v>2524</v>
      </c>
      <c r="G255" s="53"/>
      <c r="H255" s="54">
        <v>873</v>
      </c>
      <c r="I255" s="53" t="s">
        <v>45</v>
      </c>
      <c r="J255" s="359" t="str">
        <f>IF(ISBLANK(INDEX('Policy Characteristics'!D:D,MATCH($C255,'Policy Characteristics'!$C:$C,0))),"",INDEX('Policy Characteristics'!D:D,MATCH($C255,'Policy Characteristics'!$C:$C,0)))</f>
        <v>Non BAU Capacity Retirement Schedule</v>
      </c>
      <c r="K255" s="357" t="str">
        <f>IF(ISBLANK(INDEX('Policy Characteristics'!E:E,MATCH($C255,'Policy Characteristics'!$C:$C,0))),"",INDEX('Policy Characteristics'!E:E,MATCH($C255,'Policy Characteristics'!$C:$C,0)))</f>
        <v/>
      </c>
      <c r="L255" s="357">
        <f>IF(ISBLANK(INDEX('Policy Characteristics'!F:F,MATCH($C255,'Policy Characteristics'!$C:$C,0))),"",INDEX('Policy Characteristics'!F:F,MATCH($C255,'Policy Characteristics'!$C:$C,0)))</f>
        <v>0</v>
      </c>
      <c r="M255" s="357">
        <f>IF(ISBLANK(INDEX('Policy Characteristics'!G:G,MATCH($C255,'Policy Characteristics'!$C:$C,0))),"",INDEX('Policy Characteristics'!G:G,MATCH($C255,'Policy Characteristics'!$C:$C,0)))</f>
        <v>1</v>
      </c>
      <c r="N255" s="357">
        <f>IF(ISBLANK(INDEX('Policy Characteristics'!H:H,MATCH($C255,'Policy Characteristics'!$C:$C,0))),"",INDEX('Policy Characteristics'!H:H,MATCH($C255,'Policy Characteristics'!$C:$C,0)))</f>
        <v>1</v>
      </c>
      <c r="O255" s="357" t="str">
        <f>IF(ISBLANK(INDEX('Policy Characteristics'!I:I,MATCH($C255,'Policy Characteristics'!$C:$C,0))),"",INDEX('Policy Characteristics'!I:I,MATCH($C255,'Policy Characteristics'!$C:$C,0)))</f>
        <v>on/off</v>
      </c>
      <c r="P255" s="357" t="str">
        <f>IF(ISBLANK(INDEX('Policy Characteristics'!J:J,MATCH($C255,'Policy Characteristics'!$C:$C,0))),"",INDEX('Policy Characteristics'!J:J,MATCH($C255,'Policy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5" s="357" t="str">
        <f>IF(ISBLANK(INDEX('Policy Characteristics'!K:K,MATCH($C255,'Policy Characteristics'!$C:$C,0))),"",INDEX('Policy Characteristics'!K:K,MATCH($C255,'Policy Characteristics'!$C:$C,0)))</f>
        <v/>
      </c>
      <c r="R255" s="357" t="str">
        <f>IF(ISBLANK(INDEX('Policy Characteristics'!L:L,MATCH($C255,'Policy Characteristics'!$C:$C,0))),"",INDEX('Policy Characteristics'!L:L,MATCH($C255,'Policy Characteristics'!$C:$C,0)))</f>
        <v/>
      </c>
    </row>
    <row r="256" spans="1:18" x14ac:dyDescent="0.35">
      <c r="A256" s="357" t="str">
        <f>IF(ISBLANK(INDEX('Policy Characteristics'!A:A,MATCH($C256,'Policy Characteristics'!$C:$C,0))),"",INDEX('Policy Characteristics'!A:A,MATCH($C256,'Policy Characteristics'!$C:$C,0)))</f>
        <v>Electricity Supply</v>
      </c>
      <c r="B256" s="357" t="str">
        <f>IF(ISBLANK(INDEX('Policy Characteristics'!B:B,MATCH($C256,'Policy Characteristics'!$C:$C,0))),"",INDEX('Policy Characteristics'!B:B,MATCH($C256,'Policy Characteristics'!$C:$C,0)))</f>
        <v>Non BAU Capacity Retirement Schedule</v>
      </c>
      <c r="C256" s="361" t="str">
        <f t="shared" si="21"/>
        <v>Boolean Use Non BAU Capacity Retirement Schedule</v>
      </c>
      <c r="D256" s="9" t="s">
        <v>2843</v>
      </c>
      <c r="E256" s="53"/>
      <c r="F256" s="9" t="s">
        <v>2673</v>
      </c>
      <c r="G256" s="53"/>
      <c r="H256" s="54">
        <v>874</v>
      </c>
      <c r="I256" s="53" t="s">
        <v>45</v>
      </c>
      <c r="J256" s="359" t="str">
        <f>IF(ISBLANK(INDEX('Policy Characteristics'!D:D,MATCH($C256,'Policy Characteristics'!$C:$C,0))),"",INDEX('Policy Characteristics'!D:D,MATCH($C256,'Policy Characteristics'!$C:$C,0)))</f>
        <v>Non BAU Capacity Retirement Schedule</v>
      </c>
      <c r="K256" s="357" t="str">
        <f>IF(ISBLANK(INDEX('Policy Characteristics'!E:E,MATCH($C256,'Policy Characteristics'!$C:$C,0))),"",INDEX('Policy Characteristics'!E:E,MATCH($C256,'Policy Characteristics'!$C:$C,0)))</f>
        <v/>
      </c>
      <c r="L256" s="357">
        <f>IF(ISBLANK(INDEX('Policy Characteristics'!F:F,MATCH($C256,'Policy Characteristics'!$C:$C,0))),"",INDEX('Policy Characteristics'!F:F,MATCH($C256,'Policy Characteristics'!$C:$C,0)))</f>
        <v>0</v>
      </c>
      <c r="M256" s="357">
        <f>IF(ISBLANK(INDEX('Policy Characteristics'!G:G,MATCH($C256,'Policy Characteristics'!$C:$C,0))),"",INDEX('Policy Characteristics'!G:G,MATCH($C256,'Policy Characteristics'!$C:$C,0)))</f>
        <v>1</v>
      </c>
      <c r="N256" s="357">
        <f>IF(ISBLANK(INDEX('Policy Characteristics'!H:H,MATCH($C256,'Policy Characteristics'!$C:$C,0))),"",INDEX('Policy Characteristics'!H:H,MATCH($C256,'Policy Characteristics'!$C:$C,0)))</f>
        <v>1</v>
      </c>
      <c r="O256" s="357" t="str">
        <f>IF(ISBLANK(INDEX('Policy Characteristics'!I:I,MATCH($C256,'Policy Characteristics'!$C:$C,0))),"",INDEX('Policy Characteristics'!I:I,MATCH($C256,'Policy Characteristics'!$C:$C,0)))</f>
        <v>on/off</v>
      </c>
      <c r="P256" s="357" t="str">
        <f>IF(ISBLANK(INDEX('Policy Characteristics'!J:J,MATCH($C256,'Policy Characteristics'!$C:$C,0))),"",INDEX('Policy Characteristics'!J:J,MATCH($C256,'Policy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6" s="357" t="str">
        <f>IF(ISBLANK(INDEX('Policy Characteristics'!K:K,MATCH($C256,'Policy Characteristics'!$C:$C,0))),"",INDEX('Policy Characteristics'!K:K,MATCH($C256,'Policy Characteristics'!$C:$C,0)))</f>
        <v/>
      </c>
      <c r="R256" s="357" t="str">
        <f>IF(ISBLANK(INDEX('Policy Characteristics'!L:L,MATCH($C256,'Policy Characteristics'!$C:$C,0))),"",INDEX('Policy Characteristics'!L:L,MATCH($C256,'Policy Characteristics'!$C:$C,0)))</f>
        <v/>
      </c>
    </row>
    <row r="257" spans="1:18" x14ac:dyDescent="0.35">
      <c r="A257" s="357" t="str">
        <f>IF(ISBLANK(INDEX('Policy Characteristics'!A:A,MATCH($C257,'Policy Characteristics'!$C:$C,0))),"",INDEX('Policy Characteristics'!A:A,MATCH($C257,'Policy Characteristics'!$C:$C,0)))</f>
        <v>Electricity Supply</v>
      </c>
      <c r="B257" s="357" t="str">
        <f>IF(ISBLANK(INDEX('Policy Characteristics'!B:B,MATCH($C257,'Policy Characteristics'!$C:$C,0))),"",INDEX('Policy Characteristics'!B:B,MATCH($C257,'Policy Characteristics'!$C:$C,0)))</f>
        <v>Non BAU Capacity Retirement Schedule</v>
      </c>
      <c r="C257" s="361" t="str">
        <f t="shared" si="21"/>
        <v>Boolean Use Non BAU Capacity Retirement Schedule</v>
      </c>
      <c r="D257" s="9" t="s">
        <v>2844</v>
      </c>
      <c r="E257" s="53"/>
      <c r="F257" s="9" t="s">
        <v>2526</v>
      </c>
      <c r="G257" s="53"/>
      <c r="H257" s="54">
        <v>875</v>
      </c>
      <c r="I257" s="53" t="s">
        <v>45</v>
      </c>
      <c r="J257" s="359" t="str">
        <f>IF(ISBLANK(INDEX('Policy Characteristics'!D:D,MATCH($C257,'Policy Characteristics'!$C:$C,0))),"",INDEX('Policy Characteristics'!D:D,MATCH($C257,'Policy Characteristics'!$C:$C,0)))</f>
        <v>Non BAU Capacity Retirement Schedule</v>
      </c>
      <c r="K257" s="357" t="str">
        <f>IF(ISBLANK(INDEX('Policy Characteristics'!E:E,MATCH($C257,'Policy Characteristics'!$C:$C,0))),"",INDEX('Policy Characteristics'!E:E,MATCH($C257,'Policy Characteristics'!$C:$C,0)))</f>
        <v/>
      </c>
      <c r="L257" s="357">
        <f>IF(ISBLANK(INDEX('Policy Characteristics'!F:F,MATCH($C257,'Policy Characteristics'!$C:$C,0))),"",INDEX('Policy Characteristics'!F:F,MATCH($C257,'Policy Characteristics'!$C:$C,0)))</f>
        <v>0</v>
      </c>
      <c r="M257" s="357">
        <f>IF(ISBLANK(INDEX('Policy Characteristics'!G:G,MATCH($C257,'Policy Characteristics'!$C:$C,0))),"",INDEX('Policy Characteristics'!G:G,MATCH($C257,'Policy Characteristics'!$C:$C,0)))</f>
        <v>1</v>
      </c>
      <c r="N257" s="357">
        <f>IF(ISBLANK(INDEX('Policy Characteristics'!H:H,MATCH($C257,'Policy Characteristics'!$C:$C,0))),"",INDEX('Policy Characteristics'!H:H,MATCH($C257,'Policy Characteristics'!$C:$C,0)))</f>
        <v>1</v>
      </c>
      <c r="O257" s="357" t="str">
        <f>IF(ISBLANK(INDEX('Policy Characteristics'!I:I,MATCH($C257,'Policy Characteristics'!$C:$C,0))),"",INDEX('Policy Characteristics'!I:I,MATCH($C257,'Policy Characteristics'!$C:$C,0)))</f>
        <v>on/off</v>
      </c>
      <c r="P257" s="357" t="str">
        <f>IF(ISBLANK(INDEX('Policy Characteristics'!J:J,MATCH($C257,'Policy Characteristics'!$C:$C,0))),"",INDEX('Policy Characteristics'!J:J,MATCH($C257,'Policy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7" s="357" t="str">
        <f>IF(ISBLANK(INDEX('Policy Characteristics'!K:K,MATCH($C257,'Policy Characteristics'!$C:$C,0))),"",INDEX('Policy Characteristics'!K:K,MATCH($C257,'Policy Characteristics'!$C:$C,0)))</f>
        <v/>
      </c>
      <c r="R257" s="357" t="str">
        <f>IF(ISBLANK(INDEX('Policy Characteristics'!L:L,MATCH($C257,'Policy Characteristics'!$C:$C,0))),"",INDEX('Policy Characteristics'!L:L,MATCH($C257,'Policy Characteristics'!$C:$C,0)))</f>
        <v/>
      </c>
    </row>
    <row r="258" spans="1:18" s="5" customFormat="1" x14ac:dyDescent="0.35">
      <c r="A258" s="357" t="str">
        <f>IF(ISBLANK(INDEX('Policy Characteristics'!A:A,MATCH($C258,'Policy Characteristics'!$C:$C,0))),"",INDEX('Policy Characteristics'!A:A,MATCH($C258,'Policy Characteristics'!$C:$C,0)))</f>
        <v>Electricity Supply</v>
      </c>
      <c r="B258" s="357" t="str">
        <f>IF(ISBLANK(INDEX('Policy Characteristics'!B:B,MATCH($C258,'Policy Characteristics'!$C:$C,0))),"",INDEX('Policy Characteristics'!B:B,MATCH($C258,'Policy Characteristics'!$C:$C,0)))</f>
        <v>Non BAU Mandated Capacity Construction</v>
      </c>
      <c r="C258" s="362" t="s">
        <v>131</v>
      </c>
      <c r="D258" s="53" t="s">
        <v>473</v>
      </c>
      <c r="E258" s="53"/>
      <c r="F258" s="53" t="s">
        <v>472</v>
      </c>
      <c r="G258" s="53"/>
      <c r="H258" s="54">
        <v>633</v>
      </c>
      <c r="I258" s="53" t="s">
        <v>45</v>
      </c>
      <c r="J258" s="359" t="str">
        <f>IF(ISBLANK(INDEX('Policy Characteristics'!D:D,MATCH($C258,'Policy Characteristics'!$C:$C,0))),"",INDEX('Policy Characteristics'!D:D,MATCH($C258,'Policy Characteristics'!$C:$C,0)))</f>
        <v>Non BAU Mandated Capacity Construction</v>
      </c>
      <c r="K258" s="357" t="str">
        <f>IF(ISBLANK(INDEX('Policy Characteristics'!E:E,MATCH($C258,'Policy Characteristics'!$C:$C,0))),"",INDEX('Policy Characteristics'!E:E,MATCH($C258,'Policy Characteristics'!$C:$C,0)))</f>
        <v/>
      </c>
      <c r="L258" s="357">
        <f>IF(ISBLANK(INDEX('Policy Characteristics'!F:F,MATCH($C258,'Policy Characteristics'!$C:$C,0))),"",INDEX('Policy Characteristics'!F:F,MATCH($C258,'Policy Characteristics'!$C:$C,0)))</f>
        <v>0</v>
      </c>
      <c r="M258" s="357">
        <f>IF(ISBLANK(INDEX('Policy Characteristics'!G:G,MATCH($C258,'Policy Characteristics'!$C:$C,0))),"",INDEX('Policy Characteristics'!G:G,MATCH($C258,'Policy Characteristics'!$C:$C,0)))</f>
        <v>1</v>
      </c>
      <c r="N258" s="357">
        <f>IF(ISBLANK(INDEX('Policy Characteristics'!H:H,MATCH($C258,'Policy Characteristics'!$C:$C,0))),"",INDEX('Policy Characteristics'!H:H,MATCH($C258,'Policy Characteristics'!$C:$C,0)))</f>
        <v>1</v>
      </c>
      <c r="O258" s="357" t="str">
        <f>IF(ISBLANK(INDEX('Policy Characteristics'!I:I,MATCH($C258,'Policy Characteristics'!$C:$C,0))),"",INDEX('Policy Characteristics'!I:I,MATCH($C258,'Policy Characteristics'!$C:$C,0)))</f>
        <v>on/off</v>
      </c>
      <c r="P258" s="357" t="str">
        <f>IF(ISBLANK(INDEX('Policy Characteristics'!J:J,MATCH($C258,'Policy Characteristics'!$C:$C,0))),"",INDEX('Policy Characteristics'!J:J,MATCH($C258,'Policy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58" s="357" t="str">
        <f>IF(ISBLANK(INDEX('Policy Characteristics'!K:K,MATCH($C258,'Policy Characteristics'!$C:$C,0))),"",INDEX('Policy Characteristics'!K:K,MATCH($C258,'Policy Characteristics'!$C:$C,0)))</f>
        <v/>
      </c>
      <c r="R258" s="357" t="str">
        <f>IF(ISBLANK(INDEX('Policy Characteristics'!L:L,MATCH($C258,'Policy Characteristics'!$C:$C,0))),"",INDEX('Policy Characteristics'!L:L,MATCH($C258,'Policy Characteristics'!$C:$C,0)))</f>
        <v/>
      </c>
    </row>
    <row r="259" spans="1:18" s="5" customFormat="1" x14ac:dyDescent="0.35">
      <c r="A259" s="357" t="str">
        <f>IF(ISBLANK(INDEX('Policy Characteristics'!A:A,MATCH($C259,'Policy Characteristics'!$C:$C,0))),"",INDEX('Policy Characteristics'!A:A,MATCH($C259,'Policy Characteristics'!$C:$C,0)))</f>
        <v>Electricity Supply</v>
      </c>
      <c r="B259" s="357" t="str">
        <f>IF(ISBLANK(INDEX('Policy Characteristics'!B:B,MATCH($C259,'Policy Characteristics'!$C:$C,0))),"",INDEX('Policy Characteristics'!B:B,MATCH($C259,'Policy Characteristics'!$C:$C,0)))</f>
        <v>Non BAU Mandated Capacity Construction</v>
      </c>
      <c r="C259" s="361" t="str">
        <f t="shared" ref="C259:C273" si="22">C$258</f>
        <v>Boolean Use Non BAU Mandated Capacity Construction Schedule</v>
      </c>
      <c r="D259" s="9" t="s">
        <v>327</v>
      </c>
      <c r="E259" s="53"/>
      <c r="F259" s="9" t="s">
        <v>328</v>
      </c>
      <c r="G259" s="53"/>
      <c r="H259" s="54">
        <v>634</v>
      </c>
      <c r="I259" s="53" t="s">
        <v>44</v>
      </c>
      <c r="J259" s="359" t="str">
        <f>IF(ISBLANK(INDEX('Policy Characteristics'!D:D,MATCH($C259,'Policy Characteristics'!$C:$C,0))),"",INDEX('Policy Characteristics'!D:D,MATCH($C259,'Policy Characteristics'!$C:$C,0)))</f>
        <v>Non BAU Mandated Capacity Construction</v>
      </c>
      <c r="K259" s="357" t="str">
        <f>IF(ISBLANK(INDEX('Policy Characteristics'!E:E,MATCH($C259,'Policy Characteristics'!$C:$C,0))),"",INDEX('Policy Characteristics'!E:E,MATCH($C259,'Policy Characteristics'!$C:$C,0)))</f>
        <v/>
      </c>
      <c r="L259" s="357">
        <f>IF(ISBLANK(INDEX('Policy Characteristics'!F:F,MATCH($C259,'Policy Characteristics'!$C:$C,0))),"",INDEX('Policy Characteristics'!F:F,MATCH($C259,'Policy Characteristics'!$C:$C,0)))</f>
        <v>0</v>
      </c>
      <c r="M259" s="357">
        <f>IF(ISBLANK(INDEX('Policy Characteristics'!G:G,MATCH($C259,'Policy Characteristics'!$C:$C,0))),"",INDEX('Policy Characteristics'!G:G,MATCH($C259,'Policy Characteristics'!$C:$C,0)))</f>
        <v>1</v>
      </c>
      <c r="N259" s="357">
        <f>IF(ISBLANK(INDEX('Policy Characteristics'!H:H,MATCH($C259,'Policy Characteristics'!$C:$C,0))),"",INDEX('Policy Characteristics'!H:H,MATCH($C259,'Policy Characteristics'!$C:$C,0)))</f>
        <v>1</v>
      </c>
      <c r="O259" s="357" t="str">
        <f>IF(ISBLANK(INDEX('Policy Characteristics'!I:I,MATCH($C259,'Policy Characteristics'!$C:$C,0))),"",INDEX('Policy Characteristics'!I:I,MATCH($C259,'Policy Characteristics'!$C:$C,0)))</f>
        <v>on/off</v>
      </c>
      <c r="P259" s="357" t="str">
        <f>IF(ISBLANK(INDEX('Policy Characteristics'!J:J,MATCH($C259,'Policy Characteristics'!$C:$C,0))),"",INDEX('Policy Characteristics'!J:J,MATCH($C259,'Policy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59" s="357" t="str">
        <f>IF(ISBLANK(INDEX('Policy Characteristics'!K:K,MATCH($C259,'Policy Characteristics'!$C:$C,0))),"",INDEX('Policy Characteristics'!K:K,MATCH($C259,'Policy Characteristics'!$C:$C,0)))</f>
        <v/>
      </c>
      <c r="R259" s="357" t="str">
        <f>IF(ISBLANK(INDEX('Policy Characteristics'!L:L,MATCH($C259,'Policy Characteristics'!$C:$C,0))),"",INDEX('Policy Characteristics'!L:L,MATCH($C259,'Policy Characteristics'!$C:$C,0)))</f>
        <v/>
      </c>
    </row>
    <row r="260" spans="1:18" s="5" customFormat="1" x14ac:dyDescent="0.35">
      <c r="A260" s="357" t="str">
        <f>IF(ISBLANK(INDEX('Policy Characteristics'!A:A,MATCH($C260,'Policy Characteristics'!$C:$C,0))),"",INDEX('Policy Characteristics'!A:A,MATCH($C260,'Policy Characteristics'!$C:$C,0)))</f>
        <v>Electricity Supply</v>
      </c>
      <c r="B260" s="357" t="str">
        <f>IF(ISBLANK(INDEX('Policy Characteristics'!B:B,MATCH($C260,'Policy Characteristics'!$C:$C,0))),"",INDEX('Policy Characteristics'!B:B,MATCH($C260,'Policy Characteristics'!$C:$C,0)))</f>
        <v>Non BAU Mandated Capacity Construction</v>
      </c>
      <c r="C260" s="361" t="str">
        <f t="shared" si="22"/>
        <v>Boolean Use Non BAU Mandated Capacity Construction Schedule</v>
      </c>
      <c r="D260" s="9" t="s">
        <v>77</v>
      </c>
      <c r="E260" s="53"/>
      <c r="F260" s="9" t="s">
        <v>89</v>
      </c>
      <c r="G260" s="53"/>
      <c r="H260" s="54">
        <v>635</v>
      </c>
      <c r="I260" s="53" t="s">
        <v>45</v>
      </c>
      <c r="J260" s="359" t="str">
        <f>IF(ISBLANK(INDEX('Policy Characteristics'!D:D,MATCH($C260,'Policy Characteristics'!$C:$C,0))),"",INDEX('Policy Characteristics'!D:D,MATCH($C260,'Policy Characteristics'!$C:$C,0)))</f>
        <v>Non BAU Mandated Capacity Construction</v>
      </c>
      <c r="K260" s="357" t="str">
        <f>IF(ISBLANK(INDEX('Policy Characteristics'!E:E,MATCH($C260,'Policy Characteristics'!$C:$C,0))),"",INDEX('Policy Characteristics'!E:E,MATCH($C260,'Policy Characteristics'!$C:$C,0)))</f>
        <v/>
      </c>
      <c r="L260" s="357">
        <f>IF(ISBLANK(INDEX('Policy Characteristics'!F:F,MATCH($C260,'Policy Characteristics'!$C:$C,0))),"",INDEX('Policy Characteristics'!F:F,MATCH($C260,'Policy Characteristics'!$C:$C,0)))</f>
        <v>0</v>
      </c>
      <c r="M260" s="357">
        <f>IF(ISBLANK(INDEX('Policy Characteristics'!G:G,MATCH($C260,'Policy Characteristics'!$C:$C,0))),"",INDEX('Policy Characteristics'!G:G,MATCH($C260,'Policy Characteristics'!$C:$C,0)))</f>
        <v>1</v>
      </c>
      <c r="N260" s="357">
        <f>IF(ISBLANK(INDEX('Policy Characteristics'!H:H,MATCH($C260,'Policy Characteristics'!$C:$C,0))),"",INDEX('Policy Characteristics'!H:H,MATCH($C260,'Policy Characteristics'!$C:$C,0)))</f>
        <v>1</v>
      </c>
      <c r="O260" s="357" t="str">
        <f>IF(ISBLANK(INDEX('Policy Characteristics'!I:I,MATCH($C260,'Policy Characteristics'!$C:$C,0))),"",INDEX('Policy Characteristics'!I:I,MATCH($C260,'Policy Characteristics'!$C:$C,0)))</f>
        <v>on/off</v>
      </c>
      <c r="P260" s="357" t="str">
        <f>IF(ISBLANK(INDEX('Policy Characteristics'!J:J,MATCH($C260,'Policy Characteristics'!$C:$C,0))),"",INDEX('Policy Characteristics'!J:J,MATCH($C260,'Policy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0" s="357" t="str">
        <f>IF(ISBLANK(INDEX('Policy Characteristics'!K:K,MATCH($C260,'Policy Characteristics'!$C:$C,0))),"",INDEX('Policy Characteristics'!K:K,MATCH($C260,'Policy Characteristics'!$C:$C,0)))</f>
        <v/>
      </c>
      <c r="R260" s="357" t="str">
        <f>IF(ISBLANK(INDEX('Policy Characteristics'!L:L,MATCH($C260,'Policy Characteristics'!$C:$C,0))),"",INDEX('Policy Characteristics'!L:L,MATCH($C260,'Policy Characteristics'!$C:$C,0)))</f>
        <v/>
      </c>
    </row>
    <row r="261" spans="1:18" s="5" customFormat="1" x14ac:dyDescent="0.35">
      <c r="A261" s="357" t="str">
        <f>IF(ISBLANK(INDEX('Policy Characteristics'!A:A,MATCH($C261,'Policy Characteristics'!$C:$C,0))),"",INDEX('Policy Characteristics'!A:A,MATCH($C261,'Policy Characteristics'!$C:$C,0)))</f>
        <v>Electricity Supply</v>
      </c>
      <c r="B261" s="357" t="str">
        <f>IF(ISBLANK(INDEX('Policy Characteristics'!B:B,MATCH($C261,'Policy Characteristics'!$C:$C,0))),"",INDEX('Policy Characteristics'!B:B,MATCH($C261,'Policy Characteristics'!$C:$C,0)))</f>
        <v>Non BAU Mandated Capacity Construction</v>
      </c>
      <c r="C261" s="361" t="str">
        <f t="shared" si="22"/>
        <v>Boolean Use Non BAU Mandated Capacity Construction Schedule</v>
      </c>
      <c r="D261" s="9" t="s">
        <v>78</v>
      </c>
      <c r="E261" s="53"/>
      <c r="F261" s="9" t="s">
        <v>90</v>
      </c>
      <c r="G261" s="53"/>
      <c r="H261" s="54">
        <v>636</v>
      </c>
      <c r="I261" s="53" t="s">
        <v>45</v>
      </c>
      <c r="J261" s="359" t="str">
        <f>IF(ISBLANK(INDEX('Policy Characteristics'!D:D,MATCH($C261,'Policy Characteristics'!$C:$C,0))),"",INDEX('Policy Characteristics'!D:D,MATCH($C261,'Policy Characteristics'!$C:$C,0)))</f>
        <v>Non BAU Mandated Capacity Construction</v>
      </c>
      <c r="K261" s="357" t="str">
        <f>IF(ISBLANK(INDEX('Policy Characteristics'!E:E,MATCH($C261,'Policy Characteristics'!$C:$C,0))),"",INDEX('Policy Characteristics'!E:E,MATCH($C261,'Policy Characteristics'!$C:$C,0)))</f>
        <v/>
      </c>
      <c r="L261" s="357">
        <f>IF(ISBLANK(INDEX('Policy Characteristics'!F:F,MATCH($C261,'Policy Characteristics'!$C:$C,0))),"",INDEX('Policy Characteristics'!F:F,MATCH($C261,'Policy Characteristics'!$C:$C,0)))</f>
        <v>0</v>
      </c>
      <c r="M261" s="357">
        <f>IF(ISBLANK(INDEX('Policy Characteristics'!G:G,MATCH($C261,'Policy Characteristics'!$C:$C,0))),"",INDEX('Policy Characteristics'!G:G,MATCH($C261,'Policy Characteristics'!$C:$C,0)))</f>
        <v>1</v>
      </c>
      <c r="N261" s="357">
        <f>IF(ISBLANK(INDEX('Policy Characteristics'!H:H,MATCH($C261,'Policy Characteristics'!$C:$C,0))),"",INDEX('Policy Characteristics'!H:H,MATCH($C261,'Policy Characteristics'!$C:$C,0)))</f>
        <v>1</v>
      </c>
      <c r="O261" s="357" t="str">
        <f>IF(ISBLANK(INDEX('Policy Characteristics'!I:I,MATCH($C261,'Policy Characteristics'!$C:$C,0))),"",INDEX('Policy Characteristics'!I:I,MATCH($C261,'Policy Characteristics'!$C:$C,0)))</f>
        <v>on/off</v>
      </c>
      <c r="P261" s="357" t="str">
        <f>IF(ISBLANK(INDEX('Policy Characteristics'!J:J,MATCH($C261,'Policy Characteristics'!$C:$C,0))),"",INDEX('Policy Characteristics'!J:J,MATCH($C261,'Policy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1" s="357" t="str">
        <f>IF(ISBLANK(INDEX('Policy Characteristics'!K:K,MATCH($C261,'Policy Characteristics'!$C:$C,0))),"",INDEX('Policy Characteristics'!K:K,MATCH($C261,'Policy Characteristics'!$C:$C,0)))</f>
        <v/>
      </c>
      <c r="R261" s="357" t="str">
        <f>IF(ISBLANK(INDEX('Policy Characteristics'!L:L,MATCH($C261,'Policy Characteristics'!$C:$C,0))),"",INDEX('Policy Characteristics'!L:L,MATCH($C261,'Policy Characteristics'!$C:$C,0)))</f>
        <v/>
      </c>
    </row>
    <row r="262" spans="1:18" s="5" customFormat="1" x14ac:dyDescent="0.35">
      <c r="A262" s="357" t="str">
        <f>IF(ISBLANK(INDEX('Policy Characteristics'!A:A,MATCH($C262,'Policy Characteristics'!$C:$C,0))),"",INDEX('Policy Characteristics'!A:A,MATCH($C262,'Policy Characteristics'!$C:$C,0)))</f>
        <v>Electricity Supply</v>
      </c>
      <c r="B262" s="357" t="str">
        <f>IF(ISBLANK(INDEX('Policy Characteristics'!B:B,MATCH($C262,'Policy Characteristics'!$C:$C,0))),"",INDEX('Policy Characteristics'!B:B,MATCH($C262,'Policy Characteristics'!$C:$C,0)))</f>
        <v>Non BAU Mandated Capacity Construction</v>
      </c>
      <c r="C262" s="361" t="str">
        <f t="shared" si="22"/>
        <v>Boolean Use Non BAU Mandated Capacity Construction Schedule</v>
      </c>
      <c r="D262" s="9" t="s">
        <v>474</v>
      </c>
      <c r="E262" s="53"/>
      <c r="F262" s="9" t="s">
        <v>477</v>
      </c>
      <c r="G262" s="53"/>
      <c r="H262" s="54">
        <v>637</v>
      </c>
      <c r="I262" s="53" t="s">
        <v>45</v>
      </c>
      <c r="J262" s="359" t="str">
        <f>IF(ISBLANK(INDEX('Policy Characteristics'!D:D,MATCH($C262,'Policy Characteristics'!$C:$C,0))),"",INDEX('Policy Characteristics'!D:D,MATCH($C262,'Policy Characteristics'!$C:$C,0)))</f>
        <v>Non BAU Mandated Capacity Construction</v>
      </c>
      <c r="K262" s="357" t="str">
        <f>IF(ISBLANK(INDEX('Policy Characteristics'!E:E,MATCH($C262,'Policy Characteristics'!$C:$C,0))),"",INDEX('Policy Characteristics'!E:E,MATCH($C262,'Policy Characteristics'!$C:$C,0)))</f>
        <v/>
      </c>
      <c r="L262" s="357">
        <f>IF(ISBLANK(INDEX('Policy Characteristics'!F:F,MATCH($C262,'Policy Characteristics'!$C:$C,0))),"",INDEX('Policy Characteristics'!F:F,MATCH($C262,'Policy Characteristics'!$C:$C,0)))</f>
        <v>0</v>
      </c>
      <c r="M262" s="357">
        <f>IF(ISBLANK(INDEX('Policy Characteristics'!G:G,MATCH($C262,'Policy Characteristics'!$C:$C,0))),"",INDEX('Policy Characteristics'!G:G,MATCH($C262,'Policy Characteristics'!$C:$C,0)))</f>
        <v>1</v>
      </c>
      <c r="N262" s="357">
        <f>IF(ISBLANK(INDEX('Policy Characteristics'!H:H,MATCH($C262,'Policy Characteristics'!$C:$C,0))),"",INDEX('Policy Characteristics'!H:H,MATCH($C262,'Policy Characteristics'!$C:$C,0)))</f>
        <v>1</v>
      </c>
      <c r="O262" s="357" t="str">
        <f>IF(ISBLANK(INDEX('Policy Characteristics'!I:I,MATCH($C262,'Policy Characteristics'!$C:$C,0))),"",INDEX('Policy Characteristics'!I:I,MATCH($C262,'Policy Characteristics'!$C:$C,0)))</f>
        <v>on/off</v>
      </c>
      <c r="P262" s="357" t="str">
        <f>IF(ISBLANK(INDEX('Policy Characteristics'!J:J,MATCH($C262,'Policy Characteristics'!$C:$C,0))),"",INDEX('Policy Characteristics'!J:J,MATCH($C262,'Policy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2" s="357" t="str">
        <f>IF(ISBLANK(INDEX('Policy Characteristics'!K:K,MATCH($C262,'Policy Characteristics'!$C:$C,0))),"",INDEX('Policy Characteristics'!K:K,MATCH($C262,'Policy Characteristics'!$C:$C,0)))</f>
        <v/>
      </c>
      <c r="R262" s="357" t="str">
        <f>IF(ISBLANK(INDEX('Policy Characteristics'!L:L,MATCH($C262,'Policy Characteristics'!$C:$C,0))),"",INDEX('Policy Characteristics'!L:L,MATCH($C262,'Policy Characteristics'!$C:$C,0)))</f>
        <v/>
      </c>
    </row>
    <row r="263" spans="1:18" s="5" customFormat="1" x14ac:dyDescent="0.35">
      <c r="A263" s="357" t="str">
        <f>IF(ISBLANK(INDEX('Policy Characteristics'!A:A,MATCH($C263,'Policy Characteristics'!$C:$C,0))),"",INDEX('Policy Characteristics'!A:A,MATCH($C263,'Policy Characteristics'!$C:$C,0)))</f>
        <v>Electricity Supply</v>
      </c>
      <c r="B263" s="357" t="str">
        <f>IF(ISBLANK(INDEX('Policy Characteristics'!B:B,MATCH($C263,'Policy Characteristics'!$C:$C,0))),"",INDEX('Policy Characteristics'!B:B,MATCH($C263,'Policy Characteristics'!$C:$C,0)))</f>
        <v>Non BAU Mandated Capacity Construction</v>
      </c>
      <c r="C263" s="361" t="str">
        <f t="shared" si="22"/>
        <v>Boolean Use Non BAU Mandated Capacity Construction Schedule</v>
      </c>
      <c r="D263" s="9" t="s">
        <v>79</v>
      </c>
      <c r="E263" s="53"/>
      <c r="F263" s="9" t="s">
        <v>91</v>
      </c>
      <c r="G263" s="53"/>
      <c r="H263" s="54">
        <v>638</v>
      </c>
      <c r="I263" s="53" t="s">
        <v>45</v>
      </c>
      <c r="J263" s="359" t="str">
        <f>IF(ISBLANK(INDEX('Policy Characteristics'!D:D,MATCH($C263,'Policy Characteristics'!$C:$C,0))),"",INDEX('Policy Characteristics'!D:D,MATCH($C263,'Policy Characteristics'!$C:$C,0)))</f>
        <v>Non BAU Mandated Capacity Construction</v>
      </c>
      <c r="K263" s="357" t="str">
        <f>IF(ISBLANK(INDEX('Policy Characteristics'!E:E,MATCH($C263,'Policy Characteristics'!$C:$C,0))),"",INDEX('Policy Characteristics'!E:E,MATCH($C263,'Policy Characteristics'!$C:$C,0)))</f>
        <v/>
      </c>
      <c r="L263" s="357">
        <f>IF(ISBLANK(INDEX('Policy Characteristics'!F:F,MATCH($C263,'Policy Characteristics'!$C:$C,0))),"",INDEX('Policy Characteristics'!F:F,MATCH($C263,'Policy Characteristics'!$C:$C,0)))</f>
        <v>0</v>
      </c>
      <c r="M263" s="357">
        <f>IF(ISBLANK(INDEX('Policy Characteristics'!G:G,MATCH($C263,'Policy Characteristics'!$C:$C,0))),"",INDEX('Policy Characteristics'!G:G,MATCH($C263,'Policy Characteristics'!$C:$C,0)))</f>
        <v>1</v>
      </c>
      <c r="N263" s="357">
        <f>IF(ISBLANK(INDEX('Policy Characteristics'!H:H,MATCH($C263,'Policy Characteristics'!$C:$C,0))),"",INDEX('Policy Characteristics'!H:H,MATCH($C263,'Policy Characteristics'!$C:$C,0)))</f>
        <v>1</v>
      </c>
      <c r="O263" s="357" t="str">
        <f>IF(ISBLANK(INDEX('Policy Characteristics'!I:I,MATCH($C263,'Policy Characteristics'!$C:$C,0))),"",INDEX('Policy Characteristics'!I:I,MATCH($C263,'Policy Characteristics'!$C:$C,0)))</f>
        <v>on/off</v>
      </c>
      <c r="P263" s="357" t="str">
        <f>IF(ISBLANK(INDEX('Policy Characteristics'!J:J,MATCH($C263,'Policy Characteristics'!$C:$C,0))),"",INDEX('Policy Characteristics'!J:J,MATCH($C263,'Policy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3" s="357" t="str">
        <f>IF(ISBLANK(INDEX('Policy Characteristics'!K:K,MATCH($C263,'Policy Characteristics'!$C:$C,0))),"",INDEX('Policy Characteristics'!K:K,MATCH($C263,'Policy Characteristics'!$C:$C,0)))</f>
        <v/>
      </c>
      <c r="R263" s="357" t="str">
        <f>IF(ISBLANK(INDEX('Policy Characteristics'!L:L,MATCH($C263,'Policy Characteristics'!$C:$C,0))),"",INDEX('Policy Characteristics'!L:L,MATCH($C263,'Policy Characteristics'!$C:$C,0)))</f>
        <v/>
      </c>
    </row>
    <row r="264" spans="1:18" s="5" customFormat="1" x14ac:dyDescent="0.35">
      <c r="A264" s="357" t="str">
        <f>IF(ISBLANK(INDEX('Policy Characteristics'!A:A,MATCH($C264,'Policy Characteristics'!$C:$C,0))),"",INDEX('Policy Characteristics'!A:A,MATCH($C264,'Policy Characteristics'!$C:$C,0)))</f>
        <v>Electricity Supply</v>
      </c>
      <c r="B264" s="357" t="str">
        <f>IF(ISBLANK(INDEX('Policy Characteristics'!B:B,MATCH($C264,'Policy Characteristics'!$C:$C,0))),"",INDEX('Policy Characteristics'!B:B,MATCH($C264,'Policy Characteristics'!$C:$C,0)))</f>
        <v>Non BAU Mandated Capacity Construction</v>
      </c>
      <c r="C264" s="361" t="str">
        <f t="shared" si="22"/>
        <v>Boolean Use Non BAU Mandated Capacity Construction Schedule</v>
      </c>
      <c r="D264" s="9" t="s">
        <v>80</v>
      </c>
      <c r="E264" s="53"/>
      <c r="F264" s="9" t="s">
        <v>92</v>
      </c>
      <c r="G264" s="53"/>
      <c r="H264" s="54">
        <v>639</v>
      </c>
      <c r="I264" s="53" t="s">
        <v>45</v>
      </c>
      <c r="J264" s="359" t="str">
        <f>IF(ISBLANK(INDEX('Policy Characteristics'!D:D,MATCH($C264,'Policy Characteristics'!$C:$C,0))),"",INDEX('Policy Characteristics'!D:D,MATCH($C264,'Policy Characteristics'!$C:$C,0)))</f>
        <v>Non BAU Mandated Capacity Construction</v>
      </c>
      <c r="K264" s="357" t="str">
        <f>IF(ISBLANK(INDEX('Policy Characteristics'!E:E,MATCH($C264,'Policy Characteristics'!$C:$C,0))),"",INDEX('Policy Characteristics'!E:E,MATCH($C264,'Policy Characteristics'!$C:$C,0)))</f>
        <v/>
      </c>
      <c r="L264" s="357">
        <f>IF(ISBLANK(INDEX('Policy Characteristics'!F:F,MATCH($C264,'Policy Characteristics'!$C:$C,0))),"",INDEX('Policy Characteristics'!F:F,MATCH($C264,'Policy Characteristics'!$C:$C,0)))</f>
        <v>0</v>
      </c>
      <c r="M264" s="357">
        <f>IF(ISBLANK(INDEX('Policy Characteristics'!G:G,MATCH($C264,'Policy Characteristics'!$C:$C,0))),"",INDEX('Policy Characteristics'!G:G,MATCH($C264,'Policy Characteristics'!$C:$C,0)))</f>
        <v>1</v>
      </c>
      <c r="N264" s="357">
        <f>IF(ISBLANK(INDEX('Policy Characteristics'!H:H,MATCH($C264,'Policy Characteristics'!$C:$C,0))),"",INDEX('Policy Characteristics'!H:H,MATCH($C264,'Policy Characteristics'!$C:$C,0)))</f>
        <v>1</v>
      </c>
      <c r="O264" s="357" t="str">
        <f>IF(ISBLANK(INDEX('Policy Characteristics'!I:I,MATCH($C264,'Policy Characteristics'!$C:$C,0))),"",INDEX('Policy Characteristics'!I:I,MATCH($C264,'Policy Characteristics'!$C:$C,0)))</f>
        <v>on/off</v>
      </c>
      <c r="P264" s="357" t="str">
        <f>IF(ISBLANK(INDEX('Policy Characteristics'!J:J,MATCH($C264,'Policy Characteristics'!$C:$C,0))),"",INDEX('Policy Characteristics'!J:J,MATCH($C264,'Policy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4" s="357" t="str">
        <f>IF(ISBLANK(INDEX('Policy Characteristics'!K:K,MATCH($C264,'Policy Characteristics'!$C:$C,0))),"",INDEX('Policy Characteristics'!K:K,MATCH($C264,'Policy Characteristics'!$C:$C,0)))</f>
        <v/>
      </c>
      <c r="R264" s="357" t="str">
        <f>IF(ISBLANK(INDEX('Policy Characteristics'!L:L,MATCH($C264,'Policy Characteristics'!$C:$C,0))),"",INDEX('Policy Characteristics'!L:L,MATCH($C264,'Policy Characteristics'!$C:$C,0)))</f>
        <v/>
      </c>
    </row>
    <row r="265" spans="1:18" s="5" customFormat="1" x14ac:dyDescent="0.35">
      <c r="A265" s="357" t="str">
        <f>IF(ISBLANK(INDEX('Policy Characteristics'!A:A,MATCH($C265,'Policy Characteristics'!$C:$C,0))),"",INDEX('Policy Characteristics'!A:A,MATCH($C265,'Policy Characteristics'!$C:$C,0)))</f>
        <v>Electricity Supply</v>
      </c>
      <c r="B265" s="357" t="str">
        <f>IF(ISBLANK(INDEX('Policy Characteristics'!B:B,MATCH($C265,'Policy Characteristics'!$C:$C,0))),"",INDEX('Policy Characteristics'!B:B,MATCH($C265,'Policy Characteristics'!$C:$C,0)))</f>
        <v>Non BAU Mandated Capacity Construction</v>
      </c>
      <c r="C265" s="361" t="str">
        <f t="shared" si="22"/>
        <v>Boolean Use Non BAU Mandated Capacity Construction Schedule</v>
      </c>
      <c r="D265" s="9" t="s">
        <v>81</v>
      </c>
      <c r="E265" s="53"/>
      <c r="F265" s="9" t="s">
        <v>93</v>
      </c>
      <c r="G265" s="53"/>
      <c r="H265" s="54">
        <v>640</v>
      </c>
      <c r="I265" s="53" t="s">
        <v>45</v>
      </c>
      <c r="J265" s="359" t="str">
        <f>IF(ISBLANK(INDEX('Policy Characteristics'!D:D,MATCH($C265,'Policy Characteristics'!$C:$C,0))),"",INDEX('Policy Characteristics'!D:D,MATCH($C265,'Policy Characteristics'!$C:$C,0)))</f>
        <v>Non BAU Mandated Capacity Construction</v>
      </c>
      <c r="K265" s="357" t="str">
        <f>IF(ISBLANK(INDEX('Policy Characteristics'!E:E,MATCH($C265,'Policy Characteristics'!$C:$C,0))),"",INDEX('Policy Characteristics'!E:E,MATCH($C265,'Policy Characteristics'!$C:$C,0)))</f>
        <v/>
      </c>
      <c r="L265" s="357">
        <f>IF(ISBLANK(INDEX('Policy Characteristics'!F:F,MATCH($C265,'Policy Characteristics'!$C:$C,0))),"",INDEX('Policy Characteristics'!F:F,MATCH($C265,'Policy Characteristics'!$C:$C,0)))</f>
        <v>0</v>
      </c>
      <c r="M265" s="357">
        <f>IF(ISBLANK(INDEX('Policy Characteristics'!G:G,MATCH($C265,'Policy Characteristics'!$C:$C,0))),"",INDEX('Policy Characteristics'!G:G,MATCH($C265,'Policy Characteristics'!$C:$C,0)))</f>
        <v>1</v>
      </c>
      <c r="N265" s="357">
        <f>IF(ISBLANK(INDEX('Policy Characteristics'!H:H,MATCH($C265,'Policy Characteristics'!$C:$C,0))),"",INDEX('Policy Characteristics'!H:H,MATCH($C265,'Policy Characteristics'!$C:$C,0)))</f>
        <v>1</v>
      </c>
      <c r="O265" s="357" t="str">
        <f>IF(ISBLANK(INDEX('Policy Characteristics'!I:I,MATCH($C265,'Policy Characteristics'!$C:$C,0))),"",INDEX('Policy Characteristics'!I:I,MATCH($C265,'Policy Characteristics'!$C:$C,0)))</f>
        <v>on/off</v>
      </c>
      <c r="P265" s="357" t="str">
        <f>IF(ISBLANK(INDEX('Policy Characteristics'!J:J,MATCH($C265,'Policy Characteristics'!$C:$C,0))),"",INDEX('Policy Characteristics'!J:J,MATCH($C265,'Policy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5" s="357" t="str">
        <f>IF(ISBLANK(INDEX('Policy Characteristics'!K:K,MATCH($C265,'Policy Characteristics'!$C:$C,0))),"",INDEX('Policy Characteristics'!K:K,MATCH($C265,'Policy Characteristics'!$C:$C,0)))</f>
        <v/>
      </c>
      <c r="R265" s="357" t="str">
        <f>IF(ISBLANK(INDEX('Policy Characteristics'!L:L,MATCH($C265,'Policy Characteristics'!$C:$C,0))),"",INDEX('Policy Characteristics'!L:L,MATCH($C265,'Policy Characteristics'!$C:$C,0)))</f>
        <v/>
      </c>
    </row>
    <row r="266" spans="1:18" s="5" customFormat="1" x14ac:dyDescent="0.35">
      <c r="A266" s="357" t="str">
        <f>IF(ISBLANK(INDEX('Policy Characteristics'!A:A,MATCH($C266,'Policy Characteristics'!$C:$C,0))),"",INDEX('Policy Characteristics'!A:A,MATCH($C266,'Policy Characteristics'!$C:$C,0)))</f>
        <v>Electricity Supply</v>
      </c>
      <c r="B266" s="357" t="str">
        <f>IF(ISBLANK(INDEX('Policy Characteristics'!B:B,MATCH($C266,'Policy Characteristics'!$C:$C,0))),"",INDEX('Policy Characteristics'!B:B,MATCH($C266,'Policy Characteristics'!$C:$C,0)))</f>
        <v>Non BAU Mandated Capacity Construction</v>
      </c>
      <c r="C266" s="361" t="str">
        <f t="shared" si="22"/>
        <v>Boolean Use Non BAU Mandated Capacity Construction Schedule</v>
      </c>
      <c r="D266" s="9" t="s">
        <v>2476</v>
      </c>
      <c r="E266" s="53"/>
      <c r="F266" s="9" t="s">
        <v>462</v>
      </c>
      <c r="G266" s="53"/>
      <c r="H266" s="54">
        <v>641</v>
      </c>
      <c r="I266" s="53" t="s">
        <v>45</v>
      </c>
      <c r="J266" s="359" t="str">
        <f>IF(ISBLANK(INDEX('Policy Characteristics'!D:D,MATCH($C266,'Policy Characteristics'!$C:$C,0))),"",INDEX('Policy Characteristics'!D:D,MATCH($C266,'Policy Characteristics'!$C:$C,0)))</f>
        <v>Non BAU Mandated Capacity Construction</v>
      </c>
      <c r="K266" s="357" t="str">
        <f>IF(ISBLANK(INDEX('Policy Characteristics'!E:E,MATCH($C266,'Policy Characteristics'!$C:$C,0))),"",INDEX('Policy Characteristics'!E:E,MATCH($C266,'Policy Characteristics'!$C:$C,0)))</f>
        <v/>
      </c>
      <c r="L266" s="357">
        <f>IF(ISBLANK(INDEX('Policy Characteristics'!F:F,MATCH($C266,'Policy Characteristics'!$C:$C,0))),"",INDEX('Policy Characteristics'!F:F,MATCH($C266,'Policy Characteristics'!$C:$C,0)))</f>
        <v>0</v>
      </c>
      <c r="M266" s="357">
        <f>IF(ISBLANK(INDEX('Policy Characteristics'!G:G,MATCH($C266,'Policy Characteristics'!$C:$C,0))),"",INDEX('Policy Characteristics'!G:G,MATCH($C266,'Policy Characteristics'!$C:$C,0)))</f>
        <v>1</v>
      </c>
      <c r="N266" s="357">
        <f>IF(ISBLANK(INDEX('Policy Characteristics'!H:H,MATCH($C266,'Policy Characteristics'!$C:$C,0))),"",INDEX('Policy Characteristics'!H:H,MATCH($C266,'Policy Characteristics'!$C:$C,0)))</f>
        <v>1</v>
      </c>
      <c r="O266" s="357" t="str">
        <f>IF(ISBLANK(INDEX('Policy Characteristics'!I:I,MATCH($C266,'Policy Characteristics'!$C:$C,0))),"",INDEX('Policy Characteristics'!I:I,MATCH($C266,'Policy Characteristics'!$C:$C,0)))</f>
        <v>on/off</v>
      </c>
      <c r="P266" s="357" t="str">
        <f>IF(ISBLANK(INDEX('Policy Characteristics'!J:J,MATCH($C266,'Policy Characteristics'!$C:$C,0))),"",INDEX('Policy Characteristics'!J:J,MATCH($C266,'Policy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6" s="357" t="str">
        <f>IF(ISBLANK(INDEX('Policy Characteristics'!K:K,MATCH($C266,'Policy Characteristics'!$C:$C,0))),"",INDEX('Policy Characteristics'!K:K,MATCH($C266,'Policy Characteristics'!$C:$C,0)))</f>
        <v/>
      </c>
      <c r="R266" s="357" t="str">
        <f>IF(ISBLANK(INDEX('Policy Characteristics'!L:L,MATCH($C266,'Policy Characteristics'!$C:$C,0))),"",INDEX('Policy Characteristics'!L:L,MATCH($C266,'Policy Characteristics'!$C:$C,0)))</f>
        <v/>
      </c>
    </row>
    <row r="267" spans="1:18" s="5" customFormat="1" x14ac:dyDescent="0.35">
      <c r="A267" s="357" t="str">
        <f>IF(ISBLANK(INDEX('Policy Characteristics'!A:A,MATCH($C267,'Policy Characteristics'!$C:$C,0))),"",INDEX('Policy Characteristics'!A:A,MATCH($C267,'Policy Characteristics'!$C:$C,0)))</f>
        <v>Electricity Supply</v>
      </c>
      <c r="B267" s="357" t="str">
        <f>IF(ISBLANK(INDEX('Policy Characteristics'!B:B,MATCH($C267,'Policy Characteristics'!$C:$C,0))),"",INDEX('Policy Characteristics'!B:B,MATCH($C267,'Policy Characteristics'!$C:$C,0)))</f>
        <v>Non BAU Mandated Capacity Construction</v>
      </c>
      <c r="C267" s="361" t="str">
        <f t="shared" si="22"/>
        <v>Boolean Use Non BAU Mandated Capacity Construction Schedule</v>
      </c>
      <c r="D267" s="9" t="s">
        <v>329</v>
      </c>
      <c r="E267" s="53"/>
      <c r="F267" s="9" t="s">
        <v>331</v>
      </c>
      <c r="G267" s="53"/>
      <c r="H267" s="54">
        <v>642</v>
      </c>
      <c r="I267" s="53" t="s">
        <v>45</v>
      </c>
      <c r="J267" s="359" t="str">
        <f>IF(ISBLANK(INDEX('Policy Characteristics'!D:D,MATCH($C267,'Policy Characteristics'!$C:$C,0))),"",INDEX('Policy Characteristics'!D:D,MATCH($C267,'Policy Characteristics'!$C:$C,0)))</f>
        <v>Non BAU Mandated Capacity Construction</v>
      </c>
      <c r="K267" s="357" t="str">
        <f>IF(ISBLANK(INDEX('Policy Characteristics'!E:E,MATCH($C267,'Policy Characteristics'!$C:$C,0))),"",INDEX('Policy Characteristics'!E:E,MATCH($C267,'Policy Characteristics'!$C:$C,0)))</f>
        <v/>
      </c>
      <c r="L267" s="357">
        <f>IF(ISBLANK(INDEX('Policy Characteristics'!F:F,MATCH($C267,'Policy Characteristics'!$C:$C,0))),"",INDEX('Policy Characteristics'!F:F,MATCH($C267,'Policy Characteristics'!$C:$C,0)))</f>
        <v>0</v>
      </c>
      <c r="M267" s="357">
        <f>IF(ISBLANK(INDEX('Policy Characteristics'!G:G,MATCH($C267,'Policy Characteristics'!$C:$C,0))),"",INDEX('Policy Characteristics'!G:G,MATCH($C267,'Policy Characteristics'!$C:$C,0)))</f>
        <v>1</v>
      </c>
      <c r="N267" s="357">
        <f>IF(ISBLANK(INDEX('Policy Characteristics'!H:H,MATCH($C267,'Policy Characteristics'!$C:$C,0))),"",INDEX('Policy Characteristics'!H:H,MATCH($C267,'Policy Characteristics'!$C:$C,0)))</f>
        <v>1</v>
      </c>
      <c r="O267" s="357" t="str">
        <f>IF(ISBLANK(INDEX('Policy Characteristics'!I:I,MATCH($C267,'Policy Characteristics'!$C:$C,0))),"",INDEX('Policy Characteristics'!I:I,MATCH($C267,'Policy Characteristics'!$C:$C,0)))</f>
        <v>on/off</v>
      </c>
      <c r="P267" s="357" t="str">
        <f>IF(ISBLANK(INDEX('Policy Characteristics'!J:J,MATCH($C267,'Policy Characteristics'!$C:$C,0))),"",INDEX('Policy Characteristics'!J:J,MATCH($C267,'Policy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7" s="357" t="str">
        <f>IF(ISBLANK(INDEX('Policy Characteristics'!K:K,MATCH($C267,'Policy Characteristics'!$C:$C,0))),"",INDEX('Policy Characteristics'!K:K,MATCH($C267,'Policy Characteristics'!$C:$C,0)))</f>
        <v/>
      </c>
      <c r="R267" s="357" t="str">
        <f>IF(ISBLANK(INDEX('Policy Characteristics'!L:L,MATCH($C267,'Policy Characteristics'!$C:$C,0))),"",INDEX('Policy Characteristics'!L:L,MATCH($C267,'Policy Characteristics'!$C:$C,0)))</f>
        <v/>
      </c>
    </row>
    <row r="268" spans="1:18" s="5" customFormat="1" x14ac:dyDescent="0.35">
      <c r="A268" s="357" t="str">
        <f>IF(ISBLANK(INDEX('Policy Characteristics'!A:A,MATCH($C268,'Policy Characteristics'!$C:$C,0))),"",INDEX('Policy Characteristics'!A:A,MATCH($C268,'Policy Characteristics'!$C:$C,0)))</f>
        <v>Electricity Supply</v>
      </c>
      <c r="B268" s="357" t="str">
        <f>IF(ISBLANK(INDEX('Policy Characteristics'!B:B,MATCH($C268,'Policy Characteristics'!$C:$C,0))),"",INDEX('Policy Characteristics'!B:B,MATCH($C268,'Policy Characteristics'!$C:$C,0)))</f>
        <v>Non BAU Mandated Capacity Construction</v>
      </c>
      <c r="C268" s="361" t="str">
        <f t="shared" si="22"/>
        <v>Boolean Use Non BAU Mandated Capacity Construction Schedule</v>
      </c>
      <c r="D268" s="9" t="s">
        <v>330</v>
      </c>
      <c r="E268" s="53"/>
      <c r="F268" s="9" t="s">
        <v>332</v>
      </c>
      <c r="G268" s="53"/>
      <c r="H268" s="54">
        <v>643</v>
      </c>
      <c r="I268" s="53" t="s">
        <v>45</v>
      </c>
      <c r="J268" s="359" t="str">
        <f>IF(ISBLANK(INDEX('Policy Characteristics'!D:D,MATCH($C268,'Policy Characteristics'!$C:$C,0))),"",INDEX('Policy Characteristics'!D:D,MATCH($C268,'Policy Characteristics'!$C:$C,0)))</f>
        <v>Non BAU Mandated Capacity Construction</v>
      </c>
      <c r="K268" s="357" t="str">
        <f>IF(ISBLANK(INDEX('Policy Characteristics'!E:E,MATCH($C268,'Policy Characteristics'!$C:$C,0))),"",INDEX('Policy Characteristics'!E:E,MATCH($C268,'Policy Characteristics'!$C:$C,0)))</f>
        <v/>
      </c>
      <c r="L268" s="357">
        <f>IF(ISBLANK(INDEX('Policy Characteristics'!F:F,MATCH($C268,'Policy Characteristics'!$C:$C,0))),"",INDEX('Policy Characteristics'!F:F,MATCH($C268,'Policy Characteristics'!$C:$C,0)))</f>
        <v>0</v>
      </c>
      <c r="M268" s="357">
        <f>IF(ISBLANK(INDEX('Policy Characteristics'!G:G,MATCH($C268,'Policy Characteristics'!$C:$C,0))),"",INDEX('Policy Characteristics'!G:G,MATCH($C268,'Policy Characteristics'!$C:$C,0)))</f>
        <v>1</v>
      </c>
      <c r="N268" s="357">
        <f>IF(ISBLANK(INDEX('Policy Characteristics'!H:H,MATCH($C268,'Policy Characteristics'!$C:$C,0))),"",INDEX('Policy Characteristics'!H:H,MATCH($C268,'Policy Characteristics'!$C:$C,0)))</f>
        <v>1</v>
      </c>
      <c r="O268" s="357" t="str">
        <f>IF(ISBLANK(INDEX('Policy Characteristics'!I:I,MATCH($C268,'Policy Characteristics'!$C:$C,0))),"",INDEX('Policy Characteristics'!I:I,MATCH($C268,'Policy Characteristics'!$C:$C,0)))</f>
        <v>on/off</v>
      </c>
      <c r="P268" s="357" t="str">
        <f>IF(ISBLANK(INDEX('Policy Characteristics'!J:J,MATCH($C268,'Policy Characteristics'!$C:$C,0))),"",INDEX('Policy Characteristics'!J:J,MATCH($C268,'Policy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8" s="357" t="str">
        <f>IF(ISBLANK(INDEX('Policy Characteristics'!K:K,MATCH($C268,'Policy Characteristics'!$C:$C,0))),"",INDEX('Policy Characteristics'!K:K,MATCH($C268,'Policy Characteristics'!$C:$C,0)))</f>
        <v/>
      </c>
      <c r="R268" s="357" t="str">
        <f>IF(ISBLANK(INDEX('Policy Characteristics'!L:L,MATCH($C268,'Policy Characteristics'!$C:$C,0))),"",INDEX('Policy Characteristics'!L:L,MATCH($C268,'Policy Characteristics'!$C:$C,0)))</f>
        <v/>
      </c>
    </row>
    <row r="269" spans="1:18" s="5" customFormat="1" x14ac:dyDescent="0.35">
      <c r="A269" s="357" t="str">
        <f>IF(ISBLANK(INDEX('Policy Characteristics'!A:A,MATCH($C269,'Policy Characteristics'!$C:$C,0))),"",INDEX('Policy Characteristics'!A:A,MATCH($C269,'Policy Characteristics'!$C:$C,0)))</f>
        <v>Electricity Supply</v>
      </c>
      <c r="B269" s="357" t="str">
        <f>IF(ISBLANK(INDEX('Policy Characteristics'!B:B,MATCH($C269,'Policy Characteristics'!$C:$C,0))),"",INDEX('Policy Characteristics'!B:B,MATCH($C269,'Policy Characteristics'!$C:$C,0)))</f>
        <v>Non BAU Mandated Capacity Construction</v>
      </c>
      <c r="C269" s="361" t="str">
        <f t="shared" si="22"/>
        <v>Boolean Use Non BAU Mandated Capacity Construction Schedule</v>
      </c>
      <c r="D269" s="9" t="s">
        <v>470</v>
      </c>
      <c r="E269" s="53"/>
      <c r="F269" s="9" t="s">
        <v>469</v>
      </c>
      <c r="G269" s="53"/>
      <c r="H269" s="54">
        <v>644</v>
      </c>
      <c r="I269" s="53" t="s">
        <v>45</v>
      </c>
      <c r="J269" s="359" t="str">
        <f>IF(ISBLANK(INDEX('Policy Characteristics'!D:D,MATCH($C269,'Policy Characteristics'!$C:$C,0))),"",INDEX('Policy Characteristics'!D:D,MATCH($C269,'Policy Characteristics'!$C:$C,0)))</f>
        <v>Non BAU Mandated Capacity Construction</v>
      </c>
      <c r="K269" s="357" t="str">
        <f>IF(ISBLANK(INDEX('Policy Characteristics'!E:E,MATCH($C269,'Policy Characteristics'!$C:$C,0))),"",INDEX('Policy Characteristics'!E:E,MATCH($C269,'Policy Characteristics'!$C:$C,0)))</f>
        <v/>
      </c>
      <c r="L269" s="357">
        <f>IF(ISBLANK(INDEX('Policy Characteristics'!F:F,MATCH($C269,'Policy Characteristics'!$C:$C,0))),"",INDEX('Policy Characteristics'!F:F,MATCH($C269,'Policy Characteristics'!$C:$C,0)))</f>
        <v>0</v>
      </c>
      <c r="M269" s="357">
        <f>IF(ISBLANK(INDEX('Policy Characteristics'!G:G,MATCH($C269,'Policy Characteristics'!$C:$C,0))),"",INDEX('Policy Characteristics'!G:G,MATCH($C269,'Policy Characteristics'!$C:$C,0)))</f>
        <v>1</v>
      </c>
      <c r="N269" s="357">
        <f>IF(ISBLANK(INDEX('Policy Characteristics'!H:H,MATCH($C269,'Policy Characteristics'!$C:$C,0))),"",INDEX('Policy Characteristics'!H:H,MATCH($C269,'Policy Characteristics'!$C:$C,0)))</f>
        <v>1</v>
      </c>
      <c r="O269" s="357" t="str">
        <f>IF(ISBLANK(INDEX('Policy Characteristics'!I:I,MATCH($C269,'Policy Characteristics'!$C:$C,0))),"",INDEX('Policy Characteristics'!I:I,MATCH($C269,'Policy Characteristics'!$C:$C,0)))</f>
        <v>on/off</v>
      </c>
      <c r="P269" s="357" t="str">
        <f>IF(ISBLANK(INDEX('Policy Characteristics'!J:J,MATCH($C269,'Policy Characteristics'!$C:$C,0))),"",INDEX('Policy Characteristics'!J:J,MATCH($C269,'Policy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9" s="357" t="str">
        <f>IF(ISBLANK(INDEX('Policy Characteristics'!K:K,MATCH($C269,'Policy Characteristics'!$C:$C,0))),"",INDEX('Policy Characteristics'!K:K,MATCH($C269,'Policy Characteristics'!$C:$C,0)))</f>
        <v/>
      </c>
      <c r="R269" s="357" t="str">
        <f>IF(ISBLANK(INDEX('Policy Characteristics'!L:L,MATCH($C269,'Policy Characteristics'!$C:$C,0))),"",INDEX('Policy Characteristics'!L:L,MATCH($C269,'Policy Characteristics'!$C:$C,0)))</f>
        <v/>
      </c>
    </row>
    <row r="270" spans="1:18" s="5" customFormat="1" x14ac:dyDescent="0.35">
      <c r="A270" s="357" t="str">
        <f>IF(ISBLANK(INDEX('Policy Characteristics'!A:A,MATCH($C270,'Policy Characteristics'!$C:$C,0))),"",INDEX('Policy Characteristics'!A:A,MATCH($C270,'Policy Characteristics'!$C:$C,0)))</f>
        <v>Electricity Supply</v>
      </c>
      <c r="B270" s="357" t="str">
        <f>IF(ISBLANK(INDEX('Policy Characteristics'!B:B,MATCH($C270,'Policy Characteristics'!$C:$C,0))),"",INDEX('Policy Characteristics'!B:B,MATCH($C270,'Policy Characteristics'!$C:$C,0)))</f>
        <v>Non BAU Mandated Capacity Construction</v>
      </c>
      <c r="C270" s="361" t="str">
        <f t="shared" si="22"/>
        <v>Boolean Use Non BAU Mandated Capacity Construction Schedule</v>
      </c>
      <c r="D270" s="9" t="s">
        <v>479</v>
      </c>
      <c r="E270" s="53"/>
      <c r="F270" s="9" t="s">
        <v>480</v>
      </c>
      <c r="G270" s="53"/>
      <c r="H270" s="54">
        <v>645</v>
      </c>
      <c r="I270" s="53" t="s">
        <v>45</v>
      </c>
      <c r="J270" s="359" t="str">
        <f>IF(ISBLANK(INDEX('Policy Characteristics'!D:D,MATCH($C270,'Policy Characteristics'!$C:$C,0))),"",INDEX('Policy Characteristics'!D:D,MATCH($C270,'Policy Characteristics'!$C:$C,0)))</f>
        <v>Non BAU Mandated Capacity Construction</v>
      </c>
      <c r="K270" s="357" t="str">
        <f>IF(ISBLANK(INDEX('Policy Characteristics'!E:E,MATCH($C270,'Policy Characteristics'!$C:$C,0))),"",INDEX('Policy Characteristics'!E:E,MATCH($C270,'Policy Characteristics'!$C:$C,0)))</f>
        <v/>
      </c>
      <c r="L270" s="357">
        <f>IF(ISBLANK(INDEX('Policy Characteristics'!F:F,MATCH($C270,'Policy Characteristics'!$C:$C,0))),"",INDEX('Policy Characteristics'!F:F,MATCH($C270,'Policy Characteristics'!$C:$C,0)))</f>
        <v>0</v>
      </c>
      <c r="M270" s="357">
        <f>IF(ISBLANK(INDEX('Policy Characteristics'!G:G,MATCH($C270,'Policy Characteristics'!$C:$C,0))),"",INDEX('Policy Characteristics'!G:G,MATCH($C270,'Policy Characteristics'!$C:$C,0)))</f>
        <v>1</v>
      </c>
      <c r="N270" s="357">
        <f>IF(ISBLANK(INDEX('Policy Characteristics'!H:H,MATCH($C270,'Policy Characteristics'!$C:$C,0))),"",INDEX('Policy Characteristics'!H:H,MATCH($C270,'Policy Characteristics'!$C:$C,0)))</f>
        <v>1</v>
      </c>
      <c r="O270" s="357" t="str">
        <f>IF(ISBLANK(INDEX('Policy Characteristics'!I:I,MATCH($C270,'Policy Characteristics'!$C:$C,0))),"",INDEX('Policy Characteristics'!I:I,MATCH($C270,'Policy Characteristics'!$C:$C,0)))</f>
        <v>on/off</v>
      </c>
      <c r="P270" s="357" t="str">
        <f>IF(ISBLANK(INDEX('Policy Characteristics'!J:J,MATCH($C270,'Policy Characteristics'!$C:$C,0))),"",INDEX('Policy Characteristics'!J:J,MATCH($C270,'Policy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70" s="357" t="str">
        <f>IF(ISBLANK(INDEX('Policy Characteristics'!K:K,MATCH($C270,'Policy Characteristics'!$C:$C,0))),"",INDEX('Policy Characteristics'!K:K,MATCH($C270,'Policy Characteristics'!$C:$C,0)))</f>
        <v/>
      </c>
      <c r="R270" s="357" t="str">
        <f>IF(ISBLANK(INDEX('Policy Characteristics'!L:L,MATCH($C270,'Policy Characteristics'!$C:$C,0))),"",INDEX('Policy Characteristics'!L:L,MATCH($C270,'Policy Characteristics'!$C:$C,0)))</f>
        <v/>
      </c>
    </row>
    <row r="271" spans="1:18" s="5" customFormat="1" x14ac:dyDescent="0.35">
      <c r="A271" s="357" t="str">
        <f>IF(ISBLANK(INDEX('Policy Characteristics'!A:A,MATCH($C271,'Policy Characteristics'!$C:$C,0))),"",INDEX('Policy Characteristics'!A:A,MATCH($C271,'Policy Characteristics'!$C:$C,0)))</f>
        <v>Electricity Supply</v>
      </c>
      <c r="B271" s="357" t="str">
        <f>IF(ISBLANK(INDEX('Policy Characteristics'!B:B,MATCH($C271,'Policy Characteristics'!$C:$C,0))),"",INDEX('Policy Characteristics'!B:B,MATCH($C271,'Policy Characteristics'!$C:$C,0)))</f>
        <v>Non BAU Mandated Capacity Construction</v>
      </c>
      <c r="C271" s="361" t="str">
        <f t="shared" si="22"/>
        <v>Boolean Use Non BAU Mandated Capacity Construction Schedule</v>
      </c>
      <c r="D271" s="9" t="s">
        <v>2842</v>
      </c>
      <c r="E271" s="53"/>
      <c r="F271" s="9" t="s">
        <v>2524</v>
      </c>
      <c r="G271" s="53"/>
      <c r="H271" s="54">
        <v>646</v>
      </c>
      <c r="I271" s="53" t="s">
        <v>45</v>
      </c>
      <c r="J271" s="359" t="str">
        <f>IF(ISBLANK(INDEX('Policy Characteristics'!D:D,MATCH($C271,'Policy Characteristics'!$C:$C,0))),"",INDEX('Policy Characteristics'!D:D,MATCH($C271,'Policy Characteristics'!$C:$C,0)))</f>
        <v>Non BAU Mandated Capacity Construction</v>
      </c>
      <c r="K271" s="357" t="str">
        <f>IF(ISBLANK(INDEX('Policy Characteristics'!E:E,MATCH($C271,'Policy Characteristics'!$C:$C,0))),"",INDEX('Policy Characteristics'!E:E,MATCH($C271,'Policy Characteristics'!$C:$C,0)))</f>
        <v/>
      </c>
      <c r="L271" s="357">
        <f>IF(ISBLANK(INDEX('Policy Characteristics'!F:F,MATCH($C271,'Policy Characteristics'!$C:$C,0))),"",INDEX('Policy Characteristics'!F:F,MATCH($C271,'Policy Characteristics'!$C:$C,0)))</f>
        <v>0</v>
      </c>
      <c r="M271" s="357">
        <f>IF(ISBLANK(INDEX('Policy Characteristics'!G:G,MATCH($C271,'Policy Characteristics'!$C:$C,0))),"",INDEX('Policy Characteristics'!G:G,MATCH($C271,'Policy Characteristics'!$C:$C,0)))</f>
        <v>1</v>
      </c>
      <c r="N271" s="357">
        <f>IF(ISBLANK(INDEX('Policy Characteristics'!H:H,MATCH($C271,'Policy Characteristics'!$C:$C,0))),"",INDEX('Policy Characteristics'!H:H,MATCH($C271,'Policy Characteristics'!$C:$C,0)))</f>
        <v>1</v>
      </c>
      <c r="O271" s="357" t="str">
        <f>IF(ISBLANK(INDEX('Policy Characteristics'!I:I,MATCH($C271,'Policy Characteristics'!$C:$C,0))),"",INDEX('Policy Characteristics'!I:I,MATCH($C271,'Policy Characteristics'!$C:$C,0)))</f>
        <v>on/off</v>
      </c>
      <c r="P271" s="357" t="str">
        <f>IF(ISBLANK(INDEX('Policy Characteristics'!J:J,MATCH($C271,'Policy Characteristics'!$C:$C,0))),"",INDEX('Policy Characteristics'!J:J,MATCH($C271,'Policy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71" s="357" t="str">
        <f>IF(ISBLANK(INDEX('Policy Characteristics'!K:K,MATCH($C271,'Policy Characteristics'!$C:$C,0))),"",INDEX('Policy Characteristics'!K:K,MATCH($C271,'Policy Characteristics'!$C:$C,0)))</f>
        <v/>
      </c>
      <c r="R271" s="357" t="str">
        <f>IF(ISBLANK(INDEX('Policy Characteristics'!L:L,MATCH($C271,'Policy Characteristics'!$C:$C,0))),"",INDEX('Policy Characteristics'!L:L,MATCH($C271,'Policy Characteristics'!$C:$C,0)))</f>
        <v/>
      </c>
    </row>
    <row r="272" spans="1:18" s="5" customFormat="1" x14ac:dyDescent="0.35">
      <c r="A272" s="357" t="str">
        <f>IF(ISBLANK(INDEX('Policy Characteristics'!A:A,MATCH($C272,'Policy Characteristics'!$C:$C,0))),"",INDEX('Policy Characteristics'!A:A,MATCH($C272,'Policy Characteristics'!$C:$C,0)))</f>
        <v>Electricity Supply</v>
      </c>
      <c r="B272" s="357" t="str">
        <f>IF(ISBLANK(INDEX('Policy Characteristics'!B:B,MATCH($C272,'Policy Characteristics'!$C:$C,0))),"",INDEX('Policy Characteristics'!B:B,MATCH($C272,'Policy Characteristics'!$C:$C,0)))</f>
        <v>Non BAU Mandated Capacity Construction</v>
      </c>
      <c r="C272" s="361" t="str">
        <f t="shared" si="22"/>
        <v>Boolean Use Non BAU Mandated Capacity Construction Schedule</v>
      </c>
      <c r="D272" s="9" t="s">
        <v>2843</v>
      </c>
      <c r="E272" s="53"/>
      <c r="F272" s="9" t="s">
        <v>2673</v>
      </c>
      <c r="G272" s="53"/>
      <c r="H272" s="54">
        <v>647</v>
      </c>
      <c r="I272" s="53" t="s">
        <v>45</v>
      </c>
      <c r="J272" s="359" t="str">
        <f>IF(ISBLANK(INDEX('Policy Characteristics'!D:D,MATCH($C272,'Policy Characteristics'!$C:$C,0))),"",INDEX('Policy Characteristics'!D:D,MATCH($C272,'Policy Characteristics'!$C:$C,0)))</f>
        <v>Non BAU Mandated Capacity Construction</v>
      </c>
      <c r="K272" s="357" t="str">
        <f>IF(ISBLANK(INDEX('Policy Characteristics'!E:E,MATCH($C272,'Policy Characteristics'!$C:$C,0))),"",INDEX('Policy Characteristics'!E:E,MATCH($C272,'Policy Characteristics'!$C:$C,0)))</f>
        <v/>
      </c>
      <c r="L272" s="357">
        <f>IF(ISBLANK(INDEX('Policy Characteristics'!F:F,MATCH($C272,'Policy Characteristics'!$C:$C,0))),"",INDEX('Policy Characteristics'!F:F,MATCH($C272,'Policy Characteristics'!$C:$C,0)))</f>
        <v>0</v>
      </c>
      <c r="M272" s="357">
        <f>IF(ISBLANK(INDEX('Policy Characteristics'!G:G,MATCH($C272,'Policy Characteristics'!$C:$C,0))),"",INDEX('Policy Characteristics'!G:G,MATCH($C272,'Policy Characteristics'!$C:$C,0)))</f>
        <v>1</v>
      </c>
      <c r="N272" s="357">
        <f>IF(ISBLANK(INDEX('Policy Characteristics'!H:H,MATCH($C272,'Policy Characteristics'!$C:$C,0))),"",INDEX('Policy Characteristics'!H:H,MATCH($C272,'Policy Characteristics'!$C:$C,0)))</f>
        <v>1</v>
      </c>
      <c r="O272" s="357" t="str">
        <f>IF(ISBLANK(INDEX('Policy Characteristics'!I:I,MATCH($C272,'Policy Characteristics'!$C:$C,0))),"",INDEX('Policy Characteristics'!I:I,MATCH($C272,'Policy Characteristics'!$C:$C,0)))</f>
        <v>on/off</v>
      </c>
      <c r="P272" s="357" t="str">
        <f>IF(ISBLANK(INDEX('Policy Characteristics'!J:J,MATCH($C272,'Policy Characteristics'!$C:$C,0))),"",INDEX('Policy Characteristics'!J:J,MATCH($C272,'Policy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72" s="357" t="str">
        <f>IF(ISBLANK(INDEX('Policy Characteristics'!K:K,MATCH($C272,'Policy Characteristics'!$C:$C,0))),"",INDEX('Policy Characteristics'!K:K,MATCH($C272,'Policy Characteristics'!$C:$C,0)))</f>
        <v/>
      </c>
      <c r="R272" s="357" t="str">
        <f>IF(ISBLANK(INDEX('Policy Characteristics'!L:L,MATCH($C272,'Policy Characteristics'!$C:$C,0))),"",INDEX('Policy Characteristics'!L:L,MATCH($C272,'Policy Characteristics'!$C:$C,0)))</f>
        <v/>
      </c>
    </row>
    <row r="273" spans="1:18" s="5" customFormat="1" x14ac:dyDescent="0.35">
      <c r="A273" s="357" t="str">
        <f>IF(ISBLANK(INDEX('Policy Characteristics'!A:A,MATCH($C273,'Policy Characteristics'!$C:$C,0))),"",INDEX('Policy Characteristics'!A:A,MATCH($C273,'Policy Characteristics'!$C:$C,0)))</f>
        <v>Electricity Supply</v>
      </c>
      <c r="B273" s="357" t="str">
        <f>IF(ISBLANK(INDEX('Policy Characteristics'!B:B,MATCH($C273,'Policy Characteristics'!$C:$C,0))),"",INDEX('Policy Characteristics'!B:B,MATCH($C273,'Policy Characteristics'!$C:$C,0)))</f>
        <v>Non BAU Mandated Capacity Construction</v>
      </c>
      <c r="C273" s="361" t="str">
        <f t="shared" si="22"/>
        <v>Boolean Use Non BAU Mandated Capacity Construction Schedule</v>
      </c>
      <c r="D273" s="9" t="s">
        <v>2844</v>
      </c>
      <c r="E273" s="53"/>
      <c r="F273" s="9" t="s">
        <v>2526</v>
      </c>
      <c r="G273" s="53"/>
      <c r="H273" s="54">
        <v>648</v>
      </c>
      <c r="I273" s="53" t="s">
        <v>45</v>
      </c>
      <c r="J273" s="359" t="str">
        <f>IF(ISBLANK(INDEX('Policy Characteristics'!D:D,MATCH($C273,'Policy Characteristics'!$C:$C,0))),"",INDEX('Policy Characteristics'!D:D,MATCH($C273,'Policy Characteristics'!$C:$C,0)))</f>
        <v>Non BAU Mandated Capacity Construction</v>
      </c>
      <c r="K273" s="357" t="str">
        <f>IF(ISBLANK(INDEX('Policy Characteristics'!E:E,MATCH($C273,'Policy Characteristics'!$C:$C,0))),"",INDEX('Policy Characteristics'!E:E,MATCH($C273,'Policy Characteristics'!$C:$C,0)))</f>
        <v/>
      </c>
      <c r="L273" s="357">
        <f>IF(ISBLANK(INDEX('Policy Characteristics'!F:F,MATCH($C273,'Policy Characteristics'!$C:$C,0))),"",INDEX('Policy Characteristics'!F:F,MATCH($C273,'Policy Characteristics'!$C:$C,0)))</f>
        <v>0</v>
      </c>
      <c r="M273" s="357">
        <f>IF(ISBLANK(INDEX('Policy Characteristics'!G:G,MATCH($C273,'Policy Characteristics'!$C:$C,0))),"",INDEX('Policy Characteristics'!G:G,MATCH($C273,'Policy Characteristics'!$C:$C,0)))</f>
        <v>1</v>
      </c>
      <c r="N273" s="357">
        <f>IF(ISBLANK(INDEX('Policy Characteristics'!H:H,MATCH($C273,'Policy Characteristics'!$C:$C,0))),"",INDEX('Policy Characteristics'!H:H,MATCH($C273,'Policy Characteristics'!$C:$C,0)))</f>
        <v>1</v>
      </c>
      <c r="O273" s="357" t="str">
        <f>IF(ISBLANK(INDEX('Policy Characteristics'!I:I,MATCH($C273,'Policy Characteristics'!$C:$C,0))),"",INDEX('Policy Characteristics'!I:I,MATCH($C273,'Policy Characteristics'!$C:$C,0)))</f>
        <v>on/off</v>
      </c>
      <c r="P273" s="357" t="str">
        <f>IF(ISBLANK(INDEX('Policy Characteristics'!J:J,MATCH($C273,'Policy Characteristics'!$C:$C,0))),"",INDEX('Policy Characteristics'!J:J,MATCH($C273,'Policy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73" s="357" t="str">
        <f>IF(ISBLANK(INDEX('Policy Characteristics'!K:K,MATCH($C273,'Policy Characteristics'!$C:$C,0))),"",INDEX('Policy Characteristics'!K:K,MATCH($C273,'Policy Characteristics'!$C:$C,0)))</f>
        <v/>
      </c>
      <c r="R273" s="357" t="str">
        <f>IF(ISBLANK(INDEX('Policy Characteristics'!L:L,MATCH($C273,'Policy Characteristics'!$C:$C,0))),"",INDEX('Policy Characteristics'!L:L,MATCH($C273,'Policy Characteristics'!$C:$C,0)))</f>
        <v/>
      </c>
    </row>
    <row r="274" spans="1:18" s="5" customFormat="1" x14ac:dyDescent="0.35">
      <c r="A274" s="357" t="str">
        <f>IF(ISBLANK(INDEX('Policy Characteristics'!A:A,MATCH($C274,'Policy Characteristics'!$C:$C,0))),"",INDEX('Policy Characteristics'!A:A,MATCH($C274,'Policy Characteristics'!$C:$C,0)))</f>
        <v>Electricity Supply</v>
      </c>
      <c r="B274" s="357" t="str">
        <f>IF(ISBLANK(INDEX('Policy Characteristics'!B:B,MATCH($C274,'Policy Characteristics'!$C:$C,0))),"",INDEX('Policy Characteristics'!B:B,MATCH($C274,'Policy Characteristics'!$C:$C,0)))</f>
        <v>Non BAU RPS Qualifying Resources</v>
      </c>
      <c r="C274" s="362" t="s">
        <v>381</v>
      </c>
      <c r="D274" s="53"/>
      <c r="E274" s="53"/>
      <c r="F274" s="53"/>
      <c r="G274" s="53"/>
      <c r="H274" s="54">
        <v>649</v>
      </c>
      <c r="I274" s="53" t="s">
        <v>45</v>
      </c>
      <c r="J274" s="359" t="str">
        <f>IF(ISBLANK(INDEX('Policy Characteristics'!D:D,MATCH($C274,'Policy Characteristics'!$C:$C,0))),"",INDEX('Policy Characteristics'!D:D,MATCH($C274,'Policy Characteristics'!$C:$C,0)))</f>
        <v>Non BAU RPS Qualifying Resources</v>
      </c>
      <c r="K274" s="357" t="str">
        <f>IF(ISBLANK(INDEX('Policy Characteristics'!E:E,MATCH($C274,'Policy Characteristics'!$C:$C,0))),"",INDEX('Policy Characteristics'!E:E,MATCH($C274,'Policy Characteristics'!$C:$C,0)))</f>
        <v>elec non BAU RPS qualifying resources</v>
      </c>
      <c r="L274" s="357">
        <f>IF(ISBLANK(INDEX('Policy Characteristics'!F:F,MATCH($C274,'Policy Characteristics'!$C:$C,0))),"",INDEX('Policy Characteristics'!F:F,MATCH($C274,'Policy Characteristics'!$C:$C,0)))</f>
        <v>0</v>
      </c>
      <c r="M274" s="357">
        <f>IF(ISBLANK(INDEX('Policy Characteristics'!G:G,MATCH($C274,'Policy Characteristics'!$C:$C,0))),"",INDEX('Policy Characteristics'!G:G,MATCH($C274,'Policy Characteristics'!$C:$C,0)))</f>
        <v>1</v>
      </c>
      <c r="N274" s="357">
        <f>IF(ISBLANK(INDEX('Policy Characteristics'!H:H,MATCH($C274,'Policy Characteristics'!$C:$C,0))),"",INDEX('Policy Characteristics'!H:H,MATCH($C274,'Policy Characteristics'!$C:$C,0)))</f>
        <v>1</v>
      </c>
      <c r="O274" s="357" t="str">
        <f>IF(ISBLANK(INDEX('Policy Characteristics'!I:I,MATCH($C274,'Policy Characteristics'!$C:$C,0))),"",INDEX('Policy Characteristics'!I:I,MATCH($C274,'Policy Characteristics'!$C:$C,0)))</f>
        <v>on/off</v>
      </c>
      <c r="P274" s="357" t="str">
        <f>IF(ISBLANK(INDEX('Policy Characteristics'!J:J,MATCH($C274,'Policy Characteristics'!$C:$C,0))),"",INDEX('Policy Characteristics'!J:J,MATCH($C274,'Policy Characteristics'!$C:$C,0)))</f>
        <v/>
      </c>
      <c r="Q274" s="357" t="str">
        <f>IF(ISBLANK(INDEX('Policy Characteristics'!K:K,MATCH($C274,'Policy Characteristics'!$C:$C,0))),"",INDEX('Policy Characteristics'!K:K,MATCH($C274,'Policy Characteristics'!$C:$C,0)))</f>
        <v/>
      </c>
      <c r="R274" s="357" t="str">
        <f>IF(ISBLANK(INDEX('Policy Characteristics'!L:L,MATCH($C274,'Policy Characteristics'!$C:$C,0))),"",INDEX('Policy Characteristics'!L:L,MATCH($C274,'Policy Characteristics'!$C:$C,0)))</f>
        <v/>
      </c>
    </row>
    <row r="275" spans="1:18" s="5" customFormat="1" x14ac:dyDescent="0.35">
      <c r="A275" s="357" t="str">
        <f>IF(ISBLANK(INDEX('Policy Characteristics'!A:A,MATCH($C275,'Policy Characteristics'!$C:$C,0))),"",INDEX('Policy Characteristics'!A:A,MATCH($C275,'Policy Characteristics'!$C:$C,0)))</f>
        <v>Electricity Supply</v>
      </c>
      <c r="B275" s="357" t="str">
        <f>IF(ISBLANK(INDEX('Policy Characteristics'!B:B,MATCH($C275,'Policy Characteristics'!$C:$C,0))),"",INDEX('Policy Characteristics'!B:B,MATCH($C275,'Policy Characteristics'!$C:$C,0)))</f>
        <v>Nuclear Plant Lifetime Extension</v>
      </c>
      <c r="C275" s="362" t="s">
        <v>2292</v>
      </c>
      <c r="D275" s="9"/>
      <c r="E275" s="55"/>
      <c r="F275" s="9"/>
      <c r="G275" s="55"/>
      <c r="H275" s="54">
        <v>35</v>
      </c>
      <c r="I275" s="9" t="s">
        <v>45</v>
      </c>
      <c r="J275" s="359" t="str">
        <f>IF(ISBLANK(INDEX('Policy Characteristics'!D:D,MATCH($C275,'Policy Characteristics'!$C:$C,0))),"",INDEX('Policy Characteristics'!D:D,MATCH($C275,'Policy Characteristics'!$C:$C,0)))</f>
        <v>Nuclear Lifetime Extension</v>
      </c>
      <c r="K275" s="357" t="str">
        <f>IF(ISBLANK(INDEX('Policy Characteristics'!E:E,MATCH($C275,'Policy Characteristics'!$C:$C,0))),"",INDEX('Policy Characteristics'!E:E,MATCH($C275,'Policy Characteristics'!$C:$C,0)))</f>
        <v/>
      </c>
      <c r="L275" s="357">
        <f>IF(ISBLANK(INDEX('Policy Characteristics'!F:F,MATCH($C275,'Policy Characteristics'!$C:$C,0))),"",INDEX('Policy Characteristics'!F:F,MATCH($C275,'Policy Characteristics'!$C:$C,0)))</f>
        <v>0</v>
      </c>
      <c r="M275" s="357">
        <f>IF(ISBLANK(INDEX('Policy Characteristics'!G:G,MATCH($C275,'Policy Characteristics'!$C:$C,0))),"",INDEX('Policy Characteristics'!G:G,MATCH($C275,'Policy Characteristics'!$C:$C,0)))</f>
        <v>20</v>
      </c>
      <c r="N275" s="357">
        <f>IF(ISBLANK(INDEX('Policy Characteristics'!H:H,MATCH($C275,'Policy Characteristics'!$C:$C,0))),"",INDEX('Policy Characteristics'!H:H,MATCH($C275,'Policy Characteristics'!$C:$C,0)))</f>
        <v>1</v>
      </c>
      <c r="O275" s="357" t="str">
        <f>IF(ISBLANK(INDEX('Policy Characteristics'!I:I,MATCH($C275,'Policy Characteristics'!$C:$C,0))),"",INDEX('Policy Characteristics'!I:I,MATCH($C275,'Policy Characteristics'!$C:$C,0)))</f>
        <v>year(s)</v>
      </c>
      <c r="P275" s="357" t="str">
        <f>IF(ISBLANK(INDEX('Policy Characteristics'!J:J,MATCH($C275,'Policy Characteristics'!$C:$C,0))),"",INDEX('Policy Characteristics'!J:J,MATCH($C275,'Policy Characteristics'!$C:$C,0)))</f>
        <v>**Description:** This policy extends the lifetime of all nuclear plants by the specified number of years.</v>
      </c>
      <c r="Q275" s="357" t="str">
        <f>IF(ISBLANK(INDEX('Policy Characteristics'!K:K,MATCH($C275,'Policy Characteristics'!$C:$C,0))),"",INDEX('Policy Characteristics'!K:K,MATCH($C275,'Policy Characteristics'!$C:$C,0)))</f>
        <v>electricity-sector-main.html#life-ext</v>
      </c>
      <c r="R275" s="357" t="str">
        <f>IF(ISBLANK(INDEX('Policy Characteristics'!L:L,MATCH($C275,'Policy Characteristics'!$C:$C,0))),"",INDEX('Policy Characteristics'!L:L,MATCH($C275,'Policy Characteristics'!$C:$C,0)))</f>
        <v>nuclear-lifetime-extension.html</v>
      </c>
    </row>
    <row r="276" spans="1:18" s="2" customFormat="1" x14ac:dyDescent="0.35">
      <c r="A276" s="357" t="str">
        <f>IF(ISBLANK(INDEX('Policy Characteristics'!A:A,MATCH($C276,'Policy Characteristics'!$C:$C,0))),"",INDEX('Policy Characteristics'!A:A,MATCH($C276,'Policy Characteristics'!$C:$C,0)))</f>
        <v>Electricity Supply</v>
      </c>
      <c r="B276" s="357" t="str">
        <f>IF(ISBLANK(INDEX('Policy Characteristics'!B:B,MATCH($C276,'Policy Characteristics'!$C:$C,0))),"",INDEX('Policy Characteristics'!B:B,MATCH($C276,'Policy Characteristics'!$C:$C,0)))</f>
        <v>Reduce Plant Downtime</v>
      </c>
      <c r="C276" s="360" t="s">
        <v>268</v>
      </c>
      <c r="D276" s="9" t="s">
        <v>473</v>
      </c>
      <c r="E276" s="9" t="s">
        <v>269</v>
      </c>
      <c r="F276" s="53"/>
      <c r="G276" s="9"/>
      <c r="H276" s="56">
        <v>650</v>
      </c>
      <c r="I276" s="9" t="s">
        <v>45</v>
      </c>
      <c r="J276" s="359" t="str">
        <f>IF(ISBLANK(INDEX('Policy Characteristics'!D:D,MATCH($C276,'Policy Characteristics'!$C:$C,0))),"",INDEX('Policy Characteristics'!D:D,MATCH($C276,'Policy Characteristics'!$C:$C,0)))</f>
        <v>Reduce Plant Downtime</v>
      </c>
      <c r="K276" s="357" t="str">
        <f>IF(ISBLANK(INDEX('Policy Characteristics'!E:E,MATCH($C276,'Policy Characteristics'!$C:$C,0))),"",INDEX('Policy Characteristics'!E:E,MATCH($C276,'Policy Characteristics'!$C:$C,0)))</f>
        <v>elec reduce plant downtime</v>
      </c>
      <c r="L276" s="379">
        <f>IF(ISBLANK(INDEX('Policy Characteristics'!F:F,MATCH($C276,'Policy Characteristics'!$C:$C,0))),"",INDEX('Policy Characteristics'!F:F,MATCH($C276,'Policy Characteristics'!$C:$C,0)))</f>
        <v>0</v>
      </c>
      <c r="M276" s="379">
        <f>IF(ISBLANK(INDEX('Policy Characteristics'!G:G,MATCH($C276,'Policy Characteristics'!$C:$C,0))),"",INDEX('Policy Characteristics'!G:G,MATCH($C276,'Policy Characteristics'!$C:$C,0)))</f>
        <v>0.6</v>
      </c>
      <c r="N276" s="379">
        <f>IF(ISBLANK(INDEX('Policy Characteristics'!H:H,MATCH($C276,'Policy Characteristics'!$C:$C,0))),"",INDEX('Policy Characteristics'!H:H,MATCH($C276,'Policy Characteristics'!$C:$C,0)))</f>
        <v>0.01</v>
      </c>
      <c r="O276" s="357" t="str">
        <f>IF(ISBLANK(INDEX('Policy Characteristics'!I:I,MATCH($C276,'Policy Characteristics'!$C:$C,0))),"",INDEX('Policy Characteristics'!I:I,MATCH($C276,'Policy Characteristics'!$C:$C,0)))</f>
        <v>% reduction in downtime</v>
      </c>
      <c r="P276" s="357" t="str">
        <f>IF(ISBLANK(INDEX('Policy Characteristics'!J:J,MATCH($C276,'Policy Characteristics'!$C:$C,0))),"",INDEX('Policy Characteristics'!J:J,MATCH($C276,'Policy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6" s="357" t="str">
        <f>IF(ISBLANK(INDEX('Policy Characteristics'!K:K,MATCH($C276,'Policy Characteristics'!$C:$C,0))),"",INDEX('Policy Characteristics'!K:K,MATCH($C276,'Policy Characteristics'!$C:$C,0)))</f>
        <v>electricity-sector-main.html#red-downtime</v>
      </c>
      <c r="R276" s="357" t="str">
        <f>IF(ISBLANK(INDEX('Policy Characteristics'!L:L,MATCH($C276,'Policy Characteristics'!$C:$C,0))),"",INDEX('Policy Characteristics'!L:L,MATCH($C276,'Policy Characteristics'!$C:$C,0)))</f>
        <v>reduce-downtime.html</v>
      </c>
    </row>
    <row r="277" spans="1:18" s="2" customFormat="1" x14ac:dyDescent="0.35">
      <c r="A277" s="357" t="str">
        <f>IF(ISBLANK(INDEX('Policy Characteristics'!A:A,MATCH($C277,'Policy Characteristics'!$C:$C,0))),"",INDEX('Policy Characteristics'!A:A,MATCH($C277,'Policy Characteristics'!$C:$C,0)))</f>
        <v>Electricity Supply</v>
      </c>
      <c r="B277" s="357" t="str">
        <f>IF(ISBLANK(INDEX('Policy Characteristics'!B:B,MATCH($C277,'Policy Characteristics'!$C:$C,0))),"",INDEX('Policy Characteristics'!B:B,MATCH($C277,'Policy Characteristics'!$C:$C,0)))</f>
        <v>Reduce Plant Downtime</v>
      </c>
      <c r="C277" s="363" t="str">
        <f t="shared" ref="C277:C306" si="23">C$276</f>
        <v>Percentage Reduction in Plant Downtime</v>
      </c>
      <c r="D277" s="9" t="s">
        <v>473</v>
      </c>
      <c r="E277" s="9" t="s">
        <v>270</v>
      </c>
      <c r="F277" s="53"/>
      <c r="G277" s="9"/>
      <c r="H277" s="56">
        <v>651</v>
      </c>
      <c r="I277" s="9" t="s">
        <v>45</v>
      </c>
      <c r="J277" s="359" t="str">
        <f>IF(ISBLANK(INDEX('Policy Characteristics'!D:D,MATCH($C277,'Policy Characteristics'!$C:$C,0))),"",INDEX('Policy Characteristics'!D:D,MATCH($C277,'Policy Characteristics'!$C:$C,0)))</f>
        <v>Reduce Plant Downtime</v>
      </c>
      <c r="K277" s="357" t="str">
        <f>IF(ISBLANK(INDEX('Policy Characteristics'!E:E,MATCH($C277,'Policy Characteristics'!$C:$C,0))),"",INDEX('Policy Characteristics'!E:E,MATCH($C277,'Policy Characteristics'!$C:$C,0)))</f>
        <v>elec reduce plant downtime</v>
      </c>
      <c r="L277" s="379">
        <f>IF(ISBLANK(INDEX('Policy Characteristics'!F:F,MATCH($C277,'Policy Characteristics'!$C:$C,0))),"",INDEX('Policy Characteristics'!F:F,MATCH($C277,'Policy Characteristics'!$C:$C,0)))</f>
        <v>0</v>
      </c>
      <c r="M277" s="379">
        <f>IF(ISBLANK(INDEX('Policy Characteristics'!G:G,MATCH($C277,'Policy Characteristics'!$C:$C,0))),"",INDEX('Policy Characteristics'!G:G,MATCH($C277,'Policy Characteristics'!$C:$C,0)))</f>
        <v>0.6</v>
      </c>
      <c r="N277" s="379">
        <f>IF(ISBLANK(INDEX('Policy Characteristics'!H:H,MATCH($C277,'Policy Characteristics'!$C:$C,0))),"",INDEX('Policy Characteristics'!H:H,MATCH($C277,'Policy Characteristics'!$C:$C,0)))</f>
        <v>0.01</v>
      </c>
      <c r="O277" s="357" t="str">
        <f>IF(ISBLANK(INDEX('Policy Characteristics'!I:I,MATCH($C277,'Policy Characteristics'!$C:$C,0))),"",INDEX('Policy Characteristics'!I:I,MATCH($C277,'Policy Characteristics'!$C:$C,0)))</f>
        <v>% reduction in downtime</v>
      </c>
      <c r="P277" s="357" t="str">
        <f>IF(ISBLANK(INDEX('Policy Characteristics'!J:J,MATCH($C277,'Policy Characteristics'!$C:$C,0))),"",INDEX('Policy Characteristics'!J:J,MATCH($C277,'Policy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7" s="357" t="str">
        <f>IF(ISBLANK(INDEX('Policy Characteristics'!K:K,MATCH($C277,'Policy Characteristics'!$C:$C,0))),"",INDEX('Policy Characteristics'!K:K,MATCH($C277,'Policy Characteristics'!$C:$C,0)))</f>
        <v>electricity-sector-main.html#red-downtime</v>
      </c>
      <c r="R277" s="357" t="str">
        <f>IF(ISBLANK(INDEX('Policy Characteristics'!L:L,MATCH($C277,'Policy Characteristics'!$C:$C,0))),"",INDEX('Policy Characteristics'!L:L,MATCH($C277,'Policy Characteristics'!$C:$C,0)))</f>
        <v>reduce-downtime.html</v>
      </c>
    </row>
    <row r="278" spans="1:18" s="2" customFormat="1" x14ac:dyDescent="0.35">
      <c r="A278" s="357" t="str">
        <f>IF(ISBLANK(INDEX('Policy Characteristics'!A:A,MATCH($C278,'Policy Characteristics'!$C:$C,0))),"",INDEX('Policy Characteristics'!A:A,MATCH($C278,'Policy Characteristics'!$C:$C,0)))</f>
        <v>Electricity Supply</v>
      </c>
      <c r="B278" s="357" t="str">
        <f>IF(ISBLANK(INDEX('Policy Characteristics'!B:B,MATCH($C278,'Policy Characteristics'!$C:$C,0))),"",INDEX('Policy Characteristics'!B:B,MATCH($C278,'Policy Characteristics'!$C:$C,0)))</f>
        <v>Reduce Plant Downtime</v>
      </c>
      <c r="C278" s="363" t="str">
        <f t="shared" si="23"/>
        <v>Percentage Reduction in Plant Downtime</v>
      </c>
      <c r="D278" s="9" t="s">
        <v>473</v>
      </c>
      <c r="E278" s="9" t="s">
        <v>271</v>
      </c>
      <c r="F278" s="53"/>
      <c r="G278" s="9"/>
      <c r="H278" s="56">
        <v>652</v>
      </c>
      <c r="I278" s="9" t="s">
        <v>45</v>
      </c>
      <c r="J278" s="359" t="str">
        <f>IF(ISBLANK(INDEX('Policy Characteristics'!D:D,MATCH($C278,'Policy Characteristics'!$C:$C,0))),"",INDEX('Policy Characteristics'!D:D,MATCH($C278,'Policy Characteristics'!$C:$C,0)))</f>
        <v>Reduce Plant Downtime</v>
      </c>
      <c r="K278" s="357" t="str">
        <f>IF(ISBLANK(INDEX('Policy Characteristics'!E:E,MATCH($C278,'Policy Characteristics'!$C:$C,0))),"",INDEX('Policy Characteristics'!E:E,MATCH($C278,'Policy Characteristics'!$C:$C,0)))</f>
        <v>elec reduce plant downtime</v>
      </c>
      <c r="L278" s="379">
        <f>IF(ISBLANK(INDEX('Policy Characteristics'!F:F,MATCH($C278,'Policy Characteristics'!$C:$C,0))),"",INDEX('Policy Characteristics'!F:F,MATCH($C278,'Policy Characteristics'!$C:$C,0)))</f>
        <v>0</v>
      </c>
      <c r="M278" s="379">
        <f>IF(ISBLANK(INDEX('Policy Characteristics'!G:G,MATCH($C278,'Policy Characteristics'!$C:$C,0))),"",INDEX('Policy Characteristics'!G:G,MATCH($C278,'Policy Characteristics'!$C:$C,0)))</f>
        <v>0.6</v>
      </c>
      <c r="N278" s="379">
        <f>IF(ISBLANK(INDEX('Policy Characteristics'!H:H,MATCH($C278,'Policy Characteristics'!$C:$C,0))),"",INDEX('Policy Characteristics'!H:H,MATCH($C278,'Policy Characteristics'!$C:$C,0)))</f>
        <v>0.01</v>
      </c>
      <c r="O278" s="357" t="str">
        <f>IF(ISBLANK(INDEX('Policy Characteristics'!I:I,MATCH($C278,'Policy Characteristics'!$C:$C,0))),"",INDEX('Policy Characteristics'!I:I,MATCH($C278,'Policy Characteristics'!$C:$C,0)))</f>
        <v>% reduction in downtime</v>
      </c>
      <c r="P278" s="357" t="str">
        <f>IF(ISBLANK(INDEX('Policy Characteristics'!J:J,MATCH($C278,'Policy Characteristics'!$C:$C,0))),"",INDEX('Policy Characteristics'!J:J,MATCH($C278,'Policy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8" s="357" t="str">
        <f>IF(ISBLANK(INDEX('Policy Characteristics'!K:K,MATCH($C278,'Policy Characteristics'!$C:$C,0))),"",INDEX('Policy Characteristics'!K:K,MATCH($C278,'Policy Characteristics'!$C:$C,0)))</f>
        <v>electricity-sector-main.html#red-downtime</v>
      </c>
      <c r="R278" s="357" t="str">
        <f>IF(ISBLANK(INDEX('Policy Characteristics'!L:L,MATCH($C278,'Policy Characteristics'!$C:$C,0))),"",INDEX('Policy Characteristics'!L:L,MATCH($C278,'Policy Characteristics'!$C:$C,0)))</f>
        <v>reduce-downtime.html</v>
      </c>
    </row>
    <row r="279" spans="1:18" s="2" customFormat="1" x14ac:dyDescent="0.35">
      <c r="A279" s="357" t="str">
        <f>IF(ISBLANK(INDEX('Policy Characteristics'!A:A,MATCH($C279,'Policy Characteristics'!$C:$C,0))),"",INDEX('Policy Characteristics'!A:A,MATCH($C279,'Policy Characteristics'!$C:$C,0)))</f>
        <v>Electricity Supply</v>
      </c>
      <c r="B279" s="357" t="str">
        <f>IF(ISBLANK(INDEX('Policy Characteristics'!B:B,MATCH($C279,'Policy Characteristics'!$C:$C,0))),"",INDEX('Policy Characteristics'!B:B,MATCH($C279,'Policy Characteristics'!$C:$C,0)))</f>
        <v>Reduce Plant Downtime</v>
      </c>
      <c r="C279" s="363" t="str">
        <f t="shared" si="23"/>
        <v>Percentage Reduction in Plant Downtime</v>
      </c>
      <c r="D279" s="9" t="s">
        <v>327</v>
      </c>
      <c r="E279" s="9" t="s">
        <v>269</v>
      </c>
      <c r="F279" s="9" t="s">
        <v>328</v>
      </c>
      <c r="G279" s="9" t="s">
        <v>322</v>
      </c>
      <c r="H279" s="56">
        <v>141</v>
      </c>
      <c r="I279" s="9" t="s">
        <v>44</v>
      </c>
      <c r="J279" s="359" t="str">
        <f>IF(ISBLANK(INDEX('Policy Characteristics'!D:D,MATCH($C279,'Policy Characteristics'!$C:$C,0))),"",INDEX('Policy Characteristics'!D:D,MATCH($C279,'Policy Characteristics'!$C:$C,0)))</f>
        <v>Reduce Plant Downtime</v>
      </c>
      <c r="K279" s="357" t="str">
        <f>IF(ISBLANK(INDEX('Policy Characteristics'!E:E,MATCH($C279,'Policy Characteristics'!$C:$C,0))),"",INDEX('Policy Characteristics'!E:E,MATCH($C279,'Policy Characteristics'!$C:$C,0)))</f>
        <v>elec reduce plant downtime</v>
      </c>
      <c r="L279" s="379">
        <f>IF(ISBLANK(INDEX('Policy Characteristics'!F:F,MATCH($C279,'Policy Characteristics'!$C:$C,0))),"",INDEX('Policy Characteristics'!F:F,MATCH($C279,'Policy Characteristics'!$C:$C,0)))</f>
        <v>0</v>
      </c>
      <c r="M279" s="379">
        <f>IF(ISBLANK(INDEX('Policy Characteristics'!G:G,MATCH($C279,'Policy Characteristics'!$C:$C,0))),"",INDEX('Policy Characteristics'!G:G,MATCH($C279,'Policy Characteristics'!$C:$C,0)))</f>
        <v>0.6</v>
      </c>
      <c r="N279" s="379">
        <f>IF(ISBLANK(INDEX('Policy Characteristics'!H:H,MATCH($C279,'Policy Characteristics'!$C:$C,0))),"",INDEX('Policy Characteristics'!H:H,MATCH($C279,'Policy Characteristics'!$C:$C,0)))</f>
        <v>0.01</v>
      </c>
      <c r="O279" s="357" t="str">
        <f>IF(ISBLANK(INDEX('Policy Characteristics'!I:I,MATCH($C279,'Policy Characteristics'!$C:$C,0))),"",INDEX('Policy Characteristics'!I:I,MATCH($C279,'Policy Characteristics'!$C:$C,0)))</f>
        <v>% reduction in downtime</v>
      </c>
      <c r="P279" s="357" t="str">
        <f>IF(ISBLANK(INDEX('Policy Characteristics'!J:J,MATCH($C279,'Policy Characteristics'!$C:$C,0))),"",INDEX('Policy Characteristics'!J:J,MATCH($C279,'Policy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9" s="357" t="str">
        <f>IF(ISBLANK(INDEX('Policy Characteristics'!K:K,MATCH($C279,'Policy Characteristics'!$C:$C,0))),"",INDEX('Policy Characteristics'!K:K,MATCH($C279,'Policy Characteristics'!$C:$C,0)))</f>
        <v>electricity-sector-main.html#red-downtime</v>
      </c>
      <c r="R279" s="357" t="str">
        <f>IF(ISBLANK(INDEX('Policy Characteristics'!L:L,MATCH($C279,'Policy Characteristics'!$C:$C,0))),"",INDEX('Policy Characteristics'!L:L,MATCH($C279,'Policy Characteristics'!$C:$C,0)))</f>
        <v>reduce-downtime.html</v>
      </c>
    </row>
    <row r="280" spans="1:18" s="2" customFormat="1" x14ac:dyDescent="0.35">
      <c r="A280" s="357" t="str">
        <f>IF(ISBLANK(INDEX('Policy Characteristics'!A:A,MATCH($C280,'Policy Characteristics'!$C:$C,0))),"",INDEX('Policy Characteristics'!A:A,MATCH($C280,'Policy Characteristics'!$C:$C,0)))</f>
        <v>Electricity Supply</v>
      </c>
      <c r="B280" s="357" t="str">
        <f>IF(ISBLANK(INDEX('Policy Characteristics'!B:B,MATCH($C280,'Policy Characteristics'!$C:$C,0))),"",INDEX('Policy Characteristics'!B:B,MATCH($C280,'Policy Characteristics'!$C:$C,0)))</f>
        <v>Reduce Plant Downtime</v>
      </c>
      <c r="C280" s="363" t="str">
        <f t="shared" si="23"/>
        <v>Percentage Reduction in Plant Downtime</v>
      </c>
      <c r="D280" s="9" t="s">
        <v>327</v>
      </c>
      <c r="E280" s="9" t="s">
        <v>270</v>
      </c>
      <c r="F280" s="9"/>
      <c r="G280" s="9"/>
      <c r="H280" s="56">
        <v>653</v>
      </c>
      <c r="I280" s="9" t="s">
        <v>45</v>
      </c>
      <c r="J280" s="359" t="str">
        <f>IF(ISBLANK(INDEX('Policy Characteristics'!D:D,MATCH($C280,'Policy Characteristics'!$C:$C,0))),"",INDEX('Policy Characteristics'!D:D,MATCH($C280,'Policy Characteristics'!$C:$C,0)))</f>
        <v>Reduce Plant Downtime</v>
      </c>
      <c r="K280" s="357" t="str">
        <f>IF(ISBLANK(INDEX('Policy Characteristics'!E:E,MATCH($C280,'Policy Characteristics'!$C:$C,0))),"",INDEX('Policy Characteristics'!E:E,MATCH($C280,'Policy Characteristics'!$C:$C,0)))</f>
        <v>elec reduce plant downtime</v>
      </c>
      <c r="L280" s="379">
        <f>IF(ISBLANK(INDEX('Policy Characteristics'!F:F,MATCH($C280,'Policy Characteristics'!$C:$C,0))),"",INDEX('Policy Characteristics'!F:F,MATCH($C280,'Policy Characteristics'!$C:$C,0)))</f>
        <v>0</v>
      </c>
      <c r="M280" s="379">
        <f>IF(ISBLANK(INDEX('Policy Characteristics'!G:G,MATCH($C280,'Policy Characteristics'!$C:$C,0))),"",INDEX('Policy Characteristics'!G:G,MATCH($C280,'Policy Characteristics'!$C:$C,0)))</f>
        <v>0.6</v>
      </c>
      <c r="N280" s="379">
        <f>IF(ISBLANK(INDEX('Policy Characteristics'!H:H,MATCH($C280,'Policy Characteristics'!$C:$C,0))),"",INDEX('Policy Characteristics'!H:H,MATCH($C280,'Policy Characteristics'!$C:$C,0)))</f>
        <v>0.01</v>
      </c>
      <c r="O280" s="357" t="str">
        <f>IF(ISBLANK(INDEX('Policy Characteristics'!I:I,MATCH($C280,'Policy Characteristics'!$C:$C,0))),"",INDEX('Policy Characteristics'!I:I,MATCH($C280,'Policy Characteristics'!$C:$C,0)))</f>
        <v>% reduction in downtime</v>
      </c>
      <c r="P280" s="357" t="str">
        <f>IF(ISBLANK(INDEX('Policy Characteristics'!J:J,MATCH($C280,'Policy Characteristics'!$C:$C,0))),"",INDEX('Policy Characteristics'!J:J,MATCH($C280,'Policy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0" s="357" t="str">
        <f>IF(ISBLANK(INDEX('Policy Characteristics'!K:K,MATCH($C280,'Policy Characteristics'!$C:$C,0))),"",INDEX('Policy Characteristics'!K:K,MATCH($C280,'Policy Characteristics'!$C:$C,0)))</f>
        <v>electricity-sector-main.html#red-downtime</v>
      </c>
      <c r="R280" s="357" t="str">
        <f>IF(ISBLANK(INDEX('Policy Characteristics'!L:L,MATCH($C280,'Policy Characteristics'!$C:$C,0))),"",INDEX('Policy Characteristics'!L:L,MATCH($C280,'Policy Characteristics'!$C:$C,0)))</f>
        <v>reduce-downtime.html</v>
      </c>
    </row>
    <row r="281" spans="1:18" s="2" customFormat="1" x14ac:dyDescent="0.35">
      <c r="A281" s="357" t="str">
        <f>IF(ISBLANK(INDEX('Policy Characteristics'!A:A,MATCH($C281,'Policy Characteristics'!$C:$C,0))),"",INDEX('Policy Characteristics'!A:A,MATCH($C281,'Policy Characteristics'!$C:$C,0)))</f>
        <v>Electricity Supply</v>
      </c>
      <c r="B281" s="357" t="str">
        <f>IF(ISBLANK(INDEX('Policy Characteristics'!B:B,MATCH($C281,'Policy Characteristics'!$C:$C,0))),"",INDEX('Policy Characteristics'!B:B,MATCH($C281,'Policy Characteristics'!$C:$C,0)))</f>
        <v>Reduce Plant Downtime</v>
      </c>
      <c r="C281" s="363" t="str">
        <f t="shared" si="23"/>
        <v>Percentage Reduction in Plant Downtime</v>
      </c>
      <c r="D281" s="9" t="s">
        <v>327</v>
      </c>
      <c r="E281" s="9" t="s">
        <v>271</v>
      </c>
      <c r="F281" s="9"/>
      <c r="G281" s="9"/>
      <c r="H281" s="56">
        <v>654</v>
      </c>
      <c r="I281" s="9" t="s">
        <v>45</v>
      </c>
      <c r="J281" s="359" t="str">
        <f>IF(ISBLANK(INDEX('Policy Characteristics'!D:D,MATCH($C281,'Policy Characteristics'!$C:$C,0))),"",INDEX('Policy Characteristics'!D:D,MATCH($C281,'Policy Characteristics'!$C:$C,0)))</f>
        <v>Reduce Plant Downtime</v>
      </c>
      <c r="K281" s="357" t="str">
        <f>IF(ISBLANK(INDEX('Policy Characteristics'!E:E,MATCH($C281,'Policy Characteristics'!$C:$C,0))),"",INDEX('Policy Characteristics'!E:E,MATCH($C281,'Policy Characteristics'!$C:$C,0)))</f>
        <v>elec reduce plant downtime</v>
      </c>
      <c r="L281" s="379">
        <f>IF(ISBLANK(INDEX('Policy Characteristics'!F:F,MATCH($C281,'Policy Characteristics'!$C:$C,0))),"",INDEX('Policy Characteristics'!F:F,MATCH($C281,'Policy Characteristics'!$C:$C,0)))</f>
        <v>0</v>
      </c>
      <c r="M281" s="379">
        <f>IF(ISBLANK(INDEX('Policy Characteristics'!G:G,MATCH($C281,'Policy Characteristics'!$C:$C,0))),"",INDEX('Policy Characteristics'!G:G,MATCH($C281,'Policy Characteristics'!$C:$C,0)))</f>
        <v>0.6</v>
      </c>
      <c r="N281" s="379">
        <f>IF(ISBLANK(INDEX('Policy Characteristics'!H:H,MATCH($C281,'Policy Characteristics'!$C:$C,0))),"",INDEX('Policy Characteristics'!H:H,MATCH($C281,'Policy Characteristics'!$C:$C,0)))</f>
        <v>0.01</v>
      </c>
      <c r="O281" s="357" t="str">
        <f>IF(ISBLANK(INDEX('Policy Characteristics'!I:I,MATCH($C281,'Policy Characteristics'!$C:$C,0))),"",INDEX('Policy Characteristics'!I:I,MATCH($C281,'Policy Characteristics'!$C:$C,0)))</f>
        <v>% reduction in downtime</v>
      </c>
      <c r="P281" s="357" t="str">
        <f>IF(ISBLANK(INDEX('Policy Characteristics'!J:J,MATCH($C281,'Policy Characteristics'!$C:$C,0))),"",INDEX('Policy Characteristics'!J:J,MATCH($C281,'Policy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1" s="357" t="str">
        <f>IF(ISBLANK(INDEX('Policy Characteristics'!K:K,MATCH($C281,'Policy Characteristics'!$C:$C,0))),"",INDEX('Policy Characteristics'!K:K,MATCH($C281,'Policy Characteristics'!$C:$C,0)))</f>
        <v>electricity-sector-main.html#red-downtime</v>
      </c>
      <c r="R281" s="357" t="str">
        <f>IF(ISBLANK(INDEX('Policy Characteristics'!L:L,MATCH($C281,'Policy Characteristics'!$C:$C,0))),"",INDEX('Policy Characteristics'!L:L,MATCH($C281,'Policy Characteristics'!$C:$C,0)))</f>
        <v>reduce-downtime.html</v>
      </c>
    </row>
    <row r="282" spans="1:18" s="2" customFormat="1" x14ac:dyDescent="0.35">
      <c r="A282" s="357" t="str">
        <f>IF(ISBLANK(INDEX('Policy Characteristics'!A:A,MATCH($C282,'Policy Characteristics'!$C:$C,0))),"",INDEX('Policy Characteristics'!A:A,MATCH($C282,'Policy Characteristics'!$C:$C,0)))</f>
        <v>Electricity Supply</v>
      </c>
      <c r="B282" s="357" t="str">
        <f>IF(ISBLANK(INDEX('Policy Characteristics'!B:B,MATCH($C282,'Policy Characteristics'!$C:$C,0))),"",INDEX('Policy Characteristics'!B:B,MATCH($C282,'Policy Characteristics'!$C:$C,0)))</f>
        <v>Reduce Plant Downtime</v>
      </c>
      <c r="C282" s="363" t="str">
        <f t="shared" si="23"/>
        <v>Percentage Reduction in Plant Downtime</v>
      </c>
      <c r="D282" s="9" t="s">
        <v>77</v>
      </c>
      <c r="E282" s="9" t="s">
        <v>269</v>
      </c>
      <c r="F282" s="9"/>
      <c r="G282" s="9"/>
      <c r="H282" s="56">
        <v>655</v>
      </c>
      <c r="I282" s="9" t="s">
        <v>45</v>
      </c>
      <c r="J282" s="359" t="str">
        <f>IF(ISBLANK(INDEX('Policy Characteristics'!D:D,MATCH($C282,'Policy Characteristics'!$C:$C,0))),"",INDEX('Policy Characteristics'!D:D,MATCH($C282,'Policy Characteristics'!$C:$C,0)))</f>
        <v>Reduce Plant Downtime</v>
      </c>
      <c r="K282" s="357" t="str">
        <f>IF(ISBLANK(INDEX('Policy Characteristics'!E:E,MATCH($C282,'Policy Characteristics'!$C:$C,0))),"",INDEX('Policy Characteristics'!E:E,MATCH($C282,'Policy Characteristics'!$C:$C,0)))</f>
        <v>elec reduce plant downtime</v>
      </c>
      <c r="L282" s="379">
        <f>IF(ISBLANK(INDEX('Policy Characteristics'!F:F,MATCH($C282,'Policy Characteristics'!$C:$C,0))),"",INDEX('Policy Characteristics'!F:F,MATCH($C282,'Policy Characteristics'!$C:$C,0)))</f>
        <v>0</v>
      </c>
      <c r="M282" s="379">
        <f>IF(ISBLANK(INDEX('Policy Characteristics'!G:G,MATCH($C282,'Policy Characteristics'!$C:$C,0))),"",INDEX('Policy Characteristics'!G:G,MATCH($C282,'Policy Characteristics'!$C:$C,0)))</f>
        <v>0.6</v>
      </c>
      <c r="N282" s="379">
        <f>IF(ISBLANK(INDEX('Policy Characteristics'!H:H,MATCH($C282,'Policy Characteristics'!$C:$C,0))),"",INDEX('Policy Characteristics'!H:H,MATCH($C282,'Policy Characteristics'!$C:$C,0)))</f>
        <v>0.01</v>
      </c>
      <c r="O282" s="357" t="str">
        <f>IF(ISBLANK(INDEX('Policy Characteristics'!I:I,MATCH($C282,'Policy Characteristics'!$C:$C,0))),"",INDEX('Policy Characteristics'!I:I,MATCH($C282,'Policy Characteristics'!$C:$C,0)))</f>
        <v>% reduction in downtime</v>
      </c>
      <c r="P282" s="357" t="str">
        <f>IF(ISBLANK(INDEX('Policy Characteristics'!J:J,MATCH($C282,'Policy Characteristics'!$C:$C,0))),"",INDEX('Policy Characteristics'!J:J,MATCH($C282,'Policy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2" s="357" t="str">
        <f>IF(ISBLANK(INDEX('Policy Characteristics'!K:K,MATCH($C282,'Policy Characteristics'!$C:$C,0))),"",INDEX('Policy Characteristics'!K:K,MATCH($C282,'Policy Characteristics'!$C:$C,0)))</f>
        <v>electricity-sector-main.html#red-downtime</v>
      </c>
      <c r="R282" s="357" t="str">
        <f>IF(ISBLANK(INDEX('Policy Characteristics'!L:L,MATCH($C282,'Policy Characteristics'!$C:$C,0))),"",INDEX('Policy Characteristics'!L:L,MATCH($C282,'Policy Characteristics'!$C:$C,0)))</f>
        <v>reduce-downtime.html</v>
      </c>
    </row>
    <row r="283" spans="1:18" s="2" customFormat="1" x14ac:dyDescent="0.35">
      <c r="A283" s="357" t="str">
        <f>IF(ISBLANK(INDEX('Policy Characteristics'!A:A,MATCH($C283,'Policy Characteristics'!$C:$C,0))),"",INDEX('Policy Characteristics'!A:A,MATCH($C283,'Policy Characteristics'!$C:$C,0)))</f>
        <v>Electricity Supply</v>
      </c>
      <c r="B283" s="357" t="str">
        <f>IF(ISBLANK(INDEX('Policy Characteristics'!B:B,MATCH($C283,'Policy Characteristics'!$C:$C,0))),"",INDEX('Policy Characteristics'!B:B,MATCH($C283,'Policy Characteristics'!$C:$C,0)))</f>
        <v>Reduce Plant Downtime</v>
      </c>
      <c r="C283" s="363" t="str">
        <f t="shared" si="23"/>
        <v>Percentage Reduction in Plant Downtime</v>
      </c>
      <c r="D283" s="9" t="s">
        <v>77</v>
      </c>
      <c r="E283" s="9" t="s">
        <v>270</v>
      </c>
      <c r="F283" s="9"/>
      <c r="G283" s="9"/>
      <c r="H283" s="56">
        <v>656</v>
      </c>
      <c r="I283" s="9" t="s">
        <v>45</v>
      </c>
      <c r="J283" s="359" t="str">
        <f>IF(ISBLANK(INDEX('Policy Characteristics'!D:D,MATCH($C283,'Policy Characteristics'!$C:$C,0))),"",INDEX('Policy Characteristics'!D:D,MATCH($C283,'Policy Characteristics'!$C:$C,0)))</f>
        <v>Reduce Plant Downtime</v>
      </c>
      <c r="K283" s="357" t="str">
        <f>IF(ISBLANK(INDEX('Policy Characteristics'!E:E,MATCH($C283,'Policy Characteristics'!$C:$C,0))),"",INDEX('Policy Characteristics'!E:E,MATCH($C283,'Policy Characteristics'!$C:$C,0)))</f>
        <v>elec reduce plant downtime</v>
      </c>
      <c r="L283" s="379">
        <f>IF(ISBLANK(INDEX('Policy Characteristics'!F:F,MATCH($C283,'Policy Characteristics'!$C:$C,0))),"",INDEX('Policy Characteristics'!F:F,MATCH($C283,'Policy Characteristics'!$C:$C,0)))</f>
        <v>0</v>
      </c>
      <c r="M283" s="379">
        <f>IF(ISBLANK(INDEX('Policy Characteristics'!G:G,MATCH($C283,'Policy Characteristics'!$C:$C,0))),"",INDEX('Policy Characteristics'!G:G,MATCH($C283,'Policy Characteristics'!$C:$C,0)))</f>
        <v>0.6</v>
      </c>
      <c r="N283" s="379">
        <f>IF(ISBLANK(INDEX('Policy Characteristics'!H:H,MATCH($C283,'Policy Characteristics'!$C:$C,0))),"",INDEX('Policy Characteristics'!H:H,MATCH($C283,'Policy Characteristics'!$C:$C,0)))</f>
        <v>0.01</v>
      </c>
      <c r="O283" s="357" t="str">
        <f>IF(ISBLANK(INDEX('Policy Characteristics'!I:I,MATCH($C283,'Policy Characteristics'!$C:$C,0))),"",INDEX('Policy Characteristics'!I:I,MATCH($C283,'Policy Characteristics'!$C:$C,0)))</f>
        <v>% reduction in downtime</v>
      </c>
      <c r="P283" s="357" t="str">
        <f>IF(ISBLANK(INDEX('Policy Characteristics'!J:J,MATCH($C283,'Policy Characteristics'!$C:$C,0))),"",INDEX('Policy Characteristics'!J:J,MATCH($C283,'Policy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3" s="357" t="str">
        <f>IF(ISBLANK(INDEX('Policy Characteristics'!K:K,MATCH($C283,'Policy Characteristics'!$C:$C,0))),"",INDEX('Policy Characteristics'!K:K,MATCH($C283,'Policy Characteristics'!$C:$C,0)))</f>
        <v>electricity-sector-main.html#red-downtime</v>
      </c>
      <c r="R283" s="357" t="str">
        <f>IF(ISBLANK(INDEX('Policy Characteristics'!L:L,MATCH($C283,'Policy Characteristics'!$C:$C,0))),"",INDEX('Policy Characteristics'!L:L,MATCH($C283,'Policy Characteristics'!$C:$C,0)))</f>
        <v>reduce-downtime.html</v>
      </c>
    </row>
    <row r="284" spans="1:18" s="2" customFormat="1" x14ac:dyDescent="0.35">
      <c r="A284" s="357" t="str">
        <f>IF(ISBLANK(INDEX('Policy Characteristics'!A:A,MATCH($C284,'Policy Characteristics'!$C:$C,0))),"",INDEX('Policy Characteristics'!A:A,MATCH($C284,'Policy Characteristics'!$C:$C,0)))</f>
        <v>Electricity Supply</v>
      </c>
      <c r="B284" s="357" t="str">
        <f>IF(ISBLANK(INDEX('Policy Characteristics'!B:B,MATCH($C284,'Policy Characteristics'!$C:$C,0))),"",INDEX('Policy Characteristics'!B:B,MATCH($C284,'Policy Characteristics'!$C:$C,0)))</f>
        <v>Reduce Plant Downtime</v>
      </c>
      <c r="C284" s="363" t="str">
        <f t="shared" si="23"/>
        <v>Percentage Reduction in Plant Downtime</v>
      </c>
      <c r="D284" s="9" t="s">
        <v>77</v>
      </c>
      <c r="E284" s="9" t="s">
        <v>271</v>
      </c>
      <c r="F284" s="9"/>
      <c r="G284" s="9"/>
      <c r="H284" s="56">
        <v>657</v>
      </c>
      <c r="I284" s="9" t="s">
        <v>45</v>
      </c>
      <c r="J284" s="359" t="str">
        <f>IF(ISBLANK(INDEX('Policy Characteristics'!D:D,MATCH($C284,'Policy Characteristics'!$C:$C,0))),"",INDEX('Policy Characteristics'!D:D,MATCH($C284,'Policy Characteristics'!$C:$C,0)))</f>
        <v>Reduce Plant Downtime</v>
      </c>
      <c r="K284" s="357" t="str">
        <f>IF(ISBLANK(INDEX('Policy Characteristics'!E:E,MATCH($C284,'Policy Characteristics'!$C:$C,0))),"",INDEX('Policy Characteristics'!E:E,MATCH($C284,'Policy Characteristics'!$C:$C,0)))</f>
        <v>elec reduce plant downtime</v>
      </c>
      <c r="L284" s="379">
        <f>IF(ISBLANK(INDEX('Policy Characteristics'!F:F,MATCH($C284,'Policy Characteristics'!$C:$C,0))),"",INDEX('Policy Characteristics'!F:F,MATCH($C284,'Policy Characteristics'!$C:$C,0)))</f>
        <v>0</v>
      </c>
      <c r="M284" s="379">
        <f>IF(ISBLANK(INDEX('Policy Characteristics'!G:G,MATCH($C284,'Policy Characteristics'!$C:$C,0))),"",INDEX('Policy Characteristics'!G:G,MATCH($C284,'Policy Characteristics'!$C:$C,0)))</f>
        <v>0.6</v>
      </c>
      <c r="N284" s="379">
        <f>IF(ISBLANK(INDEX('Policy Characteristics'!H:H,MATCH($C284,'Policy Characteristics'!$C:$C,0))),"",INDEX('Policy Characteristics'!H:H,MATCH($C284,'Policy Characteristics'!$C:$C,0)))</f>
        <v>0.01</v>
      </c>
      <c r="O284" s="357" t="str">
        <f>IF(ISBLANK(INDEX('Policy Characteristics'!I:I,MATCH($C284,'Policy Characteristics'!$C:$C,0))),"",INDEX('Policy Characteristics'!I:I,MATCH($C284,'Policy Characteristics'!$C:$C,0)))</f>
        <v>% reduction in downtime</v>
      </c>
      <c r="P284" s="357" t="str">
        <f>IF(ISBLANK(INDEX('Policy Characteristics'!J:J,MATCH($C284,'Policy Characteristics'!$C:$C,0))),"",INDEX('Policy Characteristics'!J:J,MATCH($C284,'Policy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4" s="357" t="str">
        <f>IF(ISBLANK(INDEX('Policy Characteristics'!K:K,MATCH($C284,'Policy Characteristics'!$C:$C,0))),"",INDEX('Policy Characteristics'!K:K,MATCH($C284,'Policy Characteristics'!$C:$C,0)))</f>
        <v>electricity-sector-main.html#red-downtime</v>
      </c>
      <c r="R284" s="357" t="str">
        <f>IF(ISBLANK(INDEX('Policy Characteristics'!L:L,MATCH($C284,'Policy Characteristics'!$C:$C,0))),"",INDEX('Policy Characteristics'!L:L,MATCH($C284,'Policy Characteristics'!$C:$C,0)))</f>
        <v>reduce-downtime.html</v>
      </c>
    </row>
    <row r="285" spans="1:18" s="2" customFormat="1" x14ac:dyDescent="0.35">
      <c r="A285" s="357" t="str">
        <f>IF(ISBLANK(INDEX('Policy Characteristics'!A:A,MATCH($C285,'Policy Characteristics'!$C:$C,0))),"",INDEX('Policy Characteristics'!A:A,MATCH($C285,'Policy Characteristics'!$C:$C,0)))</f>
        <v>Electricity Supply</v>
      </c>
      <c r="B285" s="357" t="str">
        <f>IF(ISBLANK(INDEX('Policy Characteristics'!B:B,MATCH($C285,'Policy Characteristics'!$C:$C,0))),"",INDEX('Policy Characteristics'!B:B,MATCH($C285,'Policy Characteristics'!$C:$C,0)))</f>
        <v>Reduce Plant Downtime</v>
      </c>
      <c r="C285" s="363" t="str">
        <f t="shared" si="23"/>
        <v>Percentage Reduction in Plant Downtime</v>
      </c>
      <c r="D285" s="9" t="s">
        <v>78</v>
      </c>
      <c r="E285" s="9" t="s">
        <v>269</v>
      </c>
      <c r="F285" s="9"/>
      <c r="G285" s="9"/>
      <c r="H285" s="56">
        <v>658</v>
      </c>
      <c r="I285" s="9" t="s">
        <v>45</v>
      </c>
      <c r="J285" s="359" t="str">
        <f>IF(ISBLANK(INDEX('Policy Characteristics'!D:D,MATCH($C285,'Policy Characteristics'!$C:$C,0))),"",INDEX('Policy Characteristics'!D:D,MATCH($C285,'Policy Characteristics'!$C:$C,0)))</f>
        <v>Reduce Plant Downtime</v>
      </c>
      <c r="K285" s="357" t="str">
        <f>IF(ISBLANK(INDEX('Policy Characteristics'!E:E,MATCH($C285,'Policy Characteristics'!$C:$C,0))),"",INDEX('Policy Characteristics'!E:E,MATCH($C285,'Policy Characteristics'!$C:$C,0)))</f>
        <v>elec reduce plant downtime</v>
      </c>
      <c r="L285" s="379">
        <f>IF(ISBLANK(INDEX('Policy Characteristics'!F:F,MATCH($C285,'Policy Characteristics'!$C:$C,0))),"",INDEX('Policy Characteristics'!F:F,MATCH($C285,'Policy Characteristics'!$C:$C,0)))</f>
        <v>0</v>
      </c>
      <c r="M285" s="379">
        <f>IF(ISBLANK(INDEX('Policy Characteristics'!G:G,MATCH($C285,'Policy Characteristics'!$C:$C,0))),"",INDEX('Policy Characteristics'!G:G,MATCH($C285,'Policy Characteristics'!$C:$C,0)))</f>
        <v>0.6</v>
      </c>
      <c r="N285" s="379">
        <f>IF(ISBLANK(INDEX('Policy Characteristics'!H:H,MATCH($C285,'Policy Characteristics'!$C:$C,0))),"",INDEX('Policy Characteristics'!H:H,MATCH($C285,'Policy Characteristics'!$C:$C,0)))</f>
        <v>0.01</v>
      </c>
      <c r="O285" s="357" t="str">
        <f>IF(ISBLANK(INDEX('Policy Characteristics'!I:I,MATCH($C285,'Policy Characteristics'!$C:$C,0))),"",INDEX('Policy Characteristics'!I:I,MATCH($C285,'Policy Characteristics'!$C:$C,0)))</f>
        <v>% reduction in downtime</v>
      </c>
      <c r="P285" s="357" t="str">
        <f>IF(ISBLANK(INDEX('Policy Characteristics'!J:J,MATCH($C285,'Policy Characteristics'!$C:$C,0))),"",INDEX('Policy Characteristics'!J:J,MATCH($C285,'Policy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5" s="357" t="str">
        <f>IF(ISBLANK(INDEX('Policy Characteristics'!K:K,MATCH($C285,'Policy Characteristics'!$C:$C,0))),"",INDEX('Policy Characteristics'!K:K,MATCH($C285,'Policy Characteristics'!$C:$C,0)))</f>
        <v>electricity-sector-main.html#red-downtime</v>
      </c>
      <c r="R285" s="357" t="str">
        <f>IF(ISBLANK(INDEX('Policy Characteristics'!L:L,MATCH($C285,'Policy Characteristics'!$C:$C,0))),"",INDEX('Policy Characteristics'!L:L,MATCH($C285,'Policy Characteristics'!$C:$C,0)))</f>
        <v>reduce-downtime.html</v>
      </c>
    </row>
    <row r="286" spans="1:18" s="2" customFormat="1" x14ac:dyDescent="0.35">
      <c r="A286" s="357" t="str">
        <f>IF(ISBLANK(INDEX('Policy Characteristics'!A:A,MATCH($C286,'Policy Characteristics'!$C:$C,0))),"",INDEX('Policy Characteristics'!A:A,MATCH($C286,'Policy Characteristics'!$C:$C,0)))</f>
        <v>Electricity Supply</v>
      </c>
      <c r="B286" s="357" t="str">
        <f>IF(ISBLANK(INDEX('Policy Characteristics'!B:B,MATCH($C286,'Policy Characteristics'!$C:$C,0))),"",INDEX('Policy Characteristics'!B:B,MATCH($C286,'Policy Characteristics'!$C:$C,0)))</f>
        <v>Reduce Plant Downtime</v>
      </c>
      <c r="C286" s="363" t="str">
        <f t="shared" si="23"/>
        <v>Percentage Reduction in Plant Downtime</v>
      </c>
      <c r="D286" s="9" t="s">
        <v>78</v>
      </c>
      <c r="E286" s="9" t="s">
        <v>270</v>
      </c>
      <c r="F286" s="9"/>
      <c r="G286" s="9"/>
      <c r="H286" s="56">
        <v>659</v>
      </c>
      <c r="I286" s="9" t="s">
        <v>45</v>
      </c>
      <c r="J286" s="359" t="str">
        <f>IF(ISBLANK(INDEX('Policy Characteristics'!D:D,MATCH($C286,'Policy Characteristics'!$C:$C,0))),"",INDEX('Policy Characteristics'!D:D,MATCH($C286,'Policy Characteristics'!$C:$C,0)))</f>
        <v>Reduce Plant Downtime</v>
      </c>
      <c r="K286" s="357" t="str">
        <f>IF(ISBLANK(INDEX('Policy Characteristics'!E:E,MATCH($C286,'Policy Characteristics'!$C:$C,0))),"",INDEX('Policy Characteristics'!E:E,MATCH($C286,'Policy Characteristics'!$C:$C,0)))</f>
        <v>elec reduce plant downtime</v>
      </c>
      <c r="L286" s="379">
        <f>IF(ISBLANK(INDEX('Policy Characteristics'!F:F,MATCH($C286,'Policy Characteristics'!$C:$C,0))),"",INDEX('Policy Characteristics'!F:F,MATCH($C286,'Policy Characteristics'!$C:$C,0)))</f>
        <v>0</v>
      </c>
      <c r="M286" s="379">
        <f>IF(ISBLANK(INDEX('Policy Characteristics'!G:G,MATCH($C286,'Policy Characteristics'!$C:$C,0))),"",INDEX('Policy Characteristics'!G:G,MATCH($C286,'Policy Characteristics'!$C:$C,0)))</f>
        <v>0.6</v>
      </c>
      <c r="N286" s="379">
        <f>IF(ISBLANK(INDEX('Policy Characteristics'!H:H,MATCH($C286,'Policy Characteristics'!$C:$C,0))),"",INDEX('Policy Characteristics'!H:H,MATCH($C286,'Policy Characteristics'!$C:$C,0)))</f>
        <v>0.01</v>
      </c>
      <c r="O286" s="357" t="str">
        <f>IF(ISBLANK(INDEX('Policy Characteristics'!I:I,MATCH($C286,'Policy Characteristics'!$C:$C,0))),"",INDEX('Policy Characteristics'!I:I,MATCH($C286,'Policy Characteristics'!$C:$C,0)))</f>
        <v>% reduction in downtime</v>
      </c>
      <c r="P286" s="357" t="str">
        <f>IF(ISBLANK(INDEX('Policy Characteristics'!J:J,MATCH($C286,'Policy Characteristics'!$C:$C,0))),"",INDEX('Policy Characteristics'!J:J,MATCH($C286,'Policy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6" s="357" t="str">
        <f>IF(ISBLANK(INDEX('Policy Characteristics'!K:K,MATCH($C286,'Policy Characteristics'!$C:$C,0))),"",INDEX('Policy Characteristics'!K:K,MATCH($C286,'Policy Characteristics'!$C:$C,0)))</f>
        <v>electricity-sector-main.html#red-downtime</v>
      </c>
      <c r="R286" s="357" t="str">
        <f>IF(ISBLANK(INDEX('Policy Characteristics'!L:L,MATCH($C286,'Policy Characteristics'!$C:$C,0))),"",INDEX('Policy Characteristics'!L:L,MATCH($C286,'Policy Characteristics'!$C:$C,0)))</f>
        <v>reduce-downtime.html</v>
      </c>
    </row>
    <row r="287" spans="1:18" s="2" customFormat="1" x14ac:dyDescent="0.35">
      <c r="A287" s="357" t="str">
        <f>IF(ISBLANK(INDEX('Policy Characteristics'!A:A,MATCH($C287,'Policy Characteristics'!$C:$C,0))),"",INDEX('Policy Characteristics'!A:A,MATCH($C287,'Policy Characteristics'!$C:$C,0)))</f>
        <v>Electricity Supply</v>
      </c>
      <c r="B287" s="357" t="str">
        <f>IF(ISBLANK(INDEX('Policy Characteristics'!B:B,MATCH($C287,'Policy Characteristics'!$C:$C,0))),"",INDEX('Policy Characteristics'!B:B,MATCH($C287,'Policy Characteristics'!$C:$C,0)))</f>
        <v>Reduce Plant Downtime</v>
      </c>
      <c r="C287" s="363" t="str">
        <f t="shared" si="23"/>
        <v>Percentage Reduction in Plant Downtime</v>
      </c>
      <c r="D287" s="9" t="s">
        <v>78</v>
      </c>
      <c r="E287" s="9" t="s">
        <v>271</v>
      </c>
      <c r="F287" s="9"/>
      <c r="G287" s="9"/>
      <c r="H287" s="56">
        <v>660</v>
      </c>
      <c r="I287" s="9" t="s">
        <v>45</v>
      </c>
      <c r="J287" s="359" t="str">
        <f>IF(ISBLANK(INDEX('Policy Characteristics'!D:D,MATCH($C287,'Policy Characteristics'!$C:$C,0))),"",INDEX('Policy Characteristics'!D:D,MATCH($C287,'Policy Characteristics'!$C:$C,0)))</f>
        <v>Reduce Plant Downtime</v>
      </c>
      <c r="K287" s="357" t="str">
        <f>IF(ISBLANK(INDEX('Policy Characteristics'!E:E,MATCH($C287,'Policy Characteristics'!$C:$C,0))),"",INDEX('Policy Characteristics'!E:E,MATCH($C287,'Policy Characteristics'!$C:$C,0)))</f>
        <v>elec reduce plant downtime</v>
      </c>
      <c r="L287" s="379">
        <f>IF(ISBLANK(INDEX('Policy Characteristics'!F:F,MATCH($C287,'Policy Characteristics'!$C:$C,0))),"",INDEX('Policy Characteristics'!F:F,MATCH($C287,'Policy Characteristics'!$C:$C,0)))</f>
        <v>0</v>
      </c>
      <c r="M287" s="379">
        <f>IF(ISBLANK(INDEX('Policy Characteristics'!G:G,MATCH($C287,'Policy Characteristics'!$C:$C,0))),"",INDEX('Policy Characteristics'!G:G,MATCH($C287,'Policy Characteristics'!$C:$C,0)))</f>
        <v>0.6</v>
      </c>
      <c r="N287" s="379">
        <f>IF(ISBLANK(INDEX('Policy Characteristics'!H:H,MATCH($C287,'Policy Characteristics'!$C:$C,0))),"",INDEX('Policy Characteristics'!H:H,MATCH($C287,'Policy Characteristics'!$C:$C,0)))</f>
        <v>0.01</v>
      </c>
      <c r="O287" s="357" t="str">
        <f>IF(ISBLANK(INDEX('Policy Characteristics'!I:I,MATCH($C287,'Policy Characteristics'!$C:$C,0))),"",INDEX('Policy Characteristics'!I:I,MATCH($C287,'Policy Characteristics'!$C:$C,0)))</f>
        <v>% reduction in downtime</v>
      </c>
      <c r="P287" s="357" t="str">
        <f>IF(ISBLANK(INDEX('Policy Characteristics'!J:J,MATCH($C287,'Policy Characteristics'!$C:$C,0))),"",INDEX('Policy Characteristics'!J:J,MATCH($C287,'Policy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7" s="357" t="str">
        <f>IF(ISBLANK(INDEX('Policy Characteristics'!K:K,MATCH($C287,'Policy Characteristics'!$C:$C,0))),"",INDEX('Policy Characteristics'!K:K,MATCH($C287,'Policy Characteristics'!$C:$C,0)))</f>
        <v>electricity-sector-main.html#red-downtime</v>
      </c>
      <c r="R287" s="357" t="str">
        <f>IF(ISBLANK(INDEX('Policy Characteristics'!L:L,MATCH($C287,'Policy Characteristics'!$C:$C,0))),"",INDEX('Policy Characteristics'!L:L,MATCH($C287,'Policy Characteristics'!$C:$C,0)))</f>
        <v>reduce-downtime.html</v>
      </c>
    </row>
    <row r="288" spans="1:18" s="2" customFormat="1" x14ac:dyDescent="0.35">
      <c r="A288" s="357" t="str">
        <f>IF(ISBLANK(INDEX('Policy Characteristics'!A:A,MATCH($C288,'Policy Characteristics'!$C:$C,0))),"",INDEX('Policy Characteristics'!A:A,MATCH($C288,'Policy Characteristics'!$C:$C,0)))</f>
        <v>Electricity Supply</v>
      </c>
      <c r="B288" s="357" t="str">
        <f>IF(ISBLANK(INDEX('Policy Characteristics'!B:B,MATCH($C288,'Policy Characteristics'!$C:$C,0))),"",INDEX('Policy Characteristics'!B:B,MATCH($C288,'Policy Characteristics'!$C:$C,0)))</f>
        <v>Reduce Plant Downtime</v>
      </c>
      <c r="C288" s="363" t="str">
        <f t="shared" si="23"/>
        <v>Percentage Reduction in Plant Downtime</v>
      </c>
      <c r="D288" s="9" t="s">
        <v>474</v>
      </c>
      <c r="E288" s="9" t="s">
        <v>269</v>
      </c>
      <c r="F288" s="9"/>
      <c r="G288" s="9"/>
      <c r="H288" s="56">
        <v>661</v>
      </c>
      <c r="I288" s="9" t="s">
        <v>45</v>
      </c>
      <c r="J288" s="359" t="str">
        <f>IF(ISBLANK(INDEX('Policy Characteristics'!D:D,MATCH($C288,'Policy Characteristics'!$C:$C,0))),"",INDEX('Policy Characteristics'!D:D,MATCH($C288,'Policy Characteristics'!$C:$C,0)))</f>
        <v>Reduce Plant Downtime</v>
      </c>
      <c r="K288" s="357" t="str">
        <f>IF(ISBLANK(INDEX('Policy Characteristics'!E:E,MATCH($C288,'Policy Characteristics'!$C:$C,0))),"",INDEX('Policy Characteristics'!E:E,MATCH($C288,'Policy Characteristics'!$C:$C,0)))</f>
        <v>elec reduce plant downtime</v>
      </c>
      <c r="L288" s="379">
        <f>IF(ISBLANK(INDEX('Policy Characteristics'!F:F,MATCH($C288,'Policy Characteristics'!$C:$C,0))),"",INDEX('Policy Characteristics'!F:F,MATCH($C288,'Policy Characteristics'!$C:$C,0)))</f>
        <v>0</v>
      </c>
      <c r="M288" s="379">
        <f>IF(ISBLANK(INDEX('Policy Characteristics'!G:G,MATCH($C288,'Policy Characteristics'!$C:$C,0))),"",INDEX('Policy Characteristics'!G:G,MATCH($C288,'Policy Characteristics'!$C:$C,0)))</f>
        <v>0.6</v>
      </c>
      <c r="N288" s="379">
        <f>IF(ISBLANK(INDEX('Policy Characteristics'!H:H,MATCH($C288,'Policy Characteristics'!$C:$C,0))),"",INDEX('Policy Characteristics'!H:H,MATCH($C288,'Policy Characteristics'!$C:$C,0)))</f>
        <v>0.01</v>
      </c>
      <c r="O288" s="357" t="str">
        <f>IF(ISBLANK(INDEX('Policy Characteristics'!I:I,MATCH($C288,'Policy Characteristics'!$C:$C,0))),"",INDEX('Policy Characteristics'!I:I,MATCH($C288,'Policy Characteristics'!$C:$C,0)))</f>
        <v>% reduction in downtime</v>
      </c>
      <c r="P288" s="357" t="str">
        <f>IF(ISBLANK(INDEX('Policy Characteristics'!J:J,MATCH($C288,'Policy Characteristics'!$C:$C,0))),"",INDEX('Policy Characteristics'!J:J,MATCH($C288,'Policy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8" s="357" t="str">
        <f>IF(ISBLANK(INDEX('Policy Characteristics'!K:K,MATCH($C288,'Policy Characteristics'!$C:$C,0))),"",INDEX('Policy Characteristics'!K:K,MATCH($C288,'Policy Characteristics'!$C:$C,0)))</f>
        <v>electricity-sector-main.html#red-downtime</v>
      </c>
      <c r="R288" s="357" t="str">
        <f>IF(ISBLANK(INDEX('Policy Characteristics'!L:L,MATCH($C288,'Policy Characteristics'!$C:$C,0))),"",INDEX('Policy Characteristics'!L:L,MATCH($C288,'Policy Characteristics'!$C:$C,0)))</f>
        <v>reduce-downtime.html</v>
      </c>
    </row>
    <row r="289" spans="1:18" s="2" customFormat="1" x14ac:dyDescent="0.35">
      <c r="A289" s="357" t="str">
        <f>IF(ISBLANK(INDEX('Policy Characteristics'!A:A,MATCH($C289,'Policy Characteristics'!$C:$C,0))),"",INDEX('Policy Characteristics'!A:A,MATCH($C289,'Policy Characteristics'!$C:$C,0)))</f>
        <v>Electricity Supply</v>
      </c>
      <c r="B289" s="357" t="str">
        <f>IF(ISBLANK(INDEX('Policy Characteristics'!B:B,MATCH($C289,'Policy Characteristics'!$C:$C,0))),"",INDEX('Policy Characteristics'!B:B,MATCH($C289,'Policy Characteristics'!$C:$C,0)))</f>
        <v>Reduce Plant Downtime</v>
      </c>
      <c r="C289" s="363" t="str">
        <f t="shared" si="23"/>
        <v>Percentage Reduction in Plant Downtime</v>
      </c>
      <c r="D289" s="9" t="s">
        <v>474</v>
      </c>
      <c r="E289" s="9" t="s">
        <v>270</v>
      </c>
      <c r="F289" s="9"/>
      <c r="G289" s="9"/>
      <c r="H289" s="56">
        <v>662</v>
      </c>
      <c r="I289" s="9" t="s">
        <v>45</v>
      </c>
      <c r="J289" s="359" t="str">
        <f>IF(ISBLANK(INDEX('Policy Characteristics'!D:D,MATCH($C289,'Policy Characteristics'!$C:$C,0))),"",INDEX('Policy Characteristics'!D:D,MATCH($C289,'Policy Characteristics'!$C:$C,0)))</f>
        <v>Reduce Plant Downtime</v>
      </c>
      <c r="K289" s="357" t="str">
        <f>IF(ISBLANK(INDEX('Policy Characteristics'!E:E,MATCH($C289,'Policy Characteristics'!$C:$C,0))),"",INDEX('Policy Characteristics'!E:E,MATCH($C289,'Policy Characteristics'!$C:$C,0)))</f>
        <v>elec reduce plant downtime</v>
      </c>
      <c r="L289" s="379">
        <f>IF(ISBLANK(INDEX('Policy Characteristics'!F:F,MATCH($C289,'Policy Characteristics'!$C:$C,0))),"",INDEX('Policy Characteristics'!F:F,MATCH($C289,'Policy Characteristics'!$C:$C,0)))</f>
        <v>0</v>
      </c>
      <c r="M289" s="379">
        <f>IF(ISBLANK(INDEX('Policy Characteristics'!G:G,MATCH($C289,'Policy Characteristics'!$C:$C,0))),"",INDEX('Policy Characteristics'!G:G,MATCH($C289,'Policy Characteristics'!$C:$C,0)))</f>
        <v>0.6</v>
      </c>
      <c r="N289" s="379">
        <f>IF(ISBLANK(INDEX('Policy Characteristics'!H:H,MATCH($C289,'Policy Characteristics'!$C:$C,0))),"",INDEX('Policy Characteristics'!H:H,MATCH($C289,'Policy Characteristics'!$C:$C,0)))</f>
        <v>0.01</v>
      </c>
      <c r="O289" s="357" t="str">
        <f>IF(ISBLANK(INDEX('Policy Characteristics'!I:I,MATCH($C289,'Policy Characteristics'!$C:$C,0))),"",INDEX('Policy Characteristics'!I:I,MATCH($C289,'Policy Characteristics'!$C:$C,0)))</f>
        <v>% reduction in downtime</v>
      </c>
      <c r="P289" s="357" t="str">
        <f>IF(ISBLANK(INDEX('Policy Characteristics'!J:J,MATCH($C289,'Policy Characteristics'!$C:$C,0))),"",INDEX('Policy Characteristics'!J:J,MATCH($C289,'Policy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9" s="357" t="str">
        <f>IF(ISBLANK(INDEX('Policy Characteristics'!K:K,MATCH($C289,'Policy Characteristics'!$C:$C,0))),"",INDEX('Policy Characteristics'!K:K,MATCH($C289,'Policy Characteristics'!$C:$C,0)))</f>
        <v>electricity-sector-main.html#red-downtime</v>
      </c>
      <c r="R289" s="357" t="str">
        <f>IF(ISBLANK(INDEX('Policy Characteristics'!L:L,MATCH($C289,'Policy Characteristics'!$C:$C,0))),"",INDEX('Policy Characteristics'!L:L,MATCH($C289,'Policy Characteristics'!$C:$C,0)))</f>
        <v>reduce-downtime.html</v>
      </c>
    </row>
    <row r="290" spans="1:18" s="2" customFormat="1" x14ac:dyDescent="0.35">
      <c r="A290" s="357" t="str">
        <f>IF(ISBLANK(INDEX('Policy Characteristics'!A:A,MATCH($C290,'Policy Characteristics'!$C:$C,0))),"",INDEX('Policy Characteristics'!A:A,MATCH($C290,'Policy Characteristics'!$C:$C,0)))</f>
        <v>Electricity Supply</v>
      </c>
      <c r="B290" s="357" t="str">
        <f>IF(ISBLANK(INDEX('Policy Characteristics'!B:B,MATCH($C290,'Policy Characteristics'!$C:$C,0))),"",INDEX('Policy Characteristics'!B:B,MATCH($C290,'Policy Characteristics'!$C:$C,0)))</f>
        <v>Reduce Plant Downtime</v>
      </c>
      <c r="C290" s="363" t="str">
        <f t="shared" si="23"/>
        <v>Percentage Reduction in Plant Downtime</v>
      </c>
      <c r="D290" s="9" t="s">
        <v>474</v>
      </c>
      <c r="E290" s="9" t="s">
        <v>271</v>
      </c>
      <c r="F290" s="9" t="s">
        <v>477</v>
      </c>
      <c r="G290" s="9" t="s">
        <v>333</v>
      </c>
      <c r="H290" s="56">
        <v>143</v>
      </c>
      <c r="I290" s="9" t="s">
        <v>44</v>
      </c>
      <c r="J290" s="359" t="str">
        <f>IF(ISBLANK(INDEX('Policy Characteristics'!D:D,MATCH($C290,'Policy Characteristics'!$C:$C,0))),"",INDEX('Policy Characteristics'!D:D,MATCH($C290,'Policy Characteristics'!$C:$C,0)))</f>
        <v>Reduce Plant Downtime</v>
      </c>
      <c r="K290" s="357" t="str">
        <f>IF(ISBLANK(INDEX('Policy Characteristics'!E:E,MATCH($C290,'Policy Characteristics'!$C:$C,0))),"",INDEX('Policy Characteristics'!E:E,MATCH($C290,'Policy Characteristics'!$C:$C,0)))</f>
        <v>elec reduce plant downtime</v>
      </c>
      <c r="L290" s="379">
        <f>IF(ISBLANK(INDEX('Policy Characteristics'!F:F,MATCH($C290,'Policy Characteristics'!$C:$C,0))),"",INDEX('Policy Characteristics'!F:F,MATCH($C290,'Policy Characteristics'!$C:$C,0)))</f>
        <v>0</v>
      </c>
      <c r="M290" s="379">
        <f>IF(ISBLANK(INDEX('Policy Characteristics'!G:G,MATCH($C290,'Policy Characteristics'!$C:$C,0))),"",INDEX('Policy Characteristics'!G:G,MATCH($C290,'Policy Characteristics'!$C:$C,0)))</f>
        <v>0.6</v>
      </c>
      <c r="N290" s="379">
        <f>IF(ISBLANK(INDEX('Policy Characteristics'!H:H,MATCH($C290,'Policy Characteristics'!$C:$C,0))),"",INDEX('Policy Characteristics'!H:H,MATCH($C290,'Policy Characteristics'!$C:$C,0)))</f>
        <v>0.01</v>
      </c>
      <c r="O290" s="357" t="str">
        <f>IF(ISBLANK(INDEX('Policy Characteristics'!I:I,MATCH($C290,'Policy Characteristics'!$C:$C,0))),"",INDEX('Policy Characteristics'!I:I,MATCH($C290,'Policy Characteristics'!$C:$C,0)))</f>
        <v>% reduction in downtime</v>
      </c>
      <c r="P290" s="357" t="str">
        <f>IF(ISBLANK(INDEX('Policy Characteristics'!J:J,MATCH($C290,'Policy Characteristics'!$C:$C,0))),"",INDEX('Policy Characteristics'!J:J,MATCH($C290,'Policy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0" s="357" t="str">
        <f>IF(ISBLANK(INDEX('Policy Characteristics'!K:K,MATCH($C290,'Policy Characteristics'!$C:$C,0))),"",INDEX('Policy Characteristics'!K:K,MATCH($C290,'Policy Characteristics'!$C:$C,0)))</f>
        <v>electricity-sector-main.html#red-downtime</v>
      </c>
      <c r="R290" s="357" t="str">
        <f>IF(ISBLANK(INDEX('Policy Characteristics'!L:L,MATCH($C290,'Policy Characteristics'!$C:$C,0))),"",INDEX('Policy Characteristics'!L:L,MATCH($C290,'Policy Characteristics'!$C:$C,0)))</f>
        <v>reduce-downtime.html</v>
      </c>
    </row>
    <row r="291" spans="1:18" s="2" customFormat="1" x14ac:dyDescent="0.35">
      <c r="A291" s="357" t="str">
        <f>IF(ISBLANK(INDEX('Policy Characteristics'!A:A,MATCH($C291,'Policy Characteristics'!$C:$C,0))),"",INDEX('Policy Characteristics'!A:A,MATCH($C291,'Policy Characteristics'!$C:$C,0)))</f>
        <v>Electricity Supply</v>
      </c>
      <c r="B291" s="357" t="str">
        <f>IF(ISBLANK(INDEX('Policy Characteristics'!B:B,MATCH($C291,'Policy Characteristics'!$C:$C,0))),"",INDEX('Policy Characteristics'!B:B,MATCH($C291,'Policy Characteristics'!$C:$C,0)))</f>
        <v>Reduce Plant Downtime</v>
      </c>
      <c r="C291" s="363" t="str">
        <f t="shared" si="23"/>
        <v>Percentage Reduction in Plant Downtime</v>
      </c>
      <c r="D291" s="9" t="s">
        <v>79</v>
      </c>
      <c r="E291" s="9" t="s">
        <v>269</v>
      </c>
      <c r="F291" s="9"/>
      <c r="G291" s="9"/>
      <c r="H291" s="56">
        <v>663</v>
      </c>
      <c r="I291" s="9" t="s">
        <v>45</v>
      </c>
      <c r="J291" s="359" t="str">
        <f>IF(ISBLANK(INDEX('Policy Characteristics'!D:D,MATCH($C291,'Policy Characteristics'!$C:$C,0))),"",INDEX('Policy Characteristics'!D:D,MATCH($C291,'Policy Characteristics'!$C:$C,0)))</f>
        <v>Reduce Plant Downtime</v>
      </c>
      <c r="K291" s="357" t="str">
        <f>IF(ISBLANK(INDEX('Policy Characteristics'!E:E,MATCH($C291,'Policy Characteristics'!$C:$C,0))),"",INDEX('Policy Characteristics'!E:E,MATCH($C291,'Policy Characteristics'!$C:$C,0)))</f>
        <v>elec reduce plant downtime</v>
      </c>
      <c r="L291" s="379">
        <f>IF(ISBLANK(INDEX('Policy Characteristics'!F:F,MATCH($C291,'Policy Characteristics'!$C:$C,0))),"",INDEX('Policy Characteristics'!F:F,MATCH($C291,'Policy Characteristics'!$C:$C,0)))</f>
        <v>0</v>
      </c>
      <c r="M291" s="379">
        <f>IF(ISBLANK(INDEX('Policy Characteristics'!G:G,MATCH($C291,'Policy Characteristics'!$C:$C,0))),"",INDEX('Policy Characteristics'!G:G,MATCH($C291,'Policy Characteristics'!$C:$C,0)))</f>
        <v>0.6</v>
      </c>
      <c r="N291" s="379">
        <f>IF(ISBLANK(INDEX('Policy Characteristics'!H:H,MATCH($C291,'Policy Characteristics'!$C:$C,0))),"",INDEX('Policy Characteristics'!H:H,MATCH($C291,'Policy Characteristics'!$C:$C,0)))</f>
        <v>0.01</v>
      </c>
      <c r="O291" s="357" t="str">
        <f>IF(ISBLANK(INDEX('Policy Characteristics'!I:I,MATCH($C291,'Policy Characteristics'!$C:$C,0))),"",INDEX('Policy Characteristics'!I:I,MATCH($C291,'Policy Characteristics'!$C:$C,0)))</f>
        <v>% reduction in downtime</v>
      </c>
      <c r="P291" s="357" t="str">
        <f>IF(ISBLANK(INDEX('Policy Characteristics'!J:J,MATCH($C291,'Policy Characteristics'!$C:$C,0))),"",INDEX('Policy Characteristics'!J:J,MATCH($C291,'Policy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1" s="357" t="str">
        <f>IF(ISBLANK(INDEX('Policy Characteristics'!K:K,MATCH($C291,'Policy Characteristics'!$C:$C,0))),"",INDEX('Policy Characteristics'!K:K,MATCH($C291,'Policy Characteristics'!$C:$C,0)))</f>
        <v>electricity-sector-main.html#red-downtime</v>
      </c>
      <c r="R291" s="357" t="str">
        <f>IF(ISBLANK(INDEX('Policy Characteristics'!L:L,MATCH($C291,'Policy Characteristics'!$C:$C,0))),"",INDEX('Policy Characteristics'!L:L,MATCH($C291,'Policy Characteristics'!$C:$C,0)))</f>
        <v>reduce-downtime.html</v>
      </c>
    </row>
    <row r="292" spans="1:18" s="2" customFormat="1" x14ac:dyDescent="0.35">
      <c r="A292" s="357" t="str">
        <f>IF(ISBLANK(INDEX('Policy Characteristics'!A:A,MATCH($C292,'Policy Characteristics'!$C:$C,0))),"",INDEX('Policy Characteristics'!A:A,MATCH($C292,'Policy Characteristics'!$C:$C,0)))</f>
        <v>Electricity Supply</v>
      </c>
      <c r="B292" s="357" t="str">
        <f>IF(ISBLANK(INDEX('Policy Characteristics'!B:B,MATCH($C292,'Policy Characteristics'!$C:$C,0))),"",INDEX('Policy Characteristics'!B:B,MATCH($C292,'Policy Characteristics'!$C:$C,0)))</f>
        <v>Reduce Plant Downtime</v>
      </c>
      <c r="C292" s="363" t="str">
        <f t="shared" si="23"/>
        <v>Percentage Reduction in Plant Downtime</v>
      </c>
      <c r="D292" s="9" t="s">
        <v>79</v>
      </c>
      <c r="E292" s="9" t="s">
        <v>270</v>
      </c>
      <c r="F292" s="9"/>
      <c r="G292" s="9"/>
      <c r="H292" s="56">
        <v>664</v>
      </c>
      <c r="I292" s="9" t="s">
        <v>45</v>
      </c>
      <c r="J292" s="359" t="str">
        <f>IF(ISBLANK(INDEX('Policy Characteristics'!D:D,MATCH($C292,'Policy Characteristics'!$C:$C,0))),"",INDEX('Policy Characteristics'!D:D,MATCH($C292,'Policy Characteristics'!$C:$C,0)))</f>
        <v>Reduce Plant Downtime</v>
      </c>
      <c r="K292" s="357" t="str">
        <f>IF(ISBLANK(INDEX('Policy Characteristics'!E:E,MATCH($C292,'Policy Characteristics'!$C:$C,0))),"",INDEX('Policy Characteristics'!E:E,MATCH($C292,'Policy Characteristics'!$C:$C,0)))</f>
        <v>elec reduce plant downtime</v>
      </c>
      <c r="L292" s="379">
        <f>IF(ISBLANK(INDEX('Policy Characteristics'!F:F,MATCH($C292,'Policy Characteristics'!$C:$C,0))),"",INDEX('Policy Characteristics'!F:F,MATCH($C292,'Policy Characteristics'!$C:$C,0)))</f>
        <v>0</v>
      </c>
      <c r="M292" s="379">
        <f>IF(ISBLANK(INDEX('Policy Characteristics'!G:G,MATCH($C292,'Policy Characteristics'!$C:$C,0))),"",INDEX('Policy Characteristics'!G:G,MATCH($C292,'Policy Characteristics'!$C:$C,0)))</f>
        <v>0.6</v>
      </c>
      <c r="N292" s="379">
        <f>IF(ISBLANK(INDEX('Policy Characteristics'!H:H,MATCH($C292,'Policy Characteristics'!$C:$C,0))),"",INDEX('Policy Characteristics'!H:H,MATCH($C292,'Policy Characteristics'!$C:$C,0)))</f>
        <v>0.01</v>
      </c>
      <c r="O292" s="357" t="str">
        <f>IF(ISBLANK(INDEX('Policy Characteristics'!I:I,MATCH($C292,'Policy Characteristics'!$C:$C,0))),"",INDEX('Policy Characteristics'!I:I,MATCH($C292,'Policy Characteristics'!$C:$C,0)))</f>
        <v>% reduction in downtime</v>
      </c>
      <c r="P292" s="357" t="str">
        <f>IF(ISBLANK(INDEX('Policy Characteristics'!J:J,MATCH($C292,'Policy Characteristics'!$C:$C,0))),"",INDEX('Policy Characteristics'!J:J,MATCH($C292,'Policy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2" s="357" t="str">
        <f>IF(ISBLANK(INDEX('Policy Characteristics'!K:K,MATCH($C292,'Policy Characteristics'!$C:$C,0))),"",INDEX('Policy Characteristics'!K:K,MATCH($C292,'Policy Characteristics'!$C:$C,0)))</f>
        <v>electricity-sector-main.html#red-downtime</v>
      </c>
      <c r="R292" s="357" t="str">
        <f>IF(ISBLANK(INDEX('Policy Characteristics'!L:L,MATCH($C292,'Policy Characteristics'!$C:$C,0))),"",INDEX('Policy Characteristics'!L:L,MATCH($C292,'Policy Characteristics'!$C:$C,0)))</f>
        <v>reduce-downtime.html</v>
      </c>
    </row>
    <row r="293" spans="1:18" s="2" customFormat="1" x14ac:dyDescent="0.35">
      <c r="A293" s="357" t="str">
        <f>IF(ISBLANK(INDEX('Policy Characteristics'!A:A,MATCH($C293,'Policy Characteristics'!$C:$C,0))),"",INDEX('Policy Characteristics'!A:A,MATCH($C293,'Policy Characteristics'!$C:$C,0)))</f>
        <v>Electricity Supply</v>
      </c>
      <c r="B293" s="357" t="str">
        <f>IF(ISBLANK(INDEX('Policy Characteristics'!B:B,MATCH($C293,'Policy Characteristics'!$C:$C,0))),"",INDEX('Policy Characteristics'!B:B,MATCH($C293,'Policy Characteristics'!$C:$C,0)))</f>
        <v>Reduce Plant Downtime</v>
      </c>
      <c r="C293" s="363" t="str">
        <f t="shared" si="23"/>
        <v>Percentage Reduction in Plant Downtime</v>
      </c>
      <c r="D293" s="9" t="s">
        <v>79</v>
      </c>
      <c r="E293" s="9" t="s">
        <v>271</v>
      </c>
      <c r="F293" s="9" t="s">
        <v>91</v>
      </c>
      <c r="G293" s="9" t="s">
        <v>333</v>
      </c>
      <c r="H293" s="56">
        <v>144</v>
      </c>
      <c r="I293" s="9" t="s">
        <v>44</v>
      </c>
      <c r="J293" s="359" t="str">
        <f>IF(ISBLANK(INDEX('Policy Characteristics'!D:D,MATCH($C293,'Policy Characteristics'!$C:$C,0))),"",INDEX('Policy Characteristics'!D:D,MATCH($C293,'Policy Characteristics'!$C:$C,0)))</f>
        <v>Reduce Plant Downtime</v>
      </c>
      <c r="K293" s="357" t="str">
        <f>IF(ISBLANK(INDEX('Policy Characteristics'!E:E,MATCH($C293,'Policy Characteristics'!$C:$C,0))),"",INDEX('Policy Characteristics'!E:E,MATCH($C293,'Policy Characteristics'!$C:$C,0)))</f>
        <v>elec reduce plant downtime</v>
      </c>
      <c r="L293" s="379">
        <f>IF(ISBLANK(INDEX('Policy Characteristics'!F:F,MATCH($C293,'Policy Characteristics'!$C:$C,0))),"",INDEX('Policy Characteristics'!F:F,MATCH($C293,'Policy Characteristics'!$C:$C,0)))</f>
        <v>0</v>
      </c>
      <c r="M293" s="379">
        <f>IF(ISBLANK(INDEX('Policy Characteristics'!G:G,MATCH($C293,'Policy Characteristics'!$C:$C,0))),"",INDEX('Policy Characteristics'!G:G,MATCH($C293,'Policy Characteristics'!$C:$C,0)))</f>
        <v>0.6</v>
      </c>
      <c r="N293" s="379">
        <f>IF(ISBLANK(INDEX('Policy Characteristics'!H:H,MATCH($C293,'Policy Characteristics'!$C:$C,0))),"",INDEX('Policy Characteristics'!H:H,MATCH($C293,'Policy Characteristics'!$C:$C,0)))</f>
        <v>0.01</v>
      </c>
      <c r="O293" s="357" t="str">
        <f>IF(ISBLANK(INDEX('Policy Characteristics'!I:I,MATCH($C293,'Policy Characteristics'!$C:$C,0))),"",INDEX('Policy Characteristics'!I:I,MATCH($C293,'Policy Characteristics'!$C:$C,0)))</f>
        <v>% reduction in downtime</v>
      </c>
      <c r="P293" s="357" t="str">
        <f>IF(ISBLANK(INDEX('Policy Characteristics'!J:J,MATCH($C293,'Policy Characteristics'!$C:$C,0))),"",INDEX('Policy Characteristics'!J:J,MATCH($C293,'Policy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3" s="357" t="str">
        <f>IF(ISBLANK(INDEX('Policy Characteristics'!K:K,MATCH($C293,'Policy Characteristics'!$C:$C,0))),"",INDEX('Policy Characteristics'!K:K,MATCH($C293,'Policy Characteristics'!$C:$C,0)))</f>
        <v>electricity-sector-main.html#red-downtime</v>
      </c>
      <c r="R293" s="357" t="str">
        <f>IF(ISBLANK(INDEX('Policy Characteristics'!L:L,MATCH($C293,'Policy Characteristics'!$C:$C,0))),"",INDEX('Policy Characteristics'!L:L,MATCH($C293,'Policy Characteristics'!$C:$C,0)))</f>
        <v>reduce-downtime.html</v>
      </c>
    </row>
    <row r="294" spans="1:18" s="2" customFormat="1" x14ac:dyDescent="0.35">
      <c r="A294" s="357" t="str">
        <f>IF(ISBLANK(INDEX('Policy Characteristics'!A:A,MATCH($C294,'Policy Characteristics'!$C:$C,0))),"",INDEX('Policy Characteristics'!A:A,MATCH($C294,'Policy Characteristics'!$C:$C,0)))</f>
        <v>Electricity Supply</v>
      </c>
      <c r="B294" s="357" t="str">
        <f>IF(ISBLANK(INDEX('Policy Characteristics'!B:B,MATCH($C294,'Policy Characteristics'!$C:$C,0))),"",INDEX('Policy Characteristics'!B:B,MATCH($C294,'Policy Characteristics'!$C:$C,0)))</f>
        <v>Reduce Plant Downtime</v>
      </c>
      <c r="C294" s="363" t="str">
        <f t="shared" si="23"/>
        <v>Percentage Reduction in Plant Downtime</v>
      </c>
      <c r="D294" s="9" t="s">
        <v>80</v>
      </c>
      <c r="E294" s="9" t="s">
        <v>269</v>
      </c>
      <c r="F294" s="9"/>
      <c r="G294" s="9"/>
      <c r="H294" s="56">
        <v>665</v>
      </c>
      <c r="I294" s="9" t="s">
        <v>45</v>
      </c>
      <c r="J294" s="359" t="str">
        <f>IF(ISBLANK(INDEX('Policy Characteristics'!D:D,MATCH($C294,'Policy Characteristics'!$C:$C,0))),"",INDEX('Policy Characteristics'!D:D,MATCH($C294,'Policy Characteristics'!$C:$C,0)))</f>
        <v>Reduce Plant Downtime</v>
      </c>
      <c r="K294" s="357" t="str">
        <f>IF(ISBLANK(INDEX('Policy Characteristics'!E:E,MATCH($C294,'Policy Characteristics'!$C:$C,0))),"",INDEX('Policy Characteristics'!E:E,MATCH($C294,'Policy Characteristics'!$C:$C,0)))</f>
        <v>elec reduce plant downtime</v>
      </c>
      <c r="L294" s="379">
        <f>IF(ISBLANK(INDEX('Policy Characteristics'!F:F,MATCH($C294,'Policy Characteristics'!$C:$C,0))),"",INDEX('Policy Characteristics'!F:F,MATCH($C294,'Policy Characteristics'!$C:$C,0)))</f>
        <v>0</v>
      </c>
      <c r="M294" s="379">
        <f>IF(ISBLANK(INDEX('Policy Characteristics'!G:G,MATCH($C294,'Policy Characteristics'!$C:$C,0))),"",INDEX('Policy Characteristics'!G:G,MATCH($C294,'Policy Characteristics'!$C:$C,0)))</f>
        <v>0.6</v>
      </c>
      <c r="N294" s="379">
        <f>IF(ISBLANK(INDEX('Policy Characteristics'!H:H,MATCH($C294,'Policy Characteristics'!$C:$C,0))),"",INDEX('Policy Characteristics'!H:H,MATCH($C294,'Policy Characteristics'!$C:$C,0)))</f>
        <v>0.01</v>
      </c>
      <c r="O294" s="357" t="str">
        <f>IF(ISBLANK(INDEX('Policy Characteristics'!I:I,MATCH($C294,'Policy Characteristics'!$C:$C,0))),"",INDEX('Policy Characteristics'!I:I,MATCH($C294,'Policy Characteristics'!$C:$C,0)))</f>
        <v>% reduction in downtime</v>
      </c>
      <c r="P294" s="357" t="str">
        <f>IF(ISBLANK(INDEX('Policy Characteristics'!J:J,MATCH($C294,'Policy Characteristics'!$C:$C,0))),"",INDEX('Policy Characteristics'!J:J,MATCH($C294,'Policy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4" s="357" t="str">
        <f>IF(ISBLANK(INDEX('Policy Characteristics'!K:K,MATCH($C294,'Policy Characteristics'!$C:$C,0))),"",INDEX('Policy Characteristics'!K:K,MATCH($C294,'Policy Characteristics'!$C:$C,0)))</f>
        <v>electricity-sector-main.html#red-downtime</v>
      </c>
      <c r="R294" s="357" t="str">
        <f>IF(ISBLANK(INDEX('Policy Characteristics'!L:L,MATCH($C294,'Policy Characteristics'!$C:$C,0))),"",INDEX('Policy Characteristics'!L:L,MATCH($C294,'Policy Characteristics'!$C:$C,0)))</f>
        <v>reduce-downtime.html</v>
      </c>
    </row>
    <row r="295" spans="1:18" s="2" customFormat="1" x14ac:dyDescent="0.35">
      <c r="A295" s="357" t="str">
        <f>IF(ISBLANK(INDEX('Policy Characteristics'!A:A,MATCH($C295,'Policy Characteristics'!$C:$C,0))),"",INDEX('Policy Characteristics'!A:A,MATCH($C295,'Policy Characteristics'!$C:$C,0)))</f>
        <v>Electricity Supply</v>
      </c>
      <c r="B295" s="357" t="str">
        <f>IF(ISBLANK(INDEX('Policy Characteristics'!B:B,MATCH($C295,'Policy Characteristics'!$C:$C,0))),"",INDEX('Policy Characteristics'!B:B,MATCH($C295,'Policy Characteristics'!$C:$C,0)))</f>
        <v>Reduce Plant Downtime</v>
      </c>
      <c r="C295" s="363" t="str">
        <f t="shared" si="23"/>
        <v>Percentage Reduction in Plant Downtime</v>
      </c>
      <c r="D295" s="9" t="s">
        <v>80</v>
      </c>
      <c r="E295" s="9" t="s">
        <v>270</v>
      </c>
      <c r="F295" s="9"/>
      <c r="G295" s="9"/>
      <c r="H295" s="56">
        <v>666</v>
      </c>
      <c r="I295" s="9" t="s">
        <v>45</v>
      </c>
      <c r="J295" s="359" t="str">
        <f>IF(ISBLANK(INDEX('Policy Characteristics'!D:D,MATCH($C295,'Policy Characteristics'!$C:$C,0))),"",INDEX('Policy Characteristics'!D:D,MATCH($C295,'Policy Characteristics'!$C:$C,0)))</f>
        <v>Reduce Plant Downtime</v>
      </c>
      <c r="K295" s="357" t="str">
        <f>IF(ISBLANK(INDEX('Policy Characteristics'!E:E,MATCH($C295,'Policy Characteristics'!$C:$C,0))),"",INDEX('Policy Characteristics'!E:E,MATCH($C295,'Policy Characteristics'!$C:$C,0)))</f>
        <v>elec reduce plant downtime</v>
      </c>
      <c r="L295" s="379">
        <f>IF(ISBLANK(INDEX('Policy Characteristics'!F:F,MATCH($C295,'Policy Characteristics'!$C:$C,0))),"",INDEX('Policy Characteristics'!F:F,MATCH($C295,'Policy Characteristics'!$C:$C,0)))</f>
        <v>0</v>
      </c>
      <c r="M295" s="379">
        <f>IF(ISBLANK(INDEX('Policy Characteristics'!G:G,MATCH($C295,'Policy Characteristics'!$C:$C,0))),"",INDEX('Policy Characteristics'!G:G,MATCH($C295,'Policy Characteristics'!$C:$C,0)))</f>
        <v>0.6</v>
      </c>
      <c r="N295" s="379">
        <f>IF(ISBLANK(INDEX('Policy Characteristics'!H:H,MATCH($C295,'Policy Characteristics'!$C:$C,0))),"",INDEX('Policy Characteristics'!H:H,MATCH($C295,'Policy Characteristics'!$C:$C,0)))</f>
        <v>0.01</v>
      </c>
      <c r="O295" s="357" t="str">
        <f>IF(ISBLANK(INDEX('Policy Characteristics'!I:I,MATCH($C295,'Policy Characteristics'!$C:$C,0))),"",INDEX('Policy Characteristics'!I:I,MATCH($C295,'Policy Characteristics'!$C:$C,0)))</f>
        <v>% reduction in downtime</v>
      </c>
      <c r="P295" s="357" t="str">
        <f>IF(ISBLANK(INDEX('Policy Characteristics'!J:J,MATCH($C295,'Policy Characteristics'!$C:$C,0))),"",INDEX('Policy Characteristics'!J:J,MATCH($C295,'Policy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5" s="357" t="str">
        <f>IF(ISBLANK(INDEX('Policy Characteristics'!K:K,MATCH($C295,'Policy Characteristics'!$C:$C,0))),"",INDEX('Policy Characteristics'!K:K,MATCH($C295,'Policy Characteristics'!$C:$C,0)))</f>
        <v>electricity-sector-main.html#red-downtime</v>
      </c>
      <c r="R295" s="357" t="str">
        <f>IF(ISBLANK(INDEX('Policy Characteristics'!L:L,MATCH($C295,'Policy Characteristics'!$C:$C,0))),"",INDEX('Policy Characteristics'!L:L,MATCH($C295,'Policy Characteristics'!$C:$C,0)))</f>
        <v>reduce-downtime.html</v>
      </c>
    </row>
    <row r="296" spans="1:18" s="2" customFormat="1" x14ac:dyDescent="0.35">
      <c r="A296" s="357" t="str">
        <f>IF(ISBLANK(INDEX('Policy Characteristics'!A:A,MATCH($C296,'Policy Characteristics'!$C:$C,0))),"",INDEX('Policy Characteristics'!A:A,MATCH($C296,'Policy Characteristics'!$C:$C,0)))</f>
        <v>Electricity Supply</v>
      </c>
      <c r="B296" s="357" t="str">
        <f>IF(ISBLANK(INDEX('Policy Characteristics'!B:B,MATCH($C296,'Policy Characteristics'!$C:$C,0))),"",INDEX('Policy Characteristics'!B:B,MATCH($C296,'Policy Characteristics'!$C:$C,0)))</f>
        <v>Reduce Plant Downtime</v>
      </c>
      <c r="C296" s="363" t="str">
        <f t="shared" si="23"/>
        <v>Percentage Reduction in Plant Downtime</v>
      </c>
      <c r="D296" s="9" t="s">
        <v>80</v>
      </c>
      <c r="E296" s="9" t="s">
        <v>271</v>
      </c>
      <c r="F296" s="9"/>
      <c r="G296" s="9"/>
      <c r="H296" s="56">
        <v>667</v>
      </c>
      <c r="I296" s="9" t="s">
        <v>45</v>
      </c>
      <c r="J296" s="359" t="str">
        <f>IF(ISBLANK(INDEX('Policy Characteristics'!D:D,MATCH($C296,'Policy Characteristics'!$C:$C,0))),"",INDEX('Policy Characteristics'!D:D,MATCH($C296,'Policy Characteristics'!$C:$C,0)))</f>
        <v>Reduce Plant Downtime</v>
      </c>
      <c r="K296" s="357" t="str">
        <f>IF(ISBLANK(INDEX('Policy Characteristics'!E:E,MATCH($C296,'Policy Characteristics'!$C:$C,0))),"",INDEX('Policy Characteristics'!E:E,MATCH($C296,'Policy Characteristics'!$C:$C,0)))</f>
        <v>elec reduce plant downtime</v>
      </c>
      <c r="L296" s="379">
        <f>IF(ISBLANK(INDEX('Policy Characteristics'!F:F,MATCH($C296,'Policy Characteristics'!$C:$C,0))),"",INDEX('Policy Characteristics'!F:F,MATCH($C296,'Policy Characteristics'!$C:$C,0)))</f>
        <v>0</v>
      </c>
      <c r="M296" s="379">
        <f>IF(ISBLANK(INDEX('Policy Characteristics'!G:G,MATCH($C296,'Policy Characteristics'!$C:$C,0))),"",INDEX('Policy Characteristics'!G:G,MATCH($C296,'Policy Characteristics'!$C:$C,0)))</f>
        <v>0.6</v>
      </c>
      <c r="N296" s="379">
        <f>IF(ISBLANK(INDEX('Policy Characteristics'!H:H,MATCH($C296,'Policy Characteristics'!$C:$C,0))),"",INDEX('Policy Characteristics'!H:H,MATCH($C296,'Policy Characteristics'!$C:$C,0)))</f>
        <v>0.01</v>
      </c>
      <c r="O296" s="357" t="str">
        <f>IF(ISBLANK(INDEX('Policy Characteristics'!I:I,MATCH($C296,'Policy Characteristics'!$C:$C,0))),"",INDEX('Policy Characteristics'!I:I,MATCH($C296,'Policy Characteristics'!$C:$C,0)))</f>
        <v>% reduction in downtime</v>
      </c>
      <c r="P296" s="357" t="str">
        <f>IF(ISBLANK(INDEX('Policy Characteristics'!J:J,MATCH($C296,'Policy Characteristics'!$C:$C,0))),"",INDEX('Policy Characteristics'!J:J,MATCH($C296,'Policy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6" s="357" t="str">
        <f>IF(ISBLANK(INDEX('Policy Characteristics'!K:K,MATCH($C296,'Policy Characteristics'!$C:$C,0))),"",INDEX('Policy Characteristics'!K:K,MATCH($C296,'Policy Characteristics'!$C:$C,0)))</f>
        <v>electricity-sector-main.html#red-downtime</v>
      </c>
      <c r="R296" s="357" t="str">
        <f>IF(ISBLANK(INDEX('Policy Characteristics'!L:L,MATCH($C296,'Policy Characteristics'!$C:$C,0))),"",INDEX('Policy Characteristics'!L:L,MATCH($C296,'Policy Characteristics'!$C:$C,0)))</f>
        <v>reduce-downtime.html</v>
      </c>
    </row>
    <row r="297" spans="1:18" s="2" customFormat="1" x14ac:dyDescent="0.35">
      <c r="A297" s="357" t="str">
        <f>IF(ISBLANK(INDEX('Policy Characteristics'!A:A,MATCH($C297,'Policy Characteristics'!$C:$C,0))),"",INDEX('Policy Characteristics'!A:A,MATCH($C297,'Policy Characteristics'!$C:$C,0)))</f>
        <v>Electricity Supply</v>
      </c>
      <c r="B297" s="357" t="str">
        <f>IF(ISBLANK(INDEX('Policy Characteristics'!B:B,MATCH($C297,'Policy Characteristics'!$C:$C,0))),"",INDEX('Policy Characteristics'!B:B,MATCH($C297,'Policy Characteristics'!$C:$C,0)))</f>
        <v>Reduce Plant Downtime</v>
      </c>
      <c r="C297" s="363" t="str">
        <f t="shared" si="23"/>
        <v>Percentage Reduction in Plant Downtime</v>
      </c>
      <c r="D297" s="9" t="s">
        <v>81</v>
      </c>
      <c r="E297" s="9" t="s">
        <v>269</v>
      </c>
      <c r="F297" s="9"/>
      <c r="G297" s="9"/>
      <c r="H297" s="56">
        <v>668</v>
      </c>
      <c r="I297" s="9" t="s">
        <v>45</v>
      </c>
      <c r="J297" s="359" t="str">
        <f>IF(ISBLANK(INDEX('Policy Characteristics'!D:D,MATCH($C297,'Policy Characteristics'!$C:$C,0))),"",INDEX('Policy Characteristics'!D:D,MATCH($C297,'Policy Characteristics'!$C:$C,0)))</f>
        <v>Reduce Plant Downtime</v>
      </c>
      <c r="K297" s="357" t="str">
        <f>IF(ISBLANK(INDEX('Policy Characteristics'!E:E,MATCH($C297,'Policy Characteristics'!$C:$C,0))),"",INDEX('Policy Characteristics'!E:E,MATCH($C297,'Policy Characteristics'!$C:$C,0)))</f>
        <v>elec reduce plant downtime</v>
      </c>
      <c r="L297" s="379">
        <f>IF(ISBLANK(INDEX('Policy Characteristics'!F:F,MATCH($C297,'Policy Characteristics'!$C:$C,0))),"",INDEX('Policy Characteristics'!F:F,MATCH($C297,'Policy Characteristics'!$C:$C,0)))</f>
        <v>0</v>
      </c>
      <c r="M297" s="379">
        <f>IF(ISBLANK(INDEX('Policy Characteristics'!G:G,MATCH($C297,'Policy Characteristics'!$C:$C,0))),"",INDEX('Policy Characteristics'!G:G,MATCH($C297,'Policy Characteristics'!$C:$C,0)))</f>
        <v>0.6</v>
      </c>
      <c r="N297" s="379">
        <f>IF(ISBLANK(INDEX('Policy Characteristics'!H:H,MATCH($C297,'Policy Characteristics'!$C:$C,0))),"",INDEX('Policy Characteristics'!H:H,MATCH($C297,'Policy Characteristics'!$C:$C,0)))</f>
        <v>0.01</v>
      </c>
      <c r="O297" s="357" t="str">
        <f>IF(ISBLANK(INDEX('Policy Characteristics'!I:I,MATCH($C297,'Policy Characteristics'!$C:$C,0))),"",INDEX('Policy Characteristics'!I:I,MATCH($C297,'Policy Characteristics'!$C:$C,0)))</f>
        <v>% reduction in downtime</v>
      </c>
      <c r="P297" s="357" t="str">
        <f>IF(ISBLANK(INDEX('Policy Characteristics'!J:J,MATCH($C297,'Policy Characteristics'!$C:$C,0))),"",INDEX('Policy Characteristics'!J:J,MATCH($C297,'Policy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7" s="357" t="str">
        <f>IF(ISBLANK(INDEX('Policy Characteristics'!K:K,MATCH($C297,'Policy Characteristics'!$C:$C,0))),"",INDEX('Policy Characteristics'!K:K,MATCH($C297,'Policy Characteristics'!$C:$C,0)))</f>
        <v>electricity-sector-main.html#red-downtime</v>
      </c>
      <c r="R297" s="357" t="str">
        <f>IF(ISBLANK(INDEX('Policy Characteristics'!L:L,MATCH($C297,'Policy Characteristics'!$C:$C,0))),"",INDEX('Policy Characteristics'!L:L,MATCH($C297,'Policy Characteristics'!$C:$C,0)))</f>
        <v>reduce-downtime.html</v>
      </c>
    </row>
    <row r="298" spans="1:18" s="2" customFormat="1" x14ac:dyDescent="0.35">
      <c r="A298" s="357" t="str">
        <f>IF(ISBLANK(INDEX('Policy Characteristics'!A:A,MATCH($C298,'Policy Characteristics'!$C:$C,0))),"",INDEX('Policy Characteristics'!A:A,MATCH($C298,'Policy Characteristics'!$C:$C,0)))</f>
        <v>Electricity Supply</v>
      </c>
      <c r="B298" s="357" t="str">
        <f>IF(ISBLANK(INDEX('Policy Characteristics'!B:B,MATCH($C298,'Policy Characteristics'!$C:$C,0))),"",INDEX('Policy Characteristics'!B:B,MATCH($C298,'Policy Characteristics'!$C:$C,0)))</f>
        <v>Reduce Plant Downtime</v>
      </c>
      <c r="C298" s="363" t="str">
        <f t="shared" si="23"/>
        <v>Percentage Reduction in Plant Downtime</v>
      </c>
      <c r="D298" s="9" t="s">
        <v>81</v>
      </c>
      <c r="E298" s="9" t="s">
        <v>270</v>
      </c>
      <c r="F298" s="9"/>
      <c r="G298" s="9"/>
      <c r="H298" s="56">
        <v>669</v>
      </c>
      <c r="I298" s="9" t="s">
        <v>45</v>
      </c>
      <c r="J298" s="359" t="str">
        <f>IF(ISBLANK(INDEX('Policy Characteristics'!D:D,MATCH($C298,'Policy Characteristics'!$C:$C,0))),"",INDEX('Policy Characteristics'!D:D,MATCH($C298,'Policy Characteristics'!$C:$C,0)))</f>
        <v>Reduce Plant Downtime</v>
      </c>
      <c r="K298" s="357" t="str">
        <f>IF(ISBLANK(INDEX('Policy Characteristics'!E:E,MATCH($C298,'Policy Characteristics'!$C:$C,0))),"",INDEX('Policy Characteristics'!E:E,MATCH($C298,'Policy Characteristics'!$C:$C,0)))</f>
        <v>elec reduce plant downtime</v>
      </c>
      <c r="L298" s="379">
        <f>IF(ISBLANK(INDEX('Policy Characteristics'!F:F,MATCH($C298,'Policy Characteristics'!$C:$C,0))),"",INDEX('Policy Characteristics'!F:F,MATCH($C298,'Policy Characteristics'!$C:$C,0)))</f>
        <v>0</v>
      </c>
      <c r="M298" s="379">
        <f>IF(ISBLANK(INDEX('Policy Characteristics'!G:G,MATCH($C298,'Policy Characteristics'!$C:$C,0))),"",INDEX('Policy Characteristics'!G:G,MATCH($C298,'Policy Characteristics'!$C:$C,0)))</f>
        <v>0.6</v>
      </c>
      <c r="N298" s="379">
        <f>IF(ISBLANK(INDEX('Policy Characteristics'!H:H,MATCH($C298,'Policy Characteristics'!$C:$C,0))),"",INDEX('Policy Characteristics'!H:H,MATCH($C298,'Policy Characteristics'!$C:$C,0)))</f>
        <v>0.01</v>
      </c>
      <c r="O298" s="357" t="str">
        <f>IF(ISBLANK(INDEX('Policy Characteristics'!I:I,MATCH($C298,'Policy Characteristics'!$C:$C,0))),"",INDEX('Policy Characteristics'!I:I,MATCH($C298,'Policy Characteristics'!$C:$C,0)))</f>
        <v>% reduction in downtime</v>
      </c>
      <c r="P298" s="357" t="str">
        <f>IF(ISBLANK(INDEX('Policy Characteristics'!J:J,MATCH($C298,'Policy Characteristics'!$C:$C,0))),"",INDEX('Policy Characteristics'!J:J,MATCH($C298,'Policy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8" s="357" t="str">
        <f>IF(ISBLANK(INDEX('Policy Characteristics'!K:K,MATCH($C298,'Policy Characteristics'!$C:$C,0))),"",INDEX('Policy Characteristics'!K:K,MATCH($C298,'Policy Characteristics'!$C:$C,0)))</f>
        <v>electricity-sector-main.html#red-downtime</v>
      </c>
      <c r="R298" s="357" t="str">
        <f>IF(ISBLANK(INDEX('Policy Characteristics'!L:L,MATCH($C298,'Policy Characteristics'!$C:$C,0))),"",INDEX('Policy Characteristics'!L:L,MATCH($C298,'Policy Characteristics'!$C:$C,0)))</f>
        <v>reduce-downtime.html</v>
      </c>
    </row>
    <row r="299" spans="1:18" s="2" customFormat="1" x14ac:dyDescent="0.35">
      <c r="A299" s="357" t="str">
        <f>IF(ISBLANK(INDEX('Policy Characteristics'!A:A,MATCH($C299,'Policy Characteristics'!$C:$C,0))),"",INDEX('Policy Characteristics'!A:A,MATCH($C299,'Policy Characteristics'!$C:$C,0)))</f>
        <v>Electricity Supply</v>
      </c>
      <c r="B299" s="357" t="str">
        <f>IF(ISBLANK(INDEX('Policy Characteristics'!B:B,MATCH($C299,'Policy Characteristics'!$C:$C,0))),"",INDEX('Policy Characteristics'!B:B,MATCH($C299,'Policy Characteristics'!$C:$C,0)))</f>
        <v>Reduce Plant Downtime</v>
      </c>
      <c r="C299" s="363" t="str">
        <f t="shared" si="23"/>
        <v>Percentage Reduction in Plant Downtime</v>
      </c>
      <c r="D299" s="9" t="s">
        <v>81</v>
      </c>
      <c r="E299" s="9" t="s">
        <v>271</v>
      </c>
      <c r="F299" s="9"/>
      <c r="G299" s="9"/>
      <c r="H299" s="56">
        <v>670</v>
      </c>
      <c r="I299" s="9" t="s">
        <v>45</v>
      </c>
      <c r="J299" s="359" t="str">
        <f>IF(ISBLANK(INDEX('Policy Characteristics'!D:D,MATCH($C299,'Policy Characteristics'!$C:$C,0))),"",INDEX('Policy Characteristics'!D:D,MATCH($C299,'Policy Characteristics'!$C:$C,0)))</f>
        <v>Reduce Plant Downtime</v>
      </c>
      <c r="K299" s="357" t="str">
        <f>IF(ISBLANK(INDEX('Policy Characteristics'!E:E,MATCH($C299,'Policy Characteristics'!$C:$C,0))),"",INDEX('Policy Characteristics'!E:E,MATCH($C299,'Policy Characteristics'!$C:$C,0)))</f>
        <v>elec reduce plant downtime</v>
      </c>
      <c r="L299" s="379">
        <f>IF(ISBLANK(INDEX('Policy Characteristics'!F:F,MATCH($C299,'Policy Characteristics'!$C:$C,0))),"",INDEX('Policy Characteristics'!F:F,MATCH($C299,'Policy Characteristics'!$C:$C,0)))</f>
        <v>0</v>
      </c>
      <c r="M299" s="379">
        <f>IF(ISBLANK(INDEX('Policy Characteristics'!G:G,MATCH($C299,'Policy Characteristics'!$C:$C,0))),"",INDEX('Policy Characteristics'!G:G,MATCH($C299,'Policy Characteristics'!$C:$C,0)))</f>
        <v>0.6</v>
      </c>
      <c r="N299" s="379">
        <f>IF(ISBLANK(INDEX('Policy Characteristics'!H:H,MATCH($C299,'Policy Characteristics'!$C:$C,0))),"",INDEX('Policy Characteristics'!H:H,MATCH($C299,'Policy Characteristics'!$C:$C,0)))</f>
        <v>0.01</v>
      </c>
      <c r="O299" s="357" t="str">
        <f>IF(ISBLANK(INDEX('Policy Characteristics'!I:I,MATCH($C299,'Policy Characteristics'!$C:$C,0))),"",INDEX('Policy Characteristics'!I:I,MATCH($C299,'Policy Characteristics'!$C:$C,0)))</f>
        <v>% reduction in downtime</v>
      </c>
      <c r="P299" s="357" t="str">
        <f>IF(ISBLANK(INDEX('Policy Characteristics'!J:J,MATCH($C299,'Policy Characteristics'!$C:$C,0))),"",INDEX('Policy Characteristics'!J:J,MATCH($C299,'Policy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9" s="357" t="str">
        <f>IF(ISBLANK(INDEX('Policy Characteristics'!K:K,MATCH($C299,'Policy Characteristics'!$C:$C,0))),"",INDEX('Policy Characteristics'!K:K,MATCH($C299,'Policy Characteristics'!$C:$C,0)))</f>
        <v>electricity-sector-main.html#red-downtime</v>
      </c>
      <c r="R299" s="357" t="str">
        <f>IF(ISBLANK(INDEX('Policy Characteristics'!L:L,MATCH($C299,'Policy Characteristics'!$C:$C,0))),"",INDEX('Policy Characteristics'!L:L,MATCH($C299,'Policy Characteristics'!$C:$C,0)))</f>
        <v>reduce-downtime.html</v>
      </c>
    </row>
    <row r="300" spans="1:18" s="2" customFormat="1" x14ac:dyDescent="0.35">
      <c r="A300" s="357" t="str">
        <f>IF(ISBLANK(INDEX('Policy Characteristics'!A:A,MATCH($C300,'Policy Characteristics'!$C:$C,0))),"",INDEX('Policy Characteristics'!A:A,MATCH($C300,'Policy Characteristics'!$C:$C,0)))</f>
        <v>Electricity Supply</v>
      </c>
      <c r="B300" s="357" t="str">
        <f>IF(ISBLANK(INDEX('Policy Characteristics'!B:B,MATCH($C300,'Policy Characteristics'!$C:$C,0))),"",INDEX('Policy Characteristics'!B:B,MATCH($C300,'Policy Characteristics'!$C:$C,0)))</f>
        <v>Reduce Plant Downtime</v>
      </c>
      <c r="C300" s="363" t="str">
        <f t="shared" si="23"/>
        <v>Percentage Reduction in Plant Downtime</v>
      </c>
      <c r="D300" s="9" t="s">
        <v>329</v>
      </c>
      <c r="E300" s="9" t="s">
        <v>269</v>
      </c>
      <c r="F300" s="9"/>
      <c r="G300" s="9"/>
      <c r="H300" s="56">
        <v>671</v>
      </c>
      <c r="I300" s="9" t="s">
        <v>45</v>
      </c>
      <c r="J300" s="359" t="str">
        <f>IF(ISBLANK(INDEX('Policy Characteristics'!D:D,MATCH($C300,'Policy Characteristics'!$C:$C,0))),"",INDEX('Policy Characteristics'!D:D,MATCH($C300,'Policy Characteristics'!$C:$C,0)))</f>
        <v>Reduce Plant Downtime</v>
      </c>
      <c r="K300" s="357" t="str">
        <f>IF(ISBLANK(INDEX('Policy Characteristics'!E:E,MATCH($C300,'Policy Characteristics'!$C:$C,0))),"",INDEX('Policy Characteristics'!E:E,MATCH($C300,'Policy Characteristics'!$C:$C,0)))</f>
        <v>elec reduce plant downtime</v>
      </c>
      <c r="L300" s="379">
        <f>IF(ISBLANK(INDEX('Policy Characteristics'!F:F,MATCH($C300,'Policy Characteristics'!$C:$C,0))),"",INDEX('Policy Characteristics'!F:F,MATCH($C300,'Policy Characteristics'!$C:$C,0)))</f>
        <v>0</v>
      </c>
      <c r="M300" s="379">
        <f>IF(ISBLANK(INDEX('Policy Characteristics'!G:G,MATCH($C300,'Policy Characteristics'!$C:$C,0))),"",INDEX('Policy Characteristics'!G:G,MATCH($C300,'Policy Characteristics'!$C:$C,0)))</f>
        <v>0.6</v>
      </c>
      <c r="N300" s="379">
        <f>IF(ISBLANK(INDEX('Policy Characteristics'!H:H,MATCH($C300,'Policy Characteristics'!$C:$C,0))),"",INDEX('Policy Characteristics'!H:H,MATCH($C300,'Policy Characteristics'!$C:$C,0)))</f>
        <v>0.01</v>
      </c>
      <c r="O300" s="357" t="str">
        <f>IF(ISBLANK(INDEX('Policy Characteristics'!I:I,MATCH($C300,'Policy Characteristics'!$C:$C,0))),"",INDEX('Policy Characteristics'!I:I,MATCH($C300,'Policy Characteristics'!$C:$C,0)))</f>
        <v>% reduction in downtime</v>
      </c>
      <c r="P300" s="357" t="str">
        <f>IF(ISBLANK(INDEX('Policy Characteristics'!J:J,MATCH($C300,'Policy Characteristics'!$C:$C,0))),"",INDEX('Policy Characteristics'!J:J,MATCH($C300,'Policy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0" s="357" t="str">
        <f>IF(ISBLANK(INDEX('Policy Characteristics'!K:K,MATCH($C300,'Policy Characteristics'!$C:$C,0))),"",INDEX('Policy Characteristics'!K:K,MATCH($C300,'Policy Characteristics'!$C:$C,0)))</f>
        <v>electricity-sector-main.html#red-downtime</v>
      </c>
      <c r="R300" s="357" t="str">
        <f>IF(ISBLANK(INDEX('Policy Characteristics'!L:L,MATCH($C300,'Policy Characteristics'!$C:$C,0))),"",INDEX('Policy Characteristics'!L:L,MATCH($C300,'Policy Characteristics'!$C:$C,0)))</f>
        <v>reduce-downtime.html</v>
      </c>
    </row>
    <row r="301" spans="1:18" s="2" customFormat="1" x14ac:dyDescent="0.35">
      <c r="A301" s="357" t="str">
        <f>IF(ISBLANK(INDEX('Policy Characteristics'!A:A,MATCH($C301,'Policy Characteristics'!$C:$C,0))),"",INDEX('Policy Characteristics'!A:A,MATCH($C301,'Policy Characteristics'!$C:$C,0)))</f>
        <v>Electricity Supply</v>
      </c>
      <c r="B301" s="357" t="str">
        <f>IF(ISBLANK(INDEX('Policy Characteristics'!B:B,MATCH($C301,'Policy Characteristics'!$C:$C,0))),"",INDEX('Policy Characteristics'!B:B,MATCH($C301,'Policy Characteristics'!$C:$C,0)))</f>
        <v>Reduce Plant Downtime</v>
      </c>
      <c r="C301" s="363" t="str">
        <f t="shared" si="23"/>
        <v>Percentage Reduction in Plant Downtime</v>
      </c>
      <c r="D301" s="9" t="s">
        <v>329</v>
      </c>
      <c r="E301" s="9" t="s">
        <v>270</v>
      </c>
      <c r="F301" s="9"/>
      <c r="G301" s="9"/>
      <c r="H301" s="56">
        <v>672</v>
      </c>
      <c r="I301" s="9" t="s">
        <v>45</v>
      </c>
      <c r="J301" s="359" t="str">
        <f>IF(ISBLANK(INDEX('Policy Characteristics'!D:D,MATCH($C301,'Policy Characteristics'!$C:$C,0))),"",INDEX('Policy Characteristics'!D:D,MATCH($C301,'Policy Characteristics'!$C:$C,0)))</f>
        <v>Reduce Plant Downtime</v>
      </c>
      <c r="K301" s="357" t="str">
        <f>IF(ISBLANK(INDEX('Policy Characteristics'!E:E,MATCH($C301,'Policy Characteristics'!$C:$C,0))),"",INDEX('Policy Characteristics'!E:E,MATCH($C301,'Policy Characteristics'!$C:$C,0)))</f>
        <v>elec reduce plant downtime</v>
      </c>
      <c r="L301" s="379">
        <f>IF(ISBLANK(INDEX('Policy Characteristics'!F:F,MATCH($C301,'Policy Characteristics'!$C:$C,0))),"",INDEX('Policy Characteristics'!F:F,MATCH($C301,'Policy Characteristics'!$C:$C,0)))</f>
        <v>0</v>
      </c>
      <c r="M301" s="379">
        <f>IF(ISBLANK(INDEX('Policy Characteristics'!G:G,MATCH($C301,'Policy Characteristics'!$C:$C,0))),"",INDEX('Policy Characteristics'!G:G,MATCH($C301,'Policy Characteristics'!$C:$C,0)))</f>
        <v>0.6</v>
      </c>
      <c r="N301" s="379">
        <f>IF(ISBLANK(INDEX('Policy Characteristics'!H:H,MATCH($C301,'Policy Characteristics'!$C:$C,0))),"",INDEX('Policy Characteristics'!H:H,MATCH($C301,'Policy Characteristics'!$C:$C,0)))</f>
        <v>0.01</v>
      </c>
      <c r="O301" s="357" t="str">
        <f>IF(ISBLANK(INDEX('Policy Characteristics'!I:I,MATCH($C301,'Policy Characteristics'!$C:$C,0))),"",INDEX('Policy Characteristics'!I:I,MATCH($C301,'Policy Characteristics'!$C:$C,0)))</f>
        <v>% reduction in downtime</v>
      </c>
      <c r="P301" s="357" t="str">
        <f>IF(ISBLANK(INDEX('Policy Characteristics'!J:J,MATCH($C301,'Policy Characteristics'!$C:$C,0))),"",INDEX('Policy Characteristics'!J:J,MATCH($C301,'Policy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1" s="357" t="str">
        <f>IF(ISBLANK(INDEX('Policy Characteristics'!K:K,MATCH($C301,'Policy Characteristics'!$C:$C,0))),"",INDEX('Policy Characteristics'!K:K,MATCH($C301,'Policy Characteristics'!$C:$C,0)))</f>
        <v>electricity-sector-main.html#red-downtime</v>
      </c>
      <c r="R301" s="357" t="str">
        <f>IF(ISBLANK(INDEX('Policy Characteristics'!L:L,MATCH($C301,'Policy Characteristics'!$C:$C,0))),"",INDEX('Policy Characteristics'!L:L,MATCH($C301,'Policy Characteristics'!$C:$C,0)))</f>
        <v>reduce-downtime.html</v>
      </c>
    </row>
    <row r="302" spans="1:18" s="2" customFormat="1" x14ac:dyDescent="0.35">
      <c r="A302" s="357" t="str">
        <f>IF(ISBLANK(INDEX('Policy Characteristics'!A:A,MATCH($C302,'Policy Characteristics'!$C:$C,0))),"",INDEX('Policy Characteristics'!A:A,MATCH($C302,'Policy Characteristics'!$C:$C,0)))</f>
        <v>Electricity Supply</v>
      </c>
      <c r="B302" s="357" t="str">
        <f>IF(ISBLANK(INDEX('Policy Characteristics'!B:B,MATCH($C302,'Policy Characteristics'!$C:$C,0))),"",INDEX('Policy Characteristics'!B:B,MATCH($C302,'Policy Characteristics'!$C:$C,0)))</f>
        <v>Reduce Plant Downtime</v>
      </c>
      <c r="C302" s="363" t="str">
        <f t="shared" si="23"/>
        <v>Percentage Reduction in Plant Downtime</v>
      </c>
      <c r="D302" s="9" t="s">
        <v>329</v>
      </c>
      <c r="E302" s="9" t="s">
        <v>271</v>
      </c>
      <c r="F302" s="9"/>
      <c r="G302" s="9"/>
      <c r="H302" s="56">
        <v>673</v>
      </c>
      <c r="I302" s="9" t="s">
        <v>45</v>
      </c>
      <c r="J302" s="359" t="str">
        <f>IF(ISBLANK(INDEX('Policy Characteristics'!D:D,MATCH($C302,'Policy Characteristics'!$C:$C,0))),"",INDEX('Policy Characteristics'!D:D,MATCH($C302,'Policy Characteristics'!$C:$C,0)))</f>
        <v>Reduce Plant Downtime</v>
      </c>
      <c r="K302" s="357" t="str">
        <f>IF(ISBLANK(INDEX('Policy Characteristics'!E:E,MATCH($C302,'Policy Characteristics'!$C:$C,0))),"",INDEX('Policy Characteristics'!E:E,MATCH($C302,'Policy Characteristics'!$C:$C,0)))</f>
        <v>elec reduce plant downtime</v>
      </c>
      <c r="L302" s="379">
        <f>IF(ISBLANK(INDEX('Policy Characteristics'!F:F,MATCH($C302,'Policy Characteristics'!$C:$C,0))),"",INDEX('Policy Characteristics'!F:F,MATCH($C302,'Policy Characteristics'!$C:$C,0)))</f>
        <v>0</v>
      </c>
      <c r="M302" s="379">
        <f>IF(ISBLANK(INDEX('Policy Characteristics'!G:G,MATCH($C302,'Policy Characteristics'!$C:$C,0))),"",INDEX('Policy Characteristics'!G:G,MATCH($C302,'Policy Characteristics'!$C:$C,0)))</f>
        <v>0.6</v>
      </c>
      <c r="N302" s="379">
        <f>IF(ISBLANK(INDEX('Policy Characteristics'!H:H,MATCH($C302,'Policy Characteristics'!$C:$C,0))),"",INDEX('Policy Characteristics'!H:H,MATCH($C302,'Policy Characteristics'!$C:$C,0)))</f>
        <v>0.01</v>
      </c>
      <c r="O302" s="357" t="str">
        <f>IF(ISBLANK(INDEX('Policy Characteristics'!I:I,MATCH($C302,'Policy Characteristics'!$C:$C,0))),"",INDEX('Policy Characteristics'!I:I,MATCH($C302,'Policy Characteristics'!$C:$C,0)))</f>
        <v>% reduction in downtime</v>
      </c>
      <c r="P302" s="357" t="str">
        <f>IF(ISBLANK(INDEX('Policy Characteristics'!J:J,MATCH($C302,'Policy Characteristics'!$C:$C,0))),"",INDEX('Policy Characteristics'!J:J,MATCH($C302,'Policy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2" s="357" t="str">
        <f>IF(ISBLANK(INDEX('Policy Characteristics'!K:K,MATCH($C302,'Policy Characteristics'!$C:$C,0))),"",INDEX('Policy Characteristics'!K:K,MATCH($C302,'Policy Characteristics'!$C:$C,0)))</f>
        <v>electricity-sector-main.html#red-downtime</v>
      </c>
      <c r="R302" s="357" t="str">
        <f>IF(ISBLANK(INDEX('Policy Characteristics'!L:L,MATCH($C302,'Policy Characteristics'!$C:$C,0))),"",INDEX('Policy Characteristics'!L:L,MATCH($C302,'Policy Characteristics'!$C:$C,0)))</f>
        <v>reduce-downtime.html</v>
      </c>
    </row>
    <row r="303" spans="1:18" s="2" customFormat="1" x14ac:dyDescent="0.35">
      <c r="A303" s="357" t="str">
        <f>IF(ISBLANK(INDEX('Policy Characteristics'!A:A,MATCH($C303,'Policy Characteristics'!$C:$C,0))),"",INDEX('Policy Characteristics'!A:A,MATCH($C303,'Policy Characteristics'!$C:$C,0)))</f>
        <v>Electricity Supply</v>
      </c>
      <c r="B303" s="357" t="str">
        <f>IF(ISBLANK(INDEX('Policy Characteristics'!B:B,MATCH($C303,'Policy Characteristics'!$C:$C,0))),"",INDEX('Policy Characteristics'!B:B,MATCH($C303,'Policy Characteristics'!$C:$C,0)))</f>
        <v>Reduce Plant Downtime</v>
      </c>
      <c r="C303" s="363" t="str">
        <f t="shared" si="23"/>
        <v>Percentage Reduction in Plant Downtime</v>
      </c>
      <c r="D303" s="9" t="s">
        <v>330</v>
      </c>
      <c r="E303" s="9" t="s">
        <v>269</v>
      </c>
      <c r="F303" s="9"/>
      <c r="G303" s="9"/>
      <c r="H303" s="56">
        <v>674</v>
      </c>
      <c r="I303" s="9" t="s">
        <v>45</v>
      </c>
      <c r="J303" s="359" t="str">
        <f>IF(ISBLANK(INDEX('Policy Characteristics'!D:D,MATCH($C303,'Policy Characteristics'!$C:$C,0))),"",INDEX('Policy Characteristics'!D:D,MATCH($C303,'Policy Characteristics'!$C:$C,0)))</f>
        <v>Reduce Plant Downtime</v>
      </c>
      <c r="K303" s="357" t="str">
        <f>IF(ISBLANK(INDEX('Policy Characteristics'!E:E,MATCH($C303,'Policy Characteristics'!$C:$C,0))),"",INDEX('Policy Characteristics'!E:E,MATCH($C303,'Policy Characteristics'!$C:$C,0)))</f>
        <v>elec reduce plant downtime</v>
      </c>
      <c r="L303" s="379">
        <f>IF(ISBLANK(INDEX('Policy Characteristics'!F:F,MATCH($C303,'Policy Characteristics'!$C:$C,0))),"",INDEX('Policy Characteristics'!F:F,MATCH($C303,'Policy Characteristics'!$C:$C,0)))</f>
        <v>0</v>
      </c>
      <c r="M303" s="379">
        <f>IF(ISBLANK(INDEX('Policy Characteristics'!G:G,MATCH($C303,'Policy Characteristics'!$C:$C,0))),"",INDEX('Policy Characteristics'!G:G,MATCH($C303,'Policy Characteristics'!$C:$C,0)))</f>
        <v>0.6</v>
      </c>
      <c r="N303" s="379">
        <f>IF(ISBLANK(INDEX('Policy Characteristics'!H:H,MATCH($C303,'Policy Characteristics'!$C:$C,0))),"",INDEX('Policy Characteristics'!H:H,MATCH($C303,'Policy Characteristics'!$C:$C,0)))</f>
        <v>0.01</v>
      </c>
      <c r="O303" s="357" t="str">
        <f>IF(ISBLANK(INDEX('Policy Characteristics'!I:I,MATCH($C303,'Policy Characteristics'!$C:$C,0))),"",INDEX('Policy Characteristics'!I:I,MATCH($C303,'Policy Characteristics'!$C:$C,0)))</f>
        <v>% reduction in downtime</v>
      </c>
      <c r="P303" s="357" t="str">
        <f>IF(ISBLANK(INDEX('Policy Characteristics'!J:J,MATCH($C303,'Policy Characteristics'!$C:$C,0))),"",INDEX('Policy Characteristics'!J:J,MATCH($C303,'Policy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3" s="357" t="str">
        <f>IF(ISBLANK(INDEX('Policy Characteristics'!K:K,MATCH($C303,'Policy Characteristics'!$C:$C,0))),"",INDEX('Policy Characteristics'!K:K,MATCH($C303,'Policy Characteristics'!$C:$C,0)))</f>
        <v>electricity-sector-main.html#red-downtime</v>
      </c>
      <c r="R303" s="357" t="str">
        <f>IF(ISBLANK(INDEX('Policy Characteristics'!L:L,MATCH($C303,'Policy Characteristics'!$C:$C,0))),"",INDEX('Policy Characteristics'!L:L,MATCH($C303,'Policy Characteristics'!$C:$C,0)))</f>
        <v>reduce-downtime.html</v>
      </c>
    </row>
    <row r="304" spans="1:18" s="2" customFormat="1" x14ac:dyDescent="0.35">
      <c r="A304" s="357" t="str">
        <f>IF(ISBLANK(INDEX('Policy Characteristics'!A:A,MATCH($C304,'Policy Characteristics'!$C:$C,0))),"",INDEX('Policy Characteristics'!A:A,MATCH($C304,'Policy Characteristics'!$C:$C,0)))</f>
        <v>Electricity Supply</v>
      </c>
      <c r="B304" s="357" t="str">
        <f>IF(ISBLANK(INDEX('Policy Characteristics'!B:B,MATCH($C304,'Policy Characteristics'!$C:$C,0))),"",INDEX('Policy Characteristics'!B:B,MATCH($C304,'Policy Characteristics'!$C:$C,0)))</f>
        <v>Reduce Plant Downtime</v>
      </c>
      <c r="C304" s="363" t="str">
        <f t="shared" si="23"/>
        <v>Percentage Reduction in Plant Downtime</v>
      </c>
      <c r="D304" s="9" t="s">
        <v>330</v>
      </c>
      <c r="E304" s="9" t="s">
        <v>270</v>
      </c>
      <c r="F304" s="9"/>
      <c r="G304" s="9"/>
      <c r="H304" s="56">
        <v>675</v>
      </c>
      <c r="I304" s="9" t="s">
        <v>45</v>
      </c>
      <c r="J304" s="359" t="str">
        <f>IF(ISBLANK(INDEX('Policy Characteristics'!D:D,MATCH($C304,'Policy Characteristics'!$C:$C,0))),"",INDEX('Policy Characteristics'!D:D,MATCH($C304,'Policy Characteristics'!$C:$C,0)))</f>
        <v>Reduce Plant Downtime</v>
      </c>
      <c r="K304" s="357" t="str">
        <f>IF(ISBLANK(INDEX('Policy Characteristics'!E:E,MATCH($C304,'Policy Characteristics'!$C:$C,0))),"",INDEX('Policy Characteristics'!E:E,MATCH($C304,'Policy Characteristics'!$C:$C,0)))</f>
        <v>elec reduce plant downtime</v>
      </c>
      <c r="L304" s="379">
        <f>IF(ISBLANK(INDEX('Policy Characteristics'!F:F,MATCH($C304,'Policy Characteristics'!$C:$C,0))),"",INDEX('Policy Characteristics'!F:F,MATCH($C304,'Policy Characteristics'!$C:$C,0)))</f>
        <v>0</v>
      </c>
      <c r="M304" s="379">
        <f>IF(ISBLANK(INDEX('Policy Characteristics'!G:G,MATCH($C304,'Policy Characteristics'!$C:$C,0))),"",INDEX('Policy Characteristics'!G:G,MATCH($C304,'Policy Characteristics'!$C:$C,0)))</f>
        <v>0.6</v>
      </c>
      <c r="N304" s="379">
        <f>IF(ISBLANK(INDEX('Policy Characteristics'!H:H,MATCH($C304,'Policy Characteristics'!$C:$C,0))),"",INDEX('Policy Characteristics'!H:H,MATCH($C304,'Policy Characteristics'!$C:$C,0)))</f>
        <v>0.01</v>
      </c>
      <c r="O304" s="357" t="str">
        <f>IF(ISBLANK(INDEX('Policy Characteristics'!I:I,MATCH($C304,'Policy Characteristics'!$C:$C,0))),"",INDEX('Policy Characteristics'!I:I,MATCH($C304,'Policy Characteristics'!$C:$C,0)))</f>
        <v>% reduction in downtime</v>
      </c>
      <c r="P304" s="357" t="str">
        <f>IF(ISBLANK(INDEX('Policy Characteristics'!J:J,MATCH($C304,'Policy Characteristics'!$C:$C,0))),"",INDEX('Policy Characteristics'!J:J,MATCH($C304,'Policy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4" s="357" t="str">
        <f>IF(ISBLANK(INDEX('Policy Characteristics'!K:K,MATCH($C304,'Policy Characteristics'!$C:$C,0))),"",INDEX('Policy Characteristics'!K:K,MATCH($C304,'Policy Characteristics'!$C:$C,0)))</f>
        <v>electricity-sector-main.html#red-downtime</v>
      </c>
      <c r="R304" s="357" t="str">
        <f>IF(ISBLANK(INDEX('Policy Characteristics'!L:L,MATCH($C304,'Policy Characteristics'!$C:$C,0))),"",INDEX('Policy Characteristics'!L:L,MATCH($C304,'Policy Characteristics'!$C:$C,0)))</f>
        <v>reduce-downtime.html</v>
      </c>
    </row>
    <row r="305" spans="1:18" s="2" customFormat="1" x14ac:dyDescent="0.35">
      <c r="A305" s="357" t="str">
        <f>IF(ISBLANK(INDEX('Policy Characteristics'!A:A,MATCH($C305,'Policy Characteristics'!$C:$C,0))),"",INDEX('Policy Characteristics'!A:A,MATCH($C305,'Policy Characteristics'!$C:$C,0)))</f>
        <v>Electricity Supply</v>
      </c>
      <c r="B305" s="357" t="str">
        <f>IF(ISBLANK(INDEX('Policy Characteristics'!B:B,MATCH($C305,'Policy Characteristics'!$C:$C,0))),"",INDEX('Policy Characteristics'!B:B,MATCH($C305,'Policy Characteristics'!$C:$C,0)))</f>
        <v>Reduce Plant Downtime</v>
      </c>
      <c r="C305" s="363" t="str">
        <f t="shared" si="23"/>
        <v>Percentage Reduction in Plant Downtime</v>
      </c>
      <c r="D305" s="9" t="s">
        <v>330</v>
      </c>
      <c r="E305" s="9" t="s">
        <v>271</v>
      </c>
      <c r="F305" s="9"/>
      <c r="G305" s="9"/>
      <c r="H305" s="56">
        <v>676</v>
      </c>
      <c r="I305" s="9" t="s">
        <v>45</v>
      </c>
      <c r="J305" s="359" t="str">
        <f>IF(ISBLANK(INDEX('Policy Characteristics'!D:D,MATCH($C305,'Policy Characteristics'!$C:$C,0))),"",INDEX('Policy Characteristics'!D:D,MATCH($C305,'Policy Characteristics'!$C:$C,0)))</f>
        <v>Reduce Plant Downtime</v>
      </c>
      <c r="K305" s="357" t="str">
        <f>IF(ISBLANK(INDEX('Policy Characteristics'!E:E,MATCH($C305,'Policy Characteristics'!$C:$C,0))),"",INDEX('Policy Characteristics'!E:E,MATCH($C305,'Policy Characteristics'!$C:$C,0)))</f>
        <v>elec reduce plant downtime</v>
      </c>
      <c r="L305" s="379">
        <f>IF(ISBLANK(INDEX('Policy Characteristics'!F:F,MATCH($C305,'Policy Characteristics'!$C:$C,0))),"",INDEX('Policy Characteristics'!F:F,MATCH($C305,'Policy Characteristics'!$C:$C,0)))</f>
        <v>0</v>
      </c>
      <c r="M305" s="379">
        <f>IF(ISBLANK(INDEX('Policy Characteristics'!G:G,MATCH($C305,'Policy Characteristics'!$C:$C,0))),"",INDEX('Policy Characteristics'!G:G,MATCH($C305,'Policy Characteristics'!$C:$C,0)))</f>
        <v>0.6</v>
      </c>
      <c r="N305" s="379">
        <f>IF(ISBLANK(INDEX('Policy Characteristics'!H:H,MATCH($C305,'Policy Characteristics'!$C:$C,0))),"",INDEX('Policy Characteristics'!H:H,MATCH($C305,'Policy Characteristics'!$C:$C,0)))</f>
        <v>0.01</v>
      </c>
      <c r="O305" s="357" t="str">
        <f>IF(ISBLANK(INDEX('Policy Characteristics'!I:I,MATCH($C305,'Policy Characteristics'!$C:$C,0))),"",INDEX('Policy Characteristics'!I:I,MATCH($C305,'Policy Characteristics'!$C:$C,0)))</f>
        <v>% reduction in downtime</v>
      </c>
      <c r="P305" s="357" t="str">
        <f>IF(ISBLANK(INDEX('Policy Characteristics'!J:J,MATCH($C305,'Policy Characteristics'!$C:$C,0))),"",INDEX('Policy Characteristics'!J:J,MATCH($C305,'Policy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5" s="357" t="str">
        <f>IF(ISBLANK(INDEX('Policy Characteristics'!K:K,MATCH($C305,'Policy Characteristics'!$C:$C,0))),"",INDEX('Policy Characteristics'!K:K,MATCH($C305,'Policy Characteristics'!$C:$C,0)))</f>
        <v>electricity-sector-main.html#red-downtime</v>
      </c>
      <c r="R305" s="357" t="str">
        <f>IF(ISBLANK(INDEX('Policy Characteristics'!L:L,MATCH($C305,'Policy Characteristics'!$C:$C,0))),"",INDEX('Policy Characteristics'!L:L,MATCH($C305,'Policy Characteristics'!$C:$C,0)))</f>
        <v>reduce-downtime.html</v>
      </c>
    </row>
    <row r="306" spans="1:18" s="2" customFormat="1" x14ac:dyDescent="0.35">
      <c r="A306" s="357" t="str">
        <f>IF(ISBLANK(INDEX('Policy Characteristics'!A:A,MATCH($C306,'Policy Characteristics'!$C:$C,0))),"",INDEX('Policy Characteristics'!A:A,MATCH($C306,'Policy Characteristics'!$C:$C,0)))</f>
        <v>Electricity Supply</v>
      </c>
      <c r="B306" s="357" t="str">
        <f>IF(ISBLANK(INDEX('Policy Characteristics'!B:B,MATCH($C306,'Policy Characteristics'!$C:$C,0))),"",INDEX('Policy Characteristics'!B:B,MATCH($C306,'Policy Characteristics'!$C:$C,0)))</f>
        <v>Reduce Plant Downtime</v>
      </c>
      <c r="C306" s="363" t="str">
        <f t="shared" si="23"/>
        <v>Percentage Reduction in Plant Downtime</v>
      </c>
      <c r="D306" s="9" t="s">
        <v>470</v>
      </c>
      <c r="E306" s="9" t="s">
        <v>269</v>
      </c>
      <c r="F306" s="9"/>
      <c r="G306" s="9"/>
      <c r="H306" s="56">
        <v>677</v>
      </c>
      <c r="I306" s="9" t="s">
        <v>45</v>
      </c>
      <c r="J306" s="359" t="str">
        <f>IF(ISBLANK(INDEX('Policy Characteristics'!D:D,MATCH($C306,'Policy Characteristics'!$C:$C,0))),"",INDEX('Policy Characteristics'!D:D,MATCH($C306,'Policy Characteristics'!$C:$C,0)))</f>
        <v>Reduce Plant Downtime</v>
      </c>
      <c r="K306" s="357" t="str">
        <f>IF(ISBLANK(INDEX('Policy Characteristics'!E:E,MATCH($C306,'Policy Characteristics'!$C:$C,0))),"",INDEX('Policy Characteristics'!E:E,MATCH($C306,'Policy Characteristics'!$C:$C,0)))</f>
        <v>elec reduce plant downtime</v>
      </c>
      <c r="L306" s="379">
        <f>IF(ISBLANK(INDEX('Policy Characteristics'!F:F,MATCH($C306,'Policy Characteristics'!$C:$C,0))),"",INDEX('Policy Characteristics'!F:F,MATCH($C306,'Policy Characteristics'!$C:$C,0)))</f>
        <v>0</v>
      </c>
      <c r="M306" s="379">
        <f>IF(ISBLANK(INDEX('Policy Characteristics'!G:G,MATCH($C306,'Policy Characteristics'!$C:$C,0))),"",INDEX('Policy Characteristics'!G:G,MATCH($C306,'Policy Characteristics'!$C:$C,0)))</f>
        <v>0.6</v>
      </c>
      <c r="N306" s="379">
        <f>IF(ISBLANK(INDEX('Policy Characteristics'!H:H,MATCH($C306,'Policy Characteristics'!$C:$C,0))),"",INDEX('Policy Characteristics'!H:H,MATCH($C306,'Policy Characteristics'!$C:$C,0)))</f>
        <v>0.01</v>
      </c>
      <c r="O306" s="357" t="str">
        <f>IF(ISBLANK(INDEX('Policy Characteristics'!I:I,MATCH($C306,'Policy Characteristics'!$C:$C,0))),"",INDEX('Policy Characteristics'!I:I,MATCH($C306,'Policy Characteristics'!$C:$C,0)))</f>
        <v>% reduction in downtime</v>
      </c>
      <c r="P306" s="357" t="str">
        <f>IF(ISBLANK(INDEX('Policy Characteristics'!J:J,MATCH($C306,'Policy Characteristics'!$C:$C,0))),"",INDEX('Policy Characteristics'!J:J,MATCH($C306,'Policy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6" s="357" t="str">
        <f>IF(ISBLANK(INDEX('Policy Characteristics'!K:K,MATCH($C306,'Policy Characteristics'!$C:$C,0))),"",INDEX('Policy Characteristics'!K:K,MATCH($C306,'Policy Characteristics'!$C:$C,0)))</f>
        <v>electricity-sector-main.html#red-downtime</v>
      </c>
      <c r="R306" s="357" t="str">
        <f>IF(ISBLANK(INDEX('Policy Characteristics'!L:L,MATCH($C306,'Policy Characteristics'!$C:$C,0))),"",INDEX('Policy Characteristics'!L:L,MATCH($C306,'Policy Characteristics'!$C:$C,0)))</f>
        <v>reduce-downtime.html</v>
      </c>
    </row>
    <row r="307" spans="1:18" s="2" customFormat="1" x14ac:dyDescent="0.35">
      <c r="A307" s="357" t="str">
        <f>IF(ISBLANK(INDEX('Policy Characteristics'!A:A,MATCH($C307,'Policy Characteristics'!$C:$C,0))),"",INDEX('Policy Characteristics'!A:A,MATCH($C307,'Policy Characteristics'!$C:$C,0)))</f>
        <v>Electricity Supply</v>
      </c>
      <c r="B307" s="357" t="str">
        <f>IF(ISBLANK(INDEX('Policy Characteristics'!B:B,MATCH($C307,'Policy Characteristics'!$C:$C,0))),"",INDEX('Policy Characteristics'!B:B,MATCH($C307,'Policy Characteristics'!$C:$C,0)))</f>
        <v>Reduce Plant Downtime</v>
      </c>
      <c r="C307" s="363" t="str">
        <f t="shared" ref="C307:C320" si="24">C$276</f>
        <v>Percentage Reduction in Plant Downtime</v>
      </c>
      <c r="D307" s="9" t="s">
        <v>470</v>
      </c>
      <c r="E307" s="9" t="s">
        <v>270</v>
      </c>
      <c r="F307" s="9"/>
      <c r="G307" s="9"/>
      <c r="H307" s="56">
        <v>678</v>
      </c>
      <c r="I307" s="9" t="s">
        <v>45</v>
      </c>
      <c r="J307" s="359" t="str">
        <f>IF(ISBLANK(INDEX('Policy Characteristics'!D:D,MATCH($C307,'Policy Characteristics'!$C:$C,0))),"",INDEX('Policy Characteristics'!D:D,MATCH($C307,'Policy Characteristics'!$C:$C,0)))</f>
        <v>Reduce Plant Downtime</v>
      </c>
      <c r="K307" s="357" t="str">
        <f>IF(ISBLANK(INDEX('Policy Characteristics'!E:E,MATCH($C307,'Policy Characteristics'!$C:$C,0))),"",INDEX('Policy Characteristics'!E:E,MATCH($C307,'Policy Characteristics'!$C:$C,0)))</f>
        <v>elec reduce plant downtime</v>
      </c>
      <c r="L307" s="379">
        <f>IF(ISBLANK(INDEX('Policy Characteristics'!F:F,MATCH($C307,'Policy Characteristics'!$C:$C,0))),"",INDEX('Policy Characteristics'!F:F,MATCH($C307,'Policy Characteristics'!$C:$C,0)))</f>
        <v>0</v>
      </c>
      <c r="M307" s="379">
        <f>IF(ISBLANK(INDEX('Policy Characteristics'!G:G,MATCH($C307,'Policy Characteristics'!$C:$C,0))),"",INDEX('Policy Characteristics'!G:G,MATCH($C307,'Policy Characteristics'!$C:$C,0)))</f>
        <v>0.6</v>
      </c>
      <c r="N307" s="379">
        <f>IF(ISBLANK(INDEX('Policy Characteristics'!H:H,MATCH($C307,'Policy Characteristics'!$C:$C,0))),"",INDEX('Policy Characteristics'!H:H,MATCH($C307,'Policy Characteristics'!$C:$C,0)))</f>
        <v>0.01</v>
      </c>
      <c r="O307" s="357" t="str">
        <f>IF(ISBLANK(INDEX('Policy Characteristics'!I:I,MATCH($C307,'Policy Characteristics'!$C:$C,0))),"",INDEX('Policy Characteristics'!I:I,MATCH($C307,'Policy Characteristics'!$C:$C,0)))</f>
        <v>% reduction in downtime</v>
      </c>
      <c r="P307" s="357" t="str">
        <f>IF(ISBLANK(INDEX('Policy Characteristics'!J:J,MATCH($C307,'Policy Characteristics'!$C:$C,0))),"",INDEX('Policy Characteristics'!J:J,MATCH($C307,'Policy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7" s="357" t="str">
        <f>IF(ISBLANK(INDEX('Policy Characteristics'!K:K,MATCH($C307,'Policy Characteristics'!$C:$C,0))),"",INDEX('Policy Characteristics'!K:K,MATCH($C307,'Policy Characteristics'!$C:$C,0)))</f>
        <v>electricity-sector-main.html#red-downtime</v>
      </c>
      <c r="R307" s="357" t="str">
        <f>IF(ISBLANK(INDEX('Policy Characteristics'!L:L,MATCH($C307,'Policy Characteristics'!$C:$C,0))),"",INDEX('Policy Characteristics'!L:L,MATCH($C307,'Policy Characteristics'!$C:$C,0)))</f>
        <v>reduce-downtime.html</v>
      </c>
    </row>
    <row r="308" spans="1:18" s="2" customFormat="1" x14ac:dyDescent="0.35">
      <c r="A308" s="357" t="str">
        <f>IF(ISBLANK(INDEX('Policy Characteristics'!A:A,MATCH($C308,'Policy Characteristics'!$C:$C,0))),"",INDEX('Policy Characteristics'!A:A,MATCH($C308,'Policy Characteristics'!$C:$C,0)))</f>
        <v>Electricity Supply</v>
      </c>
      <c r="B308" s="357" t="str">
        <f>IF(ISBLANK(INDEX('Policy Characteristics'!B:B,MATCH($C308,'Policy Characteristics'!$C:$C,0))),"",INDEX('Policy Characteristics'!B:B,MATCH($C308,'Policy Characteristics'!$C:$C,0)))</f>
        <v>Reduce Plant Downtime</v>
      </c>
      <c r="C308" s="363" t="str">
        <f t="shared" si="24"/>
        <v>Percentage Reduction in Plant Downtime</v>
      </c>
      <c r="D308" s="9" t="s">
        <v>470</v>
      </c>
      <c r="E308" s="9" t="s">
        <v>271</v>
      </c>
      <c r="F308" s="9"/>
      <c r="G308" s="9"/>
      <c r="H308" s="56">
        <v>679</v>
      </c>
      <c r="I308" s="9" t="s">
        <v>45</v>
      </c>
      <c r="J308" s="359" t="str">
        <f>IF(ISBLANK(INDEX('Policy Characteristics'!D:D,MATCH($C308,'Policy Characteristics'!$C:$C,0))),"",INDEX('Policy Characteristics'!D:D,MATCH($C308,'Policy Characteristics'!$C:$C,0)))</f>
        <v>Reduce Plant Downtime</v>
      </c>
      <c r="K308" s="357" t="str">
        <f>IF(ISBLANK(INDEX('Policy Characteristics'!E:E,MATCH($C308,'Policy Characteristics'!$C:$C,0))),"",INDEX('Policy Characteristics'!E:E,MATCH($C308,'Policy Characteristics'!$C:$C,0)))</f>
        <v>elec reduce plant downtime</v>
      </c>
      <c r="L308" s="379">
        <f>IF(ISBLANK(INDEX('Policy Characteristics'!F:F,MATCH($C308,'Policy Characteristics'!$C:$C,0))),"",INDEX('Policy Characteristics'!F:F,MATCH($C308,'Policy Characteristics'!$C:$C,0)))</f>
        <v>0</v>
      </c>
      <c r="M308" s="379">
        <f>IF(ISBLANK(INDEX('Policy Characteristics'!G:G,MATCH($C308,'Policy Characteristics'!$C:$C,0))),"",INDEX('Policy Characteristics'!G:G,MATCH($C308,'Policy Characteristics'!$C:$C,0)))</f>
        <v>0.6</v>
      </c>
      <c r="N308" s="379">
        <f>IF(ISBLANK(INDEX('Policy Characteristics'!H:H,MATCH($C308,'Policy Characteristics'!$C:$C,0))),"",INDEX('Policy Characteristics'!H:H,MATCH($C308,'Policy Characteristics'!$C:$C,0)))</f>
        <v>0.01</v>
      </c>
      <c r="O308" s="357" t="str">
        <f>IF(ISBLANK(INDEX('Policy Characteristics'!I:I,MATCH($C308,'Policy Characteristics'!$C:$C,0))),"",INDEX('Policy Characteristics'!I:I,MATCH($C308,'Policy Characteristics'!$C:$C,0)))</f>
        <v>% reduction in downtime</v>
      </c>
      <c r="P308" s="357" t="str">
        <f>IF(ISBLANK(INDEX('Policy Characteristics'!J:J,MATCH($C308,'Policy Characteristics'!$C:$C,0))),"",INDEX('Policy Characteristics'!J:J,MATCH($C308,'Policy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8" s="357" t="str">
        <f>IF(ISBLANK(INDEX('Policy Characteristics'!K:K,MATCH($C308,'Policy Characteristics'!$C:$C,0))),"",INDEX('Policy Characteristics'!K:K,MATCH($C308,'Policy Characteristics'!$C:$C,0)))</f>
        <v>electricity-sector-main.html#red-downtime</v>
      </c>
      <c r="R308" s="357" t="str">
        <f>IF(ISBLANK(INDEX('Policy Characteristics'!L:L,MATCH($C308,'Policy Characteristics'!$C:$C,0))),"",INDEX('Policy Characteristics'!L:L,MATCH($C308,'Policy Characteristics'!$C:$C,0)))</f>
        <v>reduce-downtime.html</v>
      </c>
    </row>
    <row r="309" spans="1:18" s="2" customFormat="1" x14ac:dyDescent="0.35">
      <c r="A309" s="357" t="str">
        <f>IF(ISBLANK(INDEX('Policy Characteristics'!A:A,MATCH($C309,'Policy Characteristics'!$C:$C,0))),"",INDEX('Policy Characteristics'!A:A,MATCH($C309,'Policy Characteristics'!$C:$C,0)))</f>
        <v>Electricity Supply</v>
      </c>
      <c r="B309" s="357" t="str">
        <f>IF(ISBLANK(INDEX('Policy Characteristics'!B:B,MATCH($C309,'Policy Characteristics'!$C:$C,0))),"",INDEX('Policy Characteristics'!B:B,MATCH($C309,'Policy Characteristics'!$C:$C,0)))</f>
        <v>Reduce Plant Downtime</v>
      </c>
      <c r="C309" s="363" t="str">
        <f t="shared" si="24"/>
        <v>Percentage Reduction in Plant Downtime</v>
      </c>
      <c r="D309" s="9" t="s">
        <v>479</v>
      </c>
      <c r="E309" s="9" t="s">
        <v>269</v>
      </c>
      <c r="F309" s="9"/>
      <c r="G309" s="9"/>
      <c r="H309" s="56">
        <v>680</v>
      </c>
      <c r="I309" s="9" t="s">
        <v>45</v>
      </c>
      <c r="J309" s="359" t="str">
        <f>IF(ISBLANK(INDEX('Policy Characteristics'!D:D,MATCH($C309,'Policy Characteristics'!$C:$C,0))),"",INDEX('Policy Characteristics'!D:D,MATCH($C309,'Policy Characteristics'!$C:$C,0)))</f>
        <v>Reduce Plant Downtime</v>
      </c>
      <c r="K309" s="357" t="str">
        <f>IF(ISBLANK(INDEX('Policy Characteristics'!E:E,MATCH($C309,'Policy Characteristics'!$C:$C,0))),"",INDEX('Policy Characteristics'!E:E,MATCH($C309,'Policy Characteristics'!$C:$C,0)))</f>
        <v>elec reduce plant downtime</v>
      </c>
      <c r="L309" s="379">
        <f>IF(ISBLANK(INDEX('Policy Characteristics'!F:F,MATCH($C309,'Policy Characteristics'!$C:$C,0))),"",INDEX('Policy Characteristics'!F:F,MATCH($C309,'Policy Characteristics'!$C:$C,0)))</f>
        <v>0</v>
      </c>
      <c r="M309" s="379">
        <f>IF(ISBLANK(INDEX('Policy Characteristics'!G:G,MATCH($C309,'Policy Characteristics'!$C:$C,0))),"",INDEX('Policy Characteristics'!G:G,MATCH($C309,'Policy Characteristics'!$C:$C,0)))</f>
        <v>0.6</v>
      </c>
      <c r="N309" s="379">
        <f>IF(ISBLANK(INDEX('Policy Characteristics'!H:H,MATCH($C309,'Policy Characteristics'!$C:$C,0))),"",INDEX('Policy Characteristics'!H:H,MATCH($C309,'Policy Characteristics'!$C:$C,0)))</f>
        <v>0.01</v>
      </c>
      <c r="O309" s="357" t="str">
        <f>IF(ISBLANK(INDEX('Policy Characteristics'!I:I,MATCH($C309,'Policy Characteristics'!$C:$C,0))),"",INDEX('Policy Characteristics'!I:I,MATCH($C309,'Policy Characteristics'!$C:$C,0)))</f>
        <v>% reduction in downtime</v>
      </c>
      <c r="P309" s="357" t="str">
        <f>IF(ISBLANK(INDEX('Policy Characteristics'!J:J,MATCH($C309,'Policy Characteristics'!$C:$C,0))),"",INDEX('Policy Characteristics'!J:J,MATCH($C309,'Policy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9" s="357" t="str">
        <f>IF(ISBLANK(INDEX('Policy Characteristics'!K:K,MATCH($C309,'Policy Characteristics'!$C:$C,0))),"",INDEX('Policy Characteristics'!K:K,MATCH($C309,'Policy Characteristics'!$C:$C,0)))</f>
        <v>electricity-sector-main.html#red-downtime</v>
      </c>
      <c r="R309" s="357" t="str">
        <f>IF(ISBLANK(INDEX('Policy Characteristics'!L:L,MATCH($C309,'Policy Characteristics'!$C:$C,0))),"",INDEX('Policy Characteristics'!L:L,MATCH($C309,'Policy Characteristics'!$C:$C,0)))</f>
        <v>reduce-downtime.html</v>
      </c>
    </row>
    <row r="310" spans="1:18" s="2" customFormat="1" x14ac:dyDescent="0.35">
      <c r="A310" s="357" t="str">
        <f>IF(ISBLANK(INDEX('Policy Characteristics'!A:A,MATCH($C310,'Policy Characteristics'!$C:$C,0))),"",INDEX('Policy Characteristics'!A:A,MATCH($C310,'Policy Characteristics'!$C:$C,0)))</f>
        <v>Electricity Supply</v>
      </c>
      <c r="B310" s="357" t="str">
        <f>IF(ISBLANK(INDEX('Policy Characteristics'!B:B,MATCH($C310,'Policy Characteristics'!$C:$C,0))),"",INDEX('Policy Characteristics'!B:B,MATCH($C310,'Policy Characteristics'!$C:$C,0)))</f>
        <v>Reduce Plant Downtime</v>
      </c>
      <c r="C310" s="363" t="str">
        <f t="shared" si="24"/>
        <v>Percentage Reduction in Plant Downtime</v>
      </c>
      <c r="D310" s="9" t="s">
        <v>479</v>
      </c>
      <c r="E310" s="9" t="s">
        <v>270</v>
      </c>
      <c r="F310" s="9"/>
      <c r="G310" s="9"/>
      <c r="H310" s="56">
        <v>681</v>
      </c>
      <c r="I310" s="9" t="s">
        <v>45</v>
      </c>
      <c r="J310" s="359" t="str">
        <f>IF(ISBLANK(INDEX('Policy Characteristics'!D:D,MATCH($C310,'Policy Characteristics'!$C:$C,0))),"",INDEX('Policy Characteristics'!D:D,MATCH($C310,'Policy Characteristics'!$C:$C,0)))</f>
        <v>Reduce Plant Downtime</v>
      </c>
      <c r="K310" s="357" t="str">
        <f>IF(ISBLANK(INDEX('Policy Characteristics'!E:E,MATCH($C310,'Policy Characteristics'!$C:$C,0))),"",INDEX('Policy Characteristics'!E:E,MATCH($C310,'Policy Characteristics'!$C:$C,0)))</f>
        <v>elec reduce plant downtime</v>
      </c>
      <c r="L310" s="379">
        <f>IF(ISBLANK(INDEX('Policy Characteristics'!F:F,MATCH($C310,'Policy Characteristics'!$C:$C,0))),"",INDEX('Policy Characteristics'!F:F,MATCH($C310,'Policy Characteristics'!$C:$C,0)))</f>
        <v>0</v>
      </c>
      <c r="M310" s="379">
        <f>IF(ISBLANK(INDEX('Policy Characteristics'!G:G,MATCH($C310,'Policy Characteristics'!$C:$C,0))),"",INDEX('Policy Characteristics'!G:G,MATCH($C310,'Policy Characteristics'!$C:$C,0)))</f>
        <v>0.6</v>
      </c>
      <c r="N310" s="379">
        <f>IF(ISBLANK(INDEX('Policy Characteristics'!H:H,MATCH($C310,'Policy Characteristics'!$C:$C,0))),"",INDEX('Policy Characteristics'!H:H,MATCH($C310,'Policy Characteristics'!$C:$C,0)))</f>
        <v>0.01</v>
      </c>
      <c r="O310" s="357" t="str">
        <f>IF(ISBLANK(INDEX('Policy Characteristics'!I:I,MATCH($C310,'Policy Characteristics'!$C:$C,0))),"",INDEX('Policy Characteristics'!I:I,MATCH($C310,'Policy Characteristics'!$C:$C,0)))</f>
        <v>% reduction in downtime</v>
      </c>
      <c r="P310" s="357" t="str">
        <f>IF(ISBLANK(INDEX('Policy Characteristics'!J:J,MATCH($C310,'Policy Characteristics'!$C:$C,0))),"",INDEX('Policy Characteristics'!J:J,MATCH($C310,'Policy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0" s="357" t="str">
        <f>IF(ISBLANK(INDEX('Policy Characteristics'!K:K,MATCH($C310,'Policy Characteristics'!$C:$C,0))),"",INDEX('Policy Characteristics'!K:K,MATCH($C310,'Policy Characteristics'!$C:$C,0)))</f>
        <v>electricity-sector-main.html#red-downtime</v>
      </c>
      <c r="R310" s="357" t="str">
        <f>IF(ISBLANK(INDEX('Policy Characteristics'!L:L,MATCH($C310,'Policy Characteristics'!$C:$C,0))),"",INDEX('Policy Characteristics'!L:L,MATCH($C310,'Policy Characteristics'!$C:$C,0)))</f>
        <v>reduce-downtime.html</v>
      </c>
    </row>
    <row r="311" spans="1:18" s="2" customFormat="1" x14ac:dyDescent="0.35">
      <c r="A311" s="357" t="str">
        <f>IF(ISBLANK(INDEX('Policy Characteristics'!A:A,MATCH($C311,'Policy Characteristics'!$C:$C,0))),"",INDEX('Policy Characteristics'!A:A,MATCH($C311,'Policy Characteristics'!$C:$C,0)))</f>
        <v>Electricity Supply</v>
      </c>
      <c r="B311" s="357" t="str">
        <f>IF(ISBLANK(INDEX('Policy Characteristics'!B:B,MATCH($C311,'Policy Characteristics'!$C:$C,0))),"",INDEX('Policy Characteristics'!B:B,MATCH($C311,'Policy Characteristics'!$C:$C,0)))</f>
        <v>Reduce Plant Downtime</v>
      </c>
      <c r="C311" s="363" t="str">
        <f t="shared" si="24"/>
        <v>Percentage Reduction in Plant Downtime</v>
      </c>
      <c r="D311" s="9" t="s">
        <v>479</v>
      </c>
      <c r="E311" s="9" t="s">
        <v>271</v>
      </c>
      <c r="F311" s="9" t="s">
        <v>480</v>
      </c>
      <c r="G311" s="9" t="s">
        <v>333</v>
      </c>
      <c r="H311" s="56">
        <v>182</v>
      </c>
      <c r="I311" s="9" t="s">
        <v>44</v>
      </c>
      <c r="J311" s="359" t="str">
        <f>IF(ISBLANK(INDEX('Policy Characteristics'!D:D,MATCH($C311,'Policy Characteristics'!$C:$C,0))),"",INDEX('Policy Characteristics'!D:D,MATCH($C311,'Policy Characteristics'!$C:$C,0)))</f>
        <v>Reduce Plant Downtime</v>
      </c>
      <c r="K311" s="357" t="str">
        <f>IF(ISBLANK(INDEX('Policy Characteristics'!E:E,MATCH($C311,'Policy Characteristics'!$C:$C,0))),"",INDEX('Policy Characteristics'!E:E,MATCH($C311,'Policy Characteristics'!$C:$C,0)))</f>
        <v>elec reduce plant downtime</v>
      </c>
      <c r="L311" s="379">
        <f>IF(ISBLANK(INDEX('Policy Characteristics'!F:F,MATCH($C311,'Policy Characteristics'!$C:$C,0))),"",INDEX('Policy Characteristics'!F:F,MATCH($C311,'Policy Characteristics'!$C:$C,0)))</f>
        <v>0</v>
      </c>
      <c r="M311" s="379">
        <f>IF(ISBLANK(INDEX('Policy Characteristics'!G:G,MATCH($C311,'Policy Characteristics'!$C:$C,0))),"",INDEX('Policy Characteristics'!G:G,MATCH($C311,'Policy Characteristics'!$C:$C,0)))</f>
        <v>0.6</v>
      </c>
      <c r="N311" s="379">
        <f>IF(ISBLANK(INDEX('Policy Characteristics'!H:H,MATCH($C311,'Policy Characteristics'!$C:$C,0))),"",INDEX('Policy Characteristics'!H:H,MATCH($C311,'Policy Characteristics'!$C:$C,0)))</f>
        <v>0.01</v>
      </c>
      <c r="O311" s="357" t="str">
        <f>IF(ISBLANK(INDEX('Policy Characteristics'!I:I,MATCH($C311,'Policy Characteristics'!$C:$C,0))),"",INDEX('Policy Characteristics'!I:I,MATCH($C311,'Policy Characteristics'!$C:$C,0)))</f>
        <v>% reduction in downtime</v>
      </c>
      <c r="P311" s="357" t="str">
        <f>IF(ISBLANK(INDEX('Policy Characteristics'!J:J,MATCH($C311,'Policy Characteristics'!$C:$C,0))),"",INDEX('Policy Characteristics'!J:J,MATCH($C311,'Policy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1" s="357" t="str">
        <f>IF(ISBLANK(INDEX('Policy Characteristics'!K:K,MATCH($C311,'Policy Characteristics'!$C:$C,0))),"",INDEX('Policy Characteristics'!K:K,MATCH($C311,'Policy Characteristics'!$C:$C,0)))</f>
        <v>electricity-sector-main.html#red-downtime</v>
      </c>
      <c r="R311" s="357" t="str">
        <f>IF(ISBLANK(INDEX('Policy Characteristics'!L:L,MATCH($C311,'Policy Characteristics'!$C:$C,0))),"",INDEX('Policy Characteristics'!L:L,MATCH($C311,'Policy Characteristics'!$C:$C,0)))</f>
        <v>reduce-downtime.html</v>
      </c>
    </row>
    <row r="312" spans="1:18" s="2" customFormat="1" x14ac:dyDescent="0.35">
      <c r="A312" s="357" t="str">
        <f>IF(ISBLANK(INDEX('Policy Characteristics'!A:A,MATCH($C312,'Policy Characteristics'!$C:$C,0))),"",INDEX('Policy Characteristics'!A:A,MATCH($C312,'Policy Characteristics'!$C:$C,0)))</f>
        <v>Electricity Supply</v>
      </c>
      <c r="B312" s="357" t="str">
        <f>IF(ISBLANK(INDEX('Policy Characteristics'!B:B,MATCH($C312,'Policy Characteristics'!$C:$C,0))),"",INDEX('Policy Characteristics'!B:B,MATCH($C312,'Policy Characteristics'!$C:$C,0)))</f>
        <v>Reduce Plant Downtime</v>
      </c>
      <c r="C312" s="363" t="str">
        <f t="shared" si="24"/>
        <v>Percentage Reduction in Plant Downtime</v>
      </c>
      <c r="D312" s="9" t="s">
        <v>2842</v>
      </c>
      <c r="E312" s="9" t="s">
        <v>269</v>
      </c>
      <c r="G312" s="9"/>
      <c r="H312" s="56">
        <v>682</v>
      </c>
      <c r="I312" s="9" t="s">
        <v>45</v>
      </c>
      <c r="J312" s="359" t="str">
        <f>IF(ISBLANK(INDEX('Policy Characteristics'!D:D,MATCH($C312,'Policy Characteristics'!$C:$C,0))),"",INDEX('Policy Characteristics'!D:D,MATCH($C312,'Policy Characteristics'!$C:$C,0)))</f>
        <v>Reduce Plant Downtime</v>
      </c>
      <c r="K312" s="357" t="str">
        <f>IF(ISBLANK(INDEX('Policy Characteristics'!E:E,MATCH($C312,'Policy Characteristics'!$C:$C,0))),"",INDEX('Policy Characteristics'!E:E,MATCH($C312,'Policy Characteristics'!$C:$C,0)))</f>
        <v>elec reduce plant downtime</v>
      </c>
      <c r="L312" s="379">
        <f>IF(ISBLANK(INDEX('Policy Characteristics'!F:F,MATCH($C312,'Policy Characteristics'!$C:$C,0))),"",INDEX('Policy Characteristics'!F:F,MATCH($C312,'Policy Characteristics'!$C:$C,0)))</f>
        <v>0</v>
      </c>
      <c r="M312" s="379">
        <f>IF(ISBLANK(INDEX('Policy Characteristics'!G:G,MATCH($C312,'Policy Characteristics'!$C:$C,0))),"",INDEX('Policy Characteristics'!G:G,MATCH($C312,'Policy Characteristics'!$C:$C,0)))</f>
        <v>0.6</v>
      </c>
      <c r="N312" s="379">
        <f>IF(ISBLANK(INDEX('Policy Characteristics'!H:H,MATCH($C312,'Policy Characteristics'!$C:$C,0))),"",INDEX('Policy Characteristics'!H:H,MATCH($C312,'Policy Characteristics'!$C:$C,0)))</f>
        <v>0.01</v>
      </c>
      <c r="O312" s="357" t="str">
        <f>IF(ISBLANK(INDEX('Policy Characteristics'!I:I,MATCH($C312,'Policy Characteristics'!$C:$C,0))),"",INDEX('Policy Characteristics'!I:I,MATCH($C312,'Policy Characteristics'!$C:$C,0)))</f>
        <v>% reduction in downtime</v>
      </c>
      <c r="P312" s="357" t="str">
        <f>IF(ISBLANK(INDEX('Policy Characteristics'!J:J,MATCH($C312,'Policy Characteristics'!$C:$C,0))),"",INDEX('Policy Characteristics'!J:J,MATCH($C312,'Policy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2" s="357" t="str">
        <f>IF(ISBLANK(INDEX('Policy Characteristics'!K:K,MATCH($C312,'Policy Characteristics'!$C:$C,0))),"",INDEX('Policy Characteristics'!K:K,MATCH($C312,'Policy Characteristics'!$C:$C,0)))</f>
        <v>electricity-sector-main.html#red-downtime</v>
      </c>
      <c r="R312" s="357" t="str">
        <f>IF(ISBLANK(INDEX('Policy Characteristics'!L:L,MATCH($C312,'Policy Characteristics'!$C:$C,0))),"",INDEX('Policy Characteristics'!L:L,MATCH($C312,'Policy Characteristics'!$C:$C,0)))</f>
        <v>reduce-downtime.html</v>
      </c>
    </row>
    <row r="313" spans="1:18" s="2" customFormat="1" x14ac:dyDescent="0.35">
      <c r="A313" s="357" t="str">
        <f>IF(ISBLANK(INDEX('Policy Characteristics'!A:A,MATCH($C313,'Policy Characteristics'!$C:$C,0))),"",INDEX('Policy Characteristics'!A:A,MATCH($C313,'Policy Characteristics'!$C:$C,0)))</f>
        <v>Electricity Supply</v>
      </c>
      <c r="B313" s="357" t="str">
        <f>IF(ISBLANK(INDEX('Policy Characteristics'!B:B,MATCH($C313,'Policy Characteristics'!$C:$C,0))),"",INDEX('Policy Characteristics'!B:B,MATCH($C313,'Policy Characteristics'!$C:$C,0)))</f>
        <v>Reduce Plant Downtime</v>
      </c>
      <c r="C313" s="363" t="str">
        <f t="shared" si="24"/>
        <v>Percentage Reduction in Plant Downtime</v>
      </c>
      <c r="D313" s="9" t="s">
        <v>2842</v>
      </c>
      <c r="E313" s="9" t="s">
        <v>270</v>
      </c>
      <c r="H313" s="56">
        <v>683</v>
      </c>
      <c r="I313" s="9" t="s">
        <v>45</v>
      </c>
      <c r="J313" s="359" t="str">
        <f>IF(ISBLANK(INDEX('Policy Characteristics'!D:D,MATCH($C313,'Policy Characteristics'!$C:$C,0))),"",INDEX('Policy Characteristics'!D:D,MATCH($C313,'Policy Characteristics'!$C:$C,0)))</f>
        <v>Reduce Plant Downtime</v>
      </c>
      <c r="K313" s="357" t="str">
        <f>IF(ISBLANK(INDEX('Policy Characteristics'!E:E,MATCH($C313,'Policy Characteristics'!$C:$C,0))),"",INDEX('Policy Characteristics'!E:E,MATCH($C313,'Policy Characteristics'!$C:$C,0)))</f>
        <v>elec reduce plant downtime</v>
      </c>
      <c r="L313" s="379">
        <f>IF(ISBLANK(INDEX('Policy Characteristics'!F:F,MATCH($C313,'Policy Characteristics'!$C:$C,0))),"",INDEX('Policy Characteristics'!F:F,MATCH($C313,'Policy Characteristics'!$C:$C,0)))</f>
        <v>0</v>
      </c>
      <c r="M313" s="379">
        <f>IF(ISBLANK(INDEX('Policy Characteristics'!G:G,MATCH($C313,'Policy Characteristics'!$C:$C,0))),"",INDEX('Policy Characteristics'!G:G,MATCH($C313,'Policy Characteristics'!$C:$C,0)))</f>
        <v>0.6</v>
      </c>
      <c r="N313" s="379">
        <f>IF(ISBLANK(INDEX('Policy Characteristics'!H:H,MATCH($C313,'Policy Characteristics'!$C:$C,0))),"",INDEX('Policy Characteristics'!H:H,MATCH($C313,'Policy Characteristics'!$C:$C,0)))</f>
        <v>0.01</v>
      </c>
      <c r="O313" s="357" t="str">
        <f>IF(ISBLANK(INDEX('Policy Characteristics'!I:I,MATCH($C313,'Policy Characteristics'!$C:$C,0))),"",INDEX('Policy Characteristics'!I:I,MATCH($C313,'Policy Characteristics'!$C:$C,0)))</f>
        <v>% reduction in downtime</v>
      </c>
      <c r="P313" s="357" t="str">
        <f>IF(ISBLANK(INDEX('Policy Characteristics'!J:J,MATCH($C313,'Policy Characteristics'!$C:$C,0))),"",INDEX('Policy Characteristics'!J:J,MATCH($C313,'Policy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3" s="357" t="str">
        <f>IF(ISBLANK(INDEX('Policy Characteristics'!K:K,MATCH($C313,'Policy Characteristics'!$C:$C,0))),"",INDEX('Policy Characteristics'!K:K,MATCH($C313,'Policy Characteristics'!$C:$C,0)))</f>
        <v>electricity-sector-main.html#red-downtime</v>
      </c>
      <c r="R313" s="357" t="str">
        <f>IF(ISBLANK(INDEX('Policy Characteristics'!L:L,MATCH($C313,'Policy Characteristics'!$C:$C,0))),"",INDEX('Policy Characteristics'!L:L,MATCH($C313,'Policy Characteristics'!$C:$C,0)))</f>
        <v>reduce-downtime.html</v>
      </c>
    </row>
    <row r="314" spans="1:18" s="2" customFormat="1" x14ac:dyDescent="0.35">
      <c r="A314" s="357" t="str">
        <f>IF(ISBLANK(INDEX('Policy Characteristics'!A:A,MATCH($C314,'Policy Characteristics'!$C:$C,0))),"",INDEX('Policy Characteristics'!A:A,MATCH($C314,'Policy Characteristics'!$C:$C,0)))</f>
        <v>Electricity Supply</v>
      </c>
      <c r="B314" s="357" t="str">
        <f>IF(ISBLANK(INDEX('Policy Characteristics'!B:B,MATCH($C314,'Policy Characteristics'!$C:$C,0))),"",INDEX('Policy Characteristics'!B:B,MATCH($C314,'Policy Characteristics'!$C:$C,0)))</f>
        <v>Reduce Plant Downtime</v>
      </c>
      <c r="C314" s="363" t="str">
        <f t="shared" si="24"/>
        <v>Percentage Reduction in Plant Downtime</v>
      </c>
      <c r="D314" s="9" t="s">
        <v>2842</v>
      </c>
      <c r="E314" s="9" t="s">
        <v>271</v>
      </c>
      <c r="H314" s="56">
        <v>684</v>
      </c>
      <c r="I314" s="9" t="s">
        <v>45</v>
      </c>
      <c r="J314" s="359" t="str">
        <f>IF(ISBLANK(INDEX('Policy Characteristics'!D:D,MATCH($C314,'Policy Characteristics'!$C:$C,0))),"",INDEX('Policy Characteristics'!D:D,MATCH($C314,'Policy Characteristics'!$C:$C,0)))</f>
        <v>Reduce Plant Downtime</v>
      </c>
      <c r="K314" s="357" t="str">
        <f>IF(ISBLANK(INDEX('Policy Characteristics'!E:E,MATCH($C314,'Policy Characteristics'!$C:$C,0))),"",INDEX('Policy Characteristics'!E:E,MATCH($C314,'Policy Characteristics'!$C:$C,0)))</f>
        <v>elec reduce plant downtime</v>
      </c>
      <c r="L314" s="379">
        <f>IF(ISBLANK(INDEX('Policy Characteristics'!F:F,MATCH($C314,'Policy Characteristics'!$C:$C,0))),"",INDEX('Policy Characteristics'!F:F,MATCH($C314,'Policy Characteristics'!$C:$C,0)))</f>
        <v>0</v>
      </c>
      <c r="M314" s="379">
        <f>IF(ISBLANK(INDEX('Policy Characteristics'!G:G,MATCH($C314,'Policy Characteristics'!$C:$C,0))),"",INDEX('Policy Characteristics'!G:G,MATCH($C314,'Policy Characteristics'!$C:$C,0)))</f>
        <v>0.6</v>
      </c>
      <c r="N314" s="379">
        <f>IF(ISBLANK(INDEX('Policy Characteristics'!H:H,MATCH($C314,'Policy Characteristics'!$C:$C,0))),"",INDEX('Policy Characteristics'!H:H,MATCH($C314,'Policy Characteristics'!$C:$C,0)))</f>
        <v>0.01</v>
      </c>
      <c r="O314" s="357" t="str">
        <f>IF(ISBLANK(INDEX('Policy Characteristics'!I:I,MATCH($C314,'Policy Characteristics'!$C:$C,0))),"",INDEX('Policy Characteristics'!I:I,MATCH($C314,'Policy Characteristics'!$C:$C,0)))</f>
        <v>% reduction in downtime</v>
      </c>
      <c r="P314" s="357" t="str">
        <f>IF(ISBLANK(INDEX('Policy Characteristics'!J:J,MATCH($C314,'Policy Characteristics'!$C:$C,0))),"",INDEX('Policy Characteristics'!J:J,MATCH($C314,'Policy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4" s="357" t="str">
        <f>IF(ISBLANK(INDEX('Policy Characteristics'!K:K,MATCH($C314,'Policy Characteristics'!$C:$C,0))),"",INDEX('Policy Characteristics'!K:K,MATCH($C314,'Policy Characteristics'!$C:$C,0)))</f>
        <v>electricity-sector-main.html#red-downtime</v>
      </c>
      <c r="R314" s="357" t="str">
        <f>IF(ISBLANK(INDEX('Policy Characteristics'!L:L,MATCH($C314,'Policy Characteristics'!$C:$C,0))),"",INDEX('Policy Characteristics'!L:L,MATCH($C314,'Policy Characteristics'!$C:$C,0)))</f>
        <v>reduce-downtime.html</v>
      </c>
    </row>
    <row r="315" spans="1:18" s="2" customFormat="1" x14ac:dyDescent="0.35">
      <c r="A315" s="357" t="str">
        <f>IF(ISBLANK(INDEX('Policy Characteristics'!A:A,MATCH($C315,'Policy Characteristics'!$C:$C,0))),"",INDEX('Policy Characteristics'!A:A,MATCH($C315,'Policy Characteristics'!$C:$C,0)))</f>
        <v>Electricity Supply</v>
      </c>
      <c r="B315" s="357" t="str">
        <f>IF(ISBLANK(INDEX('Policy Characteristics'!B:B,MATCH($C315,'Policy Characteristics'!$C:$C,0))),"",INDEX('Policy Characteristics'!B:B,MATCH($C315,'Policy Characteristics'!$C:$C,0)))</f>
        <v>Reduce Plant Downtime</v>
      </c>
      <c r="C315" s="363" t="str">
        <f t="shared" si="24"/>
        <v>Percentage Reduction in Plant Downtime</v>
      </c>
      <c r="D315" s="9" t="s">
        <v>2843</v>
      </c>
      <c r="E315" s="9" t="s">
        <v>269</v>
      </c>
      <c r="G315" s="9"/>
      <c r="H315" s="56">
        <v>685</v>
      </c>
      <c r="I315" s="9" t="s">
        <v>45</v>
      </c>
      <c r="J315" s="359" t="str">
        <f>IF(ISBLANK(INDEX('Policy Characteristics'!D:D,MATCH($C315,'Policy Characteristics'!$C:$C,0))),"",INDEX('Policy Characteristics'!D:D,MATCH($C315,'Policy Characteristics'!$C:$C,0)))</f>
        <v>Reduce Plant Downtime</v>
      </c>
      <c r="K315" s="357" t="str">
        <f>IF(ISBLANK(INDEX('Policy Characteristics'!E:E,MATCH($C315,'Policy Characteristics'!$C:$C,0))),"",INDEX('Policy Characteristics'!E:E,MATCH($C315,'Policy Characteristics'!$C:$C,0)))</f>
        <v>elec reduce plant downtime</v>
      </c>
      <c r="L315" s="379">
        <f>IF(ISBLANK(INDEX('Policy Characteristics'!F:F,MATCH($C315,'Policy Characteristics'!$C:$C,0))),"",INDEX('Policy Characteristics'!F:F,MATCH($C315,'Policy Characteristics'!$C:$C,0)))</f>
        <v>0</v>
      </c>
      <c r="M315" s="379">
        <f>IF(ISBLANK(INDEX('Policy Characteristics'!G:G,MATCH($C315,'Policy Characteristics'!$C:$C,0))),"",INDEX('Policy Characteristics'!G:G,MATCH($C315,'Policy Characteristics'!$C:$C,0)))</f>
        <v>0.6</v>
      </c>
      <c r="N315" s="379">
        <f>IF(ISBLANK(INDEX('Policy Characteristics'!H:H,MATCH($C315,'Policy Characteristics'!$C:$C,0))),"",INDEX('Policy Characteristics'!H:H,MATCH($C315,'Policy Characteristics'!$C:$C,0)))</f>
        <v>0.01</v>
      </c>
      <c r="O315" s="357" t="str">
        <f>IF(ISBLANK(INDEX('Policy Characteristics'!I:I,MATCH($C315,'Policy Characteristics'!$C:$C,0))),"",INDEX('Policy Characteristics'!I:I,MATCH($C315,'Policy Characteristics'!$C:$C,0)))</f>
        <v>% reduction in downtime</v>
      </c>
      <c r="P315" s="357" t="str">
        <f>IF(ISBLANK(INDEX('Policy Characteristics'!J:J,MATCH($C315,'Policy Characteristics'!$C:$C,0))),"",INDEX('Policy Characteristics'!J:J,MATCH($C315,'Policy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5" s="357" t="str">
        <f>IF(ISBLANK(INDEX('Policy Characteristics'!K:K,MATCH($C315,'Policy Characteristics'!$C:$C,0))),"",INDEX('Policy Characteristics'!K:K,MATCH($C315,'Policy Characteristics'!$C:$C,0)))</f>
        <v>electricity-sector-main.html#red-downtime</v>
      </c>
      <c r="R315" s="357" t="str">
        <f>IF(ISBLANK(INDEX('Policy Characteristics'!L:L,MATCH($C315,'Policy Characteristics'!$C:$C,0))),"",INDEX('Policy Characteristics'!L:L,MATCH($C315,'Policy Characteristics'!$C:$C,0)))</f>
        <v>reduce-downtime.html</v>
      </c>
    </row>
    <row r="316" spans="1:18" s="2" customFormat="1" x14ac:dyDescent="0.35">
      <c r="A316" s="357" t="str">
        <f>IF(ISBLANK(INDEX('Policy Characteristics'!A:A,MATCH($C316,'Policy Characteristics'!$C:$C,0))),"",INDEX('Policy Characteristics'!A:A,MATCH($C316,'Policy Characteristics'!$C:$C,0)))</f>
        <v>Electricity Supply</v>
      </c>
      <c r="B316" s="357" t="str">
        <f>IF(ISBLANK(INDEX('Policy Characteristics'!B:B,MATCH($C316,'Policy Characteristics'!$C:$C,0))),"",INDEX('Policy Characteristics'!B:B,MATCH($C316,'Policy Characteristics'!$C:$C,0)))</f>
        <v>Reduce Plant Downtime</v>
      </c>
      <c r="C316" s="363" t="str">
        <f t="shared" si="24"/>
        <v>Percentage Reduction in Plant Downtime</v>
      </c>
      <c r="D316" s="9" t="s">
        <v>2843</v>
      </c>
      <c r="E316" s="9" t="s">
        <v>270</v>
      </c>
      <c r="H316" s="56">
        <v>686</v>
      </c>
      <c r="I316" s="9" t="s">
        <v>45</v>
      </c>
      <c r="J316" s="359" t="str">
        <f>IF(ISBLANK(INDEX('Policy Characteristics'!D:D,MATCH($C316,'Policy Characteristics'!$C:$C,0))),"",INDEX('Policy Characteristics'!D:D,MATCH($C316,'Policy Characteristics'!$C:$C,0)))</f>
        <v>Reduce Plant Downtime</v>
      </c>
      <c r="K316" s="357" t="str">
        <f>IF(ISBLANK(INDEX('Policy Characteristics'!E:E,MATCH($C316,'Policy Characteristics'!$C:$C,0))),"",INDEX('Policy Characteristics'!E:E,MATCH($C316,'Policy Characteristics'!$C:$C,0)))</f>
        <v>elec reduce plant downtime</v>
      </c>
      <c r="L316" s="379">
        <f>IF(ISBLANK(INDEX('Policy Characteristics'!F:F,MATCH($C316,'Policy Characteristics'!$C:$C,0))),"",INDEX('Policy Characteristics'!F:F,MATCH($C316,'Policy Characteristics'!$C:$C,0)))</f>
        <v>0</v>
      </c>
      <c r="M316" s="379">
        <f>IF(ISBLANK(INDEX('Policy Characteristics'!G:G,MATCH($C316,'Policy Characteristics'!$C:$C,0))),"",INDEX('Policy Characteristics'!G:G,MATCH($C316,'Policy Characteristics'!$C:$C,0)))</f>
        <v>0.6</v>
      </c>
      <c r="N316" s="379">
        <f>IF(ISBLANK(INDEX('Policy Characteristics'!H:H,MATCH($C316,'Policy Characteristics'!$C:$C,0))),"",INDEX('Policy Characteristics'!H:H,MATCH($C316,'Policy Characteristics'!$C:$C,0)))</f>
        <v>0.01</v>
      </c>
      <c r="O316" s="357" t="str">
        <f>IF(ISBLANK(INDEX('Policy Characteristics'!I:I,MATCH($C316,'Policy Characteristics'!$C:$C,0))),"",INDEX('Policy Characteristics'!I:I,MATCH($C316,'Policy Characteristics'!$C:$C,0)))</f>
        <v>% reduction in downtime</v>
      </c>
      <c r="P316" s="357" t="str">
        <f>IF(ISBLANK(INDEX('Policy Characteristics'!J:J,MATCH($C316,'Policy Characteristics'!$C:$C,0))),"",INDEX('Policy Characteristics'!J:J,MATCH($C316,'Policy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6" s="357" t="str">
        <f>IF(ISBLANK(INDEX('Policy Characteristics'!K:K,MATCH($C316,'Policy Characteristics'!$C:$C,0))),"",INDEX('Policy Characteristics'!K:K,MATCH($C316,'Policy Characteristics'!$C:$C,0)))</f>
        <v>electricity-sector-main.html#red-downtime</v>
      </c>
      <c r="R316" s="357" t="str">
        <f>IF(ISBLANK(INDEX('Policy Characteristics'!L:L,MATCH($C316,'Policy Characteristics'!$C:$C,0))),"",INDEX('Policy Characteristics'!L:L,MATCH($C316,'Policy Characteristics'!$C:$C,0)))</f>
        <v>reduce-downtime.html</v>
      </c>
    </row>
    <row r="317" spans="1:18" s="2" customFormat="1" x14ac:dyDescent="0.35">
      <c r="A317" s="357" t="str">
        <f>IF(ISBLANK(INDEX('Policy Characteristics'!A:A,MATCH($C317,'Policy Characteristics'!$C:$C,0))),"",INDEX('Policy Characteristics'!A:A,MATCH($C317,'Policy Characteristics'!$C:$C,0)))</f>
        <v>Electricity Supply</v>
      </c>
      <c r="B317" s="357" t="str">
        <f>IF(ISBLANK(INDEX('Policy Characteristics'!B:B,MATCH($C317,'Policy Characteristics'!$C:$C,0))),"",INDEX('Policy Characteristics'!B:B,MATCH($C317,'Policy Characteristics'!$C:$C,0)))</f>
        <v>Reduce Plant Downtime</v>
      </c>
      <c r="C317" s="363" t="str">
        <f t="shared" si="24"/>
        <v>Percentage Reduction in Plant Downtime</v>
      </c>
      <c r="D317" s="9" t="s">
        <v>2843</v>
      </c>
      <c r="E317" s="9" t="s">
        <v>271</v>
      </c>
      <c r="G317" s="9"/>
      <c r="H317" s="56">
        <v>687</v>
      </c>
      <c r="I317" s="9" t="s">
        <v>45</v>
      </c>
      <c r="J317" s="359" t="str">
        <f>IF(ISBLANK(INDEX('Policy Characteristics'!D:D,MATCH($C317,'Policy Characteristics'!$C:$C,0))),"",INDEX('Policy Characteristics'!D:D,MATCH($C317,'Policy Characteristics'!$C:$C,0)))</f>
        <v>Reduce Plant Downtime</v>
      </c>
      <c r="K317" s="357" t="str">
        <f>IF(ISBLANK(INDEX('Policy Characteristics'!E:E,MATCH($C317,'Policy Characteristics'!$C:$C,0))),"",INDEX('Policy Characteristics'!E:E,MATCH($C317,'Policy Characteristics'!$C:$C,0)))</f>
        <v>elec reduce plant downtime</v>
      </c>
      <c r="L317" s="379">
        <f>IF(ISBLANK(INDEX('Policy Characteristics'!F:F,MATCH($C317,'Policy Characteristics'!$C:$C,0))),"",INDEX('Policy Characteristics'!F:F,MATCH($C317,'Policy Characteristics'!$C:$C,0)))</f>
        <v>0</v>
      </c>
      <c r="M317" s="379">
        <f>IF(ISBLANK(INDEX('Policy Characteristics'!G:G,MATCH($C317,'Policy Characteristics'!$C:$C,0))),"",INDEX('Policy Characteristics'!G:G,MATCH($C317,'Policy Characteristics'!$C:$C,0)))</f>
        <v>0.6</v>
      </c>
      <c r="N317" s="379">
        <f>IF(ISBLANK(INDEX('Policy Characteristics'!H:H,MATCH($C317,'Policy Characteristics'!$C:$C,0))),"",INDEX('Policy Characteristics'!H:H,MATCH($C317,'Policy Characteristics'!$C:$C,0)))</f>
        <v>0.01</v>
      </c>
      <c r="O317" s="357" t="str">
        <f>IF(ISBLANK(INDEX('Policy Characteristics'!I:I,MATCH($C317,'Policy Characteristics'!$C:$C,0))),"",INDEX('Policy Characteristics'!I:I,MATCH($C317,'Policy Characteristics'!$C:$C,0)))</f>
        <v>% reduction in downtime</v>
      </c>
      <c r="P317" s="357" t="str">
        <f>IF(ISBLANK(INDEX('Policy Characteristics'!J:J,MATCH($C317,'Policy Characteristics'!$C:$C,0))),"",INDEX('Policy Characteristics'!J:J,MATCH($C317,'Policy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7" s="357" t="str">
        <f>IF(ISBLANK(INDEX('Policy Characteristics'!K:K,MATCH($C317,'Policy Characteristics'!$C:$C,0))),"",INDEX('Policy Characteristics'!K:K,MATCH($C317,'Policy Characteristics'!$C:$C,0)))</f>
        <v>electricity-sector-main.html#red-downtime</v>
      </c>
      <c r="R317" s="357" t="str">
        <f>IF(ISBLANK(INDEX('Policy Characteristics'!L:L,MATCH($C317,'Policy Characteristics'!$C:$C,0))),"",INDEX('Policy Characteristics'!L:L,MATCH($C317,'Policy Characteristics'!$C:$C,0)))</f>
        <v>reduce-downtime.html</v>
      </c>
    </row>
    <row r="318" spans="1:18" s="2" customFormat="1" x14ac:dyDescent="0.35">
      <c r="A318" s="357" t="str">
        <f>IF(ISBLANK(INDEX('Policy Characteristics'!A:A,MATCH($C318,'Policy Characteristics'!$C:$C,0))),"",INDEX('Policy Characteristics'!A:A,MATCH($C318,'Policy Characteristics'!$C:$C,0)))</f>
        <v>Electricity Supply</v>
      </c>
      <c r="B318" s="357" t="str">
        <f>IF(ISBLANK(INDEX('Policy Characteristics'!B:B,MATCH($C318,'Policy Characteristics'!$C:$C,0))),"",INDEX('Policy Characteristics'!B:B,MATCH($C318,'Policy Characteristics'!$C:$C,0)))</f>
        <v>Reduce Plant Downtime</v>
      </c>
      <c r="C318" s="363" t="str">
        <f t="shared" si="24"/>
        <v>Percentage Reduction in Plant Downtime</v>
      </c>
      <c r="D318" s="9" t="s">
        <v>2844</v>
      </c>
      <c r="E318" s="9" t="s">
        <v>269</v>
      </c>
      <c r="G318" s="9"/>
      <c r="H318" s="56">
        <v>688</v>
      </c>
      <c r="I318" s="9" t="s">
        <v>45</v>
      </c>
      <c r="J318" s="359" t="str">
        <f>IF(ISBLANK(INDEX('Policy Characteristics'!D:D,MATCH($C318,'Policy Characteristics'!$C:$C,0))),"",INDEX('Policy Characteristics'!D:D,MATCH($C318,'Policy Characteristics'!$C:$C,0)))</f>
        <v>Reduce Plant Downtime</v>
      </c>
      <c r="K318" s="357" t="str">
        <f>IF(ISBLANK(INDEX('Policy Characteristics'!E:E,MATCH($C318,'Policy Characteristics'!$C:$C,0))),"",INDEX('Policy Characteristics'!E:E,MATCH($C318,'Policy Characteristics'!$C:$C,0)))</f>
        <v>elec reduce plant downtime</v>
      </c>
      <c r="L318" s="379">
        <f>IF(ISBLANK(INDEX('Policy Characteristics'!F:F,MATCH($C318,'Policy Characteristics'!$C:$C,0))),"",INDEX('Policy Characteristics'!F:F,MATCH($C318,'Policy Characteristics'!$C:$C,0)))</f>
        <v>0</v>
      </c>
      <c r="M318" s="379">
        <f>IF(ISBLANK(INDEX('Policy Characteristics'!G:G,MATCH($C318,'Policy Characteristics'!$C:$C,0))),"",INDEX('Policy Characteristics'!G:G,MATCH($C318,'Policy Characteristics'!$C:$C,0)))</f>
        <v>0.6</v>
      </c>
      <c r="N318" s="379">
        <f>IF(ISBLANK(INDEX('Policy Characteristics'!H:H,MATCH($C318,'Policy Characteristics'!$C:$C,0))),"",INDEX('Policy Characteristics'!H:H,MATCH($C318,'Policy Characteristics'!$C:$C,0)))</f>
        <v>0.01</v>
      </c>
      <c r="O318" s="357" t="str">
        <f>IF(ISBLANK(INDEX('Policy Characteristics'!I:I,MATCH($C318,'Policy Characteristics'!$C:$C,0))),"",INDEX('Policy Characteristics'!I:I,MATCH($C318,'Policy Characteristics'!$C:$C,0)))</f>
        <v>% reduction in downtime</v>
      </c>
      <c r="P318" s="357" t="str">
        <f>IF(ISBLANK(INDEX('Policy Characteristics'!J:J,MATCH($C318,'Policy Characteristics'!$C:$C,0))),"",INDEX('Policy Characteristics'!J:J,MATCH($C318,'Policy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8" s="357" t="str">
        <f>IF(ISBLANK(INDEX('Policy Characteristics'!K:K,MATCH($C318,'Policy Characteristics'!$C:$C,0))),"",INDEX('Policy Characteristics'!K:K,MATCH($C318,'Policy Characteristics'!$C:$C,0)))</f>
        <v>electricity-sector-main.html#red-downtime</v>
      </c>
      <c r="R318" s="357" t="str">
        <f>IF(ISBLANK(INDEX('Policy Characteristics'!L:L,MATCH($C318,'Policy Characteristics'!$C:$C,0))),"",INDEX('Policy Characteristics'!L:L,MATCH($C318,'Policy Characteristics'!$C:$C,0)))</f>
        <v>reduce-downtime.html</v>
      </c>
    </row>
    <row r="319" spans="1:18" s="2" customFormat="1" x14ac:dyDescent="0.35">
      <c r="A319" s="357" t="str">
        <f>IF(ISBLANK(INDEX('Policy Characteristics'!A:A,MATCH($C319,'Policy Characteristics'!$C:$C,0))),"",INDEX('Policy Characteristics'!A:A,MATCH($C319,'Policy Characteristics'!$C:$C,0)))</f>
        <v>Electricity Supply</v>
      </c>
      <c r="B319" s="357" t="str">
        <f>IF(ISBLANK(INDEX('Policy Characteristics'!B:B,MATCH($C319,'Policy Characteristics'!$C:$C,0))),"",INDEX('Policy Characteristics'!B:B,MATCH($C319,'Policy Characteristics'!$C:$C,0)))</f>
        <v>Reduce Plant Downtime</v>
      </c>
      <c r="C319" s="363" t="str">
        <f t="shared" si="24"/>
        <v>Percentage Reduction in Plant Downtime</v>
      </c>
      <c r="D319" s="9" t="s">
        <v>2844</v>
      </c>
      <c r="E319" s="9" t="s">
        <v>270</v>
      </c>
      <c r="F319" s="9"/>
      <c r="G319" s="9"/>
      <c r="H319" s="56">
        <v>689</v>
      </c>
      <c r="I319" s="9" t="s">
        <v>45</v>
      </c>
      <c r="J319" s="359" t="str">
        <f>IF(ISBLANK(INDEX('Policy Characteristics'!D:D,MATCH($C319,'Policy Characteristics'!$C:$C,0))),"",INDEX('Policy Characteristics'!D:D,MATCH($C319,'Policy Characteristics'!$C:$C,0)))</f>
        <v>Reduce Plant Downtime</v>
      </c>
      <c r="K319" s="357" t="str">
        <f>IF(ISBLANK(INDEX('Policy Characteristics'!E:E,MATCH($C319,'Policy Characteristics'!$C:$C,0))),"",INDEX('Policy Characteristics'!E:E,MATCH($C319,'Policy Characteristics'!$C:$C,0)))</f>
        <v>elec reduce plant downtime</v>
      </c>
      <c r="L319" s="379">
        <f>IF(ISBLANK(INDEX('Policy Characteristics'!F:F,MATCH($C319,'Policy Characteristics'!$C:$C,0))),"",INDEX('Policy Characteristics'!F:F,MATCH($C319,'Policy Characteristics'!$C:$C,0)))</f>
        <v>0</v>
      </c>
      <c r="M319" s="379">
        <f>IF(ISBLANK(INDEX('Policy Characteristics'!G:G,MATCH($C319,'Policy Characteristics'!$C:$C,0))),"",INDEX('Policy Characteristics'!G:G,MATCH($C319,'Policy Characteristics'!$C:$C,0)))</f>
        <v>0.6</v>
      </c>
      <c r="N319" s="379">
        <f>IF(ISBLANK(INDEX('Policy Characteristics'!H:H,MATCH($C319,'Policy Characteristics'!$C:$C,0))),"",INDEX('Policy Characteristics'!H:H,MATCH($C319,'Policy Characteristics'!$C:$C,0)))</f>
        <v>0.01</v>
      </c>
      <c r="O319" s="357" t="str">
        <f>IF(ISBLANK(INDEX('Policy Characteristics'!I:I,MATCH($C319,'Policy Characteristics'!$C:$C,0))),"",INDEX('Policy Characteristics'!I:I,MATCH($C319,'Policy Characteristics'!$C:$C,0)))</f>
        <v>% reduction in downtime</v>
      </c>
      <c r="P319" s="357" t="str">
        <f>IF(ISBLANK(INDEX('Policy Characteristics'!J:J,MATCH($C319,'Policy Characteristics'!$C:$C,0))),"",INDEX('Policy Characteristics'!J:J,MATCH($C319,'Policy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9" s="357" t="str">
        <f>IF(ISBLANK(INDEX('Policy Characteristics'!K:K,MATCH($C319,'Policy Characteristics'!$C:$C,0))),"",INDEX('Policy Characteristics'!K:K,MATCH($C319,'Policy Characteristics'!$C:$C,0)))</f>
        <v>electricity-sector-main.html#red-downtime</v>
      </c>
      <c r="R319" s="357" t="str">
        <f>IF(ISBLANK(INDEX('Policy Characteristics'!L:L,MATCH($C319,'Policy Characteristics'!$C:$C,0))),"",INDEX('Policy Characteristics'!L:L,MATCH($C319,'Policy Characteristics'!$C:$C,0)))</f>
        <v>reduce-downtime.html</v>
      </c>
    </row>
    <row r="320" spans="1:18" s="2" customFormat="1" x14ac:dyDescent="0.35">
      <c r="A320" s="357" t="str">
        <f>IF(ISBLANK(INDEX('Policy Characteristics'!A:A,MATCH($C320,'Policy Characteristics'!$C:$C,0))),"",INDEX('Policy Characteristics'!A:A,MATCH($C320,'Policy Characteristics'!$C:$C,0)))</f>
        <v>Electricity Supply</v>
      </c>
      <c r="B320" s="357" t="str">
        <f>IF(ISBLANK(INDEX('Policy Characteristics'!B:B,MATCH($C320,'Policy Characteristics'!$C:$C,0))),"",INDEX('Policy Characteristics'!B:B,MATCH($C320,'Policy Characteristics'!$C:$C,0)))</f>
        <v>Reduce Plant Downtime</v>
      </c>
      <c r="C320" s="363" t="str">
        <f t="shared" si="24"/>
        <v>Percentage Reduction in Plant Downtime</v>
      </c>
      <c r="D320" s="9" t="s">
        <v>2844</v>
      </c>
      <c r="E320" s="9" t="s">
        <v>271</v>
      </c>
      <c r="F320" s="9"/>
      <c r="G320" s="9"/>
      <c r="H320" s="56">
        <v>690</v>
      </c>
      <c r="I320" s="9" t="s">
        <v>45</v>
      </c>
      <c r="J320" s="359" t="str">
        <f>IF(ISBLANK(INDEX('Policy Characteristics'!D:D,MATCH($C320,'Policy Characteristics'!$C:$C,0))),"",INDEX('Policy Characteristics'!D:D,MATCH($C320,'Policy Characteristics'!$C:$C,0)))</f>
        <v>Reduce Plant Downtime</v>
      </c>
      <c r="K320" s="357" t="str">
        <f>IF(ISBLANK(INDEX('Policy Characteristics'!E:E,MATCH($C320,'Policy Characteristics'!$C:$C,0))),"",INDEX('Policy Characteristics'!E:E,MATCH($C320,'Policy Characteristics'!$C:$C,0)))</f>
        <v>elec reduce plant downtime</v>
      </c>
      <c r="L320" s="379">
        <f>IF(ISBLANK(INDEX('Policy Characteristics'!F:F,MATCH($C320,'Policy Characteristics'!$C:$C,0))),"",INDEX('Policy Characteristics'!F:F,MATCH($C320,'Policy Characteristics'!$C:$C,0)))</f>
        <v>0</v>
      </c>
      <c r="M320" s="379">
        <f>IF(ISBLANK(INDEX('Policy Characteristics'!G:G,MATCH($C320,'Policy Characteristics'!$C:$C,0))),"",INDEX('Policy Characteristics'!G:G,MATCH($C320,'Policy Characteristics'!$C:$C,0)))</f>
        <v>0.6</v>
      </c>
      <c r="N320" s="379">
        <f>IF(ISBLANK(INDEX('Policy Characteristics'!H:H,MATCH($C320,'Policy Characteristics'!$C:$C,0))),"",INDEX('Policy Characteristics'!H:H,MATCH($C320,'Policy Characteristics'!$C:$C,0)))</f>
        <v>0.01</v>
      </c>
      <c r="O320" s="357" t="str">
        <f>IF(ISBLANK(INDEX('Policy Characteristics'!I:I,MATCH($C320,'Policy Characteristics'!$C:$C,0))),"",INDEX('Policy Characteristics'!I:I,MATCH($C320,'Policy Characteristics'!$C:$C,0)))</f>
        <v>% reduction in downtime</v>
      </c>
      <c r="P320" s="357" t="str">
        <f>IF(ISBLANK(INDEX('Policy Characteristics'!J:J,MATCH($C320,'Policy Characteristics'!$C:$C,0))),"",INDEX('Policy Characteristics'!J:J,MATCH($C320,'Policy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20" s="357" t="str">
        <f>IF(ISBLANK(INDEX('Policy Characteristics'!K:K,MATCH($C320,'Policy Characteristics'!$C:$C,0))),"",INDEX('Policy Characteristics'!K:K,MATCH($C320,'Policy Characteristics'!$C:$C,0)))</f>
        <v>electricity-sector-main.html#red-downtime</v>
      </c>
      <c r="R320" s="357" t="str">
        <f>IF(ISBLANK(INDEX('Policy Characteristics'!L:L,MATCH($C320,'Policy Characteristics'!$C:$C,0))),"",INDEX('Policy Characteristics'!L:L,MATCH($C320,'Policy Characteristics'!$C:$C,0)))</f>
        <v>reduce-downtime.html</v>
      </c>
    </row>
    <row r="321" spans="1:18" s="2" customFormat="1" x14ac:dyDescent="0.35">
      <c r="A321" s="357" t="str">
        <f>IF(ISBLANK(INDEX('Policy Characteristics'!A:A,MATCH($C321,'Policy Characteristics'!$C:$C,0))),"",INDEX('Policy Characteristics'!A:A,MATCH($C321,'Policy Characteristics'!$C:$C,0)))</f>
        <v>Electricity Supply</v>
      </c>
      <c r="B321" s="357" t="str">
        <f>IF(ISBLANK(INDEX('Policy Characteristics'!B:B,MATCH($C321,'Policy Characteristics'!$C:$C,0))),"",INDEX('Policy Characteristics'!B:B,MATCH($C321,'Policy Characteristics'!$C:$C,0)))</f>
        <v>Reduce Soft Costs</v>
      </c>
      <c r="C321" s="364" t="s">
        <v>2367</v>
      </c>
      <c r="D321" s="9" t="s">
        <v>474</v>
      </c>
      <c r="E321" s="9"/>
      <c r="F321" s="9" t="s">
        <v>477</v>
      </c>
      <c r="G321" s="9"/>
      <c r="H321" s="56">
        <v>194</v>
      </c>
      <c r="I321" s="9" t="s">
        <v>44</v>
      </c>
      <c r="J321" s="359" t="str">
        <f>IF(ISBLANK(INDEX('Policy Characteristics'!D:D,MATCH($C321,'Policy Characteristics'!$C:$C,0))),"",INDEX('Policy Characteristics'!D:D,MATCH($C321,'Policy Characteristics'!$C:$C,0)))</f>
        <v>Reduce Soft Costs</v>
      </c>
      <c r="K321" s="357" t="str">
        <f>IF(ISBLANK(INDEX('Policy Characteristics'!E:E,MATCH($C321,'Policy Characteristics'!$C:$C,0))),"",INDEX('Policy Characteristics'!E:E,MATCH($C321,'Policy Characteristics'!$C:$C,0)))</f>
        <v>elec reduce soft costs</v>
      </c>
      <c r="L321" s="379">
        <f>IF(ISBLANK(INDEX('Policy Characteristics'!F:F,MATCH($C321,'Policy Characteristics'!$C:$C,0))),"",INDEX('Policy Characteristics'!F:F,MATCH($C321,'Policy Characteristics'!$C:$C,0)))</f>
        <v>0</v>
      </c>
      <c r="M321" s="379">
        <f>IF(ISBLANK(INDEX('Policy Characteristics'!G:G,MATCH($C321,'Policy Characteristics'!$C:$C,0))),"",INDEX('Policy Characteristics'!G:G,MATCH($C321,'Policy Characteristics'!$C:$C,0)))</f>
        <v>0.9</v>
      </c>
      <c r="N321" s="379">
        <f>IF(ISBLANK(INDEX('Policy Characteristics'!H:H,MATCH($C321,'Policy Characteristics'!$C:$C,0))),"",INDEX('Policy Characteristics'!H:H,MATCH($C321,'Policy Characteristics'!$C:$C,0)))</f>
        <v>0.01</v>
      </c>
      <c r="O321" s="357" t="str">
        <f>IF(ISBLANK(INDEX('Policy Characteristics'!I:I,MATCH($C321,'Policy Characteristics'!$C:$C,0))),"",INDEX('Policy Characteristics'!I:I,MATCH($C321,'Policy Characteristics'!$C:$C,0)))</f>
        <v>% reduction in soft costs</v>
      </c>
      <c r="P321" s="357" t="str">
        <f>IF(ISBLANK(INDEX('Policy Characteristics'!J:J,MATCH($C321,'Policy Characteristics'!$C:$C,0))),"",INDEX('Policy Characteristics'!J:J,MATCH($C321,'Policy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1" s="357" t="str">
        <f>IF(ISBLANK(INDEX('Policy Characteristics'!K:K,MATCH($C321,'Policy Characteristics'!$C:$C,0))),"",INDEX('Policy Characteristics'!K:K,MATCH($C321,'Policy Characteristics'!$C:$C,0)))</f>
        <v>endogenous-learning.html#red-soft-costs</v>
      </c>
      <c r="R321" s="357" t="str">
        <f>IF(ISBLANK(INDEX('Policy Characteristics'!L:L,MATCH($C321,'Policy Characteristics'!$C:$C,0))),"",INDEX('Policy Characteristics'!L:L,MATCH($C321,'Policy Characteristics'!$C:$C,0)))</f>
        <v>reduce-soft-costs.html</v>
      </c>
    </row>
    <row r="322" spans="1:18" s="2" customFormat="1" x14ac:dyDescent="0.35">
      <c r="A322" s="357" t="str">
        <f>IF(ISBLANK(INDEX('Policy Characteristics'!A:A,MATCH($C322,'Policy Characteristics'!$C:$C,0))),"",INDEX('Policy Characteristics'!A:A,MATCH($C322,'Policy Characteristics'!$C:$C,0)))</f>
        <v>Electricity Supply</v>
      </c>
      <c r="B322" s="357" t="str">
        <f>IF(ISBLANK(INDEX('Policy Characteristics'!B:B,MATCH($C322,'Policy Characteristics'!$C:$C,0))),"",INDEX('Policy Characteristics'!B:B,MATCH($C322,'Policy Characteristics'!$C:$C,0)))</f>
        <v>Reduce Soft Costs</v>
      </c>
      <c r="C322" s="363" t="str">
        <f t="shared" ref="C322:C323" si="25">C$321</f>
        <v>Percent Reduction in Soft Costs of Capacity Construction</v>
      </c>
      <c r="D322" s="9" t="s">
        <v>79</v>
      </c>
      <c r="E322" s="9"/>
      <c r="F322" s="9" t="s">
        <v>91</v>
      </c>
      <c r="G322" s="9"/>
      <c r="H322" s="56">
        <v>195</v>
      </c>
      <c r="I322" s="9" t="s">
        <v>44</v>
      </c>
      <c r="J322" s="359" t="str">
        <f>IF(ISBLANK(INDEX('Policy Characteristics'!D:D,MATCH($C322,'Policy Characteristics'!$C:$C,0))),"",INDEX('Policy Characteristics'!D:D,MATCH($C322,'Policy Characteristics'!$C:$C,0)))</f>
        <v>Reduce Soft Costs</v>
      </c>
      <c r="K322" s="357" t="str">
        <f>IF(ISBLANK(INDEX('Policy Characteristics'!E:E,MATCH($C322,'Policy Characteristics'!$C:$C,0))),"",INDEX('Policy Characteristics'!E:E,MATCH($C322,'Policy Characteristics'!$C:$C,0)))</f>
        <v>elec reduce soft costs</v>
      </c>
      <c r="L322" s="379">
        <f>IF(ISBLANK(INDEX('Policy Characteristics'!F:F,MATCH($C322,'Policy Characteristics'!$C:$C,0))),"",INDEX('Policy Characteristics'!F:F,MATCH($C322,'Policy Characteristics'!$C:$C,0)))</f>
        <v>0</v>
      </c>
      <c r="M322" s="379">
        <f>IF(ISBLANK(INDEX('Policy Characteristics'!G:G,MATCH($C322,'Policy Characteristics'!$C:$C,0))),"",INDEX('Policy Characteristics'!G:G,MATCH($C322,'Policy Characteristics'!$C:$C,0)))</f>
        <v>0.9</v>
      </c>
      <c r="N322" s="379">
        <f>IF(ISBLANK(INDEX('Policy Characteristics'!H:H,MATCH($C322,'Policy Characteristics'!$C:$C,0))),"",INDEX('Policy Characteristics'!H:H,MATCH($C322,'Policy Characteristics'!$C:$C,0)))</f>
        <v>0.01</v>
      </c>
      <c r="O322" s="357" t="str">
        <f>IF(ISBLANK(INDEX('Policy Characteristics'!I:I,MATCH($C322,'Policy Characteristics'!$C:$C,0))),"",INDEX('Policy Characteristics'!I:I,MATCH($C322,'Policy Characteristics'!$C:$C,0)))</f>
        <v>% reduction in soft costs</v>
      </c>
      <c r="P322" s="357" t="str">
        <f>IF(ISBLANK(INDEX('Policy Characteristics'!J:J,MATCH($C322,'Policy Characteristics'!$C:$C,0))),"",INDEX('Policy Characteristics'!J:J,MATCH($C322,'Policy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2" s="357" t="str">
        <f>IF(ISBLANK(INDEX('Policy Characteristics'!K:K,MATCH($C322,'Policy Characteristics'!$C:$C,0))),"",INDEX('Policy Characteristics'!K:K,MATCH($C322,'Policy Characteristics'!$C:$C,0)))</f>
        <v>endogenous-learning.html#red-soft-costs</v>
      </c>
      <c r="R322" s="357" t="str">
        <f>IF(ISBLANK(INDEX('Policy Characteristics'!L:L,MATCH($C322,'Policy Characteristics'!$C:$C,0))),"",INDEX('Policy Characteristics'!L:L,MATCH($C322,'Policy Characteristics'!$C:$C,0)))</f>
        <v>reduce-soft-costs.html</v>
      </c>
    </row>
    <row r="323" spans="1:18" s="2" customFormat="1" x14ac:dyDescent="0.35">
      <c r="A323" s="357" t="str">
        <f>IF(ISBLANK(INDEX('Policy Characteristics'!A:A,MATCH($C323,'Policy Characteristics'!$C:$C,0))),"",INDEX('Policy Characteristics'!A:A,MATCH($C323,'Policy Characteristics'!$C:$C,0)))</f>
        <v>Electricity Supply</v>
      </c>
      <c r="B323" s="357" t="str">
        <f>IF(ISBLANK(INDEX('Policy Characteristics'!B:B,MATCH($C323,'Policy Characteristics'!$C:$C,0))),"",INDEX('Policy Characteristics'!B:B,MATCH($C323,'Policy Characteristics'!$C:$C,0)))</f>
        <v>Reduce Soft Costs</v>
      </c>
      <c r="C323" s="363" t="str">
        <f t="shared" si="25"/>
        <v>Percent Reduction in Soft Costs of Capacity Construction</v>
      </c>
      <c r="D323" s="9" t="s">
        <v>479</v>
      </c>
      <c r="E323" s="9"/>
      <c r="F323" s="9" t="s">
        <v>480</v>
      </c>
      <c r="G323" s="9"/>
      <c r="H323" s="56">
        <v>196</v>
      </c>
      <c r="I323" s="9" t="s">
        <v>44</v>
      </c>
      <c r="J323" s="359" t="str">
        <f>IF(ISBLANK(INDEX('Policy Characteristics'!D:D,MATCH($C323,'Policy Characteristics'!$C:$C,0))),"",INDEX('Policy Characteristics'!D:D,MATCH($C323,'Policy Characteristics'!$C:$C,0)))</f>
        <v>Reduce Soft Costs</v>
      </c>
      <c r="K323" s="357" t="str">
        <f>IF(ISBLANK(INDEX('Policy Characteristics'!E:E,MATCH($C323,'Policy Characteristics'!$C:$C,0))),"",INDEX('Policy Characteristics'!E:E,MATCH($C323,'Policy Characteristics'!$C:$C,0)))</f>
        <v>elec reduce soft costs</v>
      </c>
      <c r="L323" s="379">
        <f>IF(ISBLANK(INDEX('Policy Characteristics'!F:F,MATCH($C323,'Policy Characteristics'!$C:$C,0))),"",INDEX('Policy Characteristics'!F:F,MATCH($C323,'Policy Characteristics'!$C:$C,0)))</f>
        <v>0</v>
      </c>
      <c r="M323" s="379">
        <f>IF(ISBLANK(INDEX('Policy Characteristics'!G:G,MATCH($C323,'Policy Characteristics'!$C:$C,0))),"",INDEX('Policy Characteristics'!G:G,MATCH($C323,'Policy Characteristics'!$C:$C,0)))</f>
        <v>0.9</v>
      </c>
      <c r="N323" s="379">
        <f>IF(ISBLANK(INDEX('Policy Characteristics'!H:H,MATCH($C323,'Policy Characteristics'!$C:$C,0))),"",INDEX('Policy Characteristics'!H:H,MATCH($C323,'Policy Characteristics'!$C:$C,0)))</f>
        <v>0.01</v>
      </c>
      <c r="O323" s="357" t="str">
        <f>IF(ISBLANK(INDEX('Policy Characteristics'!I:I,MATCH($C323,'Policy Characteristics'!$C:$C,0))),"",INDEX('Policy Characteristics'!I:I,MATCH($C323,'Policy Characteristics'!$C:$C,0)))</f>
        <v>% reduction in soft costs</v>
      </c>
      <c r="P323" s="357" t="str">
        <f>IF(ISBLANK(INDEX('Policy Characteristics'!J:J,MATCH($C323,'Policy Characteristics'!$C:$C,0))),"",INDEX('Policy Characteristics'!J:J,MATCH($C323,'Policy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3" s="357" t="str">
        <f>IF(ISBLANK(INDEX('Policy Characteristics'!K:K,MATCH($C323,'Policy Characteristics'!$C:$C,0))),"",INDEX('Policy Characteristics'!K:K,MATCH($C323,'Policy Characteristics'!$C:$C,0)))</f>
        <v>endogenous-learning.html#red-soft-costs</v>
      </c>
      <c r="R323" s="357" t="str">
        <f>IF(ISBLANK(INDEX('Policy Characteristics'!L:L,MATCH($C323,'Policy Characteristics'!$C:$C,0))),"",INDEX('Policy Characteristics'!L:L,MATCH($C323,'Policy Characteristics'!$C:$C,0)))</f>
        <v>reduce-soft-costs.html</v>
      </c>
    </row>
    <row r="324" spans="1:18" s="2" customFormat="1" x14ac:dyDescent="0.35">
      <c r="A324" s="357" t="str">
        <f>IF(ISBLANK(INDEX('Policy Characteristics'!A:A,MATCH($C324,'Policy Characteristics'!$C:$C,0))),"",INDEX('Policy Characteristics'!A:A,MATCH($C324,'Policy Characteristics'!$C:$C,0)))</f>
        <v>Electricity Supply</v>
      </c>
      <c r="B324" s="357" t="str">
        <f>IF(ISBLANK(INDEX('Policy Characteristics'!B:B,MATCH($C324,'Policy Characteristics'!$C:$C,0))),"",INDEX('Policy Characteristics'!B:B,MATCH($C324,'Policy Characteristics'!$C:$C,0)))</f>
        <v>Reduce Transmission &amp; Distribution Losses</v>
      </c>
      <c r="C324" s="360" t="s">
        <v>299</v>
      </c>
      <c r="D324" s="9"/>
      <c r="E324" s="9"/>
      <c r="F324" s="9"/>
      <c r="G324" s="9"/>
      <c r="H324" s="56">
        <v>145</v>
      </c>
      <c r="I324" s="9" t="s">
        <v>44</v>
      </c>
      <c r="J324" s="359" t="str">
        <f>IF(ISBLANK(INDEX('Policy Characteristics'!D:D,MATCH($C324,'Policy Characteristics'!$C:$C,0))),"",INDEX('Policy Characteristics'!D:D,MATCH($C324,'Policy Characteristics'!$C:$C,0)))</f>
        <v>Reduce T&amp;D Losses</v>
      </c>
      <c r="K324" s="357" t="str">
        <f>IF(ISBLANK(INDEX('Policy Characteristics'!E:E,MATCH($C324,'Policy Characteristics'!$C:$C,0))),"",INDEX('Policy Characteristics'!E:E,MATCH($C324,'Policy Characteristics'!$C:$C,0)))</f>
        <v>elec avoid TND loss</v>
      </c>
      <c r="L324" s="379">
        <f>IF(ISBLANK(INDEX('Policy Characteristics'!F:F,MATCH($C324,'Policy Characteristics'!$C:$C,0))),"",INDEX('Policy Characteristics'!F:F,MATCH($C324,'Policy Characteristics'!$C:$C,0)))</f>
        <v>0</v>
      </c>
      <c r="M324" s="379">
        <f>IF(ISBLANK(INDEX('Policy Characteristics'!G:G,MATCH($C324,'Policy Characteristics'!$C:$C,0))),"",INDEX('Policy Characteristics'!G:G,MATCH($C324,'Policy Characteristics'!$C:$C,0)))</f>
        <v>0.4</v>
      </c>
      <c r="N324" s="379">
        <f>IF(ISBLANK(INDEX('Policy Characteristics'!H:H,MATCH($C324,'Policy Characteristics'!$C:$C,0))),"",INDEX('Policy Characteristics'!H:H,MATCH($C324,'Policy Characteristics'!$C:$C,0)))</f>
        <v>0.01</v>
      </c>
      <c r="O324" s="357" t="str">
        <f>IF(ISBLANK(INDEX('Policy Characteristics'!I:I,MATCH($C324,'Policy Characteristics'!$C:$C,0))),"",INDEX('Policy Characteristics'!I:I,MATCH($C324,'Policy Characteristics'!$C:$C,0)))</f>
        <v>% of losses avoided</v>
      </c>
      <c r="P324" s="357" t="str">
        <f>IF(ISBLANK(INDEX('Policy Characteristics'!J:J,MATCH($C324,'Policy Characteristics'!$C:$C,0))),"",INDEX('Policy Characteristics'!J:J,MATCH($C324,'Policy Characteristics'!$C:$C,0)))</f>
        <v>**Description:**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v>
      </c>
      <c r="Q324" s="357" t="str">
        <f>IF(ISBLANK(INDEX('Policy Characteristics'!K:K,MATCH($C324,'Policy Characteristics'!$C:$C,0))),"",INDEX('Policy Characteristics'!K:K,MATCH($C324,'Policy Characteristics'!$C:$C,0)))</f>
        <v>electricity-sector-main.html#red-tnd-losses</v>
      </c>
      <c r="R324" s="357" t="str">
        <f>IF(ISBLANK(INDEX('Policy Characteristics'!L:L,MATCH($C324,'Policy Characteristics'!$C:$C,0))),"",INDEX('Policy Characteristics'!L:L,MATCH($C324,'Policy Characteristics'!$C:$C,0)))</f>
        <v>reduce-tnd-losses.html</v>
      </c>
    </row>
    <row r="325" spans="1:18" s="2" customFormat="1" x14ac:dyDescent="0.35">
      <c r="A325" s="357" t="str">
        <f>IF(ISBLANK(INDEX('Policy Characteristics'!A:A,MATCH($C325,'Policy Characteristics'!$C:$C,0))),"",INDEX('Policy Characteristics'!A:A,MATCH($C325,'Policy Characteristics'!$C:$C,0)))</f>
        <v>Electricity Supply</v>
      </c>
      <c r="B325" s="357" t="str">
        <f>IF(ISBLANK(INDEX('Policy Characteristics'!B:B,MATCH($C325,'Policy Characteristics'!$C:$C,0))),"",INDEX('Policy Characteristics'!B:B,MATCH($C325,'Policy Characteristics'!$C:$C,0)))</f>
        <v>Subsidy for Capacity Construction</v>
      </c>
      <c r="C325" s="360" t="s">
        <v>2884</v>
      </c>
      <c r="D325" s="53" t="s">
        <v>473</v>
      </c>
      <c r="E325" s="53"/>
      <c r="F325" s="9" t="s">
        <v>472</v>
      </c>
      <c r="G325" s="9"/>
      <c r="H325" s="56">
        <v>691</v>
      </c>
      <c r="I325" s="9" t="s">
        <v>45</v>
      </c>
      <c r="J325" s="359" t="str">
        <f>IF(ISBLANK(INDEX('Policy Characteristics'!D:D,MATCH($C325,'Policy Characteristics'!$C:$C,0))),"",INDEX('Policy Characteristics'!D:D,MATCH($C325,'Policy Characteristics'!$C:$C,0)))</f>
        <v>Subsidy for Capacity Construction</v>
      </c>
      <c r="K325" s="357" t="str">
        <f>IF(ISBLANK(INDEX('Policy Characteristics'!E:E,MATCH($C325,'Policy Characteristics'!$C:$C,0))),"",INDEX('Policy Characteristics'!E:E,MATCH($C325,'Policy Characteristics'!$C:$C,0)))</f>
        <v>elec capacity construction subsidy</v>
      </c>
      <c r="L325" s="379">
        <f>IF(ISBLANK(INDEX('Policy Characteristics'!F:F,MATCH($C325,'Policy Characteristics'!$C:$C,0))),"",INDEX('Policy Characteristics'!F:F,MATCH($C325,'Policy Characteristics'!$C:$C,0)))</f>
        <v>0</v>
      </c>
      <c r="M325" s="379">
        <f>IF(ISBLANK(INDEX('Policy Characteristics'!G:G,MATCH($C325,'Policy Characteristics'!$C:$C,0))),"",INDEX('Policy Characteristics'!G:G,MATCH($C325,'Policy Characteristics'!$C:$C,0)))</f>
        <v>0.95</v>
      </c>
      <c r="N325" s="379">
        <f>IF(ISBLANK(INDEX('Policy Characteristics'!H:H,MATCH($C325,'Policy Characteristics'!$C:$C,0))),"",INDEX('Policy Characteristics'!H:H,MATCH($C325,'Policy Characteristics'!$C:$C,0)))</f>
        <v>0.01</v>
      </c>
      <c r="O325" s="357" t="str">
        <f>IF(ISBLANK(INDEX('Policy Characteristics'!I:I,MATCH($C325,'Policy Characteristics'!$C:$C,0))),"",INDEX('Policy Characteristics'!I:I,MATCH($C325,'Policy Characteristics'!$C:$C,0)))</f>
        <v>% of construction cost</v>
      </c>
      <c r="P325" s="357" t="str">
        <f>IF(ISBLANK(INDEX('Policy Characteristics'!J:J,MATCH($C325,'Policy Characteristics'!$C:$C,0))),"",INDEX('Policy Characteristics'!J:J,MATCH($C325,'Policy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5" s="357" t="str">
        <f>IF(ISBLANK(INDEX('Policy Characteristics'!K:K,MATCH($C325,'Policy Characteristics'!$C:$C,0))),"",INDEX('Policy Characteristics'!K:K,MATCH($C325,'Policy Characteristics'!$C:$C,0)))</f>
        <v>electricity-sector-main.html#subsidies</v>
      </c>
      <c r="R325" s="357" t="str">
        <f>IF(ISBLANK(INDEX('Policy Characteristics'!L:L,MATCH($C325,'Policy Characteristics'!$C:$C,0))),"",INDEX('Policy Characteristics'!L:L,MATCH($C325,'Policy Characteristics'!$C:$C,0)))</f>
        <v/>
      </c>
    </row>
    <row r="326" spans="1:18" s="2" customFormat="1" x14ac:dyDescent="0.35">
      <c r="A326" s="357" t="str">
        <f>IF(ISBLANK(INDEX('Policy Characteristics'!A:A,MATCH($C326,'Policy Characteristics'!$C:$C,0))),"",INDEX('Policy Characteristics'!A:A,MATCH($C326,'Policy Characteristics'!$C:$C,0)))</f>
        <v>Electricity Supply</v>
      </c>
      <c r="B326" s="357" t="str">
        <f>IF(ISBLANK(INDEX('Policy Characteristics'!B:B,MATCH($C326,'Policy Characteristics'!$C:$C,0))),"",INDEX('Policy Characteristics'!B:B,MATCH($C326,'Policy Characteristics'!$C:$C,0)))</f>
        <v>Subsidy for Capacity Construction</v>
      </c>
      <c r="C326" s="363" t="str">
        <f t="shared" ref="C326:C340" si="26">C$325</f>
        <v>Perc Subsidy for Elec Capacity Construction</v>
      </c>
      <c r="D326" s="9" t="s">
        <v>327</v>
      </c>
      <c r="E326" s="55"/>
      <c r="F326" s="9" t="s">
        <v>328</v>
      </c>
      <c r="G326" s="9"/>
      <c r="H326" s="56">
        <v>692</v>
      </c>
      <c r="I326" s="9" t="s">
        <v>45</v>
      </c>
      <c r="J326" s="359" t="str">
        <f>IF(ISBLANK(INDEX('Policy Characteristics'!D:D,MATCH($C326,'Policy Characteristics'!$C:$C,0))),"",INDEX('Policy Characteristics'!D:D,MATCH($C326,'Policy Characteristics'!$C:$C,0)))</f>
        <v>Subsidy for Capacity Construction</v>
      </c>
      <c r="K326" s="357" t="str">
        <f>IF(ISBLANK(INDEX('Policy Characteristics'!E:E,MATCH($C326,'Policy Characteristics'!$C:$C,0))),"",INDEX('Policy Characteristics'!E:E,MATCH($C326,'Policy Characteristics'!$C:$C,0)))</f>
        <v>elec capacity construction subsidy</v>
      </c>
      <c r="L326" s="379">
        <f>IF(ISBLANK(INDEX('Policy Characteristics'!F:F,MATCH($C326,'Policy Characteristics'!$C:$C,0))),"",INDEX('Policy Characteristics'!F:F,MATCH($C326,'Policy Characteristics'!$C:$C,0)))</f>
        <v>0</v>
      </c>
      <c r="M326" s="379">
        <f>IF(ISBLANK(INDEX('Policy Characteristics'!G:G,MATCH($C326,'Policy Characteristics'!$C:$C,0))),"",INDEX('Policy Characteristics'!G:G,MATCH($C326,'Policy Characteristics'!$C:$C,0)))</f>
        <v>0.95</v>
      </c>
      <c r="N326" s="379">
        <f>IF(ISBLANK(INDEX('Policy Characteristics'!H:H,MATCH($C326,'Policy Characteristics'!$C:$C,0))),"",INDEX('Policy Characteristics'!H:H,MATCH($C326,'Policy Characteristics'!$C:$C,0)))</f>
        <v>0.01</v>
      </c>
      <c r="O326" s="357" t="str">
        <f>IF(ISBLANK(INDEX('Policy Characteristics'!I:I,MATCH($C326,'Policy Characteristics'!$C:$C,0))),"",INDEX('Policy Characteristics'!I:I,MATCH($C326,'Policy Characteristics'!$C:$C,0)))</f>
        <v>% of construction cost</v>
      </c>
      <c r="P326" s="357" t="str">
        <f>IF(ISBLANK(INDEX('Policy Characteristics'!J:J,MATCH($C326,'Policy Characteristics'!$C:$C,0))),"",INDEX('Policy Characteristics'!J:J,MATCH($C326,'Policy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6" s="357" t="str">
        <f>IF(ISBLANK(INDEX('Policy Characteristics'!K:K,MATCH($C326,'Policy Characteristics'!$C:$C,0))),"",INDEX('Policy Characteristics'!K:K,MATCH($C326,'Policy Characteristics'!$C:$C,0)))</f>
        <v>electricity-sector-main.html#subsidies</v>
      </c>
      <c r="R326" s="357" t="str">
        <f>IF(ISBLANK(INDEX('Policy Characteristics'!L:L,MATCH($C326,'Policy Characteristics'!$C:$C,0))),"",INDEX('Policy Characteristics'!L:L,MATCH($C326,'Policy Characteristics'!$C:$C,0)))</f>
        <v/>
      </c>
    </row>
    <row r="327" spans="1:18" s="2" customFormat="1" x14ac:dyDescent="0.35">
      <c r="A327" s="357" t="str">
        <f>IF(ISBLANK(INDEX('Policy Characteristics'!A:A,MATCH($C327,'Policy Characteristics'!$C:$C,0))),"",INDEX('Policy Characteristics'!A:A,MATCH($C327,'Policy Characteristics'!$C:$C,0)))</f>
        <v>Electricity Supply</v>
      </c>
      <c r="B327" s="357" t="str">
        <f>IF(ISBLANK(INDEX('Policy Characteristics'!B:B,MATCH($C327,'Policy Characteristics'!$C:$C,0))),"",INDEX('Policy Characteristics'!B:B,MATCH($C327,'Policy Characteristics'!$C:$C,0)))</f>
        <v>Subsidy for Capacity Construction</v>
      </c>
      <c r="C327" s="363" t="str">
        <f t="shared" si="26"/>
        <v>Perc Subsidy for Elec Capacity Construction</v>
      </c>
      <c r="D327" s="9" t="s">
        <v>77</v>
      </c>
      <c r="E327" s="55"/>
      <c r="F327" s="9" t="s">
        <v>89</v>
      </c>
      <c r="G327" s="9"/>
      <c r="H327" s="56">
        <v>517</v>
      </c>
      <c r="I327" s="9" t="s">
        <v>44</v>
      </c>
      <c r="J327" s="359" t="str">
        <f>IF(ISBLANK(INDEX('Policy Characteristics'!D:D,MATCH($C327,'Policy Characteristics'!$C:$C,0))),"",INDEX('Policy Characteristics'!D:D,MATCH($C327,'Policy Characteristics'!$C:$C,0)))</f>
        <v>Subsidy for Capacity Construction</v>
      </c>
      <c r="K327" s="357" t="str">
        <f>IF(ISBLANK(INDEX('Policy Characteristics'!E:E,MATCH($C327,'Policy Characteristics'!$C:$C,0))),"",INDEX('Policy Characteristics'!E:E,MATCH($C327,'Policy Characteristics'!$C:$C,0)))</f>
        <v>elec capacity construction subsidy</v>
      </c>
      <c r="L327" s="379">
        <f>IF(ISBLANK(INDEX('Policy Characteristics'!F:F,MATCH($C327,'Policy Characteristics'!$C:$C,0))),"",INDEX('Policy Characteristics'!F:F,MATCH($C327,'Policy Characteristics'!$C:$C,0)))</f>
        <v>0</v>
      </c>
      <c r="M327" s="379">
        <f>IF(ISBLANK(INDEX('Policy Characteristics'!G:G,MATCH($C327,'Policy Characteristics'!$C:$C,0))),"",INDEX('Policy Characteristics'!G:G,MATCH($C327,'Policy Characteristics'!$C:$C,0)))</f>
        <v>0.95</v>
      </c>
      <c r="N327" s="379">
        <f>IF(ISBLANK(INDEX('Policy Characteristics'!H:H,MATCH($C327,'Policy Characteristics'!$C:$C,0))),"",INDEX('Policy Characteristics'!H:H,MATCH($C327,'Policy Characteristics'!$C:$C,0)))</f>
        <v>0.01</v>
      </c>
      <c r="O327" s="357" t="str">
        <f>IF(ISBLANK(INDEX('Policy Characteristics'!I:I,MATCH($C327,'Policy Characteristics'!$C:$C,0))),"",INDEX('Policy Characteristics'!I:I,MATCH($C327,'Policy Characteristics'!$C:$C,0)))</f>
        <v>% of construction cost</v>
      </c>
      <c r="P327" s="357" t="str">
        <f>IF(ISBLANK(INDEX('Policy Characteristics'!J:J,MATCH($C327,'Policy Characteristics'!$C:$C,0))),"",INDEX('Policy Characteristics'!J:J,MATCH($C327,'Policy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7" s="357" t="str">
        <f>IF(ISBLANK(INDEX('Policy Characteristics'!K:K,MATCH($C327,'Policy Characteristics'!$C:$C,0))),"",INDEX('Policy Characteristics'!K:K,MATCH($C327,'Policy Characteristics'!$C:$C,0)))</f>
        <v>electricity-sector-main.html#subsidies</v>
      </c>
      <c r="R327" s="357" t="str">
        <f>IF(ISBLANK(INDEX('Policy Characteristics'!L:L,MATCH($C327,'Policy Characteristics'!$C:$C,0))),"",INDEX('Policy Characteristics'!L:L,MATCH($C327,'Policy Characteristics'!$C:$C,0)))</f>
        <v/>
      </c>
    </row>
    <row r="328" spans="1:18" s="2" customFormat="1" x14ac:dyDescent="0.35">
      <c r="A328" s="357" t="str">
        <f>IF(ISBLANK(INDEX('Policy Characteristics'!A:A,MATCH($C328,'Policy Characteristics'!$C:$C,0))),"",INDEX('Policy Characteristics'!A:A,MATCH($C328,'Policy Characteristics'!$C:$C,0)))</f>
        <v>Electricity Supply</v>
      </c>
      <c r="B328" s="357" t="str">
        <f>IF(ISBLANK(INDEX('Policy Characteristics'!B:B,MATCH($C328,'Policy Characteristics'!$C:$C,0))),"",INDEX('Policy Characteristics'!B:B,MATCH($C328,'Policy Characteristics'!$C:$C,0)))</f>
        <v>Subsidy for Capacity Construction</v>
      </c>
      <c r="C328" s="363" t="str">
        <f t="shared" si="26"/>
        <v>Perc Subsidy for Elec Capacity Construction</v>
      </c>
      <c r="D328" s="9" t="s">
        <v>78</v>
      </c>
      <c r="E328" s="55"/>
      <c r="F328" s="9" t="s">
        <v>90</v>
      </c>
      <c r="G328" s="9"/>
      <c r="H328" s="56">
        <v>693</v>
      </c>
      <c r="I328" s="9" t="s">
        <v>45</v>
      </c>
      <c r="J328" s="359" t="str">
        <f>IF(ISBLANK(INDEX('Policy Characteristics'!D:D,MATCH($C328,'Policy Characteristics'!$C:$C,0))),"",INDEX('Policy Characteristics'!D:D,MATCH($C328,'Policy Characteristics'!$C:$C,0)))</f>
        <v>Subsidy for Capacity Construction</v>
      </c>
      <c r="K328" s="357" t="str">
        <f>IF(ISBLANK(INDEX('Policy Characteristics'!E:E,MATCH($C328,'Policy Characteristics'!$C:$C,0))),"",INDEX('Policy Characteristics'!E:E,MATCH($C328,'Policy Characteristics'!$C:$C,0)))</f>
        <v>elec capacity construction subsidy</v>
      </c>
      <c r="L328" s="379">
        <f>IF(ISBLANK(INDEX('Policy Characteristics'!F:F,MATCH($C328,'Policy Characteristics'!$C:$C,0))),"",INDEX('Policy Characteristics'!F:F,MATCH($C328,'Policy Characteristics'!$C:$C,0)))</f>
        <v>0</v>
      </c>
      <c r="M328" s="379">
        <f>IF(ISBLANK(INDEX('Policy Characteristics'!G:G,MATCH($C328,'Policy Characteristics'!$C:$C,0))),"",INDEX('Policy Characteristics'!G:G,MATCH($C328,'Policy Characteristics'!$C:$C,0)))</f>
        <v>0.95</v>
      </c>
      <c r="N328" s="379">
        <f>IF(ISBLANK(INDEX('Policy Characteristics'!H:H,MATCH($C328,'Policy Characteristics'!$C:$C,0))),"",INDEX('Policy Characteristics'!H:H,MATCH($C328,'Policy Characteristics'!$C:$C,0)))</f>
        <v>0.01</v>
      </c>
      <c r="O328" s="357" t="str">
        <f>IF(ISBLANK(INDEX('Policy Characteristics'!I:I,MATCH($C328,'Policy Characteristics'!$C:$C,0))),"",INDEX('Policy Characteristics'!I:I,MATCH($C328,'Policy Characteristics'!$C:$C,0)))</f>
        <v>% of construction cost</v>
      </c>
      <c r="P328" s="357" t="str">
        <f>IF(ISBLANK(INDEX('Policy Characteristics'!J:J,MATCH($C328,'Policy Characteristics'!$C:$C,0))),"",INDEX('Policy Characteristics'!J:J,MATCH($C328,'Policy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8" s="357" t="str">
        <f>IF(ISBLANK(INDEX('Policy Characteristics'!K:K,MATCH($C328,'Policy Characteristics'!$C:$C,0))),"",INDEX('Policy Characteristics'!K:K,MATCH($C328,'Policy Characteristics'!$C:$C,0)))</f>
        <v>electricity-sector-main.html#subsidies</v>
      </c>
      <c r="R328" s="357" t="str">
        <f>IF(ISBLANK(INDEX('Policy Characteristics'!L:L,MATCH($C328,'Policy Characteristics'!$C:$C,0))),"",INDEX('Policy Characteristics'!L:L,MATCH($C328,'Policy Characteristics'!$C:$C,0)))</f>
        <v/>
      </c>
    </row>
    <row r="329" spans="1:18" s="2" customFormat="1" x14ac:dyDescent="0.35">
      <c r="A329" s="357" t="str">
        <f>IF(ISBLANK(INDEX('Policy Characteristics'!A:A,MATCH($C329,'Policy Characteristics'!$C:$C,0))),"",INDEX('Policy Characteristics'!A:A,MATCH($C329,'Policy Characteristics'!$C:$C,0)))</f>
        <v>Electricity Supply</v>
      </c>
      <c r="B329" s="357" t="str">
        <f>IF(ISBLANK(INDEX('Policy Characteristics'!B:B,MATCH($C329,'Policy Characteristics'!$C:$C,0))),"",INDEX('Policy Characteristics'!B:B,MATCH($C329,'Policy Characteristics'!$C:$C,0)))</f>
        <v>Subsidy for Capacity Construction</v>
      </c>
      <c r="C329" s="363" t="str">
        <f t="shared" si="26"/>
        <v>Perc Subsidy for Elec Capacity Construction</v>
      </c>
      <c r="D329" s="9" t="s">
        <v>474</v>
      </c>
      <c r="E329" s="55"/>
      <c r="F329" s="9" t="s">
        <v>477</v>
      </c>
      <c r="G329" s="9"/>
      <c r="H329" s="56">
        <v>518</v>
      </c>
      <c r="I329" s="9" t="s">
        <v>44</v>
      </c>
      <c r="J329" s="359" t="str">
        <f>IF(ISBLANK(INDEX('Policy Characteristics'!D:D,MATCH($C329,'Policy Characteristics'!$C:$C,0))),"",INDEX('Policy Characteristics'!D:D,MATCH($C329,'Policy Characteristics'!$C:$C,0)))</f>
        <v>Subsidy for Capacity Construction</v>
      </c>
      <c r="K329" s="357" t="str">
        <f>IF(ISBLANK(INDEX('Policy Characteristics'!E:E,MATCH($C329,'Policy Characteristics'!$C:$C,0))),"",INDEX('Policy Characteristics'!E:E,MATCH($C329,'Policy Characteristics'!$C:$C,0)))</f>
        <v>elec capacity construction subsidy</v>
      </c>
      <c r="L329" s="379">
        <f>IF(ISBLANK(INDEX('Policy Characteristics'!F:F,MATCH($C329,'Policy Characteristics'!$C:$C,0))),"",INDEX('Policy Characteristics'!F:F,MATCH($C329,'Policy Characteristics'!$C:$C,0)))</f>
        <v>0</v>
      </c>
      <c r="M329" s="379">
        <f>IF(ISBLANK(INDEX('Policy Characteristics'!G:G,MATCH($C329,'Policy Characteristics'!$C:$C,0))),"",INDEX('Policy Characteristics'!G:G,MATCH($C329,'Policy Characteristics'!$C:$C,0)))</f>
        <v>0.95</v>
      </c>
      <c r="N329" s="379">
        <f>IF(ISBLANK(INDEX('Policy Characteristics'!H:H,MATCH($C329,'Policy Characteristics'!$C:$C,0))),"",INDEX('Policy Characteristics'!H:H,MATCH($C329,'Policy Characteristics'!$C:$C,0)))</f>
        <v>0.01</v>
      </c>
      <c r="O329" s="357" t="str">
        <f>IF(ISBLANK(INDEX('Policy Characteristics'!I:I,MATCH($C329,'Policy Characteristics'!$C:$C,0))),"",INDEX('Policy Characteristics'!I:I,MATCH($C329,'Policy Characteristics'!$C:$C,0)))</f>
        <v>% of construction cost</v>
      </c>
      <c r="P329" s="357" t="str">
        <f>IF(ISBLANK(INDEX('Policy Characteristics'!J:J,MATCH($C329,'Policy Characteristics'!$C:$C,0))),"",INDEX('Policy Characteristics'!J:J,MATCH($C329,'Policy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9" s="357" t="str">
        <f>IF(ISBLANK(INDEX('Policy Characteristics'!K:K,MATCH($C329,'Policy Characteristics'!$C:$C,0))),"",INDEX('Policy Characteristics'!K:K,MATCH($C329,'Policy Characteristics'!$C:$C,0)))</f>
        <v>electricity-sector-main.html#subsidies</v>
      </c>
      <c r="R329" s="357" t="str">
        <f>IF(ISBLANK(INDEX('Policy Characteristics'!L:L,MATCH($C329,'Policy Characteristics'!$C:$C,0))),"",INDEX('Policy Characteristics'!L:L,MATCH($C329,'Policy Characteristics'!$C:$C,0)))</f>
        <v/>
      </c>
    </row>
    <row r="330" spans="1:18" s="2" customFormat="1" x14ac:dyDescent="0.35">
      <c r="A330" s="357" t="str">
        <f>IF(ISBLANK(INDEX('Policy Characteristics'!A:A,MATCH($C330,'Policy Characteristics'!$C:$C,0))),"",INDEX('Policy Characteristics'!A:A,MATCH($C330,'Policy Characteristics'!$C:$C,0)))</f>
        <v>Electricity Supply</v>
      </c>
      <c r="B330" s="357" t="str">
        <f>IF(ISBLANK(INDEX('Policy Characteristics'!B:B,MATCH($C330,'Policy Characteristics'!$C:$C,0))),"",INDEX('Policy Characteristics'!B:B,MATCH($C330,'Policy Characteristics'!$C:$C,0)))</f>
        <v>Subsidy for Capacity Construction</v>
      </c>
      <c r="C330" s="363" t="str">
        <f t="shared" si="26"/>
        <v>Perc Subsidy for Elec Capacity Construction</v>
      </c>
      <c r="D330" s="9" t="s">
        <v>79</v>
      </c>
      <c r="E330" s="55"/>
      <c r="F330" s="9" t="s">
        <v>91</v>
      </c>
      <c r="G330" s="9"/>
      <c r="H330" s="56">
        <v>519</v>
      </c>
      <c r="I330" s="9" t="s">
        <v>44</v>
      </c>
      <c r="J330" s="359" t="str">
        <f>IF(ISBLANK(INDEX('Policy Characteristics'!D:D,MATCH($C330,'Policy Characteristics'!$C:$C,0))),"",INDEX('Policy Characteristics'!D:D,MATCH($C330,'Policy Characteristics'!$C:$C,0)))</f>
        <v>Subsidy for Capacity Construction</v>
      </c>
      <c r="K330" s="357" t="str">
        <f>IF(ISBLANK(INDEX('Policy Characteristics'!E:E,MATCH($C330,'Policy Characteristics'!$C:$C,0))),"",INDEX('Policy Characteristics'!E:E,MATCH($C330,'Policy Characteristics'!$C:$C,0)))</f>
        <v>elec capacity construction subsidy</v>
      </c>
      <c r="L330" s="379">
        <f>IF(ISBLANK(INDEX('Policy Characteristics'!F:F,MATCH($C330,'Policy Characteristics'!$C:$C,0))),"",INDEX('Policy Characteristics'!F:F,MATCH($C330,'Policy Characteristics'!$C:$C,0)))</f>
        <v>0</v>
      </c>
      <c r="M330" s="379">
        <f>IF(ISBLANK(INDEX('Policy Characteristics'!G:G,MATCH($C330,'Policy Characteristics'!$C:$C,0))),"",INDEX('Policy Characteristics'!G:G,MATCH($C330,'Policy Characteristics'!$C:$C,0)))</f>
        <v>0.95</v>
      </c>
      <c r="N330" s="379">
        <f>IF(ISBLANK(INDEX('Policy Characteristics'!H:H,MATCH($C330,'Policy Characteristics'!$C:$C,0))),"",INDEX('Policy Characteristics'!H:H,MATCH($C330,'Policy Characteristics'!$C:$C,0)))</f>
        <v>0.01</v>
      </c>
      <c r="O330" s="357" t="str">
        <f>IF(ISBLANK(INDEX('Policy Characteristics'!I:I,MATCH($C330,'Policy Characteristics'!$C:$C,0))),"",INDEX('Policy Characteristics'!I:I,MATCH($C330,'Policy Characteristics'!$C:$C,0)))</f>
        <v>% of construction cost</v>
      </c>
      <c r="P330" s="357" t="str">
        <f>IF(ISBLANK(INDEX('Policy Characteristics'!J:J,MATCH($C330,'Policy Characteristics'!$C:$C,0))),"",INDEX('Policy Characteristics'!J:J,MATCH($C330,'Policy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0" s="357" t="str">
        <f>IF(ISBLANK(INDEX('Policy Characteristics'!K:K,MATCH($C330,'Policy Characteristics'!$C:$C,0))),"",INDEX('Policy Characteristics'!K:K,MATCH($C330,'Policy Characteristics'!$C:$C,0)))</f>
        <v>electricity-sector-main.html#subsidies</v>
      </c>
      <c r="R330" s="357" t="str">
        <f>IF(ISBLANK(INDEX('Policy Characteristics'!L:L,MATCH($C330,'Policy Characteristics'!$C:$C,0))),"",INDEX('Policy Characteristics'!L:L,MATCH($C330,'Policy Characteristics'!$C:$C,0)))</f>
        <v/>
      </c>
    </row>
    <row r="331" spans="1:18" s="2" customFormat="1" x14ac:dyDescent="0.35">
      <c r="A331" s="357" t="str">
        <f>IF(ISBLANK(INDEX('Policy Characteristics'!A:A,MATCH($C331,'Policy Characteristics'!$C:$C,0))),"",INDEX('Policy Characteristics'!A:A,MATCH($C331,'Policy Characteristics'!$C:$C,0)))</f>
        <v>Electricity Supply</v>
      </c>
      <c r="B331" s="357" t="str">
        <f>IF(ISBLANK(INDEX('Policy Characteristics'!B:B,MATCH($C331,'Policy Characteristics'!$C:$C,0))),"",INDEX('Policy Characteristics'!B:B,MATCH($C331,'Policy Characteristics'!$C:$C,0)))</f>
        <v>Subsidy for Capacity Construction</v>
      </c>
      <c r="C331" s="363" t="str">
        <f t="shared" si="26"/>
        <v>Perc Subsidy for Elec Capacity Construction</v>
      </c>
      <c r="D331" s="9" t="s">
        <v>80</v>
      </c>
      <c r="E331" s="55"/>
      <c r="F331" s="9" t="s">
        <v>92</v>
      </c>
      <c r="G331" s="9"/>
      <c r="H331" s="56">
        <v>520</v>
      </c>
      <c r="I331" s="9" t="s">
        <v>44</v>
      </c>
      <c r="J331" s="359" t="str">
        <f>IF(ISBLANK(INDEX('Policy Characteristics'!D:D,MATCH($C331,'Policy Characteristics'!$C:$C,0))),"",INDEX('Policy Characteristics'!D:D,MATCH($C331,'Policy Characteristics'!$C:$C,0)))</f>
        <v>Subsidy for Capacity Construction</v>
      </c>
      <c r="K331" s="357" t="str">
        <f>IF(ISBLANK(INDEX('Policy Characteristics'!E:E,MATCH($C331,'Policy Characteristics'!$C:$C,0))),"",INDEX('Policy Characteristics'!E:E,MATCH($C331,'Policy Characteristics'!$C:$C,0)))</f>
        <v>elec capacity construction subsidy</v>
      </c>
      <c r="L331" s="379">
        <f>IF(ISBLANK(INDEX('Policy Characteristics'!F:F,MATCH($C331,'Policy Characteristics'!$C:$C,0))),"",INDEX('Policy Characteristics'!F:F,MATCH($C331,'Policy Characteristics'!$C:$C,0)))</f>
        <v>0</v>
      </c>
      <c r="M331" s="379">
        <f>IF(ISBLANK(INDEX('Policy Characteristics'!G:G,MATCH($C331,'Policy Characteristics'!$C:$C,0))),"",INDEX('Policy Characteristics'!G:G,MATCH($C331,'Policy Characteristics'!$C:$C,0)))</f>
        <v>0.95</v>
      </c>
      <c r="N331" s="379">
        <f>IF(ISBLANK(INDEX('Policy Characteristics'!H:H,MATCH($C331,'Policy Characteristics'!$C:$C,0))),"",INDEX('Policy Characteristics'!H:H,MATCH($C331,'Policy Characteristics'!$C:$C,0)))</f>
        <v>0.01</v>
      </c>
      <c r="O331" s="357" t="str">
        <f>IF(ISBLANK(INDEX('Policy Characteristics'!I:I,MATCH($C331,'Policy Characteristics'!$C:$C,0))),"",INDEX('Policy Characteristics'!I:I,MATCH($C331,'Policy Characteristics'!$C:$C,0)))</f>
        <v>% of construction cost</v>
      </c>
      <c r="P331" s="357" t="str">
        <f>IF(ISBLANK(INDEX('Policy Characteristics'!J:J,MATCH($C331,'Policy Characteristics'!$C:$C,0))),"",INDEX('Policy Characteristics'!J:J,MATCH($C331,'Policy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1" s="357" t="str">
        <f>IF(ISBLANK(INDEX('Policy Characteristics'!K:K,MATCH($C331,'Policy Characteristics'!$C:$C,0))),"",INDEX('Policy Characteristics'!K:K,MATCH($C331,'Policy Characteristics'!$C:$C,0)))</f>
        <v>electricity-sector-main.html#subsidies</v>
      </c>
      <c r="R331" s="357" t="str">
        <f>IF(ISBLANK(INDEX('Policy Characteristics'!L:L,MATCH($C331,'Policy Characteristics'!$C:$C,0))),"",INDEX('Policy Characteristics'!L:L,MATCH($C331,'Policy Characteristics'!$C:$C,0)))</f>
        <v/>
      </c>
    </row>
    <row r="332" spans="1:18" s="2" customFormat="1" x14ac:dyDescent="0.35">
      <c r="A332" s="357" t="str">
        <f>IF(ISBLANK(INDEX('Policy Characteristics'!A:A,MATCH($C332,'Policy Characteristics'!$C:$C,0))),"",INDEX('Policy Characteristics'!A:A,MATCH($C332,'Policy Characteristics'!$C:$C,0)))</f>
        <v>Electricity Supply</v>
      </c>
      <c r="B332" s="357" t="str">
        <f>IF(ISBLANK(INDEX('Policy Characteristics'!B:B,MATCH($C332,'Policy Characteristics'!$C:$C,0))),"",INDEX('Policy Characteristics'!B:B,MATCH($C332,'Policy Characteristics'!$C:$C,0)))</f>
        <v>Subsidy for Capacity Construction</v>
      </c>
      <c r="C332" s="363" t="str">
        <f t="shared" si="26"/>
        <v>Perc Subsidy for Elec Capacity Construction</v>
      </c>
      <c r="D332" s="9" t="s">
        <v>81</v>
      </c>
      <c r="E332" s="55"/>
      <c r="F332" s="9" t="s">
        <v>93</v>
      </c>
      <c r="G332" s="9"/>
      <c r="H332" s="56">
        <v>521</v>
      </c>
      <c r="I332" s="9" t="s">
        <v>44</v>
      </c>
      <c r="J332" s="359" t="str">
        <f>IF(ISBLANK(INDEX('Policy Characteristics'!D:D,MATCH($C332,'Policy Characteristics'!$C:$C,0))),"",INDEX('Policy Characteristics'!D:D,MATCH($C332,'Policy Characteristics'!$C:$C,0)))</f>
        <v>Subsidy for Capacity Construction</v>
      </c>
      <c r="K332" s="357" t="str">
        <f>IF(ISBLANK(INDEX('Policy Characteristics'!E:E,MATCH($C332,'Policy Characteristics'!$C:$C,0))),"",INDEX('Policy Characteristics'!E:E,MATCH($C332,'Policy Characteristics'!$C:$C,0)))</f>
        <v>elec capacity construction subsidy</v>
      </c>
      <c r="L332" s="379">
        <f>IF(ISBLANK(INDEX('Policy Characteristics'!F:F,MATCH($C332,'Policy Characteristics'!$C:$C,0))),"",INDEX('Policy Characteristics'!F:F,MATCH($C332,'Policy Characteristics'!$C:$C,0)))</f>
        <v>0</v>
      </c>
      <c r="M332" s="379">
        <f>IF(ISBLANK(INDEX('Policy Characteristics'!G:G,MATCH($C332,'Policy Characteristics'!$C:$C,0))),"",INDEX('Policy Characteristics'!G:G,MATCH($C332,'Policy Characteristics'!$C:$C,0)))</f>
        <v>0.95</v>
      </c>
      <c r="N332" s="379">
        <f>IF(ISBLANK(INDEX('Policy Characteristics'!H:H,MATCH($C332,'Policy Characteristics'!$C:$C,0))),"",INDEX('Policy Characteristics'!H:H,MATCH($C332,'Policy Characteristics'!$C:$C,0)))</f>
        <v>0.01</v>
      </c>
      <c r="O332" s="357" t="str">
        <f>IF(ISBLANK(INDEX('Policy Characteristics'!I:I,MATCH($C332,'Policy Characteristics'!$C:$C,0))),"",INDEX('Policy Characteristics'!I:I,MATCH($C332,'Policy Characteristics'!$C:$C,0)))</f>
        <v>% of construction cost</v>
      </c>
      <c r="P332" s="357" t="str">
        <f>IF(ISBLANK(INDEX('Policy Characteristics'!J:J,MATCH($C332,'Policy Characteristics'!$C:$C,0))),"",INDEX('Policy Characteristics'!J:J,MATCH($C332,'Policy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2" s="357" t="str">
        <f>IF(ISBLANK(INDEX('Policy Characteristics'!K:K,MATCH($C332,'Policy Characteristics'!$C:$C,0))),"",INDEX('Policy Characteristics'!K:K,MATCH($C332,'Policy Characteristics'!$C:$C,0)))</f>
        <v>electricity-sector-main.html#subsidies</v>
      </c>
      <c r="R332" s="357" t="str">
        <f>IF(ISBLANK(INDEX('Policy Characteristics'!L:L,MATCH($C332,'Policy Characteristics'!$C:$C,0))),"",INDEX('Policy Characteristics'!L:L,MATCH($C332,'Policy Characteristics'!$C:$C,0)))</f>
        <v/>
      </c>
    </row>
    <row r="333" spans="1:18" s="2" customFormat="1" x14ac:dyDescent="0.35">
      <c r="A333" s="357" t="str">
        <f>IF(ISBLANK(INDEX('Policy Characteristics'!A:A,MATCH($C333,'Policy Characteristics'!$C:$C,0))),"",INDEX('Policy Characteristics'!A:A,MATCH($C333,'Policy Characteristics'!$C:$C,0)))</f>
        <v>Electricity Supply</v>
      </c>
      <c r="B333" s="357" t="str">
        <f>IF(ISBLANK(INDEX('Policy Characteristics'!B:B,MATCH($C333,'Policy Characteristics'!$C:$C,0))),"",INDEX('Policy Characteristics'!B:B,MATCH($C333,'Policy Characteristics'!$C:$C,0)))</f>
        <v>Subsidy for Capacity Construction</v>
      </c>
      <c r="C333" s="363" t="str">
        <f t="shared" si="26"/>
        <v>Perc Subsidy for Elec Capacity Construction</v>
      </c>
      <c r="D333" s="9" t="s">
        <v>2476</v>
      </c>
      <c r="E333" s="55"/>
      <c r="F333" s="53" t="s">
        <v>462</v>
      </c>
      <c r="G333" s="9"/>
      <c r="H333" s="56">
        <v>1598</v>
      </c>
      <c r="I333" s="9" t="s">
        <v>44</v>
      </c>
      <c r="J333" s="359" t="str">
        <f>IF(ISBLANK(INDEX('Policy Characteristics'!D:D,MATCH($C333,'Policy Characteristics'!$C:$C,0))),"",INDEX('Policy Characteristics'!D:D,MATCH($C333,'Policy Characteristics'!$C:$C,0)))</f>
        <v>Subsidy for Capacity Construction</v>
      </c>
      <c r="K333" s="357" t="str">
        <f>IF(ISBLANK(INDEX('Policy Characteristics'!E:E,MATCH($C333,'Policy Characteristics'!$C:$C,0))),"",INDEX('Policy Characteristics'!E:E,MATCH($C333,'Policy Characteristics'!$C:$C,0)))</f>
        <v>elec capacity construction subsidy</v>
      </c>
      <c r="L333" s="379">
        <f>IF(ISBLANK(INDEX('Policy Characteristics'!F:F,MATCH($C333,'Policy Characteristics'!$C:$C,0))),"",INDEX('Policy Characteristics'!F:F,MATCH($C333,'Policy Characteristics'!$C:$C,0)))</f>
        <v>0</v>
      </c>
      <c r="M333" s="379">
        <f>IF(ISBLANK(INDEX('Policy Characteristics'!G:G,MATCH($C333,'Policy Characteristics'!$C:$C,0))),"",INDEX('Policy Characteristics'!G:G,MATCH($C333,'Policy Characteristics'!$C:$C,0)))</f>
        <v>0.95</v>
      </c>
      <c r="N333" s="379">
        <f>IF(ISBLANK(INDEX('Policy Characteristics'!H:H,MATCH($C333,'Policy Characteristics'!$C:$C,0))),"",INDEX('Policy Characteristics'!H:H,MATCH($C333,'Policy Characteristics'!$C:$C,0)))</f>
        <v>0.01</v>
      </c>
      <c r="O333" s="357" t="str">
        <f>IF(ISBLANK(INDEX('Policy Characteristics'!I:I,MATCH($C333,'Policy Characteristics'!$C:$C,0))),"",INDEX('Policy Characteristics'!I:I,MATCH($C333,'Policy Characteristics'!$C:$C,0)))</f>
        <v>% of construction cost</v>
      </c>
      <c r="P333" s="357" t="str">
        <f>IF(ISBLANK(INDEX('Policy Characteristics'!J:J,MATCH($C333,'Policy Characteristics'!$C:$C,0))),"",INDEX('Policy Characteristics'!J:J,MATCH($C333,'Policy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3" s="357" t="str">
        <f>IF(ISBLANK(INDEX('Policy Characteristics'!K:K,MATCH($C333,'Policy Characteristics'!$C:$C,0))),"",INDEX('Policy Characteristics'!K:K,MATCH($C333,'Policy Characteristics'!$C:$C,0)))</f>
        <v>electricity-sector-main.html#subsidies</v>
      </c>
      <c r="R333" s="357" t="str">
        <f>IF(ISBLANK(INDEX('Policy Characteristics'!L:L,MATCH($C333,'Policy Characteristics'!$C:$C,0))),"",INDEX('Policy Characteristics'!L:L,MATCH($C333,'Policy Characteristics'!$C:$C,0)))</f>
        <v/>
      </c>
    </row>
    <row r="334" spans="1:18" s="2" customFormat="1" x14ac:dyDescent="0.35">
      <c r="A334" s="357" t="str">
        <f>IF(ISBLANK(INDEX('Policy Characteristics'!A:A,MATCH($C334,'Policy Characteristics'!$C:$C,0))),"",INDEX('Policy Characteristics'!A:A,MATCH($C334,'Policy Characteristics'!$C:$C,0)))</f>
        <v>Electricity Supply</v>
      </c>
      <c r="B334" s="357" t="str">
        <f>IF(ISBLANK(INDEX('Policy Characteristics'!B:B,MATCH($C334,'Policy Characteristics'!$C:$C,0))),"",INDEX('Policy Characteristics'!B:B,MATCH($C334,'Policy Characteristics'!$C:$C,0)))</f>
        <v>Subsidy for Capacity Construction</v>
      </c>
      <c r="C334" s="363" t="str">
        <f t="shared" si="26"/>
        <v>Perc Subsidy for Elec Capacity Construction</v>
      </c>
      <c r="D334" s="9" t="s">
        <v>329</v>
      </c>
      <c r="E334" s="55"/>
      <c r="F334" s="53" t="s">
        <v>331</v>
      </c>
      <c r="G334" s="9"/>
      <c r="H334" s="56">
        <v>1599</v>
      </c>
      <c r="I334" s="9" t="s">
        <v>45</v>
      </c>
      <c r="J334" s="359" t="str">
        <f>IF(ISBLANK(INDEX('Policy Characteristics'!D:D,MATCH($C334,'Policy Characteristics'!$C:$C,0))),"",INDEX('Policy Characteristics'!D:D,MATCH($C334,'Policy Characteristics'!$C:$C,0)))</f>
        <v>Subsidy for Capacity Construction</v>
      </c>
      <c r="K334" s="357" t="str">
        <f>IF(ISBLANK(INDEX('Policy Characteristics'!E:E,MATCH($C334,'Policy Characteristics'!$C:$C,0))),"",INDEX('Policy Characteristics'!E:E,MATCH($C334,'Policy Characteristics'!$C:$C,0)))</f>
        <v>elec capacity construction subsidy</v>
      </c>
      <c r="L334" s="379">
        <f>IF(ISBLANK(INDEX('Policy Characteristics'!F:F,MATCH($C334,'Policy Characteristics'!$C:$C,0))),"",INDEX('Policy Characteristics'!F:F,MATCH($C334,'Policy Characteristics'!$C:$C,0)))</f>
        <v>0</v>
      </c>
      <c r="M334" s="379">
        <f>IF(ISBLANK(INDEX('Policy Characteristics'!G:G,MATCH($C334,'Policy Characteristics'!$C:$C,0))),"",INDEX('Policy Characteristics'!G:G,MATCH($C334,'Policy Characteristics'!$C:$C,0)))</f>
        <v>0.95</v>
      </c>
      <c r="N334" s="379">
        <f>IF(ISBLANK(INDEX('Policy Characteristics'!H:H,MATCH($C334,'Policy Characteristics'!$C:$C,0))),"",INDEX('Policy Characteristics'!H:H,MATCH($C334,'Policy Characteristics'!$C:$C,0)))</f>
        <v>0.01</v>
      </c>
      <c r="O334" s="357" t="str">
        <f>IF(ISBLANK(INDEX('Policy Characteristics'!I:I,MATCH($C334,'Policy Characteristics'!$C:$C,0))),"",INDEX('Policy Characteristics'!I:I,MATCH($C334,'Policy Characteristics'!$C:$C,0)))</f>
        <v>% of construction cost</v>
      </c>
      <c r="P334" s="357" t="str">
        <f>IF(ISBLANK(INDEX('Policy Characteristics'!J:J,MATCH($C334,'Policy Characteristics'!$C:$C,0))),"",INDEX('Policy Characteristics'!J:J,MATCH($C334,'Policy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4" s="357" t="str">
        <f>IF(ISBLANK(INDEX('Policy Characteristics'!K:K,MATCH($C334,'Policy Characteristics'!$C:$C,0))),"",INDEX('Policy Characteristics'!K:K,MATCH($C334,'Policy Characteristics'!$C:$C,0)))</f>
        <v>electricity-sector-main.html#subsidies</v>
      </c>
      <c r="R334" s="357" t="str">
        <f>IF(ISBLANK(INDEX('Policy Characteristics'!L:L,MATCH($C334,'Policy Characteristics'!$C:$C,0))),"",INDEX('Policy Characteristics'!L:L,MATCH($C334,'Policy Characteristics'!$C:$C,0)))</f>
        <v/>
      </c>
    </row>
    <row r="335" spans="1:18" s="2" customFormat="1" x14ac:dyDescent="0.35">
      <c r="A335" s="357" t="str">
        <f>IF(ISBLANK(INDEX('Policy Characteristics'!A:A,MATCH($C335,'Policy Characteristics'!$C:$C,0))),"",INDEX('Policy Characteristics'!A:A,MATCH($C335,'Policy Characteristics'!$C:$C,0)))</f>
        <v>Electricity Supply</v>
      </c>
      <c r="B335" s="357" t="str">
        <f>IF(ISBLANK(INDEX('Policy Characteristics'!B:B,MATCH($C335,'Policy Characteristics'!$C:$C,0))),"",INDEX('Policy Characteristics'!B:B,MATCH($C335,'Policy Characteristics'!$C:$C,0)))</f>
        <v>Subsidy for Capacity Construction</v>
      </c>
      <c r="C335" s="363" t="str">
        <f t="shared" si="26"/>
        <v>Perc Subsidy for Elec Capacity Construction</v>
      </c>
      <c r="D335" s="9" t="s">
        <v>330</v>
      </c>
      <c r="E335" s="55"/>
      <c r="F335" s="53" t="s">
        <v>332</v>
      </c>
      <c r="G335" s="9"/>
      <c r="H335" s="56">
        <v>1600</v>
      </c>
      <c r="I335" s="9" t="s">
        <v>45</v>
      </c>
      <c r="J335" s="359" t="str">
        <f>IF(ISBLANK(INDEX('Policy Characteristics'!D:D,MATCH($C335,'Policy Characteristics'!$C:$C,0))),"",INDEX('Policy Characteristics'!D:D,MATCH($C335,'Policy Characteristics'!$C:$C,0)))</f>
        <v>Subsidy for Capacity Construction</v>
      </c>
      <c r="K335" s="357" t="str">
        <f>IF(ISBLANK(INDEX('Policy Characteristics'!E:E,MATCH($C335,'Policy Characteristics'!$C:$C,0))),"",INDEX('Policy Characteristics'!E:E,MATCH($C335,'Policy Characteristics'!$C:$C,0)))</f>
        <v>elec capacity construction subsidy</v>
      </c>
      <c r="L335" s="379">
        <f>IF(ISBLANK(INDEX('Policy Characteristics'!F:F,MATCH($C335,'Policy Characteristics'!$C:$C,0))),"",INDEX('Policy Characteristics'!F:F,MATCH($C335,'Policy Characteristics'!$C:$C,0)))</f>
        <v>0</v>
      </c>
      <c r="M335" s="379">
        <f>IF(ISBLANK(INDEX('Policy Characteristics'!G:G,MATCH($C335,'Policy Characteristics'!$C:$C,0))),"",INDEX('Policy Characteristics'!G:G,MATCH($C335,'Policy Characteristics'!$C:$C,0)))</f>
        <v>0.95</v>
      </c>
      <c r="N335" s="379">
        <f>IF(ISBLANK(INDEX('Policy Characteristics'!H:H,MATCH($C335,'Policy Characteristics'!$C:$C,0))),"",INDEX('Policy Characteristics'!H:H,MATCH($C335,'Policy Characteristics'!$C:$C,0)))</f>
        <v>0.01</v>
      </c>
      <c r="O335" s="357" t="str">
        <f>IF(ISBLANK(INDEX('Policy Characteristics'!I:I,MATCH($C335,'Policy Characteristics'!$C:$C,0))),"",INDEX('Policy Characteristics'!I:I,MATCH($C335,'Policy Characteristics'!$C:$C,0)))</f>
        <v>% of construction cost</v>
      </c>
      <c r="P335" s="357" t="str">
        <f>IF(ISBLANK(INDEX('Policy Characteristics'!J:J,MATCH($C335,'Policy Characteristics'!$C:$C,0))),"",INDEX('Policy Characteristics'!J:J,MATCH($C335,'Policy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5" s="357" t="str">
        <f>IF(ISBLANK(INDEX('Policy Characteristics'!K:K,MATCH($C335,'Policy Characteristics'!$C:$C,0))),"",INDEX('Policy Characteristics'!K:K,MATCH($C335,'Policy Characteristics'!$C:$C,0)))</f>
        <v>electricity-sector-main.html#subsidies</v>
      </c>
      <c r="R335" s="357" t="str">
        <f>IF(ISBLANK(INDEX('Policy Characteristics'!L:L,MATCH($C335,'Policy Characteristics'!$C:$C,0))),"",INDEX('Policy Characteristics'!L:L,MATCH($C335,'Policy Characteristics'!$C:$C,0)))</f>
        <v/>
      </c>
    </row>
    <row r="336" spans="1:18" s="2" customFormat="1" x14ac:dyDescent="0.35">
      <c r="A336" s="357" t="str">
        <f>IF(ISBLANK(INDEX('Policy Characteristics'!A:A,MATCH($C336,'Policy Characteristics'!$C:$C,0))),"",INDEX('Policy Characteristics'!A:A,MATCH($C336,'Policy Characteristics'!$C:$C,0)))</f>
        <v>Electricity Supply</v>
      </c>
      <c r="B336" s="357" t="str">
        <f>IF(ISBLANK(INDEX('Policy Characteristics'!B:B,MATCH($C336,'Policy Characteristics'!$C:$C,0))),"",INDEX('Policy Characteristics'!B:B,MATCH($C336,'Policy Characteristics'!$C:$C,0)))</f>
        <v>Subsidy for Capacity Construction</v>
      </c>
      <c r="C336" s="363" t="str">
        <f t="shared" si="26"/>
        <v>Perc Subsidy for Elec Capacity Construction</v>
      </c>
      <c r="D336" s="9" t="s">
        <v>470</v>
      </c>
      <c r="E336" s="55"/>
      <c r="F336" s="9" t="s">
        <v>469</v>
      </c>
      <c r="G336" s="9"/>
      <c r="H336" s="56">
        <v>694</v>
      </c>
      <c r="I336" s="9" t="s">
        <v>45</v>
      </c>
      <c r="J336" s="359" t="str">
        <f>IF(ISBLANK(INDEX('Policy Characteristics'!D:D,MATCH($C336,'Policy Characteristics'!$C:$C,0))),"",INDEX('Policy Characteristics'!D:D,MATCH($C336,'Policy Characteristics'!$C:$C,0)))</f>
        <v>Subsidy for Capacity Construction</v>
      </c>
      <c r="K336" s="357" t="str">
        <f>IF(ISBLANK(INDEX('Policy Characteristics'!E:E,MATCH($C336,'Policy Characteristics'!$C:$C,0))),"",INDEX('Policy Characteristics'!E:E,MATCH($C336,'Policy Characteristics'!$C:$C,0)))</f>
        <v>elec capacity construction subsidy</v>
      </c>
      <c r="L336" s="379">
        <f>IF(ISBLANK(INDEX('Policy Characteristics'!F:F,MATCH($C336,'Policy Characteristics'!$C:$C,0))),"",INDEX('Policy Characteristics'!F:F,MATCH($C336,'Policy Characteristics'!$C:$C,0)))</f>
        <v>0</v>
      </c>
      <c r="M336" s="379">
        <f>IF(ISBLANK(INDEX('Policy Characteristics'!G:G,MATCH($C336,'Policy Characteristics'!$C:$C,0))),"",INDEX('Policy Characteristics'!G:G,MATCH($C336,'Policy Characteristics'!$C:$C,0)))</f>
        <v>0.95</v>
      </c>
      <c r="N336" s="379">
        <f>IF(ISBLANK(INDEX('Policy Characteristics'!H:H,MATCH($C336,'Policy Characteristics'!$C:$C,0))),"",INDEX('Policy Characteristics'!H:H,MATCH($C336,'Policy Characteristics'!$C:$C,0)))</f>
        <v>0.01</v>
      </c>
      <c r="O336" s="357" t="str">
        <f>IF(ISBLANK(INDEX('Policy Characteristics'!I:I,MATCH($C336,'Policy Characteristics'!$C:$C,0))),"",INDEX('Policy Characteristics'!I:I,MATCH($C336,'Policy Characteristics'!$C:$C,0)))</f>
        <v>% of construction cost</v>
      </c>
      <c r="P336" s="357" t="str">
        <f>IF(ISBLANK(INDEX('Policy Characteristics'!J:J,MATCH($C336,'Policy Characteristics'!$C:$C,0))),"",INDEX('Policy Characteristics'!J:J,MATCH($C336,'Policy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6" s="357" t="str">
        <f>IF(ISBLANK(INDEX('Policy Characteristics'!K:K,MATCH($C336,'Policy Characteristics'!$C:$C,0))),"",INDEX('Policy Characteristics'!K:K,MATCH($C336,'Policy Characteristics'!$C:$C,0)))</f>
        <v>electricity-sector-main.html#subsidies</v>
      </c>
      <c r="R336" s="357" t="str">
        <f>IF(ISBLANK(INDEX('Policy Characteristics'!L:L,MATCH($C336,'Policy Characteristics'!$C:$C,0))),"",INDEX('Policy Characteristics'!L:L,MATCH($C336,'Policy Characteristics'!$C:$C,0)))</f>
        <v/>
      </c>
    </row>
    <row r="337" spans="1:19" s="2" customFormat="1" x14ac:dyDescent="0.35">
      <c r="A337" s="357" t="str">
        <f>IF(ISBLANK(INDEX('Policy Characteristics'!A:A,MATCH($C337,'Policy Characteristics'!$C:$C,0))),"",INDEX('Policy Characteristics'!A:A,MATCH($C337,'Policy Characteristics'!$C:$C,0)))</f>
        <v>Electricity Supply</v>
      </c>
      <c r="B337" s="357" t="str">
        <f>IF(ISBLANK(INDEX('Policy Characteristics'!B:B,MATCH($C337,'Policy Characteristics'!$C:$C,0))),"",INDEX('Policy Characteristics'!B:B,MATCH($C337,'Policy Characteristics'!$C:$C,0)))</f>
        <v>Subsidy for Capacity Construction</v>
      </c>
      <c r="C337" s="363" t="str">
        <f t="shared" si="26"/>
        <v>Perc Subsidy for Elec Capacity Construction</v>
      </c>
      <c r="D337" s="9" t="s">
        <v>479</v>
      </c>
      <c r="E337" s="55"/>
      <c r="F337" s="9" t="s">
        <v>480</v>
      </c>
      <c r="G337" s="9"/>
      <c r="H337" s="56">
        <v>522</v>
      </c>
      <c r="I337" s="9" t="s">
        <v>44</v>
      </c>
      <c r="J337" s="359" t="str">
        <f>IF(ISBLANK(INDEX('Policy Characteristics'!D:D,MATCH($C337,'Policy Characteristics'!$C:$C,0))),"",INDEX('Policy Characteristics'!D:D,MATCH($C337,'Policy Characteristics'!$C:$C,0)))</f>
        <v>Subsidy for Capacity Construction</v>
      </c>
      <c r="K337" s="357" t="str">
        <f>IF(ISBLANK(INDEX('Policy Characteristics'!E:E,MATCH($C337,'Policy Characteristics'!$C:$C,0))),"",INDEX('Policy Characteristics'!E:E,MATCH($C337,'Policy Characteristics'!$C:$C,0)))</f>
        <v>elec capacity construction subsidy</v>
      </c>
      <c r="L337" s="379">
        <f>IF(ISBLANK(INDEX('Policy Characteristics'!F:F,MATCH($C337,'Policy Characteristics'!$C:$C,0))),"",INDEX('Policy Characteristics'!F:F,MATCH($C337,'Policy Characteristics'!$C:$C,0)))</f>
        <v>0</v>
      </c>
      <c r="M337" s="379">
        <f>IF(ISBLANK(INDEX('Policy Characteristics'!G:G,MATCH($C337,'Policy Characteristics'!$C:$C,0))),"",INDEX('Policy Characteristics'!G:G,MATCH($C337,'Policy Characteristics'!$C:$C,0)))</f>
        <v>0.95</v>
      </c>
      <c r="N337" s="379">
        <f>IF(ISBLANK(INDEX('Policy Characteristics'!H:H,MATCH($C337,'Policy Characteristics'!$C:$C,0))),"",INDEX('Policy Characteristics'!H:H,MATCH($C337,'Policy Characteristics'!$C:$C,0)))</f>
        <v>0.01</v>
      </c>
      <c r="O337" s="357" t="str">
        <f>IF(ISBLANK(INDEX('Policy Characteristics'!I:I,MATCH($C337,'Policy Characteristics'!$C:$C,0))),"",INDEX('Policy Characteristics'!I:I,MATCH($C337,'Policy Characteristics'!$C:$C,0)))</f>
        <v>% of construction cost</v>
      </c>
      <c r="P337" s="357" t="str">
        <f>IF(ISBLANK(INDEX('Policy Characteristics'!J:J,MATCH($C337,'Policy Characteristics'!$C:$C,0))),"",INDEX('Policy Characteristics'!J:J,MATCH($C337,'Policy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7" s="357" t="str">
        <f>IF(ISBLANK(INDEX('Policy Characteristics'!K:K,MATCH($C337,'Policy Characteristics'!$C:$C,0))),"",INDEX('Policy Characteristics'!K:K,MATCH($C337,'Policy Characteristics'!$C:$C,0)))</f>
        <v>electricity-sector-main.html#subsidies</v>
      </c>
      <c r="R337" s="357" t="str">
        <f>IF(ISBLANK(INDEX('Policy Characteristics'!L:L,MATCH($C337,'Policy Characteristics'!$C:$C,0))),"",INDEX('Policy Characteristics'!L:L,MATCH($C337,'Policy Characteristics'!$C:$C,0)))</f>
        <v/>
      </c>
    </row>
    <row r="338" spans="1:19" s="2" customFormat="1" x14ac:dyDescent="0.35">
      <c r="A338" s="357" t="str">
        <f>IF(ISBLANK(INDEX('Policy Characteristics'!A:A,MATCH($C338,'Policy Characteristics'!$C:$C,0))),"",INDEX('Policy Characteristics'!A:A,MATCH($C338,'Policy Characteristics'!$C:$C,0)))</f>
        <v>Electricity Supply</v>
      </c>
      <c r="B338" s="357" t="str">
        <f>IF(ISBLANK(INDEX('Policy Characteristics'!B:B,MATCH($C338,'Policy Characteristics'!$C:$C,0))),"",INDEX('Policy Characteristics'!B:B,MATCH($C338,'Policy Characteristics'!$C:$C,0)))</f>
        <v>Subsidy for Capacity Construction</v>
      </c>
      <c r="C338" s="363" t="str">
        <f t="shared" si="26"/>
        <v>Perc Subsidy for Elec Capacity Construction</v>
      </c>
      <c r="D338" s="9" t="s">
        <v>2842</v>
      </c>
      <c r="E338" s="53"/>
      <c r="F338" s="9" t="s">
        <v>2524</v>
      </c>
      <c r="G338" s="9"/>
      <c r="H338" s="56">
        <v>695</v>
      </c>
      <c r="I338" s="9" t="s">
        <v>45</v>
      </c>
      <c r="J338" s="359" t="str">
        <f>IF(ISBLANK(INDEX('Policy Characteristics'!D:D,MATCH($C338,'Policy Characteristics'!$C:$C,0))),"",INDEX('Policy Characteristics'!D:D,MATCH($C338,'Policy Characteristics'!$C:$C,0)))</f>
        <v>Subsidy for Capacity Construction</v>
      </c>
      <c r="K338" s="357" t="str">
        <f>IF(ISBLANK(INDEX('Policy Characteristics'!E:E,MATCH($C338,'Policy Characteristics'!$C:$C,0))),"",INDEX('Policy Characteristics'!E:E,MATCH($C338,'Policy Characteristics'!$C:$C,0)))</f>
        <v>elec capacity construction subsidy</v>
      </c>
      <c r="L338" s="379">
        <f>IF(ISBLANK(INDEX('Policy Characteristics'!F:F,MATCH($C338,'Policy Characteristics'!$C:$C,0))),"",INDEX('Policy Characteristics'!F:F,MATCH($C338,'Policy Characteristics'!$C:$C,0)))</f>
        <v>0</v>
      </c>
      <c r="M338" s="379">
        <f>IF(ISBLANK(INDEX('Policy Characteristics'!G:G,MATCH($C338,'Policy Characteristics'!$C:$C,0))),"",INDEX('Policy Characteristics'!G:G,MATCH($C338,'Policy Characteristics'!$C:$C,0)))</f>
        <v>0.95</v>
      </c>
      <c r="N338" s="379">
        <f>IF(ISBLANK(INDEX('Policy Characteristics'!H:H,MATCH($C338,'Policy Characteristics'!$C:$C,0))),"",INDEX('Policy Characteristics'!H:H,MATCH($C338,'Policy Characteristics'!$C:$C,0)))</f>
        <v>0.01</v>
      </c>
      <c r="O338" s="357" t="str">
        <f>IF(ISBLANK(INDEX('Policy Characteristics'!I:I,MATCH($C338,'Policy Characteristics'!$C:$C,0))),"",INDEX('Policy Characteristics'!I:I,MATCH($C338,'Policy Characteristics'!$C:$C,0)))</f>
        <v>% of construction cost</v>
      </c>
      <c r="P338" s="357" t="str">
        <f>IF(ISBLANK(INDEX('Policy Characteristics'!J:J,MATCH($C338,'Policy Characteristics'!$C:$C,0))),"",INDEX('Policy Characteristics'!J:J,MATCH($C338,'Policy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8" s="357" t="str">
        <f>IF(ISBLANK(INDEX('Policy Characteristics'!K:K,MATCH($C338,'Policy Characteristics'!$C:$C,0))),"",INDEX('Policy Characteristics'!K:K,MATCH($C338,'Policy Characteristics'!$C:$C,0)))</f>
        <v>electricity-sector-main.html#subsidies</v>
      </c>
      <c r="R338" s="357" t="str">
        <f>IF(ISBLANK(INDEX('Policy Characteristics'!L:L,MATCH($C338,'Policy Characteristics'!$C:$C,0))),"",INDEX('Policy Characteristics'!L:L,MATCH($C338,'Policy Characteristics'!$C:$C,0)))</f>
        <v/>
      </c>
    </row>
    <row r="339" spans="1:19" s="2" customFormat="1" x14ac:dyDescent="0.35">
      <c r="A339" s="357" t="str">
        <f>IF(ISBLANK(INDEX('Policy Characteristics'!A:A,MATCH($C339,'Policy Characteristics'!$C:$C,0))),"",INDEX('Policy Characteristics'!A:A,MATCH($C339,'Policy Characteristics'!$C:$C,0)))</f>
        <v>Electricity Supply</v>
      </c>
      <c r="B339" s="357" t="str">
        <f>IF(ISBLANK(INDEX('Policy Characteristics'!B:B,MATCH($C339,'Policy Characteristics'!$C:$C,0))),"",INDEX('Policy Characteristics'!B:B,MATCH($C339,'Policy Characteristics'!$C:$C,0)))</f>
        <v>Subsidy for Capacity Construction</v>
      </c>
      <c r="C339" s="363" t="str">
        <f t="shared" si="26"/>
        <v>Perc Subsidy for Elec Capacity Construction</v>
      </c>
      <c r="D339" s="9" t="s">
        <v>2843</v>
      </c>
      <c r="E339" s="53"/>
      <c r="F339" s="9" t="s">
        <v>2673</v>
      </c>
      <c r="G339" s="9"/>
      <c r="H339" s="56">
        <v>696</v>
      </c>
      <c r="I339" s="9" t="s">
        <v>45</v>
      </c>
      <c r="J339" s="359" t="str">
        <f>IF(ISBLANK(INDEX('Policy Characteristics'!D:D,MATCH($C339,'Policy Characteristics'!$C:$C,0))),"",INDEX('Policy Characteristics'!D:D,MATCH($C339,'Policy Characteristics'!$C:$C,0)))</f>
        <v>Subsidy for Capacity Construction</v>
      </c>
      <c r="K339" s="357" t="str">
        <f>IF(ISBLANK(INDEX('Policy Characteristics'!E:E,MATCH($C339,'Policy Characteristics'!$C:$C,0))),"",INDEX('Policy Characteristics'!E:E,MATCH($C339,'Policy Characteristics'!$C:$C,0)))</f>
        <v>elec capacity construction subsidy</v>
      </c>
      <c r="L339" s="379">
        <f>IF(ISBLANK(INDEX('Policy Characteristics'!F:F,MATCH($C339,'Policy Characteristics'!$C:$C,0))),"",INDEX('Policy Characteristics'!F:F,MATCH($C339,'Policy Characteristics'!$C:$C,0)))</f>
        <v>0</v>
      </c>
      <c r="M339" s="379">
        <f>IF(ISBLANK(INDEX('Policy Characteristics'!G:G,MATCH($C339,'Policy Characteristics'!$C:$C,0))),"",INDEX('Policy Characteristics'!G:G,MATCH($C339,'Policy Characteristics'!$C:$C,0)))</f>
        <v>0.95</v>
      </c>
      <c r="N339" s="379">
        <f>IF(ISBLANK(INDEX('Policy Characteristics'!H:H,MATCH($C339,'Policy Characteristics'!$C:$C,0))),"",INDEX('Policy Characteristics'!H:H,MATCH($C339,'Policy Characteristics'!$C:$C,0)))</f>
        <v>0.01</v>
      </c>
      <c r="O339" s="357" t="str">
        <f>IF(ISBLANK(INDEX('Policy Characteristics'!I:I,MATCH($C339,'Policy Characteristics'!$C:$C,0))),"",INDEX('Policy Characteristics'!I:I,MATCH($C339,'Policy Characteristics'!$C:$C,0)))</f>
        <v>% of construction cost</v>
      </c>
      <c r="P339" s="357" t="str">
        <f>IF(ISBLANK(INDEX('Policy Characteristics'!J:J,MATCH($C339,'Policy Characteristics'!$C:$C,0))),"",INDEX('Policy Characteristics'!J:J,MATCH($C339,'Policy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9" s="357" t="str">
        <f>IF(ISBLANK(INDEX('Policy Characteristics'!K:K,MATCH($C339,'Policy Characteristics'!$C:$C,0))),"",INDEX('Policy Characteristics'!K:K,MATCH($C339,'Policy Characteristics'!$C:$C,0)))</f>
        <v>electricity-sector-main.html#subsidies</v>
      </c>
      <c r="R339" s="357" t="str">
        <f>IF(ISBLANK(INDEX('Policy Characteristics'!L:L,MATCH($C339,'Policy Characteristics'!$C:$C,0))),"",INDEX('Policy Characteristics'!L:L,MATCH($C339,'Policy Characteristics'!$C:$C,0)))</f>
        <v/>
      </c>
    </row>
    <row r="340" spans="1:19" s="2" customFormat="1" x14ac:dyDescent="0.35">
      <c r="A340" s="357" t="str">
        <f>IF(ISBLANK(INDEX('Policy Characteristics'!A:A,MATCH($C340,'Policy Characteristics'!$C:$C,0))),"",INDEX('Policy Characteristics'!A:A,MATCH($C340,'Policy Characteristics'!$C:$C,0)))</f>
        <v>Electricity Supply</v>
      </c>
      <c r="B340" s="357" t="str">
        <f>IF(ISBLANK(INDEX('Policy Characteristics'!B:B,MATCH($C340,'Policy Characteristics'!$C:$C,0))),"",INDEX('Policy Characteristics'!B:B,MATCH($C340,'Policy Characteristics'!$C:$C,0)))</f>
        <v>Subsidy for Capacity Construction</v>
      </c>
      <c r="C340" s="363" t="str">
        <f t="shared" si="26"/>
        <v>Perc Subsidy for Elec Capacity Construction</v>
      </c>
      <c r="D340" s="9" t="s">
        <v>2844</v>
      </c>
      <c r="E340" s="53"/>
      <c r="F340" s="9" t="s">
        <v>2526</v>
      </c>
      <c r="G340" s="9"/>
      <c r="H340" s="56">
        <v>697</v>
      </c>
      <c r="I340" s="9" t="s">
        <v>45</v>
      </c>
      <c r="J340" s="359" t="str">
        <f>IF(ISBLANK(INDEX('Policy Characteristics'!D:D,MATCH($C340,'Policy Characteristics'!$C:$C,0))),"",INDEX('Policy Characteristics'!D:D,MATCH($C340,'Policy Characteristics'!$C:$C,0)))</f>
        <v>Subsidy for Capacity Construction</v>
      </c>
      <c r="K340" s="357" t="str">
        <f>IF(ISBLANK(INDEX('Policy Characteristics'!E:E,MATCH($C340,'Policy Characteristics'!$C:$C,0))),"",INDEX('Policy Characteristics'!E:E,MATCH($C340,'Policy Characteristics'!$C:$C,0)))</f>
        <v>elec capacity construction subsidy</v>
      </c>
      <c r="L340" s="379">
        <f>IF(ISBLANK(INDEX('Policy Characteristics'!F:F,MATCH($C340,'Policy Characteristics'!$C:$C,0))),"",INDEX('Policy Characteristics'!F:F,MATCH($C340,'Policy Characteristics'!$C:$C,0)))</f>
        <v>0</v>
      </c>
      <c r="M340" s="379">
        <f>IF(ISBLANK(INDEX('Policy Characteristics'!G:G,MATCH($C340,'Policy Characteristics'!$C:$C,0))),"",INDEX('Policy Characteristics'!G:G,MATCH($C340,'Policy Characteristics'!$C:$C,0)))</f>
        <v>0.95</v>
      </c>
      <c r="N340" s="379">
        <f>IF(ISBLANK(INDEX('Policy Characteristics'!H:H,MATCH($C340,'Policy Characteristics'!$C:$C,0))),"",INDEX('Policy Characteristics'!H:H,MATCH($C340,'Policy Characteristics'!$C:$C,0)))</f>
        <v>0.01</v>
      </c>
      <c r="O340" s="357" t="str">
        <f>IF(ISBLANK(INDEX('Policy Characteristics'!I:I,MATCH($C340,'Policy Characteristics'!$C:$C,0))),"",INDEX('Policy Characteristics'!I:I,MATCH($C340,'Policy Characteristics'!$C:$C,0)))</f>
        <v>% of construction cost</v>
      </c>
      <c r="P340" s="357" t="str">
        <f>IF(ISBLANK(INDEX('Policy Characteristics'!J:J,MATCH($C340,'Policy Characteristics'!$C:$C,0))),"",INDEX('Policy Characteristics'!J:J,MATCH($C340,'Policy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40" s="357" t="str">
        <f>IF(ISBLANK(INDEX('Policy Characteristics'!K:K,MATCH($C340,'Policy Characteristics'!$C:$C,0))),"",INDEX('Policy Characteristics'!K:K,MATCH($C340,'Policy Characteristics'!$C:$C,0)))</f>
        <v>electricity-sector-main.html#subsidies</v>
      </c>
      <c r="R340" s="357" t="str">
        <f>IF(ISBLANK(INDEX('Policy Characteristics'!L:L,MATCH($C340,'Policy Characteristics'!$C:$C,0))),"",INDEX('Policy Characteristics'!L:L,MATCH($C340,'Policy Characteristics'!$C:$C,0)))</f>
        <v/>
      </c>
    </row>
    <row r="341" spans="1:19" s="5" customFormat="1" x14ac:dyDescent="0.35">
      <c r="A341" s="357" t="str">
        <f>IF(ISBLANK(INDEX('Policy Characteristics'!A:A,MATCH($C341,'Policy Characteristics'!$C:$C,0))),"",INDEX('Policy Characteristics'!A:A,MATCH($C341,'Policy Characteristics'!$C:$C,0)))</f>
        <v>Electricity Supply</v>
      </c>
      <c r="B341" s="357" t="str">
        <f>IF(ISBLANK(INDEX('Policy Characteristics'!B:B,MATCH($C341,'Policy Characteristics'!$C:$C,0))),"",INDEX('Policy Characteristics'!B:B,MATCH($C341,'Policy Characteristics'!$C:$C,0)))</f>
        <v>Subsidy for Electricity Production</v>
      </c>
      <c r="C341" s="362" t="s">
        <v>133</v>
      </c>
      <c r="D341" s="53" t="s">
        <v>473</v>
      </c>
      <c r="E341" s="53" t="s">
        <v>269</v>
      </c>
      <c r="F341" s="9" t="s">
        <v>472</v>
      </c>
      <c r="G341" s="458" t="s">
        <v>322</v>
      </c>
      <c r="H341" s="56">
        <v>698</v>
      </c>
      <c r="I341" s="9" t="s">
        <v>45</v>
      </c>
      <c r="J341" s="359" t="str">
        <f>IF(ISBLANK(INDEX('Policy Characteristics'!D:D,MATCH($C341,'Policy Characteristics'!$C:$C,0))),"",INDEX('Policy Characteristics'!D:D,MATCH($C341,'Policy Characteristics'!$C:$C,0)))</f>
        <v>Subsidy for Electricity Production</v>
      </c>
      <c r="K341" s="357" t="str">
        <f>IF(ISBLANK(INDEX('Policy Characteristics'!E:E,MATCH($C341,'Policy Characteristics'!$C:$C,0))),"",INDEX('Policy Characteristics'!E:E,MATCH($C341,'Policy Characteristics'!$C:$C,0)))</f>
        <v>elec generation subsidy</v>
      </c>
      <c r="L341" s="357">
        <f>IF(ISBLANK(INDEX('Policy Characteristics'!F:F,MATCH($C341,'Policy Characteristics'!$C:$C,0))),"",INDEX('Policy Characteristics'!F:F,MATCH($C341,'Policy Characteristics'!$C:$C,0)))</f>
        <v>0</v>
      </c>
      <c r="M341" s="357">
        <f>IF(ISBLANK(INDEX('Policy Characteristics'!G:G,MATCH($C341,'Policy Characteristics'!$C:$C,0))),"",INDEX('Policy Characteristics'!G:G,MATCH($C341,'Policy Characteristics'!$C:$C,0)))</f>
        <v>60</v>
      </c>
      <c r="N341" s="357">
        <f>IF(ISBLANK(INDEX('Policy Characteristics'!H:H,MATCH($C341,'Policy Characteristics'!$C:$C,0))),"",INDEX('Policy Characteristics'!H:H,MATCH($C341,'Policy Characteristics'!$C:$C,0)))</f>
        <v>1</v>
      </c>
      <c r="O341" s="357" t="str">
        <f>IF(ISBLANK(INDEX('Policy Characteristics'!I:I,MATCH($C341,'Policy Characteristics'!$C:$C,0))),"",INDEX('Policy Characteristics'!I:I,MATCH($C341,'Policy Characteristics'!$C:$C,0)))</f>
        <v>$/MWh</v>
      </c>
      <c r="P341" s="357" t="str">
        <f>IF(ISBLANK(INDEX('Policy Characteristics'!J:J,MATCH($C341,'Policy Characteristics'!$C:$C,0))),"",INDEX('Policy Characteristics'!J:J,MATCH($C341,'Policy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1" s="357" t="str">
        <f>IF(ISBLANK(INDEX('Policy Characteristics'!K:K,MATCH($C341,'Policy Characteristics'!$C:$C,0))),"",INDEX('Policy Characteristics'!K:K,MATCH($C341,'Policy Characteristics'!$C:$C,0)))</f>
        <v>electricity-sector-main.html#subsidies</v>
      </c>
      <c r="R341" s="357" t="str">
        <f>IF(ISBLANK(INDEX('Policy Characteristics'!L:L,MATCH($C341,'Policy Characteristics'!$C:$C,0))),"",INDEX('Policy Characteristics'!L:L,MATCH($C341,'Policy Characteristics'!$C:$C,0)))</f>
        <v>subsidy-for-electricity-production.html</v>
      </c>
      <c r="S341" s="458"/>
    </row>
    <row r="342" spans="1:19" s="5" customFormat="1" x14ac:dyDescent="0.35">
      <c r="A342" s="357" t="str">
        <f>IF(ISBLANK(INDEX('Policy Characteristics'!A:A,MATCH($C342,'Policy Characteristics'!$C:$C,0))),"",INDEX('Policy Characteristics'!A:A,MATCH($C342,'Policy Characteristics'!$C:$C,0)))</f>
        <v>Electricity Supply</v>
      </c>
      <c r="B342" s="357" t="str">
        <f>IF(ISBLANK(INDEX('Policy Characteristics'!B:B,MATCH($C342,'Policy Characteristics'!$C:$C,0))),"",INDEX('Policy Characteristics'!B:B,MATCH($C342,'Policy Characteristics'!$C:$C,0)))</f>
        <v>Subsidy for Electricity Production</v>
      </c>
      <c r="C342" s="361" t="str">
        <f t="shared" ref="C342:C388" si="27">C$341</f>
        <v>Subsidy for Elec Production by Fuel</v>
      </c>
      <c r="D342" s="53" t="s">
        <v>473</v>
      </c>
      <c r="E342" s="53" t="s">
        <v>270</v>
      </c>
      <c r="F342" s="9" t="s">
        <v>472</v>
      </c>
      <c r="G342" s="458"/>
      <c r="H342" s="457">
        <v>1563</v>
      </c>
      <c r="I342" s="9" t="s">
        <v>45</v>
      </c>
      <c r="J342" s="359" t="str">
        <f>IF(ISBLANK(INDEX('Policy Characteristics'!D:D,MATCH($C342,'Policy Characteristics'!$C:$C,0))),"",INDEX('Policy Characteristics'!D:D,MATCH($C342,'Policy Characteristics'!$C:$C,0)))</f>
        <v>Subsidy for Electricity Production</v>
      </c>
      <c r="K342" s="357" t="str">
        <f>IF(ISBLANK(INDEX('Policy Characteristics'!E:E,MATCH($C342,'Policy Characteristics'!$C:$C,0))),"",INDEX('Policy Characteristics'!E:E,MATCH($C342,'Policy Characteristics'!$C:$C,0)))</f>
        <v>elec generation subsidy</v>
      </c>
      <c r="L342" s="357">
        <f>IF(ISBLANK(INDEX('Policy Characteristics'!F:F,MATCH($C342,'Policy Characteristics'!$C:$C,0))),"",INDEX('Policy Characteristics'!F:F,MATCH($C342,'Policy Characteristics'!$C:$C,0)))</f>
        <v>0</v>
      </c>
      <c r="M342" s="357">
        <f>IF(ISBLANK(INDEX('Policy Characteristics'!G:G,MATCH($C342,'Policy Characteristics'!$C:$C,0))),"",INDEX('Policy Characteristics'!G:G,MATCH($C342,'Policy Characteristics'!$C:$C,0)))</f>
        <v>60</v>
      </c>
      <c r="N342" s="357">
        <f>IF(ISBLANK(INDEX('Policy Characteristics'!H:H,MATCH($C342,'Policy Characteristics'!$C:$C,0))),"",INDEX('Policy Characteristics'!H:H,MATCH($C342,'Policy Characteristics'!$C:$C,0)))</f>
        <v>1</v>
      </c>
      <c r="O342" s="357" t="str">
        <f>IF(ISBLANK(INDEX('Policy Characteristics'!I:I,MATCH($C342,'Policy Characteristics'!$C:$C,0))),"",INDEX('Policy Characteristics'!I:I,MATCH($C342,'Policy Characteristics'!$C:$C,0)))</f>
        <v>$/MWh</v>
      </c>
      <c r="P342" s="357" t="str">
        <f>IF(ISBLANK(INDEX('Policy Characteristics'!J:J,MATCH($C342,'Policy Characteristics'!$C:$C,0))),"",INDEX('Policy Characteristics'!J:J,MATCH($C342,'Policy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2" s="357" t="str">
        <f>IF(ISBLANK(INDEX('Policy Characteristics'!K:K,MATCH($C342,'Policy Characteristics'!$C:$C,0))),"",INDEX('Policy Characteristics'!K:K,MATCH($C342,'Policy Characteristics'!$C:$C,0)))</f>
        <v>electricity-sector-main.html#subsidies</v>
      </c>
      <c r="R342" s="357" t="str">
        <f>IF(ISBLANK(INDEX('Policy Characteristics'!L:L,MATCH($C342,'Policy Characteristics'!$C:$C,0))),"",INDEX('Policy Characteristics'!L:L,MATCH($C342,'Policy Characteristics'!$C:$C,0)))</f>
        <v>subsidy-for-electricity-production.html</v>
      </c>
      <c r="S342" s="458"/>
    </row>
    <row r="343" spans="1:19" s="5" customFormat="1" x14ac:dyDescent="0.35">
      <c r="A343" s="357" t="str">
        <f>IF(ISBLANK(INDEX('Policy Characteristics'!A:A,MATCH($C343,'Policy Characteristics'!$C:$C,0))),"",INDEX('Policy Characteristics'!A:A,MATCH($C343,'Policy Characteristics'!$C:$C,0)))</f>
        <v>Electricity Supply</v>
      </c>
      <c r="B343" s="357" t="str">
        <f>IF(ISBLANK(INDEX('Policy Characteristics'!B:B,MATCH($C343,'Policy Characteristics'!$C:$C,0))),"",INDEX('Policy Characteristics'!B:B,MATCH($C343,'Policy Characteristics'!$C:$C,0)))</f>
        <v>Subsidy for Electricity Production</v>
      </c>
      <c r="C343" s="361" t="str">
        <f t="shared" si="27"/>
        <v>Subsidy for Elec Production by Fuel</v>
      </c>
      <c r="D343" s="53" t="s">
        <v>473</v>
      </c>
      <c r="E343" s="53" t="s">
        <v>271</v>
      </c>
      <c r="F343" s="9" t="s">
        <v>472</v>
      </c>
      <c r="G343" s="458" t="s">
        <v>333</v>
      </c>
      <c r="H343" s="457">
        <v>1564</v>
      </c>
      <c r="I343" s="9" t="s">
        <v>45</v>
      </c>
      <c r="J343" s="359" t="str">
        <f>IF(ISBLANK(INDEX('Policy Characteristics'!D:D,MATCH($C343,'Policy Characteristics'!$C:$C,0))),"",INDEX('Policy Characteristics'!D:D,MATCH($C343,'Policy Characteristics'!$C:$C,0)))</f>
        <v>Subsidy for Electricity Production</v>
      </c>
      <c r="K343" s="357" t="str">
        <f>IF(ISBLANK(INDEX('Policy Characteristics'!E:E,MATCH($C343,'Policy Characteristics'!$C:$C,0))),"",INDEX('Policy Characteristics'!E:E,MATCH($C343,'Policy Characteristics'!$C:$C,0)))</f>
        <v>elec generation subsidy</v>
      </c>
      <c r="L343" s="357">
        <f>IF(ISBLANK(INDEX('Policy Characteristics'!F:F,MATCH($C343,'Policy Characteristics'!$C:$C,0))),"",INDEX('Policy Characteristics'!F:F,MATCH($C343,'Policy Characteristics'!$C:$C,0)))</f>
        <v>0</v>
      </c>
      <c r="M343" s="357">
        <f>IF(ISBLANK(INDEX('Policy Characteristics'!G:G,MATCH($C343,'Policy Characteristics'!$C:$C,0))),"",INDEX('Policy Characteristics'!G:G,MATCH($C343,'Policy Characteristics'!$C:$C,0)))</f>
        <v>60</v>
      </c>
      <c r="N343" s="357">
        <f>IF(ISBLANK(INDEX('Policy Characteristics'!H:H,MATCH($C343,'Policy Characteristics'!$C:$C,0))),"",INDEX('Policy Characteristics'!H:H,MATCH($C343,'Policy Characteristics'!$C:$C,0)))</f>
        <v>1</v>
      </c>
      <c r="O343" s="357" t="str">
        <f>IF(ISBLANK(INDEX('Policy Characteristics'!I:I,MATCH($C343,'Policy Characteristics'!$C:$C,0))),"",INDEX('Policy Characteristics'!I:I,MATCH($C343,'Policy Characteristics'!$C:$C,0)))</f>
        <v>$/MWh</v>
      </c>
      <c r="P343" s="357" t="str">
        <f>IF(ISBLANK(INDEX('Policy Characteristics'!J:J,MATCH($C343,'Policy Characteristics'!$C:$C,0))),"",INDEX('Policy Characteristics'!J:J,MATCH($C343,'Policy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3" s="357" t="str">
        <f>IF(ISBLANK(INDEX('Policy Characteristics'!K:K,MATCH($C343,'Policy Characteristics'!$C:$C,0))),"",INDEX('Policy Characteristics'!K:K,MATCH($C343,'Policy Characteristics'!$C:$C,0)))</f>
        <v>electricity-sector-main.html#subsidies</v>
      </c>
      <c r="R343" s="357" t="str">
        <f>IF(ISBLANK(INDEX('Policy Characteristics'!L:L,MATCH($C343,'Policy Characteristics'!$C:$C,0))),"",INDEX('Policy Characteristics'!L:L,MATCH($C343,'Policy Characteristics'!$C:$C,0)))</f>
        <v>subsidy-for-electricity-production.html</v>
      </c>
      <c r="S343" s="458"/>
    </row>
    <row r="344" spans="1:19" s="5" customFormat="1" x14ac:dyDescent="0.35">
      <c r="A344" s="357" t="str">
        <f>IF(ISBLANK(INDEX('Policy Characteristics'!A:A,MATCH($C344,'Policy Characteristics'!$C:$C,0))),"",INDEX('Policy Characteristics'!A:A,MATCH($C344,'Policy Characteristics'!$C:$C,0)))</f>
        <v>Electricity Supply</v>
      </c>
      <c r="B344" s="357" t="str">
        <f>IF(ISBLANK(INDEX('Policy Characteristics'!B:B,MATCH($C344,'Policy Characteristics'!$C:$C,0))),"",INDEX('Policy Characteristics'!B:B,MATCH($C344,'Policy Characteristics'!$C:$C,0)))</f>
        <v>Subsidy for Electricity Production</v>
      </c>
      <c r="C344" s="361" t="str">
        <f t="shared" si="27"/>
        <v>Subsidy for Elec Production by Fuel</v>
      </c>
      <c r="D344" s="9" t="s">
        <v>327</v>
      </c>
      <c r="E344" s="53" t="s">
        <v>269</v>
      </c>
      <c r="F344" s="9" t="s">
        <v>328</v>
      </c>
      <c r="G344" s="458" t="s">
        <v>322</v>
      </c>
      <c r="H344" s="54">
        <v>699</v>
      </c>
      <c r="I344" s="9" t="s">
        <v>45</v>
      </c>
      <c r="J344" s="359" t="str">
        <f>IF(ISBLANK(INDEX('Policy Characteristics'!D:D,MATCH($C344,'Policy Characteristics'!$C:$C,0))),"",INDEX('Policy Characteristics'!D:D,MATCH($C344,'Policy Characteristics'!$C:$C,0)))</f>
        <v>Subsidy for Electricity Production</v>
      </c>
      <c r="K344" s="357" t="str">
        <f>IF(ISBLANK(INDEX('Policy Characteristics'!E:E,MATCH($C344,'Policy Characteristics'!$C:$C,0))),"",INDEX('Policy Characteristics'!E:E,MATCH($C344,'Policy Characteristics'!$C:$C,0)))</f>
        <v>elec generation subsidy</v>
      </c>
      <c r="L344" s="357">
        <f>IF(ISBLANK(INDEX('Policy Characteristics'!F:F,MATCH($C344,'Policy Characteristics'!$C:$C,0))),"",INDEX('Policy Characteristics'!F:F,MATCH($C344,'Policy Characteristics'!$C:$C,0)))</f>
        <v>0</v>
      </c>
      <c r="M344" s="357">
        <f>IF(ISBLANK(INDEX('Policy Characteristics'!G:G,MATCH($C344,'Policy Characteristics'!$C:$C,0))),"",INDEX('Policy Characteristics'!G:G,MATCH($C344,'Policy Characteristics'!$C:$C,0)))</f>
        <v>60</v>
      </c>
      <c r="N344" s="357">
        <f>IF(ISBLANK(INDEX('Policy Characteristics'!H:H,MATCH($C344,'Policy Characteristics'!$C:$C,0))),"",INDEX('Policy Characteristics'!H:H,MATCH($C344,'Policy Characteristics'!$C:$C,0)))</f>
        <v>1</v>
      </c>
      <c r="O344" s="357" t="str">
        <f>IF(ISBLANK(INDEX('Policy Characteristics'!I:I,MATCH($C344,'Policy Characteristics'!$C:$C,0))),"",INDEX('Policy Characteristics'!I:I,MATCH($C344,'Policy Characteristics'!$C:$C,0)))</f>
        <v>$/MWh</v>
      </c>
      <c r="P344" s="357" t="str">
        <f>IF(ISBLANK(INDEX('Policy Characteristics'!J:J,MATCH($C344,'Policy Characteristics'!$C:$C,0))),"",INDEX('Policy Characteristics'!J:J,MATCH($C344,'Policy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4" s="357" t="str">
        <f>IF(ISBLANK(INDEX('Policy Characteristics'!K:K,MATCH($C344,'Policy Characteristics'!$C:$C,0))),"",INDEX('Policy Characteristics'!K:K,MATCH($C344,'Policy Characteristics'!$C:$C,0)))</f>
        <v>electricity-sector-main.html#subsidies</v>
      </c>
      <c r="R344" s="357" t="str">
        <f>IF(ISBLANK(INDEX('Policy Characteristics'!L:L,MATCH($C344,'Policy Characteristics'!$C:$C,0))),"",INDEX('Policy Characteristics'!L:L,MATCH($C344,'Policy Characteristics'!$C:$C,0)))</f>
        <v>subsidy-for-electricity-production.html</v>
      </c>
      <c r="S344" s="458"/>
    </row>
    <row r="345" spans="1:19" x14ac:dyDescent="0.35">
      <c r="A345" s="357" t="str">
        <f>IF(ISBLANK(INDEX('Policy Characteristics'!A:A,MATCH($C345,'Policy Characteristics'!$C:$C,0))),"",INDEX('Policy Characteristics'!A:A,MATCH($C345,'Policy Characteristics'!$C:$C,0)))</f>
        <v>Electricity Supply</v>
      </c>
      <c r="B345" s="357" t="str">
        <f>IF(ISBLANK(INDEX('Policy Characteristics'!B:B,MATCH($C345,'Policy Characteristics'!$C:$C,0))),"",INDEX('Policy Characteristics'!B:B,MATCH($C345,'Policy Characteristics'!$C:$C,0)))</f>
        <v>Subsidy for Electricity Production</v>
      </c>
      <c r="C345" s="361" t="str">
        <f t="shared" si="27"/>
        <v>Subsidy for Elec Production by Fuel</v>
      </c>
      <c r="D345" s="9" t="s">
        <v>327</v>
      </c>
      <c r="E345" s="53" t="s">
        <v>270</v>
      </c>
      <c r="F345" s="9" t="s">
        <v>328</v>
      </c>
      <c r="G345" s="458"/>
      <c r="H345" s="456">
        <v>1565</v>
      </c>
      <c r="I345" s="9" t="s">
        <v>45</v>
      </c>
      <c r="J345" s="359" t="str">
        <f>IF(ISBLANK(INDEX('Policy Characteristics'!D:D,MATCH($C345,'Policy Characteristics'!$C:$C,0))),"",INDEX('Policy Characteristics'!D:D,MATCH($C345,'Policy Characteristics'!$C:$C,0)))</f>
        <v>Subsidy for Electricity Production</v>
      </c>
      <c r="K345" s="357" t="str">
        <f>IF(ISBLANK(INDEX('Policy Characteristics'!E:E,MATCH($C345,'Policy Characteristics'!$C:$C,0))),"",INDEX('Policy Characteristics'!E:E,MATCH($C345,'Policy Characteristics'!$C:$C,0)))</f>
        <v>elec generation subsidy</v>
      </c>
      <c r="L345" s="357">
        <f>IF(ISBLANK(INDEX('Policy Characteristics'!F:F,MATCH($C345,'Policy Characteristics'!$C:$C,0))),"",INDEX('Policy Characteristics'!F:F,MATCH($C345,'Policy Characteristics'!$C:$C,0)))</f>
        <v>0</v>
      </c>
      <c r="M345" s="357">
        <f>IF(ISBLANK(INDEX('Policy Characteristics'!G:G,MATCH($C345,'Policy Characteristics'!$C:$C,0))),"",INDEX('Policy Characteristics'!G:G,MATCH($C345,'Policy Characteristics'!$C:$C,0)))</f>
        <v>60</v>
      </c>
      <c r="N345" s="357">
        <f>IF(ISBLANK(INDEX('Policy Characteristics'!H:H,MATCH($C345,'Policy Characteristics'!$C:$C,0))),"",INDEX('Policy Characteristics'!H:H,MATCH($C345,'Policy Characteristics'!$C:$C,0)))</f>
        <v>1</v>
      </c>
      <c r="O345" s="357" t="str">
        <f>IF(ISBLANK(INDEX('Policy Characteristics'!I:I,MATCH($C345,'Policy Characteristics'!$C:$C,0))),"",INDEX('Policy Characteristics'!I:I,MATCH($C345,'Policy Characteristics'!$C:$C,0)))</f>
        <v>$/MWh</v>
      </c>
      <c r="P345" s="357" t="str">
        <f>IF(ISBLANK(INDEX('Policy Characteristics'!J:J,MATCH($C345,'Policy Characteristics'!$C:$C,0))),"",INDEX('Policy Characteristics'!J:J,MATCH($C345,'Policy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5" s="357" t="str">
        <f>IF(ISBLANK(INDEX('Policy Characteristics'!K:K,MATCH($C345,'Policy Characteristics'!$C:$C,0))),"",INDEX('Policy Characteristics'!K:K,MATCH($C345,'Policy Characteristics'!$C:$C,0)))</f>
        <v>electricity-sector-main.html#subsidies</v>
      </c>
      <c r="R345" s="357" t="str">
        <f>IF(ISBLANK(INDEX('Policy Characteristics'!L:L,MATCH($C345,'Policy Characteristics'!$C:$C,0))),"",INDEX('Policy Characteristics'!L:L,MATCH($C345,'Policy Characteristics'!$C:$C,0)))</f>
        <v>subsidy-for-electricity-production.html</v>
      </c>
      <c r="S345" s="458"/>
    </row>
    <row r="346" spans="1:19" x14ac:dyDescent="0.35">
      <c r="A346" s="357" t="str">
        <f>IF(ISBLANK(INDEX('Policy Characteristics'!A:A,MATCH($C346,'Policy Characteristics'!$C:$C,0))),"",INDEX('Policy Characteristics'!A:A,MATCH($C346,'Policy Characteristics'!$C:$C,0)))</f>
        <v>Electricity Supply</v>
      </c>
      <c r="B346" s="357" t="str">
        <f>IF(ISBLANK(INDEX('Policy Characteristics'!B:B,MATCH($C346,'Policy Characteristics'!$C:$C,0))),"",INDEX('Policy Characteristics'!B:B,MATCH($C346,'Policy Characteristics'!$C:$C,0)))</f>
        <v>Subsidy for Electricity Production</v>
      </c>
      <c r="C346" s="361" t="str">
        <f t="shared" si="27"/>
        <v>Subsidy for Elec Production by Fuel</v>
      </c>
      <c r="D346" s="9" t="s">
        <v>327</v>
      </c>
      <c r="E346" s="53" t="s">
        <v>271</v>
      </c>
      <c r="F346" s="9" t="s">
        <v>328</v>
      </c>
      <c r="G346" s="458" t="s">
        <v>333</v>
      </c>
      <c r="H346" s="456">
        <v>1566</v>
      </c>
      <c r="I346" s="9" t="s">
        <v>45</v>
      </c>
      <c r="J346" s="359" t="str">
        <f>IF(ISBLANK(INDEX('Policy Characteristics'!D:D,MATCH($C346,'Policy Characteristics'!$C:$C,0))),"",INDEX('Policy Characteristics'!D:D,MATCH($C346,'Policy Characteristics'!$C:$C,0)))</f>
        <v>Subsidy for Electricity Production</v>
      </c>
      <c r="K346" s="357" t="str">
        <f>IF(ISBLANK(INDEX('Policy Characteristics'!E:E,MATCH($C346,'Policy Characteristics'!$C:$C,0))),"",INDEX('Policy Characteristics'!E:E,MATCH($C346,'Policy Characteristics'!$C:$C,0)))</f>
        <v>elec generation subsidy</v>
      </c>
      <c r="L346" s="357">
        <f>IF(ISBLANK(INDEX('Policy Characteristics'!F:F,MATCH($C346,'Policy Characteristics'!$C:$C,0))),"",INDEX('Policy Characteristics'!F:F,MATCH($C346,'Policy Characteristics'!$C:$C,0)))</f>
        <v>0</v>
      </c>
      <c r="M346" s="357">
        <f>IF(ISBLANK(INDEX('Policy Characteristics'!G:G,MATCH($C346,'Policy Characteristics'!$C:$C,0))),"",INDEX('Policy Characteristics'!G:G,MATCH($C346,'Policy Characteristics'!$C:$C,0)))</f>
        <v>60</v>
      </c>
      <c r="N346" s="357">
        <f>IF(ISBLANK(INDEX('Policy Characteristics'!H:H,MATCH($C346,'Policy Characteristics'!$C:$C,0))),"",INDEX('Policy Characteristics'!H:H,MATCH($C346,'Policy Characteristics'!$C:$C,0)))</f>
        <v>1</v>
      </c>
      <c r="O346" s="357" t="str">
        <f>IF(ISBLANK(INDEX('Policy Characteristics'!I:I,MATCH($C346,'Policy Characteristics'!$C:$C,0))),"",INDEX('Policy Characteristics'!I:I,MATCH($C346,'Policy Characteristics'!$C:$C,0)))</f>
        <v>$/MWh</v>
      </c>
      <c r="P346" s="357" t="str">
        <f>IF(ISBLANK(INDEX('Policy Characteristics'!J:J,MATCH($C346,'Policy Characteristics'!$C:$C,0))),"",INDEX('Policy Characteristics'!J:J,MATCH($C346,'Policy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6" s="357" t="str">
        <f>IF(ISBLANK(INDEX('Policy Characteristics'!K:K,MATCH($C346,'Policy Characteristics'!$C:$C,0))),"",INDEX('Policy Characteristics'!K:K,MATCH($C346,'Policy Characteristics'!$C:$C,0)))</f>
        <v>electricity-sector-main.html#subsidies</v>
      </c>
      <c r="R346" s="357" t="str">
        <f>IF(ISBLANK(INDEX('Policy Characteristics'!L:L,MATCH($C346,'Policy Characteristics'!$C:$C,0))),"",INDEX('Policy Characteristics'!L:L,MATCH($C346,'Policy Characteristics'!$C:$C,0)))</f>
        <v>subsidy-for-electricity-production.html</v>
      </c>
      <c r="S346" s="458"/>
    </row>
    <row r="347" spans="1:19" x14ac:dyDescent="0.35">
      <c r="A347" s="357" t="str">
        <f>IF(ISBLANK(INDEX('Policy Characteristics'!A:A,MATCH($C347,'Policy Characteristics'!$C:$C,0))),"",INDEX('Policy Characteristics'!A:A,MATCH($C347,'Policy Characteristics'!$C:$C,0)))</f>
        <v>Electricity Supply</v>
      </c>
      <c r="B347" s="357" t="str">
        <f>IF(ISBLANK(INDEX('Policy Characteristics'!B:B,MATCH($C347,'Policy Characteristics'!$C:$C,0))),"",INDEX('Policy Characteristics'!B:B,MATCH($C347,'Policy Characteristics'!$C:$C,0)))</f>
        <v>Subsidy for Electricity Production</v>
      </c>
      <c r="C347" s="361" t="str">
        <f t="shared" si="27"/>
        <v>Subsidy for Elec Production by Fuel</v>
      </c>
      <c r="D347" s="9" t="s">
        <v>77</v>
      </c>
      <c r="E347" s="53" t="s">
        <v>269</v>
      </c>
      <c r="F347" s="9" t="s">
        <v>89</v>
      </c>
      <c r="G347" s="458" t="s">
        <v>322</v>
      </c>
      <c r="H347" s="54">
        <v>37</v>
      </c>
      <c r="I347" s="53" t="s">
        <v>44</v>
      </c>
      <c r="J347" s="359" t="str">
        <f>IF(ISBLANK(INDEX('Policy Characteristics'!D:D,MATCH($C347,'Policy Characteristics'!$C:$C,0))),"",INDEX('Policy Characteristics'!D:D,MATCH($C347,'Policy Characteristics'!$C:$C,0)))</f>
        <v>Subsidy for Electricity Production</v>
      </c>
      <c r="K347" s="357" t="str">
        <f>IF(ISBLANK(INDEX('Policy Characteristics'!E:E,MATCH($C347,'Policy Characteristics'!$C:$C,0))),"",INDEX('Policy Characteristics'!E:E,MATCH($C347,'Policy Characteristics'!$C:$C,0)))</f>
        <v>elec generation subsidy</v>
      </c>
      <c r="L347" s="357">
        <f>IF(ISBLANK(INDEX('Policy Characteristics'!F:F,MATCH($C347,'Policy Characteristics'!$C:$C,0))),"",INDEX('Policy Characteristics'!F:F,MATCH($C347,'Policy Characteristics'!$C:$C,0)))</f>
        <v>0</v>
      </c>
      <c r="M347" s="357">
        <f>IF(ISBLANK(INDEX('Policy Characteristics'!G:G,MATCH($C347,'Policy Characteristics'!$C:$C,0))),"",INDEX('Policy Characteristics'!G:G,MATCH($C347,'Policy Characteristics'!$C:$C,0)))</f>
        <v>60</v>
      </c>
      <c r="N347" s="357">
        <f>IF(ISBLANK(INDEX('Policy Characteristics'!H:H,MATCH($C347,'Policy Characteristics'!$C:$C,0))),"",INDEX('Policy Characteristics'!H:H,MATCH($C347,'Policy Characteristics'!$C:$C,0)))</f>
        <v>1</v>
      </c>
      <c r="O347" s="357" t="str">
        <f>IF(ISBLANK(INDEX('Policy Characteristics'!I:I,MATCH($C347,'Policy Characteristics'!$C:$C,0))),"",INDEX('Policy Characteristics'!I:I,MATCH($C347,'Policy Characteristics'!$C:$C,0)))</f>
        <v>$/MWh</v>
      </c>
      <c r="P347" s="357" t="str">
        <f>IF(ISBLANK(INDEX('Policy Characteristics'!J:J,MATCH($C347,'Policy Characteristics'!$C:$C,0))),"",INDEX('Policy Characteristics'!J:J,MATCH($C347,'Policy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7" s="357" t="str">
        <f>IF(ISBLANK(INDEX('Policy Characteristics'!K:K,MATCH($C347,'Policy Characteristics'!$C:$C,0))),"",INDEX('Policy Characteristics'!K:K,MATCH($C347,'Policy Characteristics'!$C:$C,0)))</f>
        <v>electricity-sector-main.html#subsidies</v>
      </c>
      <c r="R347" s="357" t="str">
        <f>IF(ISBLANK(INDEX('Policy Characteristics'!L:L,MATCH($C347,'Policy Characteristics'!$C:$C,0))),"",INDEX('Policy Characteristics'!L:L,MATCH($C347,'Policy Characteristics'!$C:$C,0)))</f>
        <v>subsidy-for-electricity-production.html</v>
      </c>
      <c r="S347" s="458"/>
    </row>
    <row r="348" spans="1:19" x14ac:dyDescent="0.35">
      <c r="A348" s="357" t="str">
        <f>IF(ISBLANK(INDEX('Policy Characteristics'!A:A,MATCH($C348,'Policy Characteristics'!$C:$C,0))),"",INDEX('Policy Characteristics'!A:A,MATCH($C348,'Policy Characteristics'!$C:$C,0)))</f>
        <v>Electricity Supply</v>
      </c>
      <c r="B348" s="357" t="str">
        <f>IF(ISBLANK(INDEX('Policy Characteristics'!B:B,MATCH($C348,'Policy Characteristics'!$C:$C,0))),"",INDEX('Policy Characteristics'!B:B,MATCH($C348,'Policy Characteristics'!$C:$C,0)))</f>
        <v>Subsidy for Electricity Production</v>
      </c>
      <c r="C348" s="361" t="str">
        <f t="shared" si="27"/>
        <v>Subsidy for Elec Production by Fuel</v>
      </c>
      <c r="D348" s="9" t="s">
        <v>77</v>
      </c>
      <c r="E348" s="53" t="s">
        <v>270</v>
      </c>
      <c r="F348" s="9" t="s">
        <v>89</v>
      </c>
      <c r="G348" s="458"/>
      <c r="H348" s="456">
        <v>1567</v>
      </c>
      <c r="I348" s="9" t="s">
        <v>45</v>
      </c>
      <c r="J348" s="359" t="str">
        <f>IF(ISBLANK(INDEX('Policy Characteristics'!D:D,MATCH($C348,'Policy Characteristics'!$C:$C,0))),"",INDEX('Policy Characteristics'!D:D,MATCH($C348,'Policy Characteristics'!$C:$C,0)))</f>
        <v>Subsidy for Electricity Production</v>
      </c>
      <c r="K348" s="357" t="str">
        <f>IF(ISBLANK(INDEX('Policy Characteristics'!E:E,MATCH($C348,'Policy Characteristics'!$C:$C,0))),"",INDEX('Policy Characteristics'!E:E,MATCH($C348,'Policy Characteristics'!$C:$C,0)))</f>
        <v>elec generation subsidy</v>
      </c>
      <c r="L348" s="357">
        <f>IF(ISBLANK(INDEX('Policy Characteristics'!F:F,MATCH($C348,'Policy Characteristics'!$C:$C,0))),"",INDEX('Policy Characteristics'!F:F,MATCH($C348,'Policy Characteristics'!$C:$C,0)))</f>
        <v>0</v>
      </c>
      <c r="M348" s="357">
        <f>IF(ISBLANK(INDEX('Policy Characteristics'!G:G,MATCH($C348,'Policy Characteristics'!$C:$C,0))),"",INDEX('Policy Characteristics'!G:G,MATCH($C348,'Policy Characteristics'!$C:$C,0)))</f>
        <v>60</v>
      </c>
      <c r="N348" s="357">
        <f>IF(ISBLANK(INDEX('Policy Characteristics'!H:H,MATCH($C348,'Policy Characteristics'!$C:$C,0))),"",INDEX('Policy Characteristics'!H:H,MATCH($C348,'Policy Characteristics'!$C:$C,0)))</f>
        <v>1</v>
      </c>
      <c r="O348" s="357" t="str">
        <f>IF(ISBLANK(INDEX('Policy Characteristics'!I:I,MATCH($C348,'Policy Characteristics'!$C:$C,0))),"",INDEX('Policy Characteristics'!I:I,MATCH($C348,'Policy Characteristics'!$C:$C,0)))</f>
        <v>$/MWh</v>
      </c>
      <c r="P348" s="357" t="str">
        <f>IF(ISBLANK(INDEX('Policy Characteristics'!J:J,MATCH($C348,'Policy Characteristics'!$C:$C,0))),"",INDEX('Policy Characteristics'!J:J,MATCH($C348,'Policy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8" s="357" t="str">
        <f>IF(ISBLANK(INDEX('Policy Characteristics'!K:K,MATCH($C348,'Policy Characteristics'!$C:$C,0))),"",INDEX('Policy Characteristics'!K:K,MATCH($C348,'Policy Characteristics'!$C:$C,0)))</f>
        <v>electricity-sector-main.html#subsidies</v>
      </c>
      <c r="R348" s="357" t="str">
        <f>IF(ISBLANK(INDEX('Policy Characteristics'!L:L,MATCH($C348,'Policy Characteristics'!$C:$C,0))),"",INDEX('Policy Characteristics'!L:L,MATCH($C348,'Policy Characteristics'!$C:$C,0)))</f>
        <v>subsidy-for-electricity-production.html</v>
      </c>
      <c r="S348" s="458"/>
    </row>
    <row r="349" spans="1:19" x14ac:dyDescent="0.35">
      <c r="A349" s="357" t="str">
        <f>IF(ISBLANK(INDEX('Policy Characteristics'!A:A,MATCH($C349,'Policy Characteristics'!$C:$C,0))),"",INDEX('Policy Characteristics'!A:A,MATCH($C349,'Policy Characteristics'!$C:$C,0)))</f>
        <v>Electricity Supply</v>
      </c>
      <c r="B349" s="357" t="str">
        <f>IF(ISBLANK(INDEX('Policy Characteristics'!B:B,MATCH($C349,'Policy Characteristics'!$C:$C,0))),"",INDEX('Policy Characteristics'!B:B,MATCH($C349,'Policy Characteristics'!$C:$C,0)))</f>
        <v>Subsidy for Electricity Production</v>
      </c>
      <c r="C349" s="361" t="str">
        <f t="shared" si="27"/>
        <v>Subsidy for Elec Production by Fuel</v>
      </c>
      <c r="D349" s="9" t="s">
        <v>77</v>
      </c>
      <c r="E349" s="53" t="s">
        <v>271</v>
      </c>
      <c r="F349" s="9" t="s">
        <v>89</v>
      </c>
      <c r="G349" s="458" t="s">
        <v>333</v>
      </c>
      <c r="H349" s="456">
        <v>1568</v>
      </c>
      <c r="I349" s="53" t="s">
        <v>44</v>
      </c>
      <c r="J349" s="359" t="str">
        <f>IF(ISBLANK(INDEX('Policy Characteristics'!D:D,MATCH($C349,'Policy Characteristics'!$C:$C,0))),"",INDEX('Policy Characteristics'!D:D,MATCH($C349,'Policy Characteristics'!$C:$C,0)))</f>
        <v>Subsidy for Electricity Production</v>
      </c>
      <c r="K349" s="357" t="str">
        <f>IF(ISBLANK(INDEX('Policy Characteristics'!E:E,MATCH($C349,'Policy Characteristics'!$C:$C,0))),"",INDEX('Policy Characteristics'!E:E,MATCH($C349,'Policy Characteristics'!$C:$C,0)))</f>
        <v>elec generation subsidy</v>
      </c>
      <c r="L349" s="357">
        <f>IF(ISBLANK(INDEX('Policy Characteristics'!F:F,MATCH($C349,'Policy Characteristics'!$C:$C,0))),"",INDEX('Policy Characteristics'!F:F,MATCH($C349,'Policy Characteristics'!$C:$C,0)))</f>
        <v>0</v>
      </c>
      <c r="M349" s="357">
        <f>IF(ISBLANK(INDEX('Policy Characteristics'!G:G,MATCH($C349,'Policy Characteristics'!$C:$C,0))),"",INDEX('Policy Characteristics'!G:G,MATCH($C349,'Policy Characteristics'!$C:$C,0)))</f>
        <v>60</v>
      </c>
      <c r="N349" s="357">
        <f>IF(ISBLANK(INDEX('Policy Characteristics'!H:H,MATCH($C349,'Policy Characteristics'!$C:$C,0))),"",INDEX('Policy Characteristics'!H:H,MATCH($C349,'Policy Characteristics'!$C:$C,0)))</f>
        <v>1</v>
      </c>
      <c r="O349" s="357" t="str">
        <f>IF(ISBLANK(INDEX('Policy Characteristics'!I:I,MATCH($C349,'Policy Characteristics'!$C:$C,0))),"",INDEX('Policy Characteristics'!I:I,MATCH($C349,'Policy Characteristics'!$C:$C,0)))</f>
        <v>$/MWh</v>
      </c>
      <c r="P349" s="357" t="str">
        <f>IF(ISBLANK(INDEX('Policy Characteristics'!J:J,MATCH($C349,'Policy Characteristics'!$C:$C,0))),"",INDEX('Policy Characteristics'!J:J,MATCH($C349,'Policy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9" s="357" t="str">
        <f>IF(ISBLANK(INDEX('Policy Characteristics'!K:K,MATCH($C349,'Policy Characteristics'!$C:$C,0))),"",INDEX('Policy Characteristics'!K:K,MATCH($C349,'Policy Characteristics'!$C:$C,0)))</f>
        <v>electricity-sector-main.html#subsidies</v>
      </c>
      <c r="R349" s="357" t="str">
        <f>IF(ISBLANK(INDEX('Policy Characteristics'!L:L,MATCH($C349,'Policy Characteristics'!$C:$C,0))),"",INDEX('Policy Characteristics'!L:L,MATCH($C349,'Policy Characteristics'!$C:$C,0)))</f>
        <v>subsidy-for-electricity-production.html</v>
      </c>
      <c r="S349" s="458"/>
    </row>
    <row r="350" spans="1:19" x14ac:dyDescent="0.35">
      <c r="A350" s="357" t="str">
        <f>IF(ISBLANK(INDEX('Policy Characteristics'!A:A,MATCH($C350,'Policy Characteristics'!$C:$C,0))),"",INDEX('Policy Characteristics'!A:A,MATCH($C350,'Policy Characteristics'!$C:$C,0)))</f>
        <v>Electricity Supply</v>
      </c>
      <c r="B350" s="357" t="str">
        <f>IF(ISBLANK(INDEX('Policy Characteristics'!B:B,MATCH($C350,'Policy Characteristics'!$C:$C,0))),"",INDEX('Policy Characteristics'!B:B,MATCH($C350,'Policy Characteristics'!$C:$C,0)))</f>
        <v>Subsidy for Electricity Production</v>
      </c>
      <c r="C350" s="361" t="str">
        <f t="shared" si="27"/>
        <v>Subsidy for Elec Production by Fuel</v>
      </c>
      <c r="D350" s="9" t="s">
        <v>78</v>
      </c>
      <c r="E350" s="53" t="s">
        <v>269</v>
      </c>
      <c r="F350" s="9" t="s">
        <v>90</v>
      </c>
      <c r="G350" s="458" t="s">
        <v>322</v>
      </c>
      <c r="H350" s="54">
        <v>700</v>
      </c>
      <c r="I350" s="53" t="s">
        <v>44</v>
      </c>
      <c r="J350" s="359" t="str">
        <f>IF(ISBLANK(INDEX('Policy Characteristics'!D:D,MATCH($C350,'Policy Characteristics'!$C:$C,0))),"",INDEX('Policy Characteristics'!D:D,MATCH($C350,'Policy Characteristics'!$C:$C,0)))</f>
        <v>Subsidy for Electricity Production</v>
      </c>
      <c r="K350" s="357" t="str">
        <f>IF(ISBLANK(INDEX('Policy Characteristics'!E:E,MATCH($C350,'Policy Characteristics'!$C:$C,0))),"",INDEX('Policy Characteristics'!E:E,MATCH($C350,'Policy Characteristics'!$C:$C,0)))</f>
        <v>elec generation subsidy</v>
      </c>
      <c r="L350" s="357">
        <f>IF(ISBLANK(INDEX('Policy Characteristics'!F:F,MATCH($C350,'Policy Characteristics'!$C:$C,0))),"",INDEX('Policy Characteristics'!F:F,MATCH($C350,'Policy Characteristics'!$C:$C,0)))</f>
        <v>0</v>
      </c>
      <c r="M350" s="357">
        <f>IF(ISBLANK(INDEX('Policy Characteristics'!G:G,MATCH($C350,'Policy Characteristics'!$C:$C,0))),"",INDEX('Policy Characteristics'!G:G,MATCH($C350,'Policy Characteristics'!$C:$C,0)))</f>
        <v>60</v>
      </c>
      <c r="N350" s="357">
        <f>IF(ISBLANK(INDEX('Policy Characteristics'!H:H,MATCH($C350,'Policy Characteristics'!$C:$C,0))),"",INDEX('Policy Characteristics'!H:H,MATCH($C350,'Policy Characteristics'!$C:$C,0)))</f>
        <v>1</v>
      </c>
      <c r="O350" s="357" t="str">
        <f>IF(ISBLANK(INDEX('Policy Characteristics'!I:I,MATCH($C350,'Policy Characteristics'!$C:$C,0))),"",INDEX('Policy Characteristics'!I:I,MATCH($C350,'Policy Characteristics'!$C:$C,0)))</f>
        <v>$/MWh</v>
      </c>
      <c r="P350" s="357" t="str">
        <f>IF(ISBLANK(INDEX('Policy Characteristics'!J:J,MATCH($C350,'Policy Characteristics'!$C:$C,0))),"",INDEX('Policy Characteristics'!J:J,MATCH($C350,'Policy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0" s="357" t="str">
        <f>IF(ISBLANK(INDEX('Policy Characteristics'!K:K,MATCH($C350,'Policy Characteristics'!$C:$C,0))),"",INDEX('Policy Characteristics'!K:K,MATCH($C350,'Policy Characteristics'!$C:$C,0)))</f>
        <v>electricity-sector-main.html#subsidies</v>
      </c>
      <c r="R350" s="357" t="str">
        <f>IF(ISBLANK(INDEX('Policy Characteristics'!L:L,MATCH($C350,'Policy Characteristics'!$C:$C,0))),"",INDEX('Policy Characteristics'!L:L,MATCH($C350,'Policy Characteristics'!$C:$C,0)))</f>
        <v>subsidy-for-electricity-production.html</v>
      </c>
      <c r="S350" s="458"/>
    </row>
    <row r="351" spans="1:19" x14ac:dyDescent="0.35">
      <c r="A351" s="357" t="str">
        <f>IF(ISBLANK(INDEX('Policy Characteristics'!A:A,MATCH($C351,'Policy Characteristics'!$C:$C,0))),"",INDEX('Policy Characteristics'!A:A,MATCH($C351,'Policy Characteristics'!$C:$C,0)))</f>
        <v>Electricity Supply</v>
      </c>
      <c r="B351" s="357" t="str">
        <f>IF(ISBLANK(INDEX('Policy Characteristics'!B:B,MATCH($C351,'Policy Characteristics'!$C:$C,0))),"",INDEX('Policy Characteristics'!B:B,MATCH($C351,'Policy Characteristics'!$C:$C,0)))</f>
        <v>Subsidy for Electricity Production</v>
      </c>
      <c r="C351" s="361" t="str">
        <f t="shared" si="27"/>
        <v>Subsidy for Elec Production by Fuel</v>
      </c>
      <c r="D351" s="9" t="s">
        <v>78</v>
      </c>
      <c r="E351" s="53" t="s">
        <v>270</v>
      </c>
      <c r="F351" s="9" t="s">
        <v>90</v>
      </c>
      <c r="G351" s="458"/>
      <c r="H351" s="456">
        <v>1569</v>
      </c>
      <c r="I351" s="9" t="s">
        <v>45</v>
      </c>
      <c r="J351" s="359" t="str">
        <f>IF(ISBLANK(INDEX('Policy Characteristics'!D:D,MATCH($C351,'Policy Characteristics'!$C:$C,0))),"",INDEX('Policy Characteristics'!D:D,MATCH($C351,'Policy Characteristics'!$C:$C,0)))</f>
        <v>Subsidy for Electricity Production</v>
      </c>
      <c r="K351" s="357" t="str">
        <f>IF(ISBLANK(INDEX('Policy Characteristics'!E:E,MATCH($C351,'Policy Characteristics'!$C:$C,0))),"",INDEX('Policy Characteristics'!E:E,MATCH($C351,'Policy Characteristics'!$C:$C,0)))</f>
        <v>elec generation subsidy</v>
      </c>
      <c r="L351" s="357">
        <f>IF(ISBLANK(INDEX('Policy Characteristics'!F:F,MATCH($C351,'Policy Characteristics'!$C:$C,0))),"",INDEX('Policy Characteristics'!F:F,MATCH($C351,'Policy Characteristics'!$C:$C,0)))</f>
        <v>0</v>
      </c>
      <c r="M351" s="357">
        <f>IF(ISBLANK(INDEX('Policy Characteristics'!G:G,MATCH($C351,'Policy Characteristics'!$C:$C,0))),"",INDEX('Policy Characteristics'!G:G,MATCH($C351,'Policy Characteristics'!$C:$C,0)))</f>
        <v>60</v>
      </c>
      <c r="N351" s="357">
        <f>IF(ISBLANK(INDEX('Policy Characteristics'!H:H,MATCH($C351,'Policy Characteristics'!$C:$C,0))),"",INDEX('Policy Characteristics'!H:H,MATCH($C351,'Policy Characteristics'!$C:$C,0)))</f>
        <v>1</v>
      </c>
      <c r="O351" s="357" t="str">
        <f>IF(ISBLANK(INDEX('Policy Characteristics'!I:I,MATCH($C351,'Policy Characteristics'!$C:$C,0))),"",INDEX('Policy Characteristics'!I:I,MATCH($C351,'Policy Characteristics'!$C:$C,0)))</f>
        <v>$/MWh</v>
      </c>
      <c r="P351" s="357" t="str">
        <f>IF(ISBLANK(INDEX('Policy Characteristics'!J:J,MATCH($C351,'Policy Characteristics'!$C:$C,0))),"",INDEX('Policy Characteristics'!J:J,MATCH($C351,'Policy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1" s="357" t="str">
        <f>IF(ISBLANK(INDEX('Policy Characteristics'!K:K,MATCH($C351,'Policy Characteristics'!$C:$C,0))),"",INDEX('Policy Characteristics'!K:K,MATCH($C351,'Policy Characteristics'!$C:$C,0)))</f>
        <v>electricity-sector-main.html#subsidies</v>
      </c>
      <c r="R351" s="357" t="str">
        <f>IF(ISBLANK(INDEX('Policy Characteristics'!L:L,MATCH($C351,'Policy Characteristics'!$C:$C,0))),"",INDEX('Policy Characteristics'!L:L,MATCH($C351,'Policy Characteristics'!$C:$C,0)))</f>
        <v>subsidy-for-electricity-production.html</v>
      </c>
      <c r="S351" s="458"/>
    </row>
    <row r="352" spans="1:19" x14ac:dyDescent="0.35">
      <c r="A352" s="357" t="str">
        <f>IF(ISBLANK(INDEX('Policy Characteristics'!A:A,MATCH($C352,'Policy Characteristics'!$C:$C,0))),"",INDEX('Policy Characteristics'!A:A,MATCH($C352,'Policy Characteristics'!$C:$C,0)))</f>
        <v>Electricity Supply</v>
      </c>
      <c r="B352" s="357" t="str">
        <f>IF(ISBLANK(INDEX('Policy Characteristics'!B:B,MATCH($C352,'Policy Characteristics'!$C:$C,0))),"",INDEX('Policy Characteristics'!B:B,MATCH($C352,'Policy Characteristics'!$C:$C,0)))</f>
        <v>Subsidy for Electricity Production</v>
      </c>
      <c r="C352" s="361" t="str">
        <f t="shared" si="27"/>
        <v>Subsidy for Elec Production by Fuel</v>
      </c>
      <c r="D352" s="9" t="s">
        <v>78</v>
      </c>
      <c r="E352" s="53" t="s">
        <v>271</v>
      </c>
      <c r="F352" s="9" t="s">
        <v>90</v>
      </c>
      <c r="G352" s="458" t="s">
        <v>333</v>
      </c>
      <c r="H352" s="456">
        <v>1570</v>
      </c>
      <c r="I352" s="53" t="s">
        <v>44</v>
      </c>
      <c r="J352" s="359" t="str">
        <f>IF(ISBLANK(INDEX('Policy Characteristics'!D:D,MATCH($C352,'Policy Characteristics'!$C:$C,0))),"",INDEX('Policy Characteristics'!D:D,MATCH($C352,'Policy Characteristics'!$C:$C,0)))</f>
        <v>Subsidy for Electricity Production</v>
      </c>
      <c r="K352" s="357" t="str">
        <f>IF(ISBLANK(INDEX('Policy Characteristics'!E:E,MATCH($C352,'Policy Characteristics'!$C:$C,0))),"",INDEX('Policy Characteristics'!E:E,MATCH($C352,'Policy Characteristics'!$C:$C,0)))</f>
        <v>elec generation subsidy</v>
      </c>
      <c r="L352" s="357">
        <f>IF(ISBLANK(INDEX('Policy Characteristics'!F:F,MATCH($C352,'Policy Characteristics'!$C:$C,0))),"",INDEX('Policy Characteristics'!F:F,MATCH($C352,'Policy Characteristics'!$C:$C,0)))</f>
        <v>0</v>
      </c>
      <c r="M352" s="357">
        <f>IF(ISBLANK(INDEX('Policy Characteristics'!G:G,MATCH($C352,'Policy Characteristics'!$C:$C,0))),"",INDEX('Policy Characteristics'!G:G,MATCH($C352,'Policy Characteristics'!$C:$C,0)))</f>
        <v>60</v>
      </c>
      <c r="N352" s="357">
        <f>IF(ISBLANK(INDEX('Policy Characteristics'!H:H,MATCH($C352,'Policy Characteristics'!$C:$C,0))),"",INDEX('Policy Characteristics'!H:H,MATCH($C352,'Policy Characteristics'!$C:$C,0)))</f>
        <v>1</v>
      </c>
      <c r="O352" s="357" t="str">
        <f>IF(ISBLANK(INDEX('Policy Characteristics'!I:I,MATCH($C352,'Policy Characteristics'!$C:$C,0))),"",INDEX('Policy Characteristics'!I:I,MATCH($C352,'Policy Characteristics'!$C:$C,0)))</f>
        <v>$/MWh</v>
      </c>
      <c r="P352" s="357" t="str">
        <f>IF(ISBLANK(INDEX('Policy Characteristics'!J:J,MATCH($C352,'Policy Characteristics'!$C:$C,0))),"",INDEX('Policy Characteristics'!J:J,MATCH($C352,'Policy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2" s="357" t="str">
        <f>IF(ISBLANK(INDEX('Policy Characteristics'!K:K,MATCH($C352,'Policy Characteristics'!$C:$C,0))),"",INDEX('Policy Characteristics'!K:K,MATCH($C352,'Policy Characteristics'!$C:$C,0)))</f>
        <v>electricity-sector-main.html#subsidies</v>
      </c>
      <c r="R352" s="357" t="str">
        <f>IF(ISBLANK(INDEX('Policy Characteristics'!L:L,MATCH($C352,'Policy Characteristics'!$C:$C,0))),"",INDEX('Policy Characteristics'!L:L,MATCH($C352,'Policy Characteristics'!$C:$C,0)))</f>
        <v>subsidy-for-electricity-production.html</v>
      </c>
      <c r="S352" s="458"/>
    </row>
    <row r="353" spans="1:19" x14ac:dyDescent="0.35">
      <c r="A353" s="357" t="str">
        <f>IF(ISBLANK(INDEX('Policy Characteristics'!A:A,MATCH($C353,'Policy Characteristics'!$C:$C,0))),"",INDEX('Policy Characteristics'!A:A,MATCH($C353,'Policy Characteristics'!$C:$C,0)))</f>
        <v>Electricity Supply</v>
      </c>
      <c r="B353" s="357" t="str">
        <f>IF(ISBLANK(INDEX('Policy Characteristics'!B:B,MATCH($C353,'Policy Characteristics'!$C:$C,0))),"",INDEX('Policy Characteristics'!B:B,MATCH($C353,'Policy Characteristics'!$C:$C,0)))</f>
        <v>Subsidy for Electricity Production</v>
      </c>
      <c r="C353" s="361" t="str">
        <f t="shared" si="27"/>
        <v>Subsidy for Elec Production by Fuel</v>
      </c>
      <c r="D353" s="9" t="s">
        <v>474</v>
      </c>
      <c r="E353" s="53" t="s">
        <v>269</v>
      </c>
      <c r="F353" s="9" t="s">
        <v>477</v>
      </c>
      <c r="G353" s="458" t="s">
        <v>322</v>
      </c>
      <c r="H353" s="54">
        <v>39</v>
      </c>
      <c r="I353" s="53" t="s">
        <v>44</v>
      </c>
      <c r="J353" s="359" t="str">
        <f>IF(ISBLANK(INDEX('Policy Characteristics'!D:D,MATCH($C353,'Policy Characteristics'!$C:$C,0))),"",INDEX('Policy Characteristics'!D:D,MATCH($C353,'Policy Characteristics'!$C:$C,0)))</f>
        <v>Subsidy for Electricity Production</v>
      </c>
      <c r="K353" s="357" t="str">
        <f>IF(ISBLANK(INDEX('Policy Characteristics'!E:E,MATCH($C353,'Policy Characteristics'!$C:$C,0))),"",INDEX('Policy Characteristics'!E:E,MATCH($C353,'Policy Characteristics'!$C:$C,0)))</f>
        <v>elec generation subsidy</v>
      </c>
      <c r="L353" s="357">
        <f>IF(ISBLANK(INDEX('Policy Characteristics'!F:F,MATCH($C353,'Policy Characteristics'!$C:$C,0))),"",INDEX('Policy Characteristics'!F:F,MATCH($C353,'Policy Characteristics'!$C:$C,0)))</f>
        <v>0</v>
      </c>
      <c r="M353" s="357">
        <f>IF(ISBLANK(INDEX('Policy Characteristics'!G:G,MATCH($C353,'Policy Characteristics'!$C:$C,0))),"",INDEX('Policy Characteristics'!G:G,MATCH($C353,'Policy Characteristics'!$C:$C,0)))</f>
        <v>60</v>
      </c>
      <c r="N353" s="357">
        <f>IF(ISBLANK(INDEX('Policy Characteristics'!H:H,MATCH($C353,'Policy Characteristics'!$C:$C,0))),"",INDEX('Policy Characteristics'!H:H,MATCH($C353,'Policy Characteristics'!$C:$C,0)))</f>
        <v>1</v>
      </c>
      <c r="O353" s="357" t="str">
        <f>IF(ISBLANK(INDEX('Policy Characteristics'!I:I,MATCH($C353,'Policy Characteristics'!$C:$C,0))),"",INDEX('Policy Characteristics'!I:I,MATCH($C353,'Policy Characteristics'!$C:$C,0)))</f>
        <v>$/MWh</v>
      </c>
      <c r="P353" s="357" t="str">
        <f>IF(ISBLANK(INDEX('Policy Characteristics'!J:J,MATCH($C353,'Policy Characteristics'!$C:$C,0))),"",INDEX('Policy Characteristics'!J:J,MATCH($C353,'Policy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3" s="357" t="str">
        <f>IF(ISBLANK(INDEX('Policy Characteristics'!K:K,MATCH($C353,'Policy Characteristics'!$C:$C,0))),"",INDEX('Policy Characteristics'!K:K,MATCH($C353,'Policy Characteristics'!$C:$C,0)))</f>
        <v>electricity-sector-main.html#subsidies</v>
      </c>
      <c r="R353" s="357" t="str">
        <f>IF(ISBLANK(INDEX('Policy Characteristics'!L:L,MATCH($C353,'Policy Characteristics'!$C:$C,0))),"",INDEX('Policy Characteristics'!L:L,MATCH($C353,'Policy Characteristics'!$C:$C,0)))</f>
        <v>subsidy-for-electricity-production.html</v>
      </c>
      <c r="S353" s="458"/>
    </row>
    <row r="354" spans="1:19" x14ac:dyDescent="0.35">
      <c r="A354" s="357" t="str">
        <f>IF(ISBLANK(INDEX('Policy Characteristics'!A:A,MATCH($C354,'Policy Characteristics'!$C:$C,0))),"",INDEX('Policy Characteristics'!A:A,MATCH($C354,'Policy Characteristics'!$C:$C,0)))</f>
        <v>Electricity Supply</v>
      </c>
      <c r="B354" s="357" t="str">
        <f>IF(ISBLANK(INDEX('Policy Characteristics'!B:B,MATCH($C354,'Policy Characteristics'!$C:$C,0))),"",INDEX('Policy Characteristics'!B:B,MATCH($C354,'Policy Characteristics'!$C:$C,0)))</f>
        <v>Subsidy for Electricity Production</v>
      </c>
      <c r="C354" s="361" t="str">
        <f t="shared" si="27"/>
        <v>Subsidy for Elec Production by Fuel</v>
      </c>
      <c r="D354" s="9" t="s">
        <v>474</v>
      </c>
      <c r="E354" s="53" t="s">
        <v>270</v>
      </c>
      <c r="F354" s="9" t="s">
        <v>477</v>
      </c>
      <c r="G354" s="458"/>
      <c r="H354" s="54">
        <v>1571</v>
      </c>
      <c r="I354" s="9" t="s">
        <v>45</v>
      </c>
      <c r="J354" s="359" t="str">
        <f>IF(ISBLANK(INDEX('Policy Characteristics'!D:D,MATCH($C354,'Policy Characteristics'!$C:$C,0))),"",INDEX('Policy Characteristics'!D:D,MATCH($C354,'Policy Characteristics'!$C:$C,0)))</f>
        <v>Subsidy for Electricity Production</v>
      </c>
      <c r="K354" s="357" t="str">
        <f>IF(ISBLANK(INDEX('Policy Characteristics'!E:E,MATCH($C354,'Policy Characteristics'!$C:$C,0))),"",INDEX('Policy Characteristics'!E:E,MATCH($C354,'Policy Characteristics'!$C:$C,0)))</f>
        <v>elec generation subsidy</v>
      </c>
      <c r="L354" s="357">
        <f>IF(ISBLANK(INDEX('Policy Characteristics'!F:F,MATCH($C354,'Policy Characteristics'!$C:$C,0))),"",INDEX('Policy Characteristics'!F:F,MATCH($C354,'Policy Characteristics'!$C:$C,0)))</f>
        <v>0</v>
      </c>
      <c r="M354" s="357">
        <f>IF(ISBLANK(INDEX('Policy Characteristics'!G:G,MATCH($C354,'Policy Characteristics'!$C:$C,0))),"",INDEX('Policy Characteristics'!G:G,MATCH($C354,'Policy Characteristics'!$C:$C,0)))</f>
        <v>60</v>
      </c>
      <c r="N354" s="357">
        <f>IF(ISBLANK(INDEX('Policy Characteristics'!H:H,MATCH($C354,'Policy Characteristics'!$C:$C,0))),"",INDEX('Policy Characteristics'!H:H,MATCH($C354,'Policy Characteristics'!$C:$C,0)))</f>
        <v>1</v>
      </c>
      <c r="O354" s="357" t="str">
        <f>IF(ISBLANK(INDEX('Policy Characteristics'!I:I,MATCH($C354,'Policy Characteristics'!$C:$C,0))),"",INDEX('Policy Characteristics'!I:I,MATCH($C354,'Policy Characteristics'!$C:$C,0)))</f>
        <v>$/MWh</v>
      </c>
      <c r="P354" s="357" t="str">
        <f>IF(ISBLANK(INDEX('Policy Characteristics'!J:J,MATCH($C354,'Policy Characteristics'!$C:$C,0))),"",INDEX('Policy Characteristics'!J:J,MATCH($C354,'Policy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4" s="357" t="str">
        <f>IF(ISBLANK(INDEX('Policy Characteristics'!K:K,MATCH($C354,'Policy Characteristics'!$C:$C,0))),"",INDEX('Policy Characteristics'!K:K,MATCH($C354,'Policy Characteristics'!$C:$C,0)))</f>
        <v>electricity-sector-main.html#subsidies</v>
      </c>
      <c r="R354" s="357" t="str">
        <f>IF(ISBLANK(INDEX('Policy Characteristics'!L:L,MATCH($C354,'Policy Characteristics'!$C:$C,0))),"",INDEX('Policy Characteristics'!L:L,MATCH($C354,'Policy Characteristics'!$C:$C,0)))</f>
        <v>subsidy-for-electricity-production.html</v>
      </c>
      <c r="S354" s="458"/>
    </row>
    <row r="355" spans="1:19" x14ac:dyDescent="0.35">
      <c r="A355" s="357" t="str">
        <f>IF(ISBLANK(INDEX('Policy Characteristics'!A:A,MATCH($C355,'Policy Characteristics'!$C:$C,0))),"",INDEX('Policy Characteristics'!A:A,MATCH($C355,'Policy Characteristics'!$C:$C,0)))</f>
        <v>Electricity Supply</v>
      </c>
      <c r="B355" s="357" t="str">
        <f>IF(ISBLANK(INDEX('Policy Characteristics'!B:B,MATCH($C355,'Policy Characteristics'!$C:$C,0))),"",INDEX('Policy Characteristics'!B:B,MATCH($C355,'Policy Characteristics'!$C:$C,0)))</f>
        <v>Subsidy for Electricity Production</v>
      </c>
      <c r="C355" s="361" t="str">
        <f t="shared" si="27"/>
        <v>Subsidy for Elec Production by Fuel</v>
      </c>
      <c r="D355" s="9" t="s">
        <v>474</v>
      </c>
      <c r="E355" s="53" t="s">
        <v>271</v>
      </c>
      <c r="F355" s="9" t="s">
        <v>477</v>
      </c>
      <c r="G355" s="458" t="s">
        <v>333</v>
      </c>
      <c r="H355" s="54">
        <v>1572</v>
      </c>
      <c r="I355" s="53" t="s">
        <v>44</v>
      </c>
      <c r="J355" s="359" t="str">
        <f>IF(ISBLANK(INDEX('Policy Characteristics'!D:D,MATCH($C355,'Policy Characteristics'!$C:$C,0))),"",INDEX('Policy Characteristics'!D:D,MATCH($C355,'Policy Characteristics'!$C:$C,0)))</f>
        <v>Subsidy for Electricity Production</v>
      </c>
      <c r="K355" s="357" t="str">
        <f>IF(ISBLANK(INDEX('Policy Characteristics'!E:E,MATCH($C355,'Policy Characteristics'!$C:$C,0))),"",INDEX('Policy Characteristics'!E:E,MATCH($C355,'Policy Characteristics'!$C:$C,0)))</f>
        <v>elec generation subsidy</v>
      </c>
      <c r="L355" s="357">
        <f>IF(ISBLANK(INDEX('Policy Characteristics'!F:F,MATCH($C355,'Policy Characteristics'!$C:$C,0))),"",INDEX('Policy Characteristics'!F:F,MATCH($C355,'Policy Characteristics'!$C:$C,0)))</f>
        <v>0</v>
      </c>
      <c r="M355" s="357">
        <f>IF(ISBLANK(INDEX('Policy Characteristics'!G:G,MATCH($C355,'Policy Characteristics'!$C:$C,0))),"",INDEX('Policy Characteristics'!G:G,MATCH($C355,'Policy Characteristics'!$C:$C,0)))</f>
        <v>60</v>
      </c>
      <c r="N355" s="357">
        <f>IF(ISBLANK(INDEX('Policy Characteristics'!H:H,MATCH($C355,'Policy Characteristics'!$C:$C,0))),"",INDEX('Policy Characteristics'!H:H,MATCH($C355,'Policy Characteristics'!$C:$C,0)))</f>
        <v>1</v>
      </c>
      <c r="O355" s="357" t="str">
        <f>IF(ISBLANK(INDEX('Policy Characteristics'!I:I,MATCH($C355,'Policy Characteristics'!$C:$C,0))),"",INDEX('Policy Characteristics'!I:I,MATCH($C355,'Policy Characteristics'!$C:$C,0)))</f>
        <v>$/MWh</v>
      </c>
      <c r="P355" s="357" t="str">
        <f>IF(ISBLANK(INDEX('Policy Characteristics'!J:J,MATCH($C355,'Policy Characteristics'!$C:$C,0))),"",INDEX('Policy Characteristics'!J:J,MATCH($C355,'Policy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5" s="357" t="str">
        <f>IF(ISBLANK(INDEX('Policy Characteristics'!K:K,MATCH($C355,'Policy Characteristics'!$C:$C,0))),"",INDEX('Policy Characteristics'!K:K,MATCH($C355,'Policy Characteristics'!$C:$C,0)))</f>
        <v>electricity-sector-main.html#subsidies</v>
      </c>
      <c r="R355" s="357" t="str">
        <f>IF(ISBLANK(INDEX('Policy Characteristics'!L:L,MATCH($C355,'Policy Characteristics'!$C:$C,0))),"",INDEX('Policy Characteristics'!L:L,MATCH($C355,'Policy Characteristics'!$C:$C,0)))</f>
        <v>subsidy-for-electricity-production.html</v>
      </c>
      <c r="S355" s="458"/>
    </row>
    <row r="356" spans="1:19" x14ac:dyDescent="0.35">
      <c r="A356" s="357" t="str">
        <f>IF(ISBLANK(INDEX('Policy Characteristics'!A:A,MATCH($C356,'Policy Characteristics'!$C:$C,0))),"",INDEX('Policy Characteristics'!A:A,MATCH($C356,'Policy Characteristics'!$C:$C,0)))</f>
        <v>Electricity Supply</v>
      </c>
      <c r="B356" s="357" t="str">
        <f>IF(ISBLANK(INDEX('Policy Characteristics'!B:B,MATCH($C356,'Policy Characteristics'!$C:$C,0))),"",INDEX('Policy Characteristics'!B:B,MATCH($C356,'Policy Characteristics'!$C:$C,0)))</f>
        <v>Subsidy for Electricity Production</v>
      </c>
      <c r="C356" s="361" t="str">
        <f t="shared" si="27"/>
        <v>Subsidy for Elec Production by Fuel</v>
      </c>
      <c r="D356" s="9" t="s">
        <v>79</v>
      </c>
      <c r="E356" s="53" t="s">
        <v>269</v>
      </c>
      <c r="F356" s="53" t="s">
        <v>91</v>
      </c>
      <c r="G356" s="458" t="s">
        <v>322</v>
      </c>
      <c r="H356" s="54">
        <v>40</v>
      </c>
      <c r="I356" s="53" t="s">
        <v>44</v>
      </c>
      <c r="J356" s="359" t="str">
        <f>IF(ISBLANK(INDEX('Policy Characteristics'!D:D,MATCH($C356,'Policy Characteristics'!$C:$C,0))),"",INDEX('Policy Characteristics'!D:D,MATCH($C356,'Policy Characteristics'!$C:$C,0)))</f>
        <v>Subsidy for Electricity Production</v>
      </c>
      <c r="K356" s="357" t="str">
        <f>IF(ISBLANK(INDEX('Policy Characteristics'!E:E,MATCH($C356,'Policy Characteristics'!$C:$C,0))),"",INDEX('Policy Characteristics'!E:E,MATCH($C356,'Policy Characteristics'!$C:$C,0)))</f>
        <v>elec generation subsidy</v>
      </c>
      <c r="L356" s="357">
        <f>IF(ISBLANK(INDEX('Policy Characteristics'!F:F,MATCH($C356,'Policy Characteristics'!$C:$C,0))),"",INDEX('Policy Characteristics'!F:F,MATCH($C356,'Policy Characteristics'!$C:$C,0)))</f>
        <v>0</v>
      </c>
      <c r="M356" s="357">
        <f>IF(ISBLANK(INDEX('Policy Characteristics'!G:G,MATCH($C356,'Policy Characteristics'!$C:$C,0))),"",INDEX('Policy Characteristics'!G:G,MATCH($C356,'Policy Characteristics'!$C:$C,0)))</f>
        <v>60</v>
      </c>
      <c r="N356" s="357">
        <f>IF(ISBLANK(INDEX('Policy Characteristics'!H:H,MATCH($C356,'Policy Characteristics'!$C:$C,0))),"",INDEX('Policy Characteristics'!H:H,MATCH($C356,'Policy Characteristics'!$C:$C,0)))</f>
        <v>1</v>
      </c>
      <c r="O356" s="357" t="str">
        <f>IF(ISBLANK(INDEX('Policy Characteristics'!I:I,MATCH($C356,'Policy Characteristics'!$C:$C,0))),"",INDEX('Policy Characteristics'!I:I,MATCH($C356,'Policy Characteristics'!$C:$C,0)))</f>
        <v>$/MWh</v>
      </c>
      <c r="P356" s="357" t="str">
        <f>IF(ISBLANK(INDEX('Policy Characteristics'!J:J,MATCH($C356,'Policy Characteristics'!$C:$C,0))),"",INDEX('Policy Characteristics'!J:J,MATCH($C356,'Policy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6" s="357" t="str">
        <f>IF(ISBLANK(INDEX('Policy Characteristics'!K:K,MATCH($C356,'Policy Characteristics'!$C:$C,0))),"",INDEX('Policy Characteristics'!K:K,MATCH($C356,'Policy Characteristics'!$C:$C,0)))</f>
        <v>electricity-sector-main.html#subsidies</v>
      </c>
      <c r="R356" s="357" t="str">
        <f>IF(ISBLANK(INDEX('Policy Characteristics'!L:L,MATCH($C356,'Policy Characteristics'!$C:$C,0))),"",INDEX('Policy Characteristics'!L:L,MATCH($C356,'Policy Characteristics'!$C:$C,0)))</f>
        <v>subsidy-for-electricity-production.html</v>
      </c>
      <c r="S356" s="458"/>
    </row>
    <row r="357" spans="1:19" x14ac:dyDescent="0.35">
      <c r="A357" s="357" t="str">
        <f>IF(ISBLANK(INDEX('Policy Characteristics'!A:A,MATCH($C357,'Policy Characteristics'!$C:$C,0))),"",INDEX('Policy Characteristics'!A:A,MATCH($C357,'Policy Characteristics'!$C:$C,0)))</f>
        <v>Electricity Supply</v>
      </c>
      <c r="B357" s="357" t="str">
        <f>IF(ISBLANK(INDEX('Policy Characteristics'!B:B,MATCH($C357,'Policy Characteristics'!$C:$C,0))),"",INDEX('Policy Characteristics'!B:B,MATCH($C357,'Policy Characteristics'!$C:$C,0)))</f>
        <v>Subsidy for Electricity Production</v>
      </c>
      <c r="C357" s="361" t="str">
        <f t="shared" si="27"/>
        <v>Subsidy for Elec Production by Fuel</v>
      </c>
      <c r="D357" s="9" t="s">
        <v>79</v>
      </c>
      <c r="E357" s="53" t="s">
        <v>270</v>
      </c>
      <c r="F357" s="53" t="s">
        <v>91</v>
      </c>
      <c r="G357" s="458"/>
      <c r="H357" s="54">
        <v>1573</v>
      </c>
      <c r="I357" s="9" t="s">
        <v>45</v>
      </c>
      <c r="J357" s="359" t="str">
        <f>IF(ISBLANK(INDEX('Policy Characteristics'!D:D,MATCH($C357,'Policy Characteristics'!$C:$C,0))),"",INDEX('Policy Characteristics'!D:D,MATCH($C357,'Policy Characteristics'!$C:$C,0)))</f>
        <v>Subsidy for Electricity Production</v>
      </c>
      <c r="K357" s="357" t="str">
        <f>IF(ISBLANK(INDEX('Policy Characteristics'!E:E,MATCH($C357,'Policy Characteristics'!$C:$C,0))),"",INDEX('Policy Characteristics'!E:E,MATCH($C357,'Policy Characteristics'!$C:$C,0)))</f>
        <v>elec generation subsidy</v>
      </c>
      <c r="L357" s="357">
        <f>IF(ISBLANK(INDEX('Policy Characteristics'!F:F,MATCH($C357,'Policy Characteristics'!$C:$C,0))),"",INDEX('Policy Characteristics'!F:F,MATCH($C357,'Policy Characteristics'!$C:$C,0)))</f>
        <v>0</v>
      </c>
      <c r="M357" s="357">
        <f>IF(ISBLANK(INDEX('Policy Characteristics'!G:G,MATCH($C357,'Policy Characteristics'!$C:$C,0))),"",INDEX('Policy Characteristics'!G:G,MATCH($C357,'Policy Characteristics'!$C:$C,0)))</f>
        <v>60</v>
      </c>
      <c r="N357" s="357">
        <f>IF(ISBLANK(INDEX('Policy Characteristics'!H:H,MATCH($C357,'Policy Characteristics'!$C:$C,0))),"",INDEX('Policy Characteristics'!H:H,MATCH($C357,'Policy Characteristics'!$C:$C,0)))</f>
        <v>1</v>
      </c>
      <c r="O357" s="357" t="str">
        <f>IF(ISBLANK(INDEX('Policy Characteristics'!I:I,MATCH($C357,'Policy Characteristics'!$C:$C,0))),"",INDEX('Policy Characteristics'!I:I,MATCH($C357,'Policy Characteristics'!$C:$C,0)))</f>
        <v>$/MWh</v>
      </c>
      <c r="P357" s="357" t="str">
        <f>IF(ISBLANK(INDEX('Policy Characteristics'!J:J,MATCH($C357,'Policy Characteristics'!$C:$C,0))),"",INDEX('Policy Characteristics'!J:J,MATCH($C357,'Policy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7" s="357" t="str">
        <f>IF(ISBLANK(INDEX('Policy Characteristics'!K:K,MATCH($C357,'Policy Characteristics'!$C:$C,0))),"",INDEX('Policy Characteristics'!K:K,MATCH($C357,'Policy Characteristics'!$C:$C,0)))</f>
        <v>electricity-sector-main.html#subsidies</v>
      </c>
      <c r="R357" s="357" t="str">
        <f>IF(ISBLANK(INDEX('Policy Characteristics'!L:L,MATCH($C357,'Policy Characteristics'!$C:$C,0))),"",INDEX('Policy Characteristics'!L:L,MATCH($C357,'Policy Characteristics'!$C:$C,0)))</f>
        <v>subsidy-for-electricity-production.html</v>
      </c>
      <c r="S357" s="458"/>
    </row>
    <row r="358" spans="1:19" x14ac:dyDescent="0.35">
      <c r="A358" s="357" t="str">
        <f>IF(ISBLANK(INDEX('Policy Characteristics'!A:A,MATCH($C358,'Policy Characteristics'!$C:$C,0))),"",INDEX('Policy Characteristics'!A:A,MATCH($C358,'Policy Characteristics'!$C:$C,0)))</f>
        <v>Electricity Supply</v>
      </c>
      <c r="B358" s="357" t="str">
        <f>IF(ISBLANK(INDEX('Policy Characteristics'!B:B,MATCH($C358,'Policy Characteristics'!$C:$C,0))),"",INDEX('Policy Characteristics'!B:B,MATCH($C358,'Policy Characteristics'!$C:$C,0)))</f>
        <v>Subsidy for Electricity Production</v>
      </c>
      <c r="C358" s="361" t="str">
        <f t="shared" si="27"/>
        <v>Subsidy for Elec Production by Fuel</v>
      </c>
      <c r="D358" s="9" t="s">
        <v>79</v>
      </c>
      <c r="E358" s="53" t="s">
        <v>271</v>
      </c>
      <c r="F358" s="53" t="s">
        <v>91</v>
      </c>
      <c r="G358" s="458" t="s">
        <v>333</v>
      </c>
      <c r="H358" s="54">
        <v>1574</v>
      </c>
      <c r="I358" s="53" t="s">
        <v>44</v>
      </c>
      <c r="J358" s="359" t="str">
        <f>IF(ISBLANK(INDEX('Policy Characteristics'!D:D,MATCH($C358,'Policy Characteristics'!$C:$C,0))),"",INDEX('Policy Characteristics'!D:D,MATCH($C358,'Policy Characteristics'!$C:$C,0)))</f>
        <v>Subsidy for Electricity Production</v>
      </c>
      <c r="K358" s="357" t="str">
        <f>IF(ISBLANK(INDEX('Policy Characteristics'!E:E,MATCH($C358,'Policy Characteristics'!$C:$C,0))),"",INDEX('Policy Characteristics'!E:E,MATCH($C358,'Policy Characteristics'!$C:$C,0)))</f>
        <v>elec generation subsidy</v>
      </c>
      <c r="L358" s="357">
        <f>IF(ISBLANK(INDEX('Policy Characteristics'!F:F,MATCH($C358,'Policy Characteristics'!$C:$C,0))),"",INDEX('Policy Characteristics'!F:F,MATCH($C358,'Policy Characteristics'!$C:$C,0)))</f>
        <v>0</v>
      </c>
      <c r="M358" s="357">
        <f>IF(ISBLANK(INDEX('Policy Characteristics'!G:G,MATCH($C358,'Policy Characteristics'!$C:$C,0))),"",INDEX('Policy Characteristics'!G:G,MATCH($C358,'Policy Characteristics'!$C:$C,0)))</f>
        <v>60</v>
      </c>
      <c r="N358" s="357">
        <f>IF(ISBLANK(INDEX('Policy Characteristics'!H:H,MATCH($C358,'Policy Characteristics'!$C:$C,0))),"",INDEX('Policy Characteristics'!H:H,MATCH($C358,'Policy Characteristics'!$C:$C,0)))</f>
        <v>1</v>
      </c>
      <c r="O358" s="357" t="str">
        <f>IF(ISBLANK(INDEX('Policy Characteristics'!I:I,MATCH($C358,'Policy Characteristics'!$C:$C,0))),"",INDEX('Policy Characteristics'!I:I,MATCH($C358,'Policy Characteristics'!$C:$C,0)))</f>
        <v>$/MWh</v>
      </c>
      <c r="P358" s="357" t="str">
        <f>IF(ISBLANK(INDEX('Policy Characteristics'!J:J,MATCH($C358,'Policy Characteristics'!$C:$C,0))),"",INDEX('Policy Characteristics'!J:J,MATCH($C358,'Policy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8" s="357" t="str">
        <f>IF(ISBLANK(INDEX('Policy Characteristics'!K:K,MATCH($C358,'Policy Characteristics'!$C:$C,0))),"",INDEX('Policy Characteristics'!K:K,MATCH($C358,'Policy Characteristics'!$C:$C,0)))</f>
        <v>electricity-sector-main.html#subsidies</v>
      </c>
      <c r="R358" s="357" t="str">
        <f>IF(ISBLANK(INDEX('Policy Characteristics'!L:L,MATCH($C358,'Policy Characteristics'!$C:$C,0))),"",INDEX('Policy Characteristics'!L:L,MATCH($C358,'Policy Characteristics'!$C:$C,0)))</f>
        <v>subsidy-for-electricity-production.html</v>
      </c>
      <c r="S358" s="458"/>
    </row>
    <row r="359" spans="1:19" x14ac:dyDescent="0.35">
      <c r="A359" s="357" t="str">
        <f>IF(ISBLANK(INDEX('Policy Characteristics'!A:A,MATCH($C359,'Policy Characteristics'!$C:$C,0))),"",INDEX('Policy Characteristics'!A:A,MATCH($C359,'Policy Characteristics'!$C:$C,0)))</f>
        <v>Electricity Supply</v>
      </c>
      <c r="B359" s="357" t="str">
        <f>IF(ISBLANK(INDEX('Policy Characteristics'!B:B,MATCH($C359,'Policy Characteristics'!$C:$C,0))),"",INDEX('Policy Characteristics'!B:B,MATCH($C359,'Policy Characteristics'!$C:$C,0)))</f>
        <v>Subsidy for Electricity Production</v>
      </c>
      <c r="C359" s="361" t="str">
        <f t="shared" si="27"/>
        <v>Subsidy for Elec Production by Fuel</v>
      </c>
      <c r="D359" s="9" t="s">
        <v>80</v>
      </c>
      <c r="E359" s="53" t="s">
        <v>269</v>
      </c>
      <c r="F359" s="53" t="s">
        <v>92</v>
      </c>
      <c r="G359" s="458" t="s">
        <v>322</v>
      </c>
      <c r="H359" s="54">
        <v>41</v>
      </c>
      <c r="I359" s="53" t="s">
        <v>44</v>
      </c>
      <c r="J359" s="359" t="str">
        <f>IF(ISBLANK(INDEX('Policy Characteristics'!D:D,MATCH($C359,'Policy Characteristics'!$C:$C,0))),"",INDEX('Policy Characteristics'!D:D,MATCH($C359,'Policy Characteristics'!$C:$C,0)))</f>
        <v>Subsidy for Electricity Production</v>
      </c>
      <c r="K359" s="357" t="str">
        <f>IF(ISBLANK(INDEX('Policy Characteristics'!E:E,MATCH($C359,'Policy Characteristics'!$C:$C,0))),"",INDEX('Policy Characteristics'!E:E,MATCH($C359,'Policy Characteristics'!$C:$C,0)))</f>
        <v>elec generation subsidy</v>
      </c>
      <c r="L359" s="357">
        <f>IF(ISBLANK(INDEX('Policy Characteristics'!F:F,MATCH($C359,'Policy Characteristics'!$C:$C,0))),"",INDEX('Policy Characteristics'!F:F,MATCH($C359,'Policy Characteristics'!$C:$C,0)))</f>
        <v>0</v>
      </c>
      <c r="M359" s="357">
        <f>IF(ISBLANK(INDEX('Policy Characteristics'!G:G,MATCH($C359,'Policy Characteristics'!$C:$C,0))),"",INDEX('Policy Characteristics'!G:G,MATCH($C359,'Policy Characteristics'!$C:$C,0)))</f>
        <v>60</v>
      </c>
      <c r="N359" s="357">
        <f>IF(ISBLANK(INDEX('Policy Characteristics'!H:H,MATCH($C359,'Policy Characteristics'!$C:$C,0))),"",INDEX('Policy Characteristics'!H:H,MATCH($C359,'Policy Characteristics'!$C:$C,0)))</f>
        <v>1</v>
      </c>
      <c r="O359" s="357" t="str">
        <f>IF(ISBLANK(INDEX('Policy Characteristics'!I:I,MATCH($C359,'Policy Characteristics'!$C:$C,0))),"",INDEX('Policy Characteristics'!I:I,MATCH($C359,'Policy Characteristics'!$C:$C,0)))</f>
        <v>$/MWh</v>
      </c>
      <c r="P359" s="357" t="str">
        <f>IF(ISBLANK(INDEX('Policy Characteristics'!J:J,MATCH($C359,'Policy Characteristics'!$C:$C,0))),"",INDEX('Policy Characteristics'!J:J,MATCH($C359,'Policy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9" s="357" t="str">
        <f>IF(ISBLANK(INDEX('Policy Characteristics'!K:K,MATCH($C359,'Policy Characteristics'!$C:$C,0))),"",INDEX('Policy Characteristics'!K:K,MATCH($C359,'Policy Characteristics'!$C:$C,0)))</f>
        <v>electricity-sector-main.html#subsidies</v>
      </c>
      <c r="R359" s="357" t="str">
        <f>IF(ISBLANK(INDEX('Policy Characteristics'!L:L,MATCH($C359,'Policy Characteristics'!$C:$C,0))),"",INDEX('Policy Characteristics'!L:L,MATCH($C359,'Policy Characteristics'!$C:$C,0)))</f>
        <v>subsidy-for-electricity-production.html</v>
      </c>
      <c r="S359" s="458"/>
    </row>
    <row r="360" spans="1:19" x14ac:dyDescent="0.35">
      <c r="A360" s="357" t="str">
        <f>IF(ISBLANK(INDEX('Policy Characteristics'!A:A,MATCH($C360,'Policy Characteristics'!$C:$C,0))),"",INDEX('Policy Characteristics'!A:A,MATCH($C360,'Policy Characteristics'!$C:$C,0)))</f>
        <v>Electricity Supply</v>
      </c>
      <c r="B360" s="357" t="str">
        <f>IF(ISBLANK(INDEX('Policy Characteristics'!B:B,MATCH($C360,'Policy Characteristics'!$C:$C,0))),"",INDEX('Policy Characteristics'!B:B,MATCH($C360,'Policy Characteristics'!$C:$C,0)))</f>
        <v>Subsidy for Electricity Production</v>
      </c>
      <c r="C360" s="361" t="str">
        <f t="shared" si="27"/>
        <v>Subsidy for Elec Production by Fuel</v>
      </c>
      <c r="D360" s="9" t="s">
        <v>80</v>
      </c>
      <c r="E360" s="53" t="s">
        <v>270</v>
      </c>
      <c r="F360" s="53" t="s">
        <v>92</v>
      </c>
      <c r="G360" s="458"/>
      <c r="H360" s="54">
        <v>1575</v>
      </c>
      <c r="I360" s="9" t="s">
        <v>45</v>
      </c>
      <c r="J360" s="359" t="str">
        <f>IF(ISBLANK(INDEX('Policy Characteristics'!D:D,MATCH($C360,'Policy Characteristics'!$C:$C,0))),"",INDEX('Policy Characteristics'!D:D,MATCH($C360,'Policy Characteristics'!$C:$C,0)))</f>
        <v>Subsidy for Electricity Production</v>
      </c>
      <c r="K360" s="357" t="str">
        <f>IF(ISBLANK(INDEX('Policy Characteristics'!E:E,MATCH($C360,'Policy Characteristics'!$C:$C,0))),"",INDEX('Policy Characteristics'!E:E,MATCH($C360,'Policy Characteristics'!$C:$C,0)))</f>
        <v>elec generation subsidy</v>
      </c>
      <c r="L360" s="357">
        <f>IF(ISBLANK(INDEX('Policy Characteristics'!F:F,MATCH($C360,'Policy Characteristics'!$C:$C,0))),"",INDEX('Policy Characteristics'!F:F,MATCH($C360,'Policy Characteristics'!$C:$C,0)))</f>
        <v>0</v>
      </c>
      <c r="M360" s="357">
        <f>IF(ISBLANK(INDEX('Policy Characteristics'!G:G,MATCH($C360,'Policy Characteristics'!$C:$C,0))),"",INDEX('Policy Characteristics'!G:G,MATCH($C360,'Policy Characteristics'!$C:$C,0)))</f>
        <v>60</v>
      </c>
      <c r="N360" s="357">
        <f>IF(ISBLANK(INDEX('Policy Characteristics'!H:H,MATCH($C360,'Policy Characteristics'!$C:$C,0))),"",INDEX('Policy Characteristics'!H:H,MATCH($C360,'Policy Characteristics'!$C:$C,0)))</f>
        <v>1</v>
      </c>
      <c r="O360" s="357" t="str">
        <f>IF(ISBLANK(INDEX('Policy Characteristics'!I:I,MATCH($C360,'Policy Characteristics'!$C:$C,0))),"",INDEX('Policy Characteristics'!I:I,MATCH($C360,'Policy Characteristics'!$C:$C,0)))</f>
        <v>$/MWh</v>
      </c>
      <c r="P360" s="357" t="str">
        <f>IF(ISBLANK(INDEX('Policy Characteristics'!J:J,MATCH($C360,'Policy Characteristics'!$C:$C,0))),"",INDEX('Policy Characteristics'!J:J,MATCH($C360,'Policy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0" s="357" t="str">
        <f>IF(ISBLANK(INDEX('Policy Characteristics'!K:K,MATCH($C360,'Policy Characteristics'!$C:$C,0))),"",INDEX('Policy Characteristics'!K:K,MATCH($C360,'Policy Characteristics'!$C:$C,0)))</f>
        <v>electricity-sector-main.html#subsidies</v>
      </c>
      <c r="R360" s="357" t="str">
        <f>IF(ISBLANK(INDEX('Policy Characteristics'!L:L,MATCH($C360,'Policy Characteristics'!$C:$C,0))),"",INDEX('Policy Characteristics'!L:L,MATCH($C360,'Policy Characteristics'!$C:$C,0)))</f>
        <v>subsidy-for-electricity-production.html</v>
      </c>
      <c r="S360" s="458"/>
    </row>
    <row r="361" spans="1:19" x14ac:dyDescent="0.35">
      <c r="A361" s="357" t="str">
        <f>IF(ISBLANK(INDEX('Policy Characteristics'!A:A,MATCH($C361,'Policy Characteristics'!$C:$C,0))),"",INDEX('Policy Characteristics'!A:A,MATCH($C361,'Policy Characteristics'!$C:$C,0)))</f>
        <v>Electricity Supply</v>
      </c>
      <c r="B361" s="357" t="str">
        <f>IF(ISBLANK(INDEX('Policy Characteristics'!B:B,MATCH($C361,'Policy Characteristics'!$C:$C,0))),"",INDEX('Policy Characteristics'!B:B,MATCH($C361,'Policy Characteristics'!$C:$C,0)))</f>
        <v>Subsidy for Electricity Production</v>
      </c>
      <c r="C361" s="361" t="str">
        <f t="shared" si="27"/>
        <v>Subsidy for Elec Production by Fuel</v>
      </c>
      <c r="D361" s="9" t="s">
        <v>80</v>
      </c>
      <c r="E361" s="53" t="s">
        <v>271</v>
      </c>
      <c r="F361" s="53" t="s">
        <v>92</v>
      </c>
      <c r="G361" s="458" t="s">
        <v>333</v>
      </c>
      <c r="H361" s="54">
        <v>1576</v>
      </c>
      <c r="I361" s="53" t="s">
        <v>44</v>
      </c>
      <c r="J361" s="359" t="str">
        <f>IF(ISBLANK(INDEX('Policy Characteristics'!D:D,MATCH($C361,'Policy Characteristics'!$C:$C,0))),"",INDEX('Policy Characteristics'!D:D,MATCH($C361,'Policy Characteristics'!$C:$C,0)))</f>
        <v>Subsidy for Electricity Production</v>
      </c>
      <c r="K361" s="357" t="str">
        <f>IF(ISBLANK(INDEX('Policy Characteristics'!E:E,MATCH($C361,'Policy Characteristics'!$C:$C,0))),"",INDEX('Policy Characteristics'!E:E,MATCH($C361,'Policy Characteristics'!$C:$C,0)))</f>
        <v>elec generation subsidy</v>
      </c>
      <c r="L361" s="357">
        <f>IF(ISBLANK(INDEX('Policy Characteristics'!F:F,MATCH($C361,'Policy Characteristics'!$C:$C,0))),"",INDEX('Policy Characteristics'!F:F,MATCH($C361,'Policy Characteristics'!$C:$C,0)))</f>
        <v>0</v>
      </c>
      <c r="M361" s="357">
        <f>IF(ISBLANK(INDEX('Policy Characteristics'!G:G,MATCH($C361,'Policy Characteristics'!$C:$C,0))),"",INDEX('Policy Characteristics'!G:G,MATCH($C361,'Policy Characteristics'!$C:$C,0)))</f>
        <v>60</v>
      </c>
      <c r="N361" s="357">
        <f>IF(ISBLANK(INDEX('Policy Characteristics'!H:H,MATCH($C361,'Policy Characteristics'!$C:$C,0))),"",INDEX('Policy Characteristics'!H:H,MATCH($C361,'Policy Characteristics'!$C:$C,0)))</f>
        <v>1</v>
      </c>
      <c r="O361" s="357" t="str">
        <f>IF(ISBLANK(INDEX('Policy Characteristics'!I:I,MATCH($C361,'Policy Characteristics'!$C:$C,0))),"",INDEX('Policy Characteristics'!I:I,MATCH($C361,'Policy Characteristics'!$C:$C,0)))</f>
        <v>$/MWh</v>
      </c>
      <c r="P361" s="357" t="str">
        <f>IF(ISBLANK(INDEX('Policy Characteristics'!J:J,MATCH($C361,'Policy Characteristics'!$C:$C,0))),"",INDEX('Policy Characteristics'!J:J,MATCH($C361,'Policy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1" s="357" t="str">
        <f>IF(ISBLANK(INDEX('Policy Characteristics'!K:K,MATCH($C361,'Policy Characteristics'!$C:$C,0))),"",INDEX('Policy Characteristics'!K:K,MATCH($C361,'Policy Characteristics'!$C:$C,0)))</f>
        <v>electricity-sector-main.html#subsidies</v>
      </c>
      <c r="R361" s="357" t="str">
        <f>IF(ISBLANK(INDEX('Policy Characteristics'!L:L,MATCH($C361,'Policy Characteristics'!$C:$C,0))),"",INDEX('Policy Characteristics'!L:L,MATCH($C361,'Policy Characteristics'!$C:$C,0)))</f>
        <v>subsidy-for-electricity-production.html</v>
      </c>
      <c r="S361" s="458"/>
    </row>
    <row r="362" spans="1:19" x14ac:dyDescent="0.35">
      <c r="A362" s="357" t="str">
        <f>IF(ISBLANK(INDEX('Policy Characteristics'!A:A,MATCH($C362,'Policy Characteristics'!$C:$C,0))),"",INDEX('Policy Characteristics'!A:A,MATCH($C362,'Policy Characteristics'!$C:$C,0)))</f>
        <v>Electricity Supply</v>
      </c>
      <c r="B362" s="357" t="str">
        <f>IF(ISBLANK(INDEX('Policy Characteristics'!B:B,MATCH($C362,'Policy Characteristics'!$C:$C,0))),"",INDEX('Policy Characteristics'!B:B,MATCH($C362,'Policy Characteristics'!$C:$C,0)))</f>
        <v>Subsidy for Electricity Production</v>
      </c>
      <c r="C362" s="361" t="str">
        <f t="shared" si="27"/>
        <v>Subsidy for Elec Production by Fuel</v>
      </c>
      <c r="D362" s="9" t="s">
        <v>81</v>
      </c>
      <c r="E362" s="53" t="s">
        <v>269</v>
      </c>
      <c r="F362" s="53" t="s">
        <v>93</v>
      </c>
      <c r="G362" s="458" t="s">
        <v>322</v>
      </c>
      <c r="H362" s="54">
        <v>42</v>
      </c>
      <c r="I362" s="53" t="s">
        <v>44</v>
      </c>
      <c r="J362" s="359" t="str">
        <f>IF(ISBLANK(INDEX('Policy Characteristics'!D:D,MATCH($C362,'Policy Characteristics'!$C:$C,0))),"",INDEX('Policy Characteristics'!D:D,MATCH($C362,'Policy Characteristics'!$C:$C,0)))</f>
        <v>Subsidy for Electricity Production</v>
      </c>
      <c r="K362" s="357" t="str">
        <f>IF(ISBLANK(INDEX('Policy Characteristics'!E:E,MATCH($C362,'Policy Characteristics'!$C:$C,0))),"",INDEX('Policy Characteristics'!E:E,MATCH($C362,'Policy Characteristics'!$C:$C,0)))</f>
        <v>elec generation subsidy</v>
      </c>
      <c r="L362" s="357">
        <f>IF(ISBLANK(INDEX('Policy Characteristics'!F:F,MATCH($C362,'Policy Characteristics'!$C:$C,0))),"",INDEX('Policy Characteristics'!F:F,MATCH($C362,'Policy Characteristics'!$C:$C,0)))</f>
        <v>0</v>
      </c>
      <c r="M362" s="357">
        <f>IF(ISBLANK(INDEX('Policy Characteristics'!G:G,MATCH($C362,'Policy Characteristics'!$C:$C,0))),"",INDEX('Policy Characteristics'!G:G,MATCH($C362,'Policy Characteristics'!$C:$C,0)))</f>
        <v>60</v>
      </c>
      <c r="N362" s="357">
        <f>IF(ISBLANK(INDEX('Policy Characteristics'!H:H,MATCH($C362,'Policy Characteristics'!$C:$C,0))),"",INDEX('Policy Characteristics'!H:H,MATCH($C362,'Policy Characteristics'!$C:$C,0)))</f>
        <v>1</v>
      </c>
      <c r="O362" s="357" t="str">
        <f>IF(ISBLANK(INDEX('Policy Characteristics'!I:I,MATCH($C362,'Policy Characteristics'!$C:$C,0))),"",INDEX('Policy Characteristics'!I:I,MATCH($C362,'Policy Characteristics'!$C:$C,0)))</f>
        <v>$/MWh</v>
      </c>
      <c r="P362" s="357" t="str">
        <f>IF(ISBLANK(INDEX('Policy Characteristics'!J:J,MATCH($C362,'Policy Characteristics'!$C:$C,0))),"",INDEX('Policy Characteristics'!J:J,MATCH($C362,'Policy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2" s="357" t="str">
        <f>IF(ISBLANK(INDEX('Policy Characteristics'!K:K,MATCH($C362,'Policy Characteristics'!$C:$C,0))),"",INDEX('Policy Characteristics'!K:K,MATCH($C362,'Policy Characteristics'!$C:$C,0)))</f>
        <v>electricity-sector-main.html#subsidies</v>
      </c>
      <c r="R362" s="357" t="str">
        <f>IF(ISBLANK(INDEX('Policy Characteristics'!L:L,MATCH($C362,'Policy Characteristics'!$C:$C,0))),"",INDEX('Policy Characteristics'!L:L,MATCH($C362,'Policy Characteristics'!$C:$C,0)))</f>
        <v>subsidy-for-electricity-production.html</v>
      </c>
      <c r="S362" s="458"/>
    </row>
    <row r="363" spans="1:19" x14ac:dyDescent="0.35">
      <c r="A363" s="357" t="str">
        <f>IF(ISBLANK(INDEX('Policy Characteristics'!A:A,MATCH($C363,'Policy Characteristics'!$C:$C,0))),"",INDEX('Policy Characteristics'!A:A,MATCH($C363,'Policy Characteristics'!$C:$C,0)))</f>
        <v>Electricity Supply</v>
      </c>
      <c r="B363" s="357" t="str">
        <f>IF(ISBLANK(INDEX('Policy Characteristics'!B:B,MATCH($C363,'Policy Characteristics'!$C:$C,0))),"",INDEX('Policy Characteristics'!B:B,MATCH($C363,'Policy Characteristics'!$C:$C,0)))</f>
        <v>Subsidy for Electricity Production</v>
      </c>
      <c r="C363" s="361" t="str">
        <f t="shared" si="27"/>
        <v>Subsidy for Elec Production by Fuel</v>
      </c>
      <c r="D363" s="9" t="s">
        <v>81</v>
      </c>
      <c r="E363" s="53" t="s">
        <v>270</v>
      </c>
      <c r="F363" s="53" t="s">
        <v>93</v>
      </c>
      <c r="G363" s="458"/>
      <c r="H363" s="54">
        <v>1577</v>
      </c>
      <c r="I363" s="9" t="s">
        <v>45</v>
      </c>
      <c r="J363" s="359" t="str">
        <f>IF(ISBLANK(INDEX('Policy Characteristics'!D:D,MATCH($C363,'Policy Characteristics'!$C:$C,0))),"",INDEX('Policy Characteristics'!D:D,MATCH($C363,'Policy Characteristics'!$C:$C,0)))</f>
        <v>Subsidy for Electricity Production</v>
      </c>
      <c r="K363" s="357" t="str">
        <f>IF(ISBLANK(INDEX('Policy Characteristics'!E:E,MATCH($C363,'Policy Characteristics'!$C:$C,0))),"",INDEX('Policy Characteristics'!E:E,MATCH($C363,'Policy Characteristics'!$C:$C,0)))</f>
        <v>elec generation subsidy</v>
      </c>
      <c r="L363" s="357">
        <f>IF(ISBLANK(INDEX('Policy Characteristics'!F:F,MATCH($C363,'Policy Characteristics'!$C:$C,0))),"",INDEX('Policy Characteristics'!F:F,MATCH($C363,'Policy Characteristics'!$C:$C,0)))</f>
        <v>0</v>
      </c>
      <c r="M363" s="357">
        <f>IF(ISBLANK(INDEX('Policy Characteristics'!G:G,MATCH($C363,'Policy Characteristics'!$C:$C,0))),"",INDEX('Policy Characteristics'!G:G,MATCH($C363,'Policy Characteristics'!$C:$C,0)))</f>
        <v>60</v>
      </c>
      <c r="N363" s="357">
        <f>IF(ISBLANK(INDEX('Policy Characteristics'!H:H,MATCH($C363,'Policy Characteristics'!$C:$C,0))),"",INDEX('Policy Characteristics'!H:H,MATCH($C363,'Policy Characteristics'!$C:$C,0)))</f>
        <v>1</v>
      </c>
      <c r="O363" s="357" t="str">
        <f>IF(ISBLANK(INDEX('Policy Characteristics'!I:I,MATCH($C363,'Policy Characteristics'!$C:$C,0))),"",INDEX('Policy Characteristics'!I:I,MATCH($C363,'Policy Characteristics'!$C:$C,0)))</f>
        <v>$/MWh</v>
      </c>
      <c r="P363" s="357" t="str">
        <f>IF(ISBLANK(INDEX('Policy Characteristics'!J:J,MATCH($C363,'Policy Characteristics'!$C:$C,0))),"",INDEX('Policy Characteristics'!J:J,MATCH($C363,'Policy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3" s="357" t="str">
        <f>IF(ISBLANK(INDEX('Policy Characteristics'!K:K,MATCH($C363,'Policy Characteristics'!$C:$C,0))),"",INDEX('Policy Characteristics'!K:K,MATCH($C363,'Policy Characteristics'!$C:$C,0)))</f>
        <v>electricity-sector-main.html#subsidies</v>
      </c>
      <c r="R363" s="357" t="str">
        <f>IF(ISBLANK(INDEX('Policy Characteristics'!L:L,MATCH($C363,'Policy Characteristics'!$C:$C,0))),"",INDEX('Policy Characteristics'!L:L,MATCH($C363,'Policy Characteristics'!$C:$C,0)))</f>
        <v>subsidy-for-electricity-production.html</v>
      </c>
      <c r="S363" s="458"/>
    </row>
    <row r="364" spans="1:19" x14ac:dyDescent="0.35">
      <c r="A364" s="357" t="str">
        <f>IF(ISBLANK(INDEX('Policy Characteristics'!A:A,MATCH($C364,'Policy Characteristics'!$C:$C,0))),"",INDEX('Policy Characteristics'!A:A,MATCH($C364,'Policy Characteristics'!$C:$C,0)))</f>
        <v>Electricity Supply</v>
      </c>
      <c r="B364" s="357" t="str">
        <f>IF(ISBLANK(INDEX('Policy Characteristics'!B:B,MATCH($C364,'Policy Characteristics'!$C:$C,0))),"",INDEX('Policy Characteristics'!B:B,MATCH($C364,'Policy Characteristics'!$C:$C,0)))</f>
        <v>Subsidy for Electricity Production</v>
      </c>
      <c r="C364" s="361" t="str">
        <f t="shared" si="27"/>
        <v>Subsidy for Elec Production by Fuel</v>
      </c>
      <c r="D364" s="9" t="s">
        <v>81</v>
      </c>
      <c r="E364" s="53" t="s">
        <v>271</v>
      </c>
      <c r="F364" s="53" t="s">
        <v>93</v>
      </c>
      <c r="G364" s="458" t="s">
        <v>333</v>
      </c>
      <c r="H364" s="54">
        <v>1578</v>
      </c>
      <c r="I364" s="53" t="s">
        <v>44</v>
      </c>
      <c r="J364" s="359" t="str">
        <f>IF(ISBLANK(INDEX('Policy Characteristics'!D:D,MATCH($C364,'Policy Characteristics'!$C:$C,0))),"",INDEX('Policy Characteristics'!D:D,MATCH($C364,'Policy Characteristics'!$C:$C,0)))</f>
        <v>Subsidy for Electricity Production</v>
      </c>
      <c r="K364" s="357" t="str">
        <f>IF(ISBLANK(INDEX('Policy Characteristics'!E:E,MATCH($C364,'Policy Characteristics'!$C:$C,0))),"",INDEX('Policy Characteristics'!E:E,MATCH($C364,'Policy Characteristics'!$C:$C,0)))</f>
        <v>elec generation subsidy</v>
      </c>
      <c r="L364" s="357">
        <f>IF(ISBLANK(INDEX('Policy Characteristics'!F:F,MATCH($C364,'Policy Characteristics'!$C:$C,0))),"",INDEX('Policy Characteristics'!F:F,MATCH($C364,'Policy Characteristics'!$C:$C,0)))</f>
        <v>0</v>
      </c>
      <c r="M364" s="357">
        <f>IF(ISBLANK(INDEX('Policy Characteristics'!G:G,MATCH($C364,'Policy Characteristics'!$C:$C,0))),"",INDEX('Policy Characteristics'!G:G,MATCH($C364,'Policy Characteristics'!$C:$C,0)))</f>
        <v>60</v>
      </c>
      <c r="N364" s="357">
        <f>IF(ISBLANK(INDEX('Policy Characteristics'!H:H,MATCH($C364,'Policy Characteristics'!$C:$C,0))),"",INDEX('Policy Characteristics'!H:H,MATCH($C364,'Policy Characteristics'!$C:$C,0)))</f>
        <v>1</v>
      </c>
      <c r="O364" s="357" t="str">
        <f>IF(ISBLANK(INDEX('Policy Characteristics'!I:I,MATCH($C364,'Policy Characteristics'!$C:$C,0))),"",INDEX('Policy Characteristics'!I:I,MATCH($C364,'Policy Characteristics'!$C:$C,0)))</f>
        <v>$/MWh</v>
      </c>
      <c r="P364" s="357" t="str">
        <f>IF(ISBLANK(INDEX('Policy Characteristics'!J:J,MATCH($C364,'Policy Characteristics'!$C:$C,0))),"",INDEX('Policy Characteristics'!J:J,MATCH($C364,'Policy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4" s="357" t="str">
        <f>IF(ISBLANK(INDEX('Policy Characteristics'!K:K,MATCH($C364,'Policy Characteristics'!$C:$C,0))),"",INDEX('Policy Characteristics'!K:K,MATCH($C364,'Policy Characteristics'!$C:$C,0)))</f>
        <v>electricity-sector-main.html#subsidies</v>
      </c>
      <c r="R364" s="357" t="str">
        <f>IF(ISBLANK(INDEX('Policy Characteristics'!L:L,MATCH($C364,'Policy Characteristics'!$C:$C,0))),"",INDEX('Policy Characteristics'!L:L,MATCH($C364,'Policy Characteristics'!$C:$C,0)))</f>
        <v>subsidy-for-electricity-production.html</v>
      </c>
      <c r="S364" s="458"/>
    </row>
    <row r="365" spans="1:19" x14ac:dyDescent="0.35">
      <c r="A365" s="357" t="str">
        <f>IF(ISBLANK(INDEX('Policy Characteristics'!A:A,MATCH($C365,'Policy Characteristics'!$C:$C,0))),"",INDEX('Policy Characteristics'!A:A,MATCH($C365,'Policy Characteristics'!$C:$C,0)))</f>
        <v>Electricity Supply</v>
      </c>
      <c r="B365" s="357" t="str">
        <f>IF(ISBLANK(INDEX('Policy Characteristics'!B:B,MATCH($C365,'Policy Characteristics'!$C:$C,0))),"",INDEX('Policy Characteristics'!B:B,MATCH($C365,'Policy Characteristics'!$C:$C,0)))</f>
        <v>Subsidy for Electricity Production</v>
      </c>
      <c r="C365" s="361" t="str">
        <f t="shared" si="27"/>
        <v>Subsidy for Elec Production by Fuel</v>
      </c>
      <c r="D365" s="9" t="s">
        <v>2476</v>
      </c>
      <c r="E365" s="53" t="s">
        <v>269</v>
      </c>
      <c r="F365" s="53" t="s">
        <v>462</v>
      </c>
      <c r="G365" s="458" t="s">
        <v>322</v>
      </c>
      <c r="H365" s="54">
        <v>1589</v>
      </c>
      <c r="I365" s="53" t="s">
        <v>44</v>
      </c>
      <c r="J365" s="359" t="str">
        <f>IF(ISBLANK(INDEX('Policy Characteristics'!D:D,MATCH($C365,'Policy Characteristics'!$C:$C,0))),"",INDEX('Policy Characteristics'!D:D,MATCH($C365,'Policy Characteristics'!$C:$C,0)))</f>
        <v>Subsidy for Electricity Production</v>
      </c>
      <c r="K365" s="357" t="str">
        <f>IF(ISBLANK(INDEX('Policy Characteristics'!E:E,MATCH($C365,'Policy Characteristics'!$C:$C,0))),"",INDEX('Policy Characteristics'!E:E,MATCH($C365,'Policy Characteristics'!$C:$C,0)))</f>
        <v>elec generation subsidy</v>
      </c>
      <c r="L365" s="357">
        <f>IF(ISBLANK(INDEX('Policy Characteristics'!F:F,MATCH($C365,'Policy Characteristics'!$C:$C,0))),"",INDEX('Policy Characteristics'!F:F,MATCH($C365,'Policy Characteristics'!$C:$C,0)))</f>
        <v>0</v>
      </c>
      <c r="M365" s="357">
        <f>IF(ISBLANK(INDEX('Policy Characteristics'!G:G,MATCH($C365,'Policy Characteristics'!$C:$C,0))),"",INDEX('Policy Characteristics'!G:G,MATCH($C365,'Policy Characteristics'!$C:$C,0)))</f>
        <v>60</v>
      </c>
      <c r="N365" s="357">
        <f>IF(ISBLANK(INDEX('Policy Characteristics'!H:H,MATCH($C365,'Policy Characteristics'!$C:$C,0))),"",INDEX('Policy Characteristics'!H:H,MATCH($C365,'Policy Characteristics'!$C:$C,0)))</f>
        <v>1</v>
      </c>
      <c r="O365" s="357" t="str">
        <f>IF(ISBLANK(INDEX('Policy Characteristics'!I:I,MATCH($C365,'Policy Characteristics'!$C:$C,0))),"",INDEX('Policy Characteristics'!I:I,MATCH($C365,'Policy Characteristics'!$C:$C,0)))</f>
        <v>$/MWh</v>
      </c>
      <c r="P365" s="357" t="str">
        <f>IF(ISBLANK(INDEX('Policy Characteristics'!J:J,MATCH($C365,'Policy Characteristics'!$C:$C,0))),"",INDEX('Policy Characteristics'!J:J,MATCH($C365,'Policy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5" s="357" t="str">
        <f>IF(ISBLANK(INDEX('Policy Characteristics'!K:K,MATCH($C365,'Policy Characteristics'!$C:$C,0))),"",INDEX('Policy Characteristics'!K:K,MATCH($C365,'Policy Characteristics'!$C:$C,0)))</f>
        <v>electricity-sector-main.html#subsidies</v>
      </c>
      <c r="R365" s="357" t="str">
        <f>IF(ISBLANK(INDEX('Policy Characteristics'!L:L,MATCH($C365,'Policy Characteristics'!$C:$C,0))),"",INDEX('Policy Characteristics'!L:L,MATCH($C365,'Policy Characteristics'!$C:$C,0)))</f>
        <v>subsidy-for-electricity-production.html</v>
      </c>
      <c r="S365" s="458"/>
    </row>
    <row r="366" spans="1:19" x14ac:dyDescent="0.35">
      <c r="A366" s="357" t="str">
        <f>IF(ISBLANK(INDEX('Policy Characteristics'!A:A,MATCH($C366,'Policy Characteristics'!$C:$C,0))),"",INDEX('Policy Characteristics'!A:A,MATCH($C366,'Policy Characteristics'!$C:$C,0)))</f>
        <v>Electricity Supply</v>
      </c>
      <c r="B366" s="357" t="str">
        <f>IF(ISBLANK(INDEX('Policy Characteristics'!B:B,MATCH($C366,'Policy Characteristics'!$C:$C,0))),"",INDEX('Policy Characteristics'!B:B,MATCH($C366,'Policy Characteristics'!$C:$C,0)))</f>
        <v>Subsidy for Electricity Production</v>
      </c>
      <c r="C366" s="361" t="str">
        <f t="shared" si="27"/>
        <v>Subsidy for Elec Production by Fuel</v>
      </c>
      <c r="D366" s="9" t="s">
        <v>2476</v>
      </c>
      <c r="E366" s="53" t="s">
        <v>270</v>
      </c>
      <c r="F366" s="53" t="s">
        <v>462</v>
      </c>
      <c r="G366" s="458"/>
      <c r="H366" s="54">
        <v>1590</v>
      </c>
      <c r="I366" s="9" t="s">
        <v>45</v>
      </c>
      <c r="J366" s="359" t="str">
        <f>IF(ISBLANK(INDEX('Policy Characteristics'!D:D,MATCH($C366,'Policy Characteristics'!$C:$C,0))),"",INDEX('Policy Characteristics'!D:D,MATCH($C366,'Policy Characteristics'!$C:$C,0)))</f>
        <v>Subsidy for Electricity Production</v>
      </c>
      <c r="K366" s="357" t="str">
        <f>IF(ISBLANK(INDEX('Policy Characteristics'!E:E,MATCH($C366,'Policy Characteristics'!$C:$C,0))),"",INDEX('Policy Characteristics'!E:E,MATCH($C366,'Policy Characteristics'!$C:$C,0)))</f>
        <v>elec generation subsidy</v>
      </c>
      <c r="L366" s="357">
        <f>IF(ISBLANK(INDEX('Policy Characteristics'!F:F,MATCH($C366,'Policy Characteristics'!$C:$C,0))),"",INDEX('Policy Characteristics'!F:F,MATCH($C366,'Policy Characteristics'!$C:$C,0)))</f>
        <v>0</v>
      </c>
      <c r="M366" s="357">
        <f>IF(ISBLANK(INDEX('Policy Characteristics'!G:G,MATCH($C366,'Policy Characteristics'!$C:$C,0))),"",INDEX('Policy Characteristics'!G:G,MATCH($C366,'Policy Characteristics'!$C:$C,0)))</f>
        <v>60</v>
      </c>
      <c r="N366" s="357">
        <f>IF(ISBLANK(INDEX('Policy Characteristics'!H:H,MATCH($C366,'Policy Characteristics'!$C:$C,0))),"",INDEX('Policy Characteristics'!H:H,MATCH($C366,'Policy Characteristics'!$C:$C,0)))</f>
        <v>1</v>
      </c>
      <c r="O366" s="357" t="str">
        <f>IF(ISBLANK(INDEX('Policy Characteristics'!I:I,MATCH($C366,'Policy Characteristics'!$C:$C,0))),"",INDEX('Policy Characteristics'!I:I,MATCH($C366,'Policy Characteristics'!$C:$C,0)))</f>
        <v>$/MWh</v>
      </c>
      <c r="P366" s="357" t="str">
        <f>IF(ISBLANK(INDEX('Policy Characteristics'!J:J,MATCH($C366,'Policy Characteristics'!$C:$C,0))),"",INDEX('Policy Characteristics'!J:J,MATCH($C366,'Policy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6" s="357" t="str">
        <f>IF(ISBLANK(INDEX('Policy Characteristics'!K:K,MATCH($C366,'Policy Characteristics'!$C:$C,0))),"",INDEX('Policy Characteristics'!K:K,MATCH($C366,'Policy Characteristics'!$C:$C,0)))</f>
        <v>electricity-sector-main.html#subsidies</v>
      </c>
      <c r="R366" s="357" t="str">
        <f>IF(ISBLANK(INDEX('Policy Characteristics'!L:L,MATCH($C366,'Policy Characteristics'!$C:$C,0))),"",INDEX('Policy Characteristics'!L:L,MATCH($C366,'Policy Characteristics'!$C:$C,0)))</f>
        <v>subsidy-for-electricity-production.html</v>
      </c>
      <c r="S366" s="458"/>
    </row>
    <row r="367" spans="1:19" x14ac:dyDescent="0.35">
      <c r="A367" s="357" t="str">
        <f>IF(ISBLANK(INDEX('Policy Characteristics'!A:A,MATCH($C367,'Policy Characteristics'!$C:$C,0))),"",INDEX('Policy Characteristics'!A:A,MATCH($C367,'Policy Characteristics'!$C:$C,0)))</f>
        <v>Electricity Supply</v>
      </c>
      <c r="B367" s="357" t="str">
        <f>IF(ISBLANK(INDEX('Policy Characteristics'!B:B,MATCH($C367,'Policy Characteristics'!$C:$C,0))),"",INDEX('Policy Characteristics'!B:B,MATCH($C367,'Policy Characteristics'!$C:$C,0)))</f>
        <v>Subsidy for Electricity Production</v>
      </c>
      <c r="C367" s="361" t="str">
        <f t="shared" si="27"/>
        <v>Subsidy for Elec Production by Fuel</v>
      </c>
      <c r="D367" s="9" t="s">
        <v>2476</v>
      </c>
      <c r="E367" s="53" t="s">
        <v>271</v>
      </c>
      <c r="F367" s="53" t="s">
        <v>462</v>
      </c>
      <c r="G367" s="458" t="s">
        <v>333</v>
      </c>
      <c r="H367" s="54">
        <v>1591</v>
      </c>
      <c r="I367" s="53" t="s">
        <v>44</v>
      </c>
      <c r="J367" s="359" t="str">
        <f>IF(ISBLANK(INDEX('Policy Characteristics'!D:D,MATCH($C367,'Policy Characteristics'!$C:$C,0))),"",INDEX('Policy Characteristics'!D:D,MATCH($C367,'Policy Characteristics'!$C:$C,0)))</f>
        <v>Subsidy for Electricity Production</v>
      </c>
      <c r="K367" s="357" t="str">
        <f>IF(ISBLANK(INDEX('Policy Characteristics'!E:E,MATCH($C367,'Policy Characteristics'!$C:$C,0))),"",INDEX('Policy Characteristics'!E:E,MATCH($C367,'Policy Characteristics'!$C:$C,0)))</f>
        <v>elec generation subsidy</v>
      </c>
      <c r="L367" s="357">
        <f>IF(ISBLANK(INDEX('Policy Characteristics'!F:F,MATCH($C367,'Policy Characteristics'!$C:$C,0))),"",INDEX('Policy Characteristics'!F:F,MATCH($C367,'Policy Characteristics'!$C:$C,0)))</f>
        <v>0</v>
      </c>
      <c r="M367" s="357">
        <f>IF(ISBLANK(INDEX('Policy Characteristics'!G:G,MATCH($C367,'Policy Characteristics'!$C:$C,0))),"",INDEX('Policy Characteristics'!G:G,MATCH($C367,'Policy Characteristics'!$C:$C,0)))</f>
        <v>60</v>
      </c>
      <c r="N367" s="357">
        <f>IF(ISBLANK(INDEX('Policy Characteristics'!H:H,MATCH($C367,'Policy Characteristics'!$C:$C,0))),"",INDEX('Policy Characteristics'!H:H,MATCH($C367,'Policy Characteristics'!$C:$C,0)))</f>
        <v>1</v>
      </c>
      <c r="O367" s="357" t="str">
        <f>IF(ISBLANK(INDEX('Policy Characteristics'!I:I,MATCH($C367,'Policy Characteristics'!$C:$C,0))),"",INDEX('Policy Characteristics'!I:I,MATCH($C367,'Policy Characteristics'!$C:$C,0)))</f>
        <v>$/MWh</v>
      </c>
      <c r="P367" s="357" t="str">
        <f>IF(ISBLANK(INDEX('Policy Characteristics'!J:J,MATCH($C367,'Policy Characteristics'!$C:$C,0))),"",INDEX('Policy Characteristics'!J:J,MATCH($C367,'Policy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7" s="357" t="str">
        <f>IF(ISBLANK(INDEX('Policy Characteristics'!K:K,MATCH($C367,'Policy Characteristics'!$C:$C,0))),"",INDEX('Policy Characteristics'!K:K,MATCH($C367,'Policy Characteristics'!$C:$C,0)))</f>
        <v>electricity-sector-main.html#subsidies</v>
      </c>
      <c r="R367" s="357" t="str">
        <f>IF(ISBLANK(INDEX('Policy Characteristics'!L:L,MATCH($C367,'Policy Characteristics'!$C:$C,0))),"",INDEX('Policy Characteristics'!L:L,MATCH($C367,'Policy Characteristics'!$C:$C,0)))</f>
        <v>subsidy-for-electricity-production.html</v>
      </c>
      <c r="S367" s="458"/>
    </row>
    <row r="368" spans="1:19" x14ac:dyDescent="0.35">
      <c r="A368" s="357" t="str">
        <f>IF(ISBLANK(INDEX('Policy Characteristics'!A:A,MATCH($C368,'Policy Characteristics'!$C:$C,0))),"",INDEX('Policy Characteristics'!A:A,MATCH($C368,'Policy Characteristics'!$C:$C,0)))</f>
        <v>Electricity Supply</v>
      </c>
      <c r="B368" s="357" t="str">
        <f>IF(ISBLANK(INDEX('Policy Characteristics'!B:B,MATCH($C368,'Policy Characteristics'!$C:$C,0))),"",INDEX('Policy Characteristics'!B:B,MATCH($C368,'Policy Characteristics'!$C:$C,0)))</f>
        <v>Subsidy for Electricity Production</v>
      </c>
      <c r="C368" s="361" t="str">
        <f t="shared" si="27"/>
        <v>Subsidy for Elec Production by Fuel</v>
      </c>
      <c r="D368" s="9" t="s">
        <v>329</v>
      </c>
      <c r="E368" s="53" t="s">
        <v>269</v>
      </c>
      <c r="F368" s="53" t="s">
        <v>331</v>
      </c>
      <c r="G368" s="458" t="s">
        <v>322</v>
      </c>
      <c r="H368" s="54">
        <v>1592</v>
      </c>
      <c r="I368" s="9" t="s">
        <v>45</v>
      </c>
      <c r="J368" s="359" t="str">
        <f>IF(ISBLANK(INDEX('Policy Characteristics'!D:D,MATCH($C368,'Policy Characteristics'!$C:$C,0))),"",INDEX('Policy Characteristics'!D:D,MATCH($C368,'Policy Characteristics'!$C:$C,0)))</f>
        <v>Subsidy for Electricity Production</v>
      </c>
      <c r="K368" s="357" t="str">
        <f>IF(ISBLANK(INDEX('Policy Characteristics'!E:E,MATCH($C368,'Policy Characteristics'!$C:$C,0))),"",INDEX('Policy Characteristics'!E:E,MATCH($C368,'Policy Characteristics'!$C:$C,0)))</f>
        <v>elec generation subsidy</v>
      </c>
      <c r="L368" s="357">
        <f>IF(ISBLANK(INDEX('Policy Characteristics'!F:F,MATCH($C368,'Policy Characteristics'!$C:$C,0))),"",INDEX('Policy Characteristics'!F:F,MATCH($C368,'Policy Characteristics'!$C:$C,0)))</f>
        <v>0</v>
      </c>
      <c r="M368" s="357">
        <f>IF(ISBLANK(INDEX('Policy Characteristics'!G:G,MATCH($C368,'Policy Characteristics'!$C:$C,0))),"",INDEX('Policy Characteristics'!G:G,MATCH($C368,'Policy Characteristics'!$C:$C,0)))</f>
        <v>60</v>
      </c>
      <c r="N368" s="357">
        <f>IF(ISBLANK(INDEX('Policy Characteristics'!H:H,MATCH($C368,'Policy Characteristics'!$C:$C,0))),"",INDEX('Policy Characteristics'!H:H,MATCH($C368,'Policy Characteristics'!$C:$C,0)))</f>
        <v>1</v>
      </c>
      <c r="O368" s="357" t="str">
        <f>IF(ISBLANK(INDEX('Policy Characteristics'!I:I,MATCH($C368,'Policy Characteristics'!$C:$C,0))),"",INDEX('Policy Characteristics'!I:I,MATCH($C368,'Policy Characteristics'!$C:$C,0)))</f>
        <v>$/MWh</v>
      </c>
      <c r="P368" s="357" t="str">
        <f>IF(ISBLANK(INDEX('Policy Characteristics'!J:J,MATCH($C368,'Policy Characteristics'!$C:$C,0))),"",INDEX('Policy Characteristics'!J:J,MATCH($C368,'Policy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8" s="357" t="str">
        <f>IF(ISBLANK(INDEX('Policy Characteristics'!K:K,MATCH($C368,'Policy Characteristics'!$C:$C,0))),"",INDEX('Policy Characteristics'!K:K,MATCH($C368,'Policy Characteristics'!$C:$C,0)))</f>
        <v>electricity-sector-main.html#subsidies</v>
      </c>
      <c r="R368" s="357" t="str">
        <f>IF(ISBLANK(INDEX('Policy Characteristics'!L:L,MATCH($C368,'Policy Characteristics'!$C:$C,0))),"",INDEX('Policy Characteristics'!L:L,MATCH($C368,'Policy Characteristics'!$C:$C,0)))</f>
        <v>subsidy-for-electricity-production.html</v>
      </c>
      <c r="S368" s="458"/>
    </row>
    <row r="369" spans="1:19" x14ac:dyDescent="0.35">
      <c r="A369" s="357" t="str">
        <f>IF(ISBLANK(INDEX('Policy Characteristics'!A:A,MATCH($C369,'Policy Characteristics'!$C:$C,0))),"",INDEX('Policy Characteristics'!A:A,MATCH($C369,'Policy Characteristics'!$C:$C,0)))</f>
        <v>Electricity Supply</v>
      </c>
      <c r="B369" s="357" t="str">
        <f>IF(ISBLANK(INDEX('Policy Characteristics'!B:B,MATCH($C369,'Policy Characteristics'!$C:$C,0))),"",INDEX('Policy Characteristics'!B:B,MATCH($C369,'Policy Characteristics'!$C:$C,0)))</f>
        <v>Subsidy for Electricity Production</v>
      </c>
      <c r="C369" s="361" t="str">
        <f t="shared" si="27"/>
        <v>Subsidy for Elec Production by Fuel</v>
      </c>
      <c r="D369" s="9" t="s">
        <v>329</v>
      </c>
      <c r="E369" s="53" t="s">
        <v>270</v>
      </c>
      <c r="F369" s="53" t="s">
        <v>331</v>
      </c>
      <c r="G369" s="458"/>
      <c r="H369" s="54">
        <v>1593</v>
      </c>
      <c r="I369" s="9" t="s">
        <v>45</v>
      </c>
      <c r="J369" s="359" t="str">
        <f>IF(ISBLANK(INDEX('Policy Characteristics'!D:D,MATCH($C369,'Policy Characteristics'!$C:$C,0))),"",INDEX('Policy Characteristics'!D:D,MATCH($C369,'Policy Characteristics'!$C:$C,0)))</f>
        <v>Subsidy for Electricity Production</v>
      </c>
      <c r="K369" s="357" t="str">
        <f>IF(ISBLANK(INDEX('Policy Characteristics'!E:E,MATCH($C369,'Policy Characteristics'!$C:$C,0))),"",INDEX('Policy Characteristics'!E:E,MATCH($C369,'Policy Characteristics'!$C:$C,0)))</f>
        <v>elec generation subsidy</v>
      </c>
      <c r="L369" s="357">
        <f>IF(ISBLANK(INDEX('Policy Characteristics'!F:F,MATCH($C369,'Policy Characteristics'!$C:$C,0))),"",INDEX('Policy Characteristics'!F:F,MATCH($C369,'Policy Characteristics'!$C:$C,0)))</f>
        <v>0</v>
      </c>
      <c r="M369" s="357">
        <f>IF(ISBLANK(INDEX('Policy Characteristics'!G:G,MATCH($C369,'Policy Characteristics'!$C:$C,0))),"",INDEX('Policy Characteristics'!G:G,MATCH($C369,'Policy Characteristics'!$C:$C,0)))</f>
        <v>60</v>
      </c>
      <c r="N369" s="357">
        <f>IF(ISBLANK(INDEX('Policy Characteristics'!H:H,MATCH($C369,'Policy Characteristics'!$C:$C,0))),"",INDEX('Policy Characteristics'!H:H,MATCH($C369,'Policy Characteristics'!$C:$C,0)))</f>
        <v>1</v>
      </c>
      <c r="O369" s="357" t="str">
        <f>IF(ISBLANK(INDEX('Policy Characteristics'!I:I,MATCH($C369,'Policy Characteristics'!$C:$C,0))),"",INDEX('Policy Characteristics'!I:I,MATCH($C369,'Policy Characteristics'!$C:$C,0)))</f>
        <v>$/MWh</v>
      </c>
      <c r="P369" s="357" t="str">
        <f>IF(ISBLANK(INDEX('Policy Characteristics'!J:J,MATCH($C369,'Policy Characteristics'!$C:$C,0))),"",INDEX('Policy Characteristics'!J:J,MATCH($C369,'Policy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9" s="357" t="str">
        <f>IF(ISBLANK(INDEX('Policy Characteristics'!K:K,MATCH($C369,'Policy Characteristics'!$C:$C,0))),"",INDEX('Policy Characteristics'!K:K,MATCH($C369,'Policy Characteristics'!$C:$C,0)))</f>
        <v>electricity-sector-main.html#subsidies</v>
      </c>
      <c r="R369" s="357" t="str">
        <f>IF(ISBLANK(INDEX('Policy Characteristics'!L:L,MATCH($C369,'Policy Characteristics'!$C:$C,0))),"",INDEX('Policy Characteristics'!L:L,MATCH($C369,'Policy Characteristics'!$C:$C,0)))</f>
        <v>subsidy-for-electricity-production.html</v>
      </c>
      <c r="S369" s="458"/>
    </row>
    <row r="370" spans="1:19" x14ac:dyDescent="0.35">
      <c r="A370" s="357" t="str">
        <f>IF(ISBLANK(INDEX('Policy Characteristics'!A:A,MATCH($C370,'Policy Characteristics'!$C:$C,0))),"",INDEX('Policy Characteristics'!A:A,MATCH($C370,'Policy Characteristics'!$C:$C,0)))</f>
        <v>Electricity Supply</v>
      </c>
      <c r="B370" s="357" t="str">
        <f>IF(ISBLANK(INDEX('Policy Characteristics'!B:B,MATCH($C370,'Policy Characteristics'!$C:$C,0))),"",INDEX('Policy Characteristics'!B:B,MATCH($C370,'Policy Characteristics'!$C:$C,0)))</f>
        <v>Subsidy for Electricity Production</v>
      </c>
      <c r="C370" s="361" t="str">
        <f t="shared" si="27"/>
        <v>Subsidy for Elec Production by Fuel</v>
      </c>
      <c r="D370" s="9" t="s">
        <v>329</v>
      </c>
      <c r="E370" s="53" t="s">
        <v>271</v>
      </c>
      <c r="F370" s="53" t="s">
        <v>331</v>
      </c>
      <c r="G370" s="458" t="s">
        <v>333</v>
      </c>
      <c r="H370" s="54">
        <v>1594</v>
      </c>
      <c r="I370" s="9" t="s">
        <v>45</v>
      </c>
      <c r="J370" s="359" t="str">
        <f>IF(ISBLANK(INDEX('Policy Characteristics'!D:D,MATCH($C370,'Policy Characteristics'!$C:$C,0))),"",INDEX('Policy Characteristics'!D:D,MATCH($C370,'Policy Characteristics'!$C:$C,0)))</f>
        <v>Subsidy for Electricity Production</v>
      </c>
      <c r="K370" s="357" t="str">
        <f>IF(ISBLANK(INDEX('Policy Characteristics'!E:E,MATCH($C370,'Policy Characteristics'!$C:$C,0))),"",INDEX('Policy Characteristics'!E:E,MATCH($C370,'Policy Characteristics'!$C:$C,0)))</f>
        <v>elec generation subsidy</v>
      </c>
      <c r="L370" s="357">
        <f>IF(ISBLANK(INDEX('Policy Characteristics'!F:F,MATCH($C370,'Policy Characteristics'!$C:$C,0))),"",INDEX('Policy Characteristics'!F:F,MATCH($C370,'Policy Characteristics'!$C:$C,0)))</f>
        <v>0</v>
      </c>
      <c r="M370" s="357">
        <f>IF(ISBLANK(INDEX('Policy Characteristics'!G:G,MATCH($C370,'Policy Characteristics'!$C:$C,0))),"",INDEX('Policy Characteristics'!G:G,MATCH($C370,'Policy Characteristics'!$C:$C,0)))</f>
        <v>60</v>
      </c>
      <c r="N370" s="357">
        <f>IF(ISBLANK(INDEX('Policy Characteristics'!H:H,MATCH($C370,'Policy Characteristics'!$C:$C,0))),"",INDEX('Policy Characteristics'!H:H,MATCH($C370,'Policy Characteristics'!$C:$C,0)))</f>
        <v>1</v>
      </c>
      <c r="O370" s="357" t="str">
        <f>IF(ISBLANK(INDEX('Policy Characteristics'!I:I,MATCH($C370,'Policy Characteristics'!$C:$C,0))),"",INDEX('Policy Characteristics'!I:I,MATCH($C370,'Policy Characteristics'!$C:$C,0)))</f>
        <v>$/MWh</v>
      </c>
      <c r="P370" s="357" t="str">
        <f>IF(ISBLANK(INDEX('Policy Characteristics'!J:J,MATCH($C370,'Policy Characteristics'!$C:$C,0))),"",INDEX('Policy Characteristics'!J:J,MATCH($C370,'Policy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0" s="357" t="str">
        <f>IF(ISBLANK(INDEX('Policy Characteristics'!K:K,MATCH($C370,'Policy Characteristics'!$C:$C,0))),"",INDEX('Policy Characteristics'!K:K,MATCH($C370,'Policy Characteristics'!$C:$C,0)))</f>
        <v>electricity-sector-main.html#subsidies</v>
      </c>
      <c r="R370" s="357" t="str">
        <f>IF(ISBLANK(INDEX('Policy Characteristics'!L:L,MATCH($C370,'Policy Characteristics'!$C:$C,0))),"",INDEX('Policy Characteristics'!L:L,MATCH($C370,'Policy Characteristics'!$C:$C,0)))</f>
        <v>subsidy-for-electricity-production.html</v>
      </c>
      <c r="S370" s="458"/>
    </row>
    <row r="371" spans="1:19" x14ac:dyDescent="0.35">
      <c r="A371" s="357" t="str">
        <f>IF(ISBLANK(INDEX('Policy Characteristics'!A:A,MATCH($C371,'Policy Characteristics'!$C:$C,0))),"",INDEX('Policy Characteristics'!A:A,MATCH($C371,'Policy Characteristics'!$C:$C,0)))</f>
        <v>Electricity Supply</v>
      </c>
      <c r="B371" s="357" t="str">
        <f>IF(ISBLANK(INDEX('Policy Characteristics'!B:B,MATCH($C371,'Policy Characteristics'!$C:$C,0))),"",INDEX('Policy Characteristics'!B:B,MATCH($C371,'Policy Characteristics'!$C:$C,0)))</f>
        <v>Subsidy for Electricity Production</v>
      </c>
      <c r="C371" s="361" t="str">
        <f t="shared" si="27"/>
        <v>Subsidy for Elec Production by Fuel</v>
      </c>
      <c r="D371" s="9" t="s">
        <v>330</v>
      </c>
      <c r="E371" s="53" t="s">
        <v>269</v>
      </c>
      <c r="F371" s="53" t="s">
        <v>332</v>
      </c>
      <c r="G371" s="458" t="s">
        <v>322</v>
      </c>
      <c r="H371" s="54">
        <v>1595</v>
      </c>
      <c r="I371" s="9" t="s">
        <v>45</v>
      </c>
      <c r="J371" s="359" t="str">
        <f>IF(ISBLANK(INDEX('Policy Characteristics'!D:D,MATCH($C371,'Policy Characteristics'!$C:$C,0))),"",INDEX('Policy Characteristics'!D:D,MATCH($C371,'Policy Characteristics'!$C:$C,0)))</f>
        <v>Subsidy for Electricity Production</v>
      </c>
      <c r="K371" s="357" t="str">
        <f>IF(ISBLANK(INDEX('Policy Characteristics'!E:E,MATCH($C371,'Policy Characteristics'!$C:$C,0))),"",INDEX('Policy Characteristics'!E:E,MATCH($C371,'Policy Characteristics'!$C:$C,0)))</f>
        <v>elec generation subsidy</v>
      </c>
      <c r="L371" s="357">
        <f>IF(ISBLANK(INDEX('Policy Characteristics'!F:F,MATCH($C371,'Policy Characteristics'!$C:$C,0))),"",INDEX('Policy Characteristics'!F:F,MATCH($C371,'Policy Characteristics'!$C:$C,0)))</f>
        <v>0</v>
      </c>
      <c r="M371" s="357">
        <f>IF(ISBLANK(INDEX('Policy Characteristics'!G:G,MATCH($C371,'Policy Characteristics'!$C:$C,0))),"",INDEX('Policy Characteristics'!G:G,MATCH($C371,'Policy Characteristics'!$C:$C,0)))</f>
        <v>60</v>
      </c>
      <c r="N371" s="357">
        <f>IF(ISBLANK(INDEX('Policy Characteristics'!H:H,MATCH($C371,'Policy Characteristics'!$C:$C,0))),"",INDEX('Policy Characteristics'!H:H,MATCH($C371,'Policy Characteristics'!$C:$C,0)))</f>
        <v>1</v>
      </c>
      <c r="O371" s="357" t="str">
        <f>IF(ISBLANK(INDEX('Policy Characteristics'!I:I,MATCH($C371,'Policy Characteristics'!$C:$C,0))),"",INDEX('Policy Characteristics'!I:I,MATCH($C371,'Policy Characteristics'!$C:$C,0)))</f>
        <v>$/MWh</v>
      </c>
      <c r="P371" s="357" t="str">
        <f>IF(ISBLANK(INDEX('Policy Characteristics'!J:J,MATCH($C371,'Policy Characteristics'!$C:$C,0))),"",INDEX('Policy Characteristics'!J:J,MATCH($C371,'Policy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1" s="357" t="str">
        <f>IF(ISBLANK(INDEX('Policy Characteristics'!K:K,MATCH($C371,'Policy Characteristics'!$C:$C,0))),"",INDEX('Policy Characteristics'!K:K,MATCH($C371,'Policy Characteristics'!$C:$C,0)))</f>
        <v>electricity-sector-main.html#subsidies</v>
      </c>
      <c r="R371" s="357" t="str">
        <f>IF(ISBLANK(INDEX('Policy Characteristics'!L:L,MATCH($C371,'Policy Characteristics'!$C:$C,0))),"",INDEX('Policy Characteristics'!L:L,MATCH($C371,'Policy Characteristics'!$C:$C,0)))</f>
        <v>subsidy-for-electricity-production.html</v>
      </c>
      <c r="S371" s="458"/>
    </row>
    <row r="372" spans="1:19" x14ac:dyDescent="0.35">
      <c r="A372" s="357" t="str">
        <f>IF(ISBLANK(INDEX('Policy Characteristics'!A:A,MATCH($C372,'Policy Characteristics'!$C:$C,0))),"",INDEX('Policy Characteristics'!A:A,MATCH($C372,'Policy Characteristics'!$C:$C,0)))</f>
        <v>Electricity Supply</v>
      </c>
      <c r="B372" s="357" t="str">
        <f>IF(ISBLANK(INDEX('Policy Characteristics'!B:B,MATCH($C372,'Policy Characteristics'!$C:$C,0))),"",INDEX('Policy Characteristics'!B:B,MATCH($C372,'Policy Characteristics'!$C:$C,0)))</f>
        <v>Subsidy for Electricity Production</v>
      </c>
      <c r="C372" s="361" t="str">
        <f t="shared" si="27"/>
        <v>Subsidy for Elec Production by Fuel</v>
      </c>
      <c r="D372" s="9" t="s">
        <v>330</v>
      </c>
      <c r="E372" s="53" t="s">
        <v>270</v>
      </c>
      <c r="F372" s="53" t="s">
        <v>332</v>
      </c>
      <c r="G372" s="458"/>
      <c r="H372" s="54">
        <v>1596</v>
      </c>
      <c r="I372" s="9" t="s">
        <v>45</v>
      </c>
      <c r="J372" s="359" t="str">
        <f>IF(ISBLANK(INDEX('Policy Characteristics'!D:D,MATCH($C372,'Policy Characteristics'!$C:$C,0))),"",INDEX('Policy Characteristics'!D:D,MATCH($C372,'Policy Characteristics'!$C:$C,0)))</f>
        <v>Subsidy for Electricity Production</v>
      </c>
      <c r="K372" s="357" t="str">
        <f>IF(ISBLANK(INDEX('Policy Characteristics'!E:E,MATCH($C372,'Policy Characteristics'!$C:$C,0))),"",INDEX('Policy Characteristics'!E:E,MATCH($C372,'Policy Characteristics'!$C:$C,0)))</f>
        <v>elec generation subsidy</v>
      </c>
      <c r="L372" s="357">
        <f>IF(ISBLANK(INDEX('Policy Characteristics'!F:F,MATCH($C372,'Policy Characteristics'!$C:$C,0))),"",INDEX('Policy Characteristics'!F:F,MATCH($C372,'Policy Characteristics'!$C:$C,0)))</f>
        <v>0</v>
      </c>
      <c r="M372" s="357">
        <f>IF(ISBLANK(INDEX('Policy Characteristics'!G:G,MATCH($C372,'Policy Characteristics'!$C:$C,0))),"",INDEX('Policy Characteristics'!G:G,MATCH($C372,'Policy Characteristics'!$C:$C,0)))</f>
        <v>60</v>
      </c>
      <c r="N372" s="357">
        <f>IF(ISBLANK(INDEX('Policy Characteristics'!H:H,MATCH($C372,'Policy Characteristics'!$C:$C,0))),"",INDEX('Policy Characteristics'!H:H,MATCH($C372,'Policy Characteristics'!$C:$C,0)))</f>
        <v>1</v>
      </c>
      <c r="O372" s="357" t="str">
        <f>IF(ISBLANK(INDEX('Policy Characteristics'!I:I,MATCH($C372,'Policy Characteristics'!$C:$C,0))),"",INDEX('Policy Characteristics'!I:I,MATCH($C372,'Policy Characteristics'!$C:$C,0)))</f>
        <v>$/MWh</v>
      </c>
      <c r="P372" s="357" t="str">
        <f>IF(ISBLANK(INDEX('Policy Characteristics'!J:J,MATCH($C372,'Policy Characteristics'!$C:$C,0))),"",INDEX('Policy Characteristics'!J:J,MATCH($C372,'Policy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2" s="357" t="str">
        <f>IF(ISBLANK(INDEX('Policy Characteristics'!K:K,MATCH($C372,'Policy Characteristics'!$C:$C,0))),"",INDEX('Policy Characteristics'!K:K,MATCH($C372,'Policy Characteristics'!$C:$C,0)))</f>
        <v>electricity-sector-main.html#subsidies</v>
      </c>
      <c r="R372" s="357" t="str">
        <f>IF(ISBLANK(INDEX('Policy Characteristics'!L:L,MATCH($C372,'Policy Characteristics'!$C:$C,0))),"",INDEX('Policy Characteristics'!L:L,MATCH($C372,'Policy Characteristics'!$C:$C,0)))</f>
        <v>subsidy-for-electricity-production.html</v>
      </c>
      <c r="S372" s="458"/>
    </row>
    <row r="373" spans="1:19" x14ac:dyDescent="0.35">
      <c r="A373" s="357" t="str">
        <f>IF(ISBLANK(INDEX('Policy Characteristics'!A:A,MATCH($C373,'Policy Characteristics'!$C:$C,0))),"",INDEX('Policy Characteristics'!A:A,MATCH($C373,'Policy Characteristics'!$C:$C,0)))</f>
        <v>Electricity Supply</v>
      </c>
      <c r="B373" s="357" t="str">
        <f>IF(ISBLANK(INDEX('Policy Characteristics'!B:B,MATCH($C373,'Policy Characteristics'!$C:$C,0))),"",INDEX('Policy Characteristics'!B:B,MATCH($C373,'Policy Characteristics'!$C:$C,0)))</f>
        <v>Subsidy for Electricity Production</v>
      </c>
      <c r="C373" s="361" t="str">
        <f t="shared" si="27"/>
        <v>Subsidy for Elec Production by Fuel</v>
      </c>
      <c r="D373" s="9" t="s">
        <v>330</v>
      </c>
      <c r="E373" s="53" t="s">
        <v>271</v>
      </c>
      <c r="F373" s="53" t="s">
        <v>332</v>
      </c>
      <c r="G373" s="458" t="s">
        <v>333</v>
      </c>
      <c r="H373" s="54">
        <v>1597</v>
      </c>
      <c r="I373" s="9" t="s">
        <v>45</v>
      </c>
      <c r="J373" s="359" t="str">
        <f>IF(ISBLANK(INDEX('Policy Characteristics'!D:D,MATCH($C373,'Policy Characteristics'!$C:$C,0))),"",INDEX('Policy Characteristics'!D:D,MATCH($C373,'Policy Characteristics'!$C:$C,0)))</f>
        <v>Subsidy for Electricity Production</v>
      </c>
      <c r="K373" s="357" t="str">
        <f>IF(ISBLANK(INDEX('Policy Characteristics'!E:E,MATCH($C373,'Policy Characteristics'!$C:$C,0))),"",INDEX('Policy Characteristics'!E:E,MATCH($C373,'Policy Characteristics'!$C:$C,0)))</f>
        <v>elec generation subsidy</v>
      </c>
      <c r="L373" s="357">
        <f>IF(ISBLANK(INDEX('Policy Characteristics'!F:F,MATCH($C373,'Policy Characteristics'!$C:$C,0))),"",INDEX('Policy Characteristics'!F:F,MATCH($C373,'Policy Characteristics'!$C:$C,0)))</f>
        <v>0</v>
      </c>
      <c r="M373" s="357">
        <f>IF(ISBLANK(INDEX('Policy Characteristics'!G:G,MATCH($C373,'Policy Characteristics'!$C:$C,0))),"",INDEX('Policy Characteristics'!G:G,MATCH($C373,'Policy Characteristics'!$C:$C,0)))</f>
        <v>60</v>
      </c>
      <c r="N373" s="357">
        <f>IF(ISBLANK(INDEX('Policy Characteristics'!H:H,MATCH($C373,'Policy Characteristics'!$C:$C,0))),"",INDEX('Policy Characteristics'!H:H,MATCH($C373,'Policy Characteristics'!$C:$C,0)))</f>
        <v>1</v>
      </c>
      <c r="O373" s="357" t="str">
        <f>IF(ISBLANK(INDEX('Policy Characteristics'!I:I,MATCH($C373,'Policy Characteristics'!$C:$C,0))),"",INDEX('Policy Characteristics'!I:I,MATCH($C373,'Policy Characteristics'!$C:$C,0)))</f>
        <v>$/MWh</v>
      </c>
      <c r="P373" s="357" t="str">
        <f>IF(ISBLANK(INDEX('Policy Characteristics'!J:J,MATCH($C373,'Policy Characteristics'!$C:$C,0))),"",INDEX('Policy Characteristics'!J:J,MATCH($C373,'Policy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3" s="357" t="str">
        <f>IF(ISBLANK(INDEX('Policy Characteristics'!K:K,MATCH($C373,'Policy Characteristics'!$C:$C,0))),"",INDEX('Policy Characteristics'!K:K,MATCH($C373,'Policy Characteristics'!$C:$C,0)))</f>
        <v>electricity-sector-main.html#subsidies</v>
      </c>
      <c r="R373" s="357" t="str">
        <f>IF(ISBLANK(INDEX('Policy Characteristics'!L:L,MATCH($C373,'Policy Characteristics'!$C:$C,0))),"",INDEX('Policy Characteristics'!L:L,MATCH($C373,'Policy Characteristics'!$C:$C,0)))</f>
        <v>subsidy-for-electricity-production.html</v>
      </c>
      <c r="S373" s="458"/>
    </row>
    <row r="374" spans="1:19" x14ac:dyDescent="0.35">
      <c r="A374" s="357" t="str">
        <f>IF(ISBLANK(INDEX('Policy Characteristics'!A:A,MATCH($C374,'Policy Characteristics'!$C:$C,0))),"",INDEX('Policy Characteristics'!A:A,MATCH($C374,'Policy Characteristics'!$C:$C,0)))</f>
        <v>Electricity Supply</v>
      </c>
      <c r="B374" s="357" t="str">
        <f>IF(ISBLANK(INDEX('Policy Characteristics'!B:B,MATCH($C374,'Policy Characteristics'!$C:$C,0))),"",INDEX('Policy Characteristics'!B:B,MATCH($C374,'Policy Characteristics'!$C:$C,0)))</f>
        <v>Subsidy for Electricity Production</v>
      </c>
      <c r="C374" s="361" t="str">
        <f t="shared" si="27"/>
        <v>Subsidy for Elec Production by Fuel</v>
      </c>
      <c r="D374" s="9" t="s">
        <v>470</v>
      </c>
      <c r="E374" s="53" t="s">
        <v>269</v>
      </c>
      <c r="F374" s="53" t="s">
        <v>469</v>
      </c>
      <c r="G374" s="458" t="s">
        <v>322</v>
      </c>
      <c r="H374" s="54">
        <v>701</v>
      </c>
      <c r="I374" s="9" t="s">
        <v>45</v>
      </c>
      <c r="J374" s="359" t="str">
        <f>IF(ISBLANK(INDEX('Policy Characteristics'!D:D,MATCH($C374,'Policy Characteristics'!$C:$C,0))),"",INDEX('Policy Characteristics'!D:D,MATCH($C374,'Policy Characteristics'!$C:$C,0)))</f>
        <v>Subsidy for Electricity Production</v>
      </c>
      <c r="K374" s="357" t="str">
        <f>IF(ISBLANK(INDEX('Policy Characteristics'!E:E,MATCH($C374,'Policy Characteristics'!$C:$C,0))),"",INDEX('Policy Characteristics'!E:E,MATCH($C374,'Policy Characteristics'!$C:$C,0)))</f>
        <v>elec generation subsidy</v>
      </c>
      <c r="L374" s="357">
        <f>IF(ISBLANK(INDEX('Policy Characteristics'!F:F,MATCH($C374,'Policy Characteristics'!$C:$C,0))),"",INDEX('Policy Characteristics'!F:F,MATCH($C374,'Policy Characteristics'!$C:$C,0)))</f>
        <v>0</v>
      </c>
      <c r="M374" s="357">
        <f>IF(ISBLANK(INDEX('Policy Characteristics'!G:G,MATCH($C374,'Policy Characteristics'!$C:$C,0))),"",INDEX('Policy Characteristics'!G:G,MATCH($C374,'Policy Characteristics'!$C:$C,0)))</f>
        <v>60</v>
      </c>
      <c r="N374" s="357">
        <f>IF(ISBLANK(INDEX('Policy Characteristics'!H:H,MATCH($C374,'Policy Characteristics'!$C:$C,0))),"",INDEX('Policy Characteristics'!H:H,MATCH($C374,'Policy Characteristics'!$C:$C,0)))</f>
        <v>1</v>
      </c>
      <c r="O374" s="357" t="str">
        <f>IF(ISBLANK(INDEX('Policy Characteristics'!I:I,MATCH($C374,'Policy Characteristics'!$C:$C,0))),"",INDEX('Policy Characteristics'!I:I,MATCH($C374,'Policy Characteristics'!$C:$C,0)))</f>
        <v>$/MWh</v>
      </c>
      <c r="P374" s="357" t="str">
        <f>IF(ISBLANK(INDEX('Policy Characteristics'!J:J,MATCH($C374,'Policy Characteristics'!$C:$C,0))),"",INDEX('Policy Characteristics'!J:J,MATCH($C374,'Policy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4" s="357" t="str">
        <f>IF(ISBLANK(INDEX('Policy Characteristics'!K:K,MATCH($C374,'Policy Characteristics'!$C:$C,0))),"",INDEX('Policy Characteristics'!K:K,MATCH($C374,'Policy Characteristics'!$C:$C,0)))</f>
        <v>electricity-sector-main.html#subsidies</v>
      </c>
      <c r="R374" s="357" t="str">
        <f>IF(ISBLANK(INDEX('Policy Characteristics'!L:L,MATCH($C374,'Policy Characteristics'!$C:$C,0))),"",INDEX('Policy Characteristics'!L:L,MATCH($C374,'Policy Characteristics'!$C:$C,0)))</f>
        <v>subsidy-for-electricity-production.html</v>
      </c>
      <c r="S374" s="458"/>
    </row>
    <row r="375" spans="1:19" x14ac:dyDescent="0.35">
      <c r="A375" s="357" t="str">
        <f>IF(ISBLANK(INDEX('Policy Characteristics'!A:A,MATCH($C375,'Policy Characteristics'!$C:$C,0))),"",INDEX('Policy Characteristics'!A:A,MATCH($C375,'Policy Characteristics'!$C:$C,0)))</f>
        <v>Electricity Supply</v>
      </c>
      <c r="B375" s="357" t="str">
        <f>IF(ISBLANK(INDEX('Policy Characteristics'!B:B,MATCH($C375,'Policy Characteristics'!$C:$C,0))),"",INDEX('Policy Characteristics'!B:B,MATCH($C375,'Policy Characteristics'!$C:$C,0)))</f>
        <v>Subsidy for Electricity Production</v>
      </c>
      <c r="C375" s="361" t="str">
        <f t="shared" si="27"/>
        <v>Subsidy for Elec Production by Fuel</v>
      </c>
      <c r="D375" s="9" t="s">
        <v>470</v>
      </c>
      <c r="E375" s="53" t="s">
        <v>270</v>
      </c>
      <c r="F375" s="53" t="s">
        <v>469</v>
      </c>
      <c r="G375" s="458"/>
      <c r="H375" s="54">
        <v>1579</v>
      </c>
      <c r="I375" s="9" t="s">
        <v>45</v>
      </c>
      <c r="J375" s="359" t="str">
        <f>IF(ISBLANK(INDEX('Policy Characteristics'!D:D,MATCH($C375,'Policy Characteristics'!$C:$C,0))),"",INDEX('Policy Characteristics'!D:D,MATCH($C375,'Policy Characteristics'!$C:$C,0)))</f>
        <v>Subsidy for Electricity Production</v>
      </c>
      <c r="K375" s="357" t="str">
        <f>IF(ISBLANK(INDEX('Policy Characteristics'!E:E,MATCH($C375,'Policy Characteristics'!$C:$C,0))),"",INDEX('Policy Characteristics'!E:E,MATCH($C375,'Policy Characteristics'!$C:$C,0)))</f>
        <v>elec generation subsidy</v>
      </c>
      <c r="L375" s="357">
        <f>IF(ISBLANK(INDEX('Policy Characteristics'!F:F,MATCH($C375,'Policy Characteristics'!$C:$C,0))),"",INDEX('Policy Characteristics'!F:F,MATCH($C375,'Policy Characteristics'!$C:$C,0)))</f>
        <v>0</v>
      </c>
      <c r="M375" s="357">
        <f>IF(ISBLANK(INDEX('Policy Characteristics'!G:G,MATCH($C375,'Policy Characteristics'!$C:$C,0))),"",INDEX('Policy Characteristics'!G:G,MATCH($C375,'Policy Characteristics'!$C:$C,0)))</f>
        <v>60</v>
      </c>
      <c r="N375" s="357">
        <f>IF(ISBLANK(INDEX('Policy Characteristics'!H:H,MATCH($C375,'Policy Characteristics'!$C:$C,0))),"",INDEX('Policy Characteristics'!H:H,MATCH($C375,'Policy Characteristics'!$C:$C,0)))</f>
        <v>1</v>
      </c>
      <c r="O375" s="357" t="str">
        <f>IF(ISBLANK(INDEX('Policy Characteristics'!I:I,MATCH($C375,'Policy Characteristics'!$C:$C,0))),"",INDEX('Policy Characteristics'!I:I,MATCH($C375,'Policy Characteristics'!$C:$C,0)))</f>
        <v>$/MWh</v>
      </c>
      <c r="P375" s="357" t="str">
        <f>IF(ISBLANK(INDEX('Policy Characteristics'!J:J,MATCH($C375,'Policy Characteristics'!$C:$C,0))),"",INDEX('Policy Characteristics'!J:J,MATCH($C375,'Policy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5" s="357" t="str">
        <f>IF(ISBLANK(INDEX('Policy Characteristics'!K:K,MATCH($C375,'Policy Characteristics'!$C:$C,0))),"",INDEX('Policy Characteristics'!K:K,MATCH($C375,'Policy Characteristics'!$C:$C,0)))</f>
        <v>electricity-sector-main.html#subsidies</v>
      </c>
      <c r="R375" s="357" t="str">
        <f>IF(ISBLANK(INDEX('Policy Characteristics'!L:L,MATCH($C375,'Policy Characteristics'!$C:$C,0))),"",INDEX('Policy Characteristics'!L:L,MATCH($C375,'Policy Characteristics'!$C:$C,0)))</f>
        <v>subsidy-for-electricity-production.html</v>
      </c>
      <c r="S375" s="458"/>
    </row>
    <row r="376" spans="1:19" x14ac:dyDescent="0.35">
      <c r="A376" s="357" t="str">
        <f>IF(ISBLANK(INDEX('Policy Characteristics'!A:A,MATCH($C376,'Policy Characteristics'!$C:$C,0))),"",INDEX('Policy Characteristics'!A:A,MATCH($C376,'Policy Characteristics'!$C:$C,0)))</f>
        <v>Electricity Supply</v>
      </c>
      <c r="B376" s="357" t="str">
        <f>IF(ISBLANK(INDEX('Policy Characteristics'!B:B,MATCH($C376,'Policy Characteristics'!$C:$C,0))),"",INDEX('Policy Characteristics'!B:B,MATCH($C376,'Policy Characteristics'!$C:$C,0)))</f>
        <v>Subsidy for Electricity Production</v>
      </c>
      <c r="C376" s="361" t="str">
        <f t="shared" si="27"/>
        <v>Subsidy for Elec Production by Fuel</v>
      </c>
      <c r="D376" s="9" t="s">
        <v>470</v>
      </c>
      <c r="E376" s="53" t="s">
        <v>271</v>
      </c>
      <c r="F376" s="53" t="s">
        <v>469</v>
      </c>
      <c r="G376" s="458" t="s">
        <v>333</v>
      </c>
      <c r="H376" s="54">
        <v>1580</v>
      </c>
      <c r="I376" s="9" t="s">
        <v>45</v>
      </c>
      <c r="J376" s="359" t="str">
        <f>IF(ISBLANK(INDEX('Policy Characteristics'!D:D,MATCH($C376,'Policy Characteristics'!$C:$C,0))),"",INDEX('Policy Characteristics'!D:D,MATCH($C376,'Policy Characteristics'!$C:$C,0)))</f>
        <v>Subsidy for Electricity Production</v>
      </c>
      <c r="K376" s="357" t="str">
        <f>IF(ISBLANK(INDEX('Policy Characteristics'!E:E,MATCH($C376,'Policy Characteristics'!$C:$C,0))),"",INDEX('Policy Characteristics'!E:E,MATCH($C376,'Policy Characteristics'!$C:$C,0)))</f>
        <v>elec generation subsidy</v>
      </c>
      <c r="L376" s="357">
        <f>IF(ISBLANK(INDEX('Policy Characteristics'!F:F,MATCH($C376,'Policy Characteristics'!$C:$C,0))),"",INDEX('Policy Characteristics'!F:F,MATCH($C376,'Policy Characteristics'!$C:$C,0)))</f>
        <v>0</v>
      </c>
      <c r="M376" s="357">
        <f>IF(ISBLANK(INDEX('Policy Characteristics'!G:G,MATCH($C376,'Policy Characteristics'!$C:$C,0))),"",INDEX('Policy Characteristics'!G:G,MATCH($C376,'Policy Characteristics'!$C:$C,0)))</f>
        <v>60</v>
      </c>
      <c r="N376" s="357">
        <f>IF(ISBLANK(INDEX('Policy Characteristics'!H:H,MATCH($C376,'Policy Characteristics'!$C:$C,0))),"",INDEX('Policy Characteristics'!H:H,MATCH($C376,'Policy Characteristics'!$C:$C,0)))</f>
        <v>1</v>
      </c>
      <c r="O376" s="357" t="str">
        <f>IF(ISBLANK(INDEX('Policy Characteristics'!I:I,MATCH($C376,'Policy Characteristics'!$C:$C,0))),"",INDEX('Policy Characteristics'!I:I,MATCH($C376,'Policy Characteristics'!$C:$C,0)))</f>
        <v>$/MWh</v>
      </c>
      <c r="P376" s="357" t="str">
        <f>IF(ISBLANK(INDEX('Policy Characteristics'!J:J,MATCH($C376,'Policy Characteristics'!$C:$C,0))),"",INDEX('Policy Characteristics'!J:J,MATCH($C376,'Policy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6" s="357" t="str">
        <f>IF(ISBLANK(INDEX('Policy Characteristics'!K:K,MATCH($C376,'Policy Characteristics'!$C:$C,0))),"",INDEX('Policy Characteristics'!K:K,MATCH($C376,'Policy Characteristics'!$C:$C,0)))</f>
        <v>electricity-sector-main.html#subsidies</v>
      </c>
      <c r="R376" s="357" t="str">
        <f>IF(ISBLANK(INDEX('Policy Characteristics'!L:L,MATCH($C376,'Policy Characteristics'!$C:$C,0))),"",INDEX('Policy Characteristics'!L:L,MATCH($C376,'Policy Characteristics'!$C:$C,0)))</f>
        <v>subsidy-for-electricity-production.html</v>
      </c>
      <c r="S376" s="458"/>
    </row>
    <row r="377" spans="1:19" x14ac:dyDescent="0.35">
      <c r="A377" s="357" t="str">
        <f>IF(ISBLANK(INDEX('Policy Characteristics'!A:A,MATCH($C377,'Policy Characteristics'!$C:$C,0))),"",INDEX('Policy Characteristics'!A:A,MATCH($C377,'Policy Characteristics'!$C:$C,0)))</f>
        <v>Electricity Supply</v>
      </c>
      <c r="B377" s="357" t="str">
        <f>IF(ISBLANK(INDEX('Policy Characteristics'!B:B,MATCH($C377,'Policy Characteristics'!$C:$C,0))),"",INDEX('Policy Characteristics'!B:B,MATCH($C377,'Policy Characteristics'!$C:$C,0)))</f>
        <v>Subsidy for Electricity Production</v>
      </c>
      <c r="C377" s="361" t="str">
        <f t="shared" si="27"/>
        <v>Subsidy for Elec Production by Fuel</v>
      </c>
      <c r="D377" s="9" t="s">
        <v>479</v>
      </c>
      <c r="E377" s="53" t="s">
        <v>269</v>
      </c>
      <c r="F377" s="9" t="s">
        <v>480</v>
      </c>
      <c r="G377" s="458" t="s">
        <v>322</v>
      </c>
      <c r="H377" s="54">
        <v>184</v>
      </c>
      <c r="I377" s="53" t="s">
        <v>44</v>
      </c>
      <c r="J377" s="359" t="str">
        <f>IF(ISBLANK(INDEX('Policy Characteristics'!D:D,MATCH($C377,'Policy Characteristics'!$C:$C,0))),"",INDEX('Policy Characteristics'!D:D,MATCH($C377,'Policy Characteristics'!$C:$C,0)))</f>
        <v>Subsidy for Electricity Production</v>
      </c>
      <c r="K377" s="357" t="str">
        <f>IF(ISBLANK(INDEX('Policy Characteristics'!E:E,MATCH($C377,'Policy Characteristics'!$C:$C,0))),"",INDEX('Policy Characteristics'!E:E,MATCH($C377,'Policy Characteristics'!$C:$C,0)))</f>
        <v>elec generation subsidy</v>
      </c>
      <c r="L377" s="357">
        <f>IF(ISBLANK(INDEX('Policy Characteristics'!F:F,MATCH($C377,'Policy Characteristics'!$C:$C,0))),"",INDEX('Policy Characteristics'!F:F,MATCH($C377,'Policy Characteristics'!$C:$C,0)))</f>
        <v>0</v>
      </c>
      <c r="M377" s="357">
        <f>IF(ISBLANK(INDEX('Policy Characteristics'!G:G,MATCH($C377,'Policy Characteristics'!$C:$C,0))),"",INDEX('Policy Characteristics'!G:G,MATCH($C377,'Policy Characteristics'!$C:$C,0)))</f>
        <v>60</v>
      </c>
      <c r="N377" s="357">
        <f>IF(ISBLANK(INDEX('Policy Characteristics'!H:H,MATCH($C377,'Policy Characteristics'!$C:$C,0))),"",INDEX('Policy Characteristics'!H:H,MATCH($C377,'Policy Characteristics'!$C:$C,0)))</f>
        <v>1</v>
      </c>
      <c r="O377" s="357" t="str">
        <f>IF(ISBLANK(INDEX('Policy Characteristics'!I:I,MATCH($C377,'Policy Characteristics'!$C:$C,0))),"",INDEX('Policy Characteristics'!I:I,MATCH($C377,'Policy Characteristics'!$C:$C,0)))</f>
        <v>$/MWh</v>
      </c>
      <c r="P377" s="357" t="str">
        <f>IF(ISBLANK(INDEX('Policy Characteristics'!J:J,MATCH($C377,'Policy Characteristics'!$C:$C,0))),"",INDEX('Policy Characteristics'!J:J,MATCH($C377,'Policy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7" s="357" t="str">
        <f>IF(ISBLANK(INDEX('Policy Characteristics'!K:K,MATCH($C377,'Policy Characteristics'!$C:$C,0))),"",INDEX('Policy Characteristics'!K:K,MATCH($C377,'Policy Characteristics'!$C:$C,0)))</f>
        <v>electricity-sector-main.html#subsidies</v>
      </c>
      <c r="R377" s="357" t="str">
        <f>IF(ISBLANK(INDEX('Policy Characteristics'!L:L,MATCH($C377,'Policy Characteristics'!$C:$C,0))),"",INDEX('Policy Characteristics'!L:L,MATCH($C377,'Policy Characteristics'!$C:$C,0)))</f>
        <v>subsidy-for-electricity-production.html</v>
      </c>
      <c r="S377" s="458"/>
    </row>
    <row r="378" spans="1:19" x14ac:dyDescent="0.35">
      <c r="A378" s="357" t="str">
        <f>IF(ISBLANK(INDEX('Policy Characteristics'!A:A,MATCH($C378,'Policy Characteristics'!$C:$C,0))),"",INDEX('Policy Characteristics'!A:A,MATCH($C378,'Policy Characteristics'!$C:$C,0)))</f>
        <v>Electricity Supply</v>
      </c>
      <c r="B378" s="357" t="str">
        <f>IF(ISBLANK(INDEX('Policy Characteristics'!B:B,MATCH($C378,'Policy Characteristics'!$C:$C,0))),"",INDEX('Policy Characteristics'!B:B,MATCH($C378,'Policy Characteristics'!$C:$C,0)))</f>
        <v>Subsidy for Electricity Production</v>
      </c>
      <c r="C378" s="361" t="str">
        <f t="shared" si="27"/>
        <v>Subsidy for Elec Production by Fuel</v>
      </c>
      <c r="D378" s="9" t="s">
        <v>479</v>
      </c>
      <c r="E378" s="53" t="s">
        <v>270</v>
      </c>
      <c r="F378" s="9" t="s">
        <v>480</v>
      </c>
      <c r="G378" s="458"/>
      <c r="H378" s="54">
        <v>1581</v>
      </c>
      <c r="I378" s="9" t="s">
        <v>45</v>
      </c>
      <c r="J378" s="359" t="str">
        <f>IF(ISBLANK(INDEX('Policy Characteristics'!D:D,MATCH($C378,'Policy Characteristics'!$C:$C,0))),"",INDEX('Policy Characteristics'!D:D,MATCH($C378,'Policy Characteristics'!$C:$C,0)))</f>
        <v>Subsidy for Electricity Production</v>
      </c>
      <c r="K378" s="357" t="str">
        <f>IF(ISBLANK(INDEX('Policy Characteristics'!E:E,MATCH($C378,'Policy Characteristics'!$C:$C,0))),"",INDEX('Policy Characteristics'!E:E,MATCH($C378,'Policy Characteristics'!$C:$C,0)))</f>
        <v>elec generation subsidy</v>
      </c>
      <c r="L378" s="357">
        <f>IF(ISBLANK(INDEX('Policy Characteristics'!F:F,MATCH($C378,'Policy Characteristics'!$C:$C,0))),"",INDEX('Policy Characteristics'!F:F,MATCH($C378,'Policy Characteristics'!$C:$C,0)))</f>
        <v>0</v>
      </c>
      <c r="M378" s="357">
        <f>IF(ISBLANK(INDEX('Policy Characteristics'!G:G,MATCH($C378,'Policy Characteristics'!$C:$C,0))),"",INDEX('Policy Characteristics'!G:G,MATCH($C378,'Policy Characteristics'!$C:$C,0)))</f>
        <v>60</v>
      </c>
      <c r="N378" s="357">
        <f>IF(ISBLANK(INDEX('Policy Characteristics'!H:H,MATCH($C378,'Policy Characteristics'!$C:$C,0))),"",INDEX('Policy Characteristics'!H:H,MATCH($C378,'Policy Characteristics'!$C:$C,0)))</f>
        <v>1</v>
      </c>
      <c r="O378" s="357" t="str">
        <f>IF(ISBLANK(INDEX('Policy Characteristics'!I:I,MATCH($C378,'Policy Characteristics'!$C:$C,0))),"",INDEX('Policy Characteristics'!I:I,MATCH($C378,'Policy Characteristics'!$C:$C,0)))</f>
        <v>$/MWh</v>
      </c>
      <c r="P378" s="357" t="str">
        <f>IF(ISBLANK(INDEX('Policy Characteristics'!J:J,MATCH($C378,'Policy Characteristics'!$C:$C,0))),"",INDEX('Policy Characteristics'!J:J,MATCH($C378,'Policy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8" s="357" t="str">
        <f>IF(ISBLANK(INDEX('Policy Characteristics'!K:K,MATCH($C378,'Policy Characteristics'!$C:$C,0))),"",INDEX('Policy Characteristics'!K:K,MATCH($C378,'Policy Characteristics'!$C:$C,0)))</f>
        <v>electricity-sector-main.html#subsidies</v>
      </c>
      <c r="R378" s="357" t="str">
        <f>IF(ISBLANK(INDEX('Policy Characteristics'!L:L,MATCH($C378,'Policy Characteristics'!$C:$C,0))),"",INDEX('Policy Characteristics'!L:L,MATCH($C378,'Policy Characteristics'!$C:$C,0)))</f>
        <v>subsidy-for-electricity-production.html</v>
      </c>
      <c r="S378" s="458"/>
    </row>
    <row r="379" spans="1:19" x14ac:dyDescent="0.35">
      <c r="A379" s="357" t="str">
        <f>IF(ISBLANK(INDEX('Policy Characteristics'!A:A,MATCH($C379,'Policy Characteristics'!$C:$C,0))),"",INDEX('Policy Characteristics'!A:A,MATCH($C379,'Policy Characteristics'!$C:$C,0)))</f>
        <v>Electricity Supply</v>
      </c>
      <c r="B379" s="357" t="str">
        <f>IF(ISBLANK(INDEX('Policy Characteristics'!B:B,MATCH($C379,'Policy Characteristics'!$C:$C,0))),"",INDEX('Policy Characteristics'!B:B,MATCH($C379,'Policy Characteristics'!$C:$C,0)))</f>
        <v>Subsidy for Electricity Production</v>
      </c>
      <c r="C379" s="361" t="str">
        <f t="shared" si="27"/>
        <v>Subsidy for Elec Production by Fuel</v>
      </c>
      <c r="D379" s="9" t="s">
        <v>479</v>
      </c>
      <c r="E379" s="53" t="s">
        <v>271</v>
      </c>
      <c r="F379" s="9" t="s">
        <v>480</v>
      </c>
      <c r="G379" s="458" t="s">
        <v>333</v>
      </c>
      <c r="H379" s="54">
        <v>1582</v>
      </c>
      <c r="I379" s="53" t="s">
        <v>44</v>
      </c>
      <c r="J379" s="359" t="str">
        <f>IF(ISBLANK(INDEX('Policy Characteristics'!D:D,MATCH($C379,'Policy Characteristics'!$C:$C,0))),"",INDEX('Policy Characteristics'!D:D,MATCH($C379,'Policy Characteristics'!$C:$C,0)))</f>
        <v>Subsidy for Electricity Production</v>
      </c>
      <c r="K379" s="357" t="str">
        <f>IF(ISBLANK(INDEX('Policy Characteristics'!E:E,MATCH($C379,'Policy Characteristics'!$C:$C,0))),"",INDEX('Policy Characteristics'!E:E,MATCH($C379,'Policy Characteristics'!$C:$C,0)))</f>
        <v>elec generation subsidy</v>
      </c>
      <c r="L379" s="357">
        <f>IF(ISBLANK(INDEX('Policy Characteristics'!F:F,MATCH($C379,'Policy Characteristics'!$C:$C,0))),"",INDEX('Policy Characteristics'!F:F,MATCH($C379,'Policy Characteristics'!$C:$C,0)))</f>
        <v>0</v>
      </c>
      <c r="M379" s="357">
        <f>IF(ISBLANK(INDEX('Policy Characteristics'!G:G,MATCH($C379,'Policy Characteristics'!$C:$C,0))),"",INDEX('Policy Characteristics'!G:G,MATCH($C379,'Policy Characteristics'!$C:$C,0)))</f>
        <v>60</v>
      </c>
      <c r="N379" s="357">
        <f>IF(ISBLANK(INDEX('Policy Characteristics'!H:H,MATCH($C379,'Policy Characteristics'!$C:$C,0))),"",INDEX('Policy Characteristics'!H:H,MATCH($C379,'Policy Characteristics'!$C:$C,0)))</f>
        <v>1</v>
      </c>
      <c r="O379" s="357" t="str">
        <f>IF(ISBLANK(INDEX('Policy Characteristics'!I:I,MATCH($C379,'Policy Characteristics'!$C:$C,0))),"",INDEX('Policy Characteristics'!I:I,MATCH($C379,'Policy Characteristics'!$C:$C,0)))</f>
        <v>$/MWh</v>
      </c>
      <c r="P379" s="357" t="str">
        <f>IF(ISBLANK(INDEX('Policy Characteristics'!J:J,MATCH($C379,'Policy Characteristics'!$C:$C,0))),"",INDEX('Policy Characteristics'!J:J,MATCH($C379,'Policy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9" s="357" t="str">
        <f>IF(ISBLANK(INDEX('Policy Characteristics'!K:K,MATCH($C379,'Policy Characteristics'!$C:$C,0))),"",INDEX('Policy Characteristics'!K:K,MATCH($C379,'Policy Characteristics'!$C:$C,0)))</f>
        <v>electricity-sector-main.html#subsidies</v>
      </c>
      <c r="R379" s="357" t="str">
        <f>IF(ISBLANK(INDEX('Policy Characteristics'!L:L,MATCH($C379,'Policy Characteristics'!$C:$C,0))),"",INDEX('Policy Characteristics'!L:L,MATCH($C379,'Policy Characteristics'!$C:$C,0)))</f>
        <v>subsidy-for-electricity-production.html</v>
      </c>
      <c r="S379" s="458"/>
    </row>
    <row r="380" spans="1:19" x14ac:dyDescent="0.35">
      <c r="A380" s="357" t="str">
        <f>IF(ISBLANK(INDEX('Policy Characteristics'!A:A,MATCH($C380,'Policy Characteristics'!$C:$C,0))),"",INDEX('Policy Characteristics'!A:A,MATCH($C380,'Policy Characteristics'!$C:$C,0)))</f>
        <v>Electricity Supply</v>
      </c>
      <c r="B380" s="357" t="str">
        <f>IF(ISBLANK(INDEX('Policy Characteristics'!B:B,MATCH($C380,'Policy Characteristics'!$C:$C,0))),"",INDEX('Policy Characteristics'!B:B,MATCH($C380,'Policy Characteristics'!$C:$C,0)))</f>
        <v>Subsidy for Electricity Production</v>
      </c>
      <c r="C380" s="361" t="str">
        <f t="shared" si="27"/>
        <v>Subsidy for Elec Production by Fuel</v>
      </c>
      <c r="D380" s="9" t="s">
        <v>2842</v>
      </c>
      <c r="E380" s="53" t="s">
        <v>269</v>
      </c>
      <c r="F380" s="9" t="s">
        <v>2524</v>
      </c>
      <c r="G380" s="458" t="s">
        <v>322</v>
      </c>
      <c r="H380" s="54">
        <v>702</v>
      </c>
      <c r="I380" s="9" t="s">
        <v>45</v>
      </c>
      <c r="J380" s="359" t="str">
        <f>IF(ISBLANK(INDEX('Policy Characteristics'!D:D,MATCH($C380,'Policy Characteristics'!$C:$C,0))),"",INDEX('Policy Characteristics'!D:D,MATCH($C380,'Policy Characteristics'!$C:$C,0)))</f>
        <v>Subsidy for Electricity Production</v>
      </c>
      <c r="K380" s="357" t="str">
        <f>IF(ISBLANK(INDEX('Policy Characteristics'!E:E,MATCH($C380,'Policy Characteristics'!$C:$C,0))),"",INDEX('Policy Characteristics'!E:E,MATCH($C380,'Policy Characteristics'!$C:$C,0)))</f>
        <v>elec generation subsidy</v>
      </c>
      <c r="L380" s="357">
        <f>IF(ISBLANK(INDEX('Policy Characteristics'!F:F,MATCH($C380,'Policy Characteristics'!$C:$C,0))),"",INDEX('Policy Characteristics'!F:F,MATCH($C380,'Policy Characteristics'!$C:$C,0)))</f>
        <v>0</v>
      </c>
      <c r="M380" s="357">
        <f>IF(ISBLANK(INDEX('Policy Characteristics'!G:G,MATCH($C380,'Policy Characteristics'!$C:$C,0))),"",INDEX('Policy Characteristics'!G:G,MATCH($C380,'Policy Characteristics'!$C:$C,0)))</f>
        <v>60</v>
      </c>
      <c r="N380" s="357">
        <f>IF(ISBLANK(INDEX('Policy Characteristics'!H:H,MATCH($C380,'Policy Characteristics'!$C:$C,0))),"",INDEX('Policy Characteristics'!H:H,MATCH($C380,'Policy Characteristics'!$C:$C,0)))</f>
        <v>1</v>
      </c>
      <c r="O380" s="357" t="str">
        <f>IF(ISBLANK(INDEX('Policy Characteristics'!I:I,MATCH($C380,'Policy Characteristics'!$C:$C,0))),"",INDEX('Policy Characteristics'!I:I,MATCH($C380,'Policy Characteristics'!$C:$C,0)))</f>
        <v>$/MWh</v>
      </c>
      <c r="P380" s="357" t="str">
        <f>IF(ISBLANK(INDEX('Policy Characteristics'!J:J,MATCH($C380,'Policy Characteristics'!$C:$C,0))),"",INDEX('Policy Characteristics'!J:J,MATCH($C380,'Policy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0" s="357" t="str">
        <f>IF(ISBLANK(INDEX('Policy Characteristics'!K:K,MATCH($C380,'Policy Characteristics'!$C:$C,0))),"",INDEX('Policy Characteristics'!K:K,MATCH($C380,'Policy Characteristics'!$C:$C,0)))</f>
        <v>electricity-sector-main.html#subsidies</v>
      </c>
      <c r="R380" s="357" t="str">
        <f>IF(ISBLANK(INDEX('Policy Characteristics'!L:L,MATCH($C380,'Policy Characteristics'!$C:$C,0))),"",INDEX('Policy Characteristics'!L:L,MATCH($C380,'Policy Characteristics'!$C:$C,0)))</f>
        <v>subsidy-for-electricity-production.html</v>
      </c>
      <c r="S380" s="458"/>
    </row>
    <row r="381" spans="1:19" x14ac:dyDescent="0.35">
      <c r="A381" s="357" t="str">
        <f>IF(ISBLANK(INDEX('Policy Characteristics'!A:A,MATCH($C381,'Policy Characteristics'!$C:$C,0))),"",INDEX('Policy Characteristics'!A:A,MATCH($C381,'Policy Characteristics'!$C:$C,0)))</f>
        <v>Electricity Supply</v>
      </c>
      <c r="B381" s="357" t="str">
        <f>IF(ISBLANK(INDEX('Policy Characteristics'!B:B,MATCH($C381,'Policy Characteristics'!$C:$C,0))),"",INDEX('Policy Characteristics'!B:B,MATCH($C381,'Policy Characteristics'!$C:$C,0)))</f>
        <v>Subsidy for Electricity Production</v>
      </c>
      <c r="C381" s="361" t="str">
        <f t="shared" si="27"/>
        <v>Subsidy for Elec Production by Fuel</v>
      </c>
      <c r="D381" s="9" t="s">
        <v>2842</v>
      </c>
      <c r="E381" s="53" t="s">
        <v>270</v>
      </c>
      <c r="F381" s="9" t="s">
        <v>2524</v>
      </c>
      <c r="G381" s="458"/>
      <c r="H381" s="54">
        <v>1583</v>
      </c>
      <c r="I381" s="9" t="s">
        <v>45</v>
      </c>
      <c r="J381" s="359" t="str">
        <f>IF(ISBLANK(INDEX('Policy Characteristics'!D:D,MATCH($C381,'Policy Characteristics'!$C:$C,0))),"",INDEX('Policy Characteristics'!D:D,MATCH($C381,'Policy Characteristics'!$C:$C,0)))</f>
        <v>Subsidy for Electricity Production</v>
      </c>
      <c r="K381" s="357" t="str">
        <f>IF(ISBLANK(INDEX('Policy Characteristics'!E:E,MATCH($C381,'Policy Characteristics'!$C:$C,0))),"",INDEX('Policy Characteristics'!E:E,MATCH($C381,'Policy Characteristics'!$C:$C,0)))</f>
        <v>elec generation subsidy</v>
      </c>
      <c r="L381" s="357">
        <f>IF(ISBLANK(INDEX('Policy Characteristics'!F:F,MATCH($C381,'Policy Characteristics'!$C:$C,0))),"",INDEX('Policy Characteristics'!F:F,MATCH($C381,'Policy Characteristics'!$C:$C,0)))</f>
        <v>0</v>
      </c>
      <c r="M381" s="357">
        <f>IF(ISBLANK(INDEX('Policy Characteristics'!G:G,MATCH($C381,'Policy Characteristics'!$C:$C,0))),"",INDEX('Policy Characteristics'!G:G,MATCH($C381,'Policy Characteristics'!$C:$C,0)))</f>
        <v>60</v>
      </c>
      <c r="N381" s="357">
        <f>IF(ISBLANK(INDEX('Policy Characteristics'!H:H,MATCH($C381,'Policy Characteristics'!$C:$C,0))),"",INDEX('Policy Characteristics'!H:H,MATCH($C381,'Policy Characteristics'!$C:$C,0)))</f>
        <v>1</v>
      </c>
      <c r="O381" s="357" t="str">
        <f>IF(ISBLANK(INDEX('Policy Characteristics'!I:I,MATCH($C381,'Policy Characteristics'!$C:$C,0))),"",INDEX('Policy Characteristics'!I:I,MATCH($C381,'Policy Characteristics'!$C:$C,0)))</f>
        <v>$/MWh</v>
      </c>
      <c r="P381" s="357" t="str">
        <f>IF(ISBLANK(INDEX('Policy Characteristics'!J:J,MATCH($C381,'Policy Characteristics'!$C:$C,0))),"",INDEX('Policy Characteristics'!J:J,MATCH($C381,'Policy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1" s="357" t="str">
        <f>IF(ISBLANK(INDEX('Policy Characteristics'!K:K,MATCH($C381,'Policy Characteristics'!$C:$C,0))),"",INDEX('Policy Characteristics'!K:K,MATCH($C381,'Policy Characteristics'!$C:$C,0)))</f>
        <v>electricity-sector-main.html#subsidies</v>
      </c>
      <c r="R381" s="357" t="str">
        <f>IF(ISBLANK(INDEX('Policy Characteristics'!L:L,MATCH($C381,'Policy Characteristics'!$C:$C,0))),"",INDEX('Policy Characteristics'!L:L,MATCH($C381,'Policy Characteristics'!$C:$C,0)))</f>
        <v>subsidy-for-electricity-production.html</v>
      </c>
      <c r="S381" s="458"/>
    </row>
    <row r="382" spans="1:19" x14ac:dyDescent="0.35">
      <c r="A382" s="357" t="str">
        <f>IF(ISBLANK(INDEX('Policy Characteristics'!A:A,MATCH($C382,'Policy Characteristics'!$C:$C,0))),"",INDEX('Policy Characteristics'!A:A,MATCH($C382,'Policy Characteristics'!$C:$C,0)))</f>
        <v>Electricity Supply</v>
      </c>
      <c r="B382" s="357" t="str">
        <f>IF(ISBLANK(INDEX('Policy Characteristics'!B:B,MATCH($C382,'Policy Characteristics'!$C:$C,0))),"",INDEX('Policy Characteristics'!B:B,MATCH($C382,'Policy Characteristics'!$C:$C,0)))</f>
        <v>Subsidy for Electricity Production</v>
      </c>
      <c r="C382" s="361" t="str">
        <f t="shared" si="27"/>
        <v>Subsidy for Elec Production by Fuel</v>
      </c>
      <c r="D382" s="9" t="s">
        <v>2842</v>
      </c>
      <c r="E382" s="53" t="s">
        <v>271</v>
      </c>
      <c r="F382" s="9" t="s">
        <v>2524</v>
      </c>
      <c r="G382" s="458" t="s">
        <v>333</v>
      </c>
      <c r="H382" s="54">
        <v>1584</v>
      </c>
      <c r="I382" s="9" t="s">
        <v>45</v>
      </c>
      <c r="J382" s="359" t="str">
        <f>IF(ISBLANK(INDEX('Policy Characteristics'!D:D,MATCH($C382,'Policy Characteristics'!$C:$C,0))),"",INDEX('Policy Characteristics'!D:D,MATCH($C382,'Policy Characteristics'!$C:$C,0)))</f>
        <v>Subsidy for Electricity Production</v>
      </c>
      <c r="K382" s="357" t="str">
        <f>IF(ISBLANK(INDEX('Policy Characteristics'!E:E,MATCH($C382,'Policy Characteristics'!$C:$C,0))),"",INDEX('Policy Characteristics'!E:E,MATCH($C382,'Policy Characteristics'!$C:$C,0)))</f>
        <v>elec generation subsidy</v>
      </c>
      <c r="L382" s="357">
        <f>IF(ISBLANK(INDEX('Policy Characteristics'!F:F,MATCH($C382,'Policy Characteristics'!$C:$C,0))),"",INDEX('Policy Characteristics'!F:F,MATCH($C382,'Policy Characteristics'!$C:$C,0)))</f>
        <v>0</v>
      </c>
      <c r="M382" s="357">
        <f>IF(ISBLANK(INDEX('Policy Characteristics'!G:G,MATCH($C382,'Policy Characteristics'!$C:$C,0))),"",INDEX('Policy Characteristics'!G:G,MATCH($C382,'Policy Characteristics'!$C:$C,0)))</f>
        <v>60</v>
      </c>
      <c r="N382" s="357">
        <f>IF(ISBLANK(INDEX('Policy Characteristics'!H:H,MATCH($C382,'Policy Characteristics'!$C:$C,0))),"",INDEX('Policy Characteristics'!H:H,MATCH($C382,'Policy Characteristics'!$C:$C,0)))</f>
        <v>1</v>
      </c>
      <c r="O382" s="357" t="str">
        <f>IF(ISBLANK(INDEX('Policy Characteristics'!I:I,MATCH($C382,'Policy Characteristics'!$C:$C,0))),"",INDEX('Policy Characteristics'!I:I,MATCH($C382,'Policy Characteristics'!$C:$C,0)))</f>
        <v>$/MWh</v>
      </c>
      <c r="P382" s="357" t="str">
        <f>IF(ISBLANK(INDEX('Policy Characteristics'!J:J,MATCH($C382,'Policy Characteristics'!$C:$C,0))),"",INDEX('Policy Characteristics'!J:J,MATCH($C382,'Policy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2" s="357" t="str">
        <f>IF(ISBLANK(INDEX('Policy Characteristics'!K:K,MATCH($C382,'Policy Characteristics'!$C:$C,0))),"",INDEX('Policy Characteristics'!K:K,MATCH($C382,'Policy Characteristics'!$C:$C,0)))</f>
        <v>electricity-sector-main.html#subsidies</v>
      </c>
      <c r="R382" s="357" t="str">
        <f>IF(ISBLANK(INDEX('Policy Characteristics'!L:L,MATCH($C382,'Policy Characteristics'!$C:$C,0))),"",INDEX('Policy Characteristics'!L:L,MATCH($C382,'Policy Characteristics'!$C:$C,0)))</f>
        <v>subsidy-for-electricity-production.html</v>
      </c>
      <c r="S382" s="458"/>
    </row>
    <row r="383" spans="1:19" x14ac:dyDescent="0.35">
      <c r="A383" s="357" t="str">
        <f>IF(ISBLANK(INDEX('Policy Characteristics'!A:A,MATCH($C383,'Policy Characteristics'!$C:$C,0))),"",INDEX('Policy Characteristics'!A:A,MATCH($C383,'Policy Characteristics'!$C:$C,0)))</f>
        <v>Electricity Supply</v>
      </c>
      <c r="B383" s="357" t="str">
        <f>IF(ISBLANK(INDEX('Policy Characteristics'!B:B,MATCH($C383,'Policy Characteristics'!$C:$C,0))),"",INDEX('Policy Characteristics'!B:B,MATCH($C383,'Policy Characteristics'!$C:$C,0)))</f>
        <v>Subsidy for Electricity Production</v>
      </c>
      <c r="C383" s="361" t="str">
        <f t="shared" si="27"/>
        <v>Subsidy for Elec Production by Fuel</v>
      </c>
      <c r="D383" s="9" t="s">
        <v>2843</v>
      </c>
      <c r="E383" s="53" t="s">
        <v>269</v>
      </c>
      <c r="F383" s="9" t="s">
        <v>2673</v>
      </c>
      <c r="G383" s="458" t="s">
        <v>322</v>
      </c>
      <c r="H383" s="54">
        <v>703</v>
      </c>
      <c r="I383" s="9" t="s">
        <v>45</v>
      </c>
      <c r="J383" s="359" t="str">
        <f>IF(ISBLANK(INDEX('Policy Characteristics'!D:D,MATCH($C383,'Policy Characteristics'!$C:$C,0))),"",INDEX('Policy Characteristics'!D:D,MATCH($C383,'Policy Characteristics'!$C:$C,0)))</f>
        <v>Subsidy for Electricity Production</v>
      </c>
      <c r="K383" s="357" t="str">
        <f>IF(ISBLANK(INDEX('Policy Characteristics'!E:E,MATCH($C383,'Policy Characteristics'!$C:$C,0))),"",INDEX('Policy Characteristics'!E:E,MATCH($C383,'Policy Characteristics'!$C:$C,0)))</f>
        <v>elec generation subsidy</v>
      </c>
      <c r="L383" s="357">
        <f>IF(ISBLANK(INDEX('Policy Characteristics'!F:F,MATCH($C383,'Policy Characteristics'!$C:$C,0))),"",INDEX('Policy Characteristics'!F:F,MATCH($C383,'Policy Characteristics'!$C:$C,0)))</f>
        <v>0</v>
      </c>
      <c r="M383" s="357">
        <f>IF(ISBLANK(INDEX('Policy Characteristics'!G:G,MATCH($C383,'Policy Characteristics'!$C:$C,0))),"",INDEX('Policy Characteristics'!G:G,MATCH($C383,'Policy Characteristics'!$C:$C,0)))</f>
        <v>60</v>
      </c>
      <c r="N383" s="357">
        <f>IF(ISBLANK(INDEX('Policy Characteristics'!H:H,MATCH($C383,'Policy Characteristics'!$C:$C,0))),"",INDEX('Policy Characteristics'!H:H,MATCH($C383,'Policy Characteristics'!$C:$C,0)))</f>
        <v>1</v>
      </c>
      <c r="O383" s="357" t="str">
        <f>IF(ISBLANK(INDEX('Policy Characteristics'!I:I,MATCH($C383,'Policy Characteristics'!$C:$C,0))),"",INDEX('Policy Characteristics'!I:I,MATCH($C383,'Policy Characteristics'!$C:$C,0)))</f>
        <v>$/MWh</v>
      </c>
      <c r="P383" s="357" t="str">
        <f>IF(ISBLANK(INDEX('Policy Characteristics'!J:J,MATCH($C383,'Policy Characteristics'!$C:$C,0))),"",INDEX('Policy Characteristics'!J:J,MATCH($C383,'Policy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3" s="357" t="str">
        <f>IF(ISBLANK(INDEX('Policy Characteristics'!K:K,MATCH($C383,'Policy Characteristics'!$C:$C,0))),"",INDEX('Policy Characteristics'!K:K,MATCH($C383,'Policy Characteristics'!$C:$C,0)))</f>
        <v>electricity-sector-main.html#subsidies</v>
      </c>
      <c r="R383" s="357" t="str">
        <f>IF(ISBLANK(INDEX('Policy Characteristics'!L:L,MATCH($C383,'Policy Characteristics'!$C:$C,0))),"",INDEX('Policy Characteristics'!L:L,MATCH($C383,'Policy Characteristics'!$C:$C,0)))</f>
        <v>subsidy-for-electricity-production.html</v>
      </c>
      <c r="S383" s="458"/>
    </row>
    <row r="384" spans="1:19" x14ac:dyDescent="0.35">
      <c r="A384" s="357" t="str">
        <f>IF(ISBLANK(INDEX('Policy Characteristics'!A:A,MATCH($C384,'Policy Characteristics'!$C:$C,0))),"",INDEX('Policy Characteristics'!A:A,MATCH($C384,'Policy Characteristics'!$C:$C,0)))</f>
        <v>Electricity Supply</v>
      </c>
      <c r="B384" s="357" t="str">
        <f>IF(ISBLANK(INDEX('Policy Characteristics'!B:B,MATCH($C384,'Policy Characteristics'!$C:$C,0))),"",INDEX('Policy Characteristics'!B:B,MATCH($C384,'Policy Characteristics'!$C:$C,0)))</f>
        <v>Subsidy for Electricity Production</v>
      </c>
      <c r="C384" s="361" t="str">
        <f t="shared" si="27"/>
        <v>Subsidy for Elec Production by Fuel</v>
      </c>
      <c r="D384" s="9" t="s">
        <v>2843</v>
      </c>
      <c r="E384" s="53" t="s">
        <v>270</v>
      </c>
      <c r="F384" s="9" t="s">
        <v>2673</v>
      </c>
      <c r="G384" s="458"/>
      <c r="H384" s="54">
        <v>1585</v>
      </c>
      <c r="I384" s="9" t="s">
        <v>45</v>
      </c>
      <c r="J384" s="359" t="str">
        <f>IF(ISBLANK(INDEX('Policy Characteristics'!D:D,MATCH($C384,'Policy Characteristics'!$C:$C,0))),"",INDEX('Policy Characteristics'!D:D,MATCH($C384,'Policy Characteristics'!$C:$C,0)))</f>
        <v>Subsidy for Electricity Production</v>
      </c>
      <c r="K384" s="357" t="str">
        <f>IF(ISBLANK(INDEX('Policy Characteristics'!E:E,MATCH($C384,'Policy Characteristics'!$C:$C,0))),"",INDEX('Policy Characteristics'!E:E,MATCH($C384,'Policy Characteristics'!$C:$C,0)))</f>
        <v>elec generation subsidy</v>
      </c>
      <c r="L384" s="357">
        <f>IF(ISBLANK(INDEX('Policy Characteristics'!F:F,MATCH($C384,'Policy Characteristics'!$C:$C,0))),"",INDEX('Policy Characteristics'!F:F,MATCH($C384,'Policy Characteristics'!$C:$C,0)))</f>
        <v>0</v>
      </c>
      <c r="M384" s="357">
        <f>IF(ISBLANK(INDEX('Policy Characteristics'!G:G,MATCH($C384,'Policy Characteristics'!$C:$C,0))),"",INDEX('Policy Characteristics'!G:G,MATCH($C384,'Policy Characteristics'!$C:$C,0)))</f>
        <v>60</v>
      </c>
      <c r="N384" s="357">
        <f>IF(ISBLANK(INDEX('Policy Characteristics'!H:H,MATCH($C384,'Policy Characteristics'!$C:$C,0))),"",INDEX('Policy Characteristics'!H:H,MATCH($C384,'Policy Characteristics'!$C:$C,0)))</f>
        <v>1</v>
      </c>
      <c r="O384" s="357" t="str">
        <f>IF(ISBLANK(INDEX('Policy Characteristics'!I:I,MATCH($C384,'Policy Characteristics'!$C:$C,0))),"",INDEX('Policy Characteristics'!I:I,MATCH($C384,'Policy Characteristics'!$C:$C,0)))</f>
        <v>$/MWh</v>
      </c>
      <c r="P384" s="357" t="str">
        <f>IF(ISBLANK(INDEX('Policy Characteristics'!J:J,MATCH($C384,'Policy Characteristics'!$C:$C,0))),"",INDEX('Policy Characteristics'!J:J,MATCH($C384,'Policy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4" s="357" t="str">
        <f>IF(ISBLANK(INDEX('Policy Characteristics'!K:K,MATCH($C384,'Policy Characteristics'!$C:$C,0))),"",INDEX('Policy Characteristics'!K:K,MATCH($C384,'Policy Characteristics'!$C:$C,0)))</f>
        <v>electricity-sector-main.html#subsidies</v>
      </c>
      <c r="R384" s="357" t="str">
        <f>IF(ISBLANK(INDEX('Policy Characteristics'!L:L,MATCH($C384,'Policy Characteristics'!$C:$C,0))),"",INDEX('Policy Characteristics'!L:L,MATCH($C384,'Policy Characteristics'!$C:$C,0)))</f>
        <v>subsidy-for-electricity-production.html</v>
      </c>
      <c r="S384" s="458"/>
    </row>
    <row r="385" spans="1:19" x14ac:dyDescent="0.35">
      <c r="A385" s="357" t="str">
        <f>IF(ISBLANK(INDEX('Policy Characteristics'!A:A,MATCH($C385,'Policy Characteristics'!$C:$C,0))),"",INDEX('Policy Characteristics'!A:A,MATCH($C385,'Policy Characteristics'!$C:$C,0)))</f>
        <v>Electricity Supply</v>
      </c>
      <c r="B385" s="357" t="str">
        <f>IF(ISBLANK(INDEX('Policy Characteristics'!B:B,MATCH($C385,'Policy Characteristics'!$C:$C,0))),"",INDEX('Policy Characteristics'!B:B,MATCH($C385,'Policy Characteristics'!$C:$C,0)))</f>
        <v>Subsidy for Electricity Production</v>
      </c>
      <c r="C385" s="361" t="str">
        <f t="shared" si="27"/>
        <v>Subsidy for Elec Production by Fuel</v>
      </c>
      <c r="D385" s="9" t="s">
        <v>2843</v>
      </c>
      <c r="E385" s="53" t="s">
        <v>271</v>
      </c>
      <c r="F385" s="9" t="s">
        <v>2673</v>
      </c>
      <c r="G385" s="458" t="s">
        <v>333</v>
      </c>
      <c r="H385" s="54">
        <v>1586</v>
      </c>
      <c r="I385" s="9" t="s">
        <v>45</v>
      </c>
      <c r="J385" s="359" t="str">
        <f>IF(ISBLANK(INDEX('Policy Characteristics'!D:D,MATCH($C385,'Policy Characteristics'!$C:$C,0))),"",INDEX('Policy Characteristics'!D:D,MATCH($C385,'Policy Characteristics'!$C:$C,0)))</f>
        <v>Subsidy for Electricity Production</v>
      </c>
      <c r="K385" s="357" t="str">
        <f>IF(ISBLANK(INDEX('Policy Characteristics'!E:E,MATCH($C385,'Policy Characteristics'!$C:$C,0))),"",INDEX('Policy Characteristics'!E:E,MATCH($C385,'Policy Characteristics'!$C:$C,0)))</f>
        <v>elec generation subsidy</v>
      </c>
      <c r="L385" s="357">
        <f>IF(ISBLANK(INDEX('Policy Characteristics'!F:F,MATCH($C385,'Policy Characteristics'!$C:$C,0))),"",INDEX('Policy Characteristics'!F:F,MATCH($C385,'Policy Characteristics'!$C:$C,0)))</f>
        <v>0</v>
      </c>
      <c r="M385" s="357">
        <f>IF(ISBLANK(INDEX('Policy Characteristics'!G:G,MATCH($C385,'Policy Characteristics'!$C:$C,0))),"",INDEX('Policy Characteristics'!G:G,MATCH($C385,'Policy Characteristics'!$C:$C,0)))</f>
        <v>60</v>
      </c>
      <c r="N385" s="357">
        <f>IF(ISBLANK(INDEX('Policy Characteristics'!H:H,MATCH($C385,'Policy Characteristics'!$C:$C,0))),"",INDEX('Policy Characteristics'!H:H,MATCH($C385,'Policy Characteristics'!$C:$C,0)))</f>
        <v>1</v>
      </c>
      <c r="O385" s="357" t="str">
        <f>IF(ISBLANK(INDEX('Policy Characteristics'!I:I,MATCH($C385,'Policy Characteristics'!$C:$C,0))),"",INDEX('Policy Characteristics'!I:I,MATCH($C385,'Policy Characteristics'!$C:$C,0)))</f>
        <v>$/MWh</v>
      </c>
      <c r="P385" s="357" t="str">
        <f>IF(ISBLANK(INDEX('Policy Characteristics'!J:J,MATCH($C385,'Policy Characteristics'!$C:$C,0))),"",INDEX('Policy Characteristics'!J:J,MATCH($C385,'Policy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5" s="357" t="str">
        <f>IF(ISBLANK(INDEX('Policy Characteristics'!K:K,MATCH($C385,'Policy Characteristics'!$C:$C,0))),"",INDEX('Policy Characteristics'!K:K,MATCH($C385,'Policy Characteristics'!$C:$C,0)))</f>
        <v>electricity-sector-main.html#subsidies</v>
      </c>
      <c r="R385" s="357" t="str">
        <f>IF(ISBLANK(INDEX('Policy Characteristics'!L:L,MATCH($C385,'Policy Characteristics'!$C:$C,0))),"",INDEX('Policy Characteristics'!L:L,MATCH($C385,'Policy Characteristics'!$C:$C,0)))</f>
        <v>subsidy-for-electricity-production.html</v>
      </c>
      <c r="S385" s="458"/>
    </row>
    <row r="386" spans="1:19" x14ac:dyDescent="0.35">
      <c r="A386" s="357" t="str">
        <f>IF(ISBLANK(INDEX('Policy Characteristics'!A:A,MATCH($C386,'Policy Characteristics'!$C:$C,0))),"",INDEX('Policy Characteristics'!A:A,MATCH($C386,'Policy Characteristics'!$C:$C,0)))</f>
        <v>Electricity Supply</v>
      </c>
      <c r="B386" s="357" t="str">
        <f>IF(ISBLANK(INDEX('Policy Characteristics'!B:B,MATCH($C386,'Policy Characteristics'!$C:$C,0))),"",INDEX('Policy Characteristics'!B:B,MATCH($C386,'Policy Characteristics'!$C:$C,0)))</f>
        <v>Subsidy for Electricity Production</v>
      </c>
      <c r="C386" s="361" t="str">
        <f t="shared" si="27"/>
        <v>Subsidy for Elec Production by Fuel</v>
      </c>
      <c r="D386" s="9" t="s">
        <v>2844</v>
      </c>
      <c r="E386" s="53" t="s">
        <v>269</v>
      </c>
      <c r="F386" s="9" t="s">
        <v>2526</v>
      </c>
      <c r="G386" s="458" t="s">
        <v>322</v>
      </c>
      <c r="H386" s="54">
        <v>704</v>
      </c>
      <c r="I386" s="9" t="s">
        <v>45</v>
      </c>
      <c r="J386" s="359" t="str">
        <f>IF(ISBLANK(INDEX('Policy Characteristics'!D:D,MATCH($C386,'Policy Characteristics'!$C:$C,0))),"",INDEX('Policy Characteristics'!D:D,MATCH($C386,'Policy Characteristics'!$C:$C,0)))</f>
        <v>Subsidy for Electricity Production</v>
      </c>
      <c r="K386" s="357" t="str">
        <f>IF(ISBLANK(INDEX('Policy Characteristics'!E:E,MATCH($C386,'Policy Characteristics'!$C:$C,0))),"",INDEX('Policy Characteristics'!E:E,MATCH($C386,'Policy Characteristics'!$C:$C,0)))</f>
        <v>elec generation subsidy</v>
      </c>
      <c r="L386" s="357">
        <f>IF(ISBLANK(INDEX('Policy Characteristics'!F:F,MATCH($C386,'Policy Characteristics'!$C:$C,0))),"",INDEX('Policy Characteristics'!F:F,MATCH($C386,'Policy Characteristics'!$C:$C,0)))</f>
        <v>0</v>
      </c>
      <c r="M386" s="357">
        <f>IF(ISBLANK(INDEX('Policy Characteristics'!G:G,MATCH($C386,'Policy Characteristics'!$C:$C,0))),"",INDEX('Policy Characteristics'!G:G,MATCH($C386,'Policy Characteristics'!$C:$C,0)))</f>
        <v>60</v>
      </c>
      <c r="N386" s="357">
        <f>IF(ISBLANK(INDEX('Policy Characteristics'!H:H,MATCH($C386,'Policy Characteristics'!$C:$C,0))),"",INDEX('Policy Characteristics'!H:H,MATCH($C386,'Policy Characteristics'!$C:$C,0)))</f>
        <v>1</v>
      </c>
      <c r="O386" s="357" t="str">
        <f>IF(ISBLANK(INDEX('Policy Characteristics'!I:I,MATCH($C386,'Policy Characteristics'!$C:$C,0))),"",INDEX('Policy Characteristics'!I:I,MATCH($C386,'Policy Characteristics'!$C:$C,0)))</f>
        <v>$/MWh</v>
      </c>
      <c r="P386" s="357" t="str">
        <f>IF(ISBLANK(INDEX('Policy Characteristics'!J:J,MATCH($C386,'Policy Characteristics'!$C:$C,0))),"",INDEX('Policy Characteristics'!J:J,MATCH($C386,'Policy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6" s="357" t="str">
        <f>IF(ISBLANK(INDEX('Policy Characteristics'!K:K,MATCH($C386,'Policy Characteristics'!$C:$C,0))),"",INDEX('Policy Characteristics'!K:K,MATCH($C386,'Policy Characteristics'!$C:$C,0)))</f>
        <v>electricity-sector-main.html#subsidies</v>
      </c>
      <c r="R386" s="357" t="str">
        <f>IF(ISBLANK(INDEX('Policy Characteristics'!L:L,MATCH($C386,'Policy Characteristics'!$C:$C,0))),"",INDEX('Policy Characteristics'!L:L,MATCH($C386,'Policy Characteristics'!$C:$C,0)))</f>
        <v>subsidy-for-electricity-production.html</v>
      </c>
      <c r="S386" s="458"/>
    </row>
    <row r="387" spans="1:19" x14ac:dyDescent="0.35">
      <c r="A387" s="357" t="str">
        <f>IF(ISBLANK(INDEX('Policy Characteristics'!A:A,MATCH($C387,'Policy Characteristics'!$C:$C,0))),"",INDEX('Policy Characteristics'!A:A,MATCH($C387,'Policy Characteristics'!$C:$C,0)))</f>
        <v>Electricity Supply</v>
      </c>
      <c r="B387" s="357" t="str">
        <f>IF(ISBLANK(INDEX('Policy Characteristics'!B:B,MATCH($C387,'Policy Characteristics'!$C:$C,0))),"",INDEX('Policy Characteristics'!B:B,MATCH($C387,'Policy Characteristics'!$C:$C,0)))</f>
        <v>Subsidy for Electricity Production</v>
      </c>
      <c r="C387" s="361" t="str">
        <f t="shared" si="27"/>
        <v>Subsidy for Elec Production by Fuel</v>
      </c>
      <c r="D387" s="9" t="s">
        <v>2844</v>
      </c>
      <c r="E387" s="53" t="s">
        <v>270</v>
      </c>
      <c r="F387" s="9" t="s">
        <v>2526</v>
      </c>
      <c r="G387" s="458"/>
      <c r="H387" s="54">
        <v>1587</v>
      </c>
      <c r="I387" s="9" t="s">
        <v>45</v>
      </c>
      <c r="J387" s="359" t="str">
        <f>IF(ISBLANK(INDEX('Policy Characteristics'!D:D,MATCH($C387,'Policy Characteristics'!$C:$C,0))),"",INDEX('Policy Characteristics'!D:D,MATCH($C387,'Policy Characteristics'!$C:$C,0)))</f>
        <v>Subsidy for Electricity Production</v>
      </c>
      <c r="K387" s="357" t="str">
        <f>IF(ISBLANK(INDEX('Policy Characteristics'!E:E,MATCH($C387,'Policy Characteristics'!$C:$C,0))),"",INDEX('Policy Characteristics'!E:E,MATCH($C387,'Policy Characteristics'!$C:$C,0)))</f>
        <v>elec generation subsidy</v>
      </c>
      <c r="L387" s="357">
        <f>IF(ISBLANK(INDEX('Policy Characteristics'!F:F,MATCH($C387,'Policy Characteristics'!$C:$C,0))),"",INDEX('Policy Characteristics'!F:F,MATCH($C387,'Policy Characteristics'!$C:$C,0)))</f>
        <v>0</v>
      </c>
      <c r="M387" s="357">
        <f>IF(ISBLANK(INDEX('Policy Characteristics'!G:G,MATCH($C387,'Policy Characteristics'!$C:$C,0))),"",INDEX('Policy Characteristics'!G:G,MATCH($C387,'Policy Characteristics'!$C:$C,0)))</f>
        <v>60</v>
      </c>
      <c r="N387" s="357">
        <f>IF(ISBLANK(INDEX('Policy Characteristics'!H:H,MATCH($C387,'Policy Characteristics'!$C:$C,0))),"",INDEX('Policy Characteristics'!H:H,MATCH($C387,'Policy Characteristics'!$C:$C,0)))</f>
        <v>1</v>
      </c>
      <c r="O387" s="357" t="str">
        <f>IF(ISBLANK(INDEX('Policy Characteristics'!I:I,MATCH($C387,'Policy Characteristics'!$C:$C,0))),"",INDEX('Policy Characteristics'!I:I,MATCH($C387,'Policy Characteristics'!$C:$C,0)))</f>
        <v>$/MWh</v>
      </c>
      <c r="P387" s="357" t="str">
        <f>IF(ISBLANK(INDEX('Policy Characteristics'!J:J,MATCH($C387,'Policy Characteristics'!$C:$C,0))),"",INDEX('Policy Characteristics'!J:J,MATCH($C387,'Policy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7" s="357" t="str">
        <f>IF(ISBLANK(INDEX('Policy Characteristics'!K:K,MATCH($C387,'Policy Characteristics'!$C:$C,0))),"",INDEX('Policy Characteristics'!K:K,MATCH($C387,'Policy Characteristics'!$C:$C,0)))</f>
        <v>electricity-sector-main.html#subsidies</v>
      </c>
      <c r="R387" s="357" t="str">
        <f>IF(ISBLANK(INDEX('Policy Characteristics'!L:L,MATCH($C387,'Policy Characteristics'!$C:$C,0))),"",INDEX('Policy Characteristics'!L:L,MATCH($C387,'Policy Characteristics'!$C:$C,0)))</f>
        <v>subsidy-for-electricity-production.html</v>
      </c>
      <c r="S387" s="458"/>
    </row>
    <row r="388" spans="1:19" x14ac:dyDescent="0.35">
      <c r="A388" s="357" t="str">
        <f>IF(ISBLANK(INDEX('Policy Characteristics'!A:A,MATCH($C388,'Policy Characteristics'!$C:$C,0))),"",INDEX('Policy Characteristics'!A:A,MATCH($C388,'Policy Characteristics'!$C:$C,0)))</f>
        <v>Electricity Supply</v>
      </c>
      <c r="B388" s="357" t="str">
        <f>IF(ISBLANK(INDEX('Policy Characteristics'!B:B,MATCH($C388,'Policy Characteristics'!$C:$C,0))),"",INDEX('Policy Characteristics'!B:B,MATCH($C388,'Policy Characteristics'!$C:$C,0)))</f>
        <v>Subsidy for Electricity Production</v>
      </c>
      <c r="C388" s="361" t="str">
        <f t="shared" si="27"/>
        <v>Subsidy for Elec Production by Fuel</v>
      </c>
      <c r="D388" s="9" t="s">
        <v>2844</v>
      </c>
      <c r="E388" s="53" t="s">
        <v>271</v>
      </c>
      <c r="F388" s="9" t="s">
        <v>2526</v>
      </c>
      <c r="G388" s="458" t="s">
        <v>333</v>
      </c>
      <c r="H388" s="457">
        <v>1588</v>
      </c>
      <c r="I388" s="9" t="s">
        <v>45</v>
      </c>
      <c r="J388" s="359" t="str">
        <f>IF(ISBLANK(INDEX('Policy Characteristics'!D:D,MATCH($C388,'Policy Characteristics'!$C:$C,0))),"",INDEX('Policy Characteristics'!D:D,MATCH($C388,'Policy Characteristics'!$C:$C,0)))</f>
        <v>Subsidy for Electricity Production</v>
      </c>
      <c r="K388" s="357" t="str">
        <f>IF(ISBLANK(INDEX('Policy Characteristics'!E:E,MATCH($C388,'Policy Characteristics'!$C:$C,0))),"",INDEX('Policy Characteristics'!E:E,MATCH($C388,'Policy Characteristics'!$C:$C,0)))</f>
        <v>elec generation subsidy</v>
      </c>
      <c r="L388" s="357">
        <f>IF(ISBLANK(INDEX('Policy Characteristics'!F:F,MATCH($C388,'Policy Characteristics'!$C:$C,0))),"",INDEX('Policy Characteristics'!F:F,MATCH($C388,'Policy Characteristics'!$C:$C,0)))</f>
        <v>0</v>
      </c>
      <c r="M388" s="357">
        <f>IF(ISBLANK(INDEX('Policy Characteristics'!G:G,MATCH($C388,'Policy Characteristics'!$C:$C,0))),"",INDEX('Policy Characteristics'!G:G,MATCH($C388,'Policy Characteristics'!$C:$C,0)))</f>
        <v>60</v>
      </c>
      <c r="N388" s="357">
        <f>IF(ISBLANK(INDEX('Policy Characteristics'!H:H,MATCH($C388,'Policy Characteristics'!$C:$C,0))),"",INDEX('Policy Characteristics'!H:H,MATCH($C388,'Policy Characteristics'!$C:$C,0)))</f>
        <v>1</v>
      </c>
      <c r="O388" s="357" t="str">
        <f>IF(ISBLANK(INDEX('Policy Characteristics'!I:I,MATCH($C388,'Policy Characteristics'!$C:$C,0))),"",INDEX('Policy Characteristics'!I:I,MATCH($C388,'Policy Characteristics'!$C:$C,0)))</f>
        <v>$/MWh</v>
      </c>
      <c r="P388" s="357" t="str">
        <f>IF(ISBLANK(INDEX('Policy Characteristics'!J:J,MATCH($C388,'Policy Characteristics'!$C:$C,0))),"",INDEX('Policy Characteristics'!J:J,MATCH($C388,'Policy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8" s="357" t="str">
        <f>IF(ISBLANK(INDEX('Policy Characteristics'!K:K,MATCH($C388,'Policy Characteristics'!$C:$C,0))),"",INDEX('Policy Characteristics'!K:K,MATCH($C388,'Policy Characteristics'!$C:$C,0)))</f>
        <v>electricity-sector-main.html#subsidies</v>
      </c>
      <c r="R388" s="357" t="str">
        <f>IF(ISBLANK(INDEX('Policy Characteristics'!L:L,MATCH($C388,'Policy Characteristics'!$C:$C,0))),"",INDEX('Policy Characteristics'!L:L,MATCH($C388,'Policy Characteristics'!$C:$C,0)))</f>
        <v>subsidy-for-electricity-production.html</v>
      </c>
      <c r="S388" s="458"/>
    </row>
    <row r="389" spans="1:19" x14ac:dyDescent="0.35">
      <c r="A389" s="357" t="str">
        <f>IF(ISBLANK(INDEX('Policy Characteristics'!A:A,MATCH($C389,'Policy Characteristics'!$C:$C,0))),"",INDEX('Policy Characteristics'!A:A,MATCH($C389,'Policy Characteristics'!$C:$C,0)))</f>
        <v>Industry</v>
      </c>
      <c r="B389" s="357" t="str">
        <f>IF(ISBLANK(INDEX('Policy Characteristics'!B:B,MATCH($C389,'Policy Characteristics'!$C:$C,0))),"",INDEX('Policy Characteristics'!B:B,MATCH($C389,'Policy Characteristics'!$C:$C,0)))</f>
        <v>Buy In-Region Products</v>
      </c>
      <c r="C389" s="362" t="s">
        <v>3337</v>
      </c>
      <c r="D389" s="284" t="s">
        <v>3192</v>
      </c>
      <c r="E389" s="285"/>
      <c r="F389" s="194" t="s">
        <v>3217</v>
      </c>
      <c r="G389" s="53"/>
      <c r="H389" s="54">
        <v>1537</v>
      </c>
      <c r="I389" s="53" t="s">
        <v>44</v>
      </c>
      <c r="J389" s="359" t="str">
        <f>IF(ISBLANK(INDEX('Policy Characteristics'!D:D,MATCH($C389,'Policy Characteristics'!$C:$C,0))),"",INDEX('Policy Characteristics'!D:D,MATCH($C389,'Policy Characteristics'!$C:$C,0)))</f>
        <v>Buy In-Region Products</v>
      </c>
      <c r="K389" s="357" t="str">
        <f>IF(ISBLANK(INDEX('Policy Characteristics'!E:E,MATCH($C389,'Policy Characteristics'!$C:$C,0))),"",INDEX('Policy Characteristics'!E:E,MATCH($C389,'Policy Characteristics'!$C:$C,0)))</f>
        <v>indst buy in region outputs</v>
      </c>
      <c r="L389" s="379">
        <f>IF(ISBLANK(INDEX('Policy Characteristics'!F:F,MATCH($C389,'Policy Characteristics'!$C:$C,0))),"",INDEX('Policy Characteristics'!F:F,MATCH($C389,'Policy Characteristics'!$C:$C,0)))</f>
        <v>0</v>
      </c>
      <c r="M389" s="379">
        <f>IF(ISBLANK(INDEX('Policy Characteristics'!G:G,MATCH($C389,'Policy Characteristics'!$C:$C,0))),"",INDEX('Policy Characteristics'!G:G,MATCH($C389,'Policy Characteristics'!$C:$C,0)))</f>
        <v>0.5</v>
      </c>
      <c r="N389" s="379">
        <f>IF(ISBLANK(INDEX('Policy Characteristics'!H:H,MATCH($C389,'Policy Characteristics'!$C:$C,0))),"",INDEX('Policy Characteristics'!H:H,MATCH($C389,'Policy Characteristics'!$C:$C,0)))</f>
        <v>0.01</v>
      </c>
      <c r="O389" s="357" t="str">
        <f>IF(ISBLANK(INDEX('Policy Characteristics'!I:I,MATCH($C389,'Policy Characteristics'!$C:$C,0))),"",INDEX('Policy Characteristics'!I:I,MATCH($C389,'Policy Characteristics'!$C:$C,0)))</f>
        <v>% of imports shifted</v>
      </c>
      <c r="P389" s="357" t="str">
        <f>IF(ISBLANK(INDEX('Policy Characteristics'!J:J,MATCH($C389,'Policy Characteristics'!$C:$C,0))),"",INDEX('Policy Characteristics'!J:J,MATCH($C389,'Policy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89" s="357" t="str">
        <f>IF(ISBLANK(INDEX('Policy Characteristics'!K:K,MATCH($C389,'Policy Characteristics'!$C:$C,0))),"",INDEX('Policy Characteristics'!K:K,MATCH($C389,'Policy Characteristics'!$C:$C,0)))</f>
        <v/>
      </c>
      <c r="R389" s="357" t="str">
        <f>IF(ISBLANK(INDEX('Policy Characteristics'!L:L,MATCH($C389,'Policy Characteristics'!$C:$C,0))),"",INDEX('Policy Characteristics'!L:L,MATCH($C389,'Policy Characteristics'!$C:$C,0)))</f>
        <v/>
      </c>
    </row>
    <row r="390" spans="1:19" x14ac:dyDescent="0.35">
      <c r="A390" s="357" t="str">
        <f>IF(ISBLANK(INDEX('Policy Characteristics'!A:A,MATCH($C390,'Policy Characteristics'!$C:$C,0))),"",INDEX('Policy Characteristics'!A:A,MATCH($C390,'Policy Characteristics'!$C:$C,0)))</f>
        <v>Industry</v>
      </c>
      <c r="B390" s="357" t="str">
        <f>IF(ISBLANK(INDEX('Policy Characteristics'!B:B,MATCH($C390,'Policy Characteristics'!$C:$C,0))),"",INDEX('Policy Characteristics'!B:B,MATCH($C390,'Policy Characteristics'!$C:$C,0)))</f>
        <v>Buy In-Region Products</v>
      </c>
      <c r="C390" s="361" t="str">
        <f>C$389</f>
        <v>Fraction of Imported Industrial Outputs Shifted to In Region Suppliers</v>
      </c>
      <c r="D390" s="285" t="s">
        <v>3193</v>
      </c>
      <c r="E390" s="285"/>
      <c r="F390" s="194" t="s">
        <v>2855</v>
      </c>
      <c r="G390" s="55"/>
      <c r="H390" s="54">
        <v>1538</v>
      </c>
      <c r="I390" s="53" t="s">
        <v>44</v>
      </c>
      <c r="J390" s="359" t="str">
        <f>IF(ISBLANK(INDEX('Policy Characteristics'!D:D,MATCH($C390,'Policy Characteristics'!$C:$C,0))),"",INDEX('Policy Characteristics'!D:D,MATCH($C390,'Policy Characteristics'!$C:$C,0)))</f>
        <v>Buy In-Region Products</v>
      </c>
      <c r="K390" s="357" t="str">
        <f>IF(ISBLANK(INDEX('Policy Characteristics'!E:E,MATCH($C390,'Policy Characteristics'!$C:$C,0))),"",INDEX('Policy Characteristics'!E:E,MATCH($C390,'Policy Characteristics'!$C:$C,0)))</f>
        <v>indst buy in region outputs</v>
      </c>
      <c r="L390" s="379">
        <f>IF(ISBLANK(INDEX('Policy Characteristics'!F:F,MATCH($C390,'Policy Characteristics'!$C:$C,0))),"",INDEX('Policy Characteristics'!F:F,MATCH($C390,'Policy Characteristics'!$C:$C,0)))</f>
        <v>0</v>
      </c>
      <c r="M390" s="379">
        <f>IF(ISBLANK(INDEX('Policy Characteristics'!G:G,MATCH($C390,'Policy Characteristics'!$C:$C,0))),"",INDEX('Policy Characteristics'!G:G,MATCH($C390,'Policy Characteristics'!$C:$C,0)))</f>
        <v>0.5</v>
      </c>
      <c r="N390" s="379">
        <f>IF(ISBLANK(INDEX('Policy Characteristics'!H:H,MATCH($C390,'Policy Characteristics'!$C:$C,0))),"",INDEX('Policy Characteristics'!H:H,MATCH($C390,'Policy Characteristics'!$C:$C,0)))</f>
        <v>0.01</v>
      </c>
      <c r="O390" s="357" t="str">
        <f>IF(ISBLANK(INDEX('Policy Characteristics'!I:I,MATCH($C390,'Policy Characteristics'!$C:$C,0))),"",INDEX('Policy Characteristics'!I:I,MATCH($C390,'Policy Characteristics'!$C:$C,0)))</f>
        <v>% of imports shifted</v>
      </c>
      <c r="P390" s="357" t="str">
        <f>IF(ISBLANK(INDEX('Policy Characteristics'!J:J,MATCH($C390,'Policy Characteristics'!$C:$C,0))),"",INDEX('Policy Characteristics'!J:J,MATCH($C390,'Policy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0" s="357" t="str">
        <f>IF(ISBLANK(INDEX('Policy Characteristics'!K:K,MATCH($C390,'Policy Characteristics'!$C:$C,0))),"",INDEX('Policy Characteristics'!K:K,MATCH($C390,'Policy Characteristics'!$C:$C,0)))</f>
        <v/>
      </c>
      <c r="R390" s="357" t="str">
        <f>IF(ISBLANK(INDEX('Policy Characteristics'!L:L,MATCH($C390,'Policy Characteristics'!$C:$C,0))),"",INDEX('Policy Characteristics'!L:L,MATCH($C390,'Policy Characteristics'!$C:$C,0)))</f>
        <v/>
      </c>
    </row>
    <row r="391" spans="1:19" x14ac:dyDescent="0.35">
      <c r="A391" s="357" t="str">
        <f>IF(ISBLANK(INDEX('Policy Characteristics'!A:A,MATCH($C391,'Policy Characteristics'!$C:$C,0))),"",INDEX('Policy Characteristics'!A:A,MATCH($C391,'Policy Characteristics'!$C:$C,0)))</f>
        <v>Industry</v>
      </c>
      <c r="B391" s="357" t="str">
        <f>IF(ISBLANK(INDEX('Policy Characteristics'!B:B,MATCH($C391,'Policy Characteristics'!$C:$C,0))),"",INDEX('Policy Characteristics'!B:B,MATCH($C391,'Policy Characteristics'!$C:$C,0)))</f>
        <v>Buy In-Region Products</v>
      </c>
      <c r="C391" s="361" t="str">
        <f t="shared" ref="C391:C413" si="28">C$389</f>
        <v>Fraction of Imported Industrial Outputs Shifted to In Region Suppliers</v>
      </c>
      <c r="D391" s="285" t="s">
        <v>3194</v>
      </c>
      <c r="E391" s="285"/>
      <c r="F391" s="194" t="s">
        <v>3158</v>
      </c>
      <c r="G391" s="55"/>
      <c r="H391" s="54">
        <v>1539</v>
      </c>
      <c r="I391" s="53" t="s">
        <v>44</v>
      </c>
      <c r="J391" s="359" t="str">
        <f>IF(ISBLANK(INDEX('Policy Characteristics'!D:D,MATCH($C391,'Policy Characteristics'!$C:$C,0))),"",INDEX('Policy Characteristics'!D:D,MATCH($C391,'Policy Characteristics'!$C:$C,0)))</f>
        <v>Buy In-Region Products</v>
      </c>
      <c r="K391" s="357" t="str">
        <f>IF(ISBLANK(INDEX('Policy Characteristics'!E:E,MATCH($C391,'Policy Characteristics'!$C:$C,0))),"",INDEX('Policy Characteristics'!E:E,MATCH($C391,'Policy Characteristics'!$C:$C,0)))</f>
        <v>indst buy in region outputs</v>
      </c>
      <c r="L391" s="379">
        <f>IF(ISBLANK(INDEX('Policy Characteristics'!F:F,MATCH($C391,'Policy Characteristics'!$C:$C,0))),"",INDEX('Policy Characteristics'!F:F,MATCH($C391,'Policy Characteristics'!$C:$C,0)))</f>
        <v>0</v>
      </c>
      <c r="M391" s="379">
        <f>IF(ISBLANK(INDEX('Policy Characteristics'!G:G,MATCH($C391,'Policy Characteristics'!$C:$C,0))),"",INDEX('Policy Characteristics'!G:G,MATCH($C391,'Policy Characteristics'!$C:$C,0)))</f>
        <v>0.5</v>
      </c>
      <c r="N391" s="379">
        <f>IF(ISBLANK(INDEX('Policy Characteristics'!H:H,MATCH($C391,'Policy Characteristics'!$C:$C,0))),"",INDEX('Policy Characteristics'!H:H,MATCH($C391,'Policy Characteristics'!$C:$C,0)))</f>
        <v>0.01</v>
      </c>
      <c r="O391" s="357" t="str">
        <f>IF(ISBLANK(INDEX('Policy Characteristics'!I:I,MATCH($C391,'Policy Characteristics'!$C:$C,0))),"",INDEX('Policy Characteristics'!I:I,MATCH($C391,'Policy Characteristics'!$C:$C,0)))</f>
        <v>% of imports shifted</v>
      </c>
      <c r="P391" s="357" t="str">
        <f>IF(ISBLANK(INDEX('Policy Characteristics'!J:J,MATCH($C391,'Policy Characteristics'!$C:$C,0))),"",INDEX('Policy Characteristics'!J:J,MATCH($C391,'Policy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1" s="357" t="str">
        <f>IF(ISBLANK(INDEX('Policy Characteristics'!K:K,MATCH($C391,'Policy Characteristics'!$C:$C,0))),"",INDEX('Policy Characteristics'!K:K,MATCH($C391,'Policy Characteristics'!$C:$C,0)))</f>
        <v/>
      </c>
      <c r="R391" s="357" t="str">
        <f>IF(ISBLANK(INDEX('Policy Characteristics'!L:L,MATCH($C391,'Policy Characteristics'!$C:$C,0))),"",INDEX('Policy Characteristics'!L:L,MATCH($C391,'Policy Characteristics'!$C:$C,0)))</f>
        <v/>
      </c>
    </row>
    <row r="392" spans="1:19" x14ac:dyDescent="0.35">
      <c r="A392" s="357" t="str">
        <f>IF(ISBLANK(INDEX('Policy Characteristics'!A:A,MATCH($C392,'Policy Characteristics'!$C:$C,0))),"",INDEX('Policy Characteristics'!A:A,MATCH($C392,'Policy Characteristics'!$C:$C,0)))</f>
        <v>Industry</v>
      </c>
      <c r="B392" s="357" t="str">
        <f>IF(ISBLANK(INDEX('Policy Characteristics'!B:B,MATCH($C392,'Policy Characteristics'!$C:$C,0))),"",INDEX('Policy Characteristics'!B:B,MATCH($C392,'Policy Characteristics'!$C:$C,0)))</f>
        <v>Buy In-Region Products</v>
      </c>
      <c r="C392" s="361" t="str">
        <f t="shared" si="28"/>
        <v>Fraction of Imported Industrial Outputs Shifted to In Region Suppliers</v>
      </c>
      <c r="D392" s="285" t="s">
        <v>3195</v>
      </c>
      <c r="E392" s="285"/>
      <c r="F392" s="194" t="s">
        <v>3159</v>
      </c>
      <c r="G392" s="55"/>
      <c r="H392" s="54">
        <v>1540</v>
      </c>
      <c r="I392" s="53" t="s">
        <v>44</v>
      </c>
      <c r="J392" s="359" t="str">
        <f>IF(ISBLANK(INDEX('Policy Characteristics'!D:D,MATCH($C392,'Policy Characteristics'!$C:$C,0))),"",INDEX('Policy Characteristics'!D:D,MATCH($C392,'Policy Characteristics'!$C:$C,0)))</f>
        <v>Buy In-Region Products</v>
      </c>
      <c r="K392" s="357" t="str">
        <f>IF(ISBLANK(INDEX('Policy Characteristics'!E:E,MATCH($C392,'Policy Characteristics'!$C:$C,0))),"",INDEX('Policy Characteristics'!E:E,MATCH($C392,'Policy Characteristics'!$C:$C,0)))</f>
        <v>indst buy in region outputs</v>
      </c>
      <c r="L392" s="379">
        <f>IF(ISBLANK(INDEX('Policy Characteristics'!F:F,MATCH($C392,'Policy Characteristics'!$C:$C,0))),"",INDEX('Policy Characteristics'!F:F,MATCH($C392,'Policy Characteristics'!$C:$C,0)))</f>
        <v>0</v>
      </c>
      <c r="M392" s="379">
        <f>IF(ISBLANK(INDEX('Policy Characteristics'!G:G,MATCH($C392,'Policy Characteristics'!$C:$C,0))),"",INDEX('Policy Characteristics'!G:G,MATCH($C392,'Policy Characteristics'!$C:$C,0)))</f>
        <v>0.5</v>
      </c>
      <c r="N392" s="379">
        <f>IF(ISBLANK(INDEX('Policy Characteristics'!H:H,MATCH($C392,'Policy Characteristics'!$C:$C,0))),"",INDEX('Policy Characteristics'!H:H,MATCH($C392,'Policy Characteristics'!$C:$C,0)))</f>
        <v>0.01</v>
      </c>
      <c r="O392" s="357" t="str">
        <f>IF(ISBLANK(INDEX('Policy Characteristics'!I:I,MATCH($C392,'Policy Characteristics'!$C:$C,0))),"",INDEX('Policy Characteristics'!I:I,MATCH($C392,'Policy Characteristics'!$C:$C,0)))</f>
        <v>% of imports shifted</v>
      </c>
      <c r="P392" s="357" t="str">
        <f>IF(ISBLANK(INDEX('Policy Characteristics'!J:J,MATCH($C392,'Policy Characteristics'!$C:$C,0))),"",INDEX('Policy Characteristics'!J:J,MATCH($C392,'Policy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2" s="357" t="str">
        <f>IF(ISBLANK(INDEX('Policy Characteristics'!K:K,MATCH($C392,'Policy Characteristics'!$C:$C,0))),"",INDEX('Policy Characteristics'!K:K,MATCH($C392,'Policy Characteristics'!$C:$C,0)))</f>
        <v/>
      </c>
      <c r="R392" s="357" t="str">
        <f>IF(ISBLANK(INDEX('Policy Characteristics'!L:L,MATCH($C392,'Policy Characteristics'!$C:$C,0))),"",INDEX('Policy Characteristics'!L:L,MATCH($C392,'Policy Characteristics'!$C:$C,0)))</f>
        <v/>
      </c>
    </row>
    <row r="393" spans="1:19" x14ac:dyDescent="0.35">
      <c r="A393" s="357" t="str">
        <f>IF(ISBLANK(INDEX('Policy Characteristics'!A:A,MATCH($C393,'Policy Characteristics'!$C:$C,0))),"",INDEX('Policy Characteristics'!A:A,MATCH($C393,'Policy Characteristics'!$C:$C,0)))</f>
        <v>Industry</v>
      </c>
      <c r="B393" s="357" t="str">
        <f>IF(ISBLANK(INDEX('Policy Characteristics'!B:B,MATCH($C393,'Policy Characteristics'!$C:$C,0))),"",INDEX('Policy Characteristics'!B:B,MATCH($C393,'Policy Characteristics'!$C:$C,0)))</f>
        <v>Buy In-Region Products</v>
      </c>
      <c r="C393" s="361" t="str">
        <f t="shared" si="28"/>
        <v>Fraction of Imported Industrial Outputs Shifted to In Region Suppliers</v>
      </c>
      <c r="D393" s="285" t="s">
        <v>3196</v>
      </c>
      <c r="E393" s="285"/>
      <c r="F393" s="194" t="s">
        <v>3160</v>
      </c>
      <c r="G393" s="55"/>
      <c r="H393" s="54">
        <v>1541</v>
      </c>
      <c r="I393" s="53" t="s">
        <v>44</v>
      </c>
      <c r="J393" s="359" t="str">
        <f>IF(ISBLANK(INDEX('Policy Characteristics'!D:D,MATCH($C393,'Policy Characteristics'!$C:$C,0))),"",INDEX('Policy Characteristics'!D:D,MATCH($C393,'Policy Characteristics'!$C:$C,0)))</f>
        <v>Buy In-Region Products</v>
      </c>
      <c r="K393" s="357" t="str">
        <f>IF(ISBLANK(INDEX('Policy Characteristics'!E:E,MATCH($C393,'Policy Characteristics'!$C:$C,0))),"",INDEX('Policy Characteristics'!E:E,MATCH($C393,'Policy Characteristics'!$C:$C,0)))</f>
        <v>indst buy in region outputs</v>
      </c>
      <c r="L393" s="379">
        <f>IF(ISBLANK(INDEX('Policy Characteristics'!F:F,MATCH($C393,'Policy Characteristics'!$C:$C,0))),"",INDEX('Policy Characteristics'!F:F,MATCH($C393,'Policy Characteristics'!$C:$C,0)))</f>
        <v>0</v>
      </c>
      <c r="M393" s="379">
        <f>IF(ISBLANK(INDEX('Policy Characteristics'!G:G,MATCH($C393,'Policy Characteristics'!$C:$C,0))),"",INDEX('Policy Characteristics'!G:G,MATCH($C393,'Policy Characteristics'!$C:$C,0)))</f>
        <v>0.5</v>
      </c>
      <c r="N393" s="379">
        <f>IF(ISBLANK(INDEX('Policy Characteristics'!H:H,MATCH($C393,'Policy Characteristics'!$C:$C,0))),"",INDEX('Policy Characteristics'!H:H,MATCH($C393,'Policy Characteristics'!$C:$C,0)))</f>
        <v>0.01</v>
      </c>
      <c r="O393" s="357" t="str">
        <f>IF(ISBLANK(INDEX('Policy Characteristics'!I:I,MATCH($C393,'Policy Characteristics'!$C:$C,0))),"",INDEX('Policy Characteristics'!I:I,MATCH($C393,'Policy Characteristics'!$C:$C,0)))</f>
        <v>% of imports shifted</v>
      </c>
      <c r="P393" s="357" t="str">
        <f>IF(ISBLANK(INDEX('Policy Characteristics'!J:J,MATCH($C393,'Policy Characteristics'!$C:$C,0))),"",INDEX('Policy Characteristics'!J:J,MATCH($C393,'Policy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3" s="357" t="str">
        <f>IF(ISBLANK(INDEX('Policy Characteristics'!K:K,MATCH($C393,'Policy Characteristics'!$C:$C,0))),"",INDEX('Policy Characteristics'!K:K,MATCH($C393,'Policy Characteristics'!$C:$C,0)))</f>
        <v/>
      </c>
      <c r="R393" s="357" t="str">
        <f>IF(ISBLANK(INDEX('Policy Characteristics'!L:L,MATCH($C393,'Policy Characteristics'!$C:$C,0))),"",INDEX('Policy Characteristics'!L:L,MATCH($C393,'Policy Characteristics'!$C:$C,0)))</f>
        <v/>
      </c>
    </row>
    <row r="394" spans="1:19" x14ac:dyDescent="0.35">
      <c r="A394" s="357" t="str">
        <f>IF(ISBLANK(INDEX('Policy Characteristics'!A:A,MATCH($C394,'Policy Characteristics'!$C:$C,0))),"",INDEX('Policy Characteristics'!A:A,MATCH($C394,'Policy Characteristics'!$C:$C,0)))</f>
        <v>Industry</v>
      </c>
      <c r="B394" s="357" t="str">
        <f>IF(ISBLANK(INDEX('Policy Characteristics'!B:B,MATCH($C394,'Policy Characteristics'!$C:$C,0))),"",INDEX('Policy Characteristics'!B:B,MATCH($C394,'Policy Characteristics'!$C:$C,0)))</f>
        <v>Buy In-Region Products</v>
      </c>
      <c r="C394" s="361" t="str">
        <f t="shared" si="28"/>
        <v>Fraction of Imported Industrial Outputs Shifted to In Region Suppliers</v>
      </c>
      <c r="D394" s="285" t="s">
        <v>3197</v>
      </c>
      <c r="E394" s="285"/>
      <c r="F394" s="194" t="s">
        <v>3161</v>
      </c>
      <c r="G394" s="55"/>
      <c r="H394" s="54">
        <v>1542</v>
      </c>
      <c r="I394" s="53" t="s">
        <v>44</v>
      </c>
      <c r="J394" s="359" t="str">
        <f>IF(ISBLANK(INDEX('Policy Characteristics'!D:D,MATCH($C394,'Policy Characteristics'!$C:$C,0))),"",INDEX('Policy Characteristics'!D:D,MATCH($C394,'Policy Characteristics'!$C:$C,0)))</f>
        <v>Buy In-Region Products</v>
      </c>
      <c r="K394" s="357" t="str">
        <f>IF(ISBLANK(INDEX('Policy Characteristics'!E:E,MATCH($C394,'Policy Characteristics'!$C:$C,0))),"",INDEX('Policy Characteristics'!E:E,MATCH($C394,'Policy Characteristics'!$C:$C,0)))</f>
        <v>indst buy in region outputs</v>
      </c>
      <c r="L394" s="379">
        <f>IF(ISBLANK(INDEX('Policy Characteristics'!F:F,MATCH($C394,'Policy Characteristics'!$C:$C,0))),"",INDEX('Policy Characteristics'!F:F,MATCH($C394,'Policy Characteristics'!$C:$C,0)))</f>
        <v>0</v>
      </c>
      <c r="M394" s="379">
        <f>IF(ISBLANK(INDEX('Policy Characteristics'!G:G,MATCH($C394,'Policy Characteristics'!$C:$C,0))),"",INDEX('Policy Characteristics'!G:G,MATCH($C394,'Policy Characteristics'!$C:$C,0)))</f>
        <v>0.5</v>
      </c>
      <c r="N394" s="379">
        <f>IF(ISBLANK(INDEX('Policy Characteristics'!H:H,MATCH($C394,'Policy Characteristics'!$C:$C,0))),"",INDEX('Policy Characteristics'!H:H,MATCH($C394,'Policy Characteristics'!$C:$C,0)))</f>
        <v>0.01</v>
      </c>
      <c r="O394" s="357" t="str">
        <f>IF(ISBLANK(INDEX('Policy Characteristics'!I:I,MATCH($C394,'Policy Characteristics'!$C:$C,0))),"",INDEX('Policy Characteristics'!I:I,MATCH($C394,'Policy Characteristics'!$C:$C,0)))</f>
        <v>% of imports shifted</v>
      </c>
      <c r="P394" s="357" t="str">
        <f>IF(ISBLANK(INDEX('Policy Characteristics'!J:J,MATCH($C394,'Policy Characteristics'!$C:$C,0))),"",INDEX('Policy Characteristics'!J:J,MATCH($C394,'Policy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4" s="357" t="str">
        <f>IF(ISBLANK(INDEX('Policy Characteristics'!K:K,MATCH($C394,'Policy Characteristics'!$C:$C,0))),"",INDEX('Policy Characteristics'!K:K,MATCH($C394,'Policy Characteristics'!$C:$C,0)))</f>
        <v/>
      </c>
      <c r="R394" s="357" t="str">
        <f>IF(ISBLANK(INDEX('Policy Characteristics'!L:L,MATCH($C394,'Policy Characteristics'!$C:$C,0))),"",INDEX('Policy Characteristics'!L:L,MATCH($C394,'Policy Characteristics'!$C:$C,0)))</f>
        <v/>
      </c>
    </row>
    <row r="395" spans="1:19" x14ac:dyDescent="0.35">
      <c r="A395" s="357" t="str">
        <f>IF(ISBLANK(INDEX('Policy Characteristics'!A:A,MATCH($C395,'Policy Characteristics'!$C:$C,0))),"",INDEX('Policy Characteristics'!A:A,MATCH($C395,'Policy Characteristics'!$C:$C,0)))</f>
        <v>Industry</v>
      </c>
      <c r="B395" s="357" t="str">
        <f>IF(ISBLANK(INDEX('Policy Characteristics'!B:B,MATCH($C395,'Policy Characteristics'!$C:$C,0))),"",INDEX('Policy Characteristics'!B:B,MATCH($C395,'Policy Characteristics'!$C:$C,0)))</f>
        <v>Buy In-Region Products</v>
      </c>
      <c r="C395" s="361" t="str">
        <f t="shared" si="28"/>
        <v>Fraction of Imported Industrial Outputs Shifted to In Region Suppliers</v>
      </c>
      <c r="D395" s="285" t="s">
        <v>3198</v>
      </c>
      <c r="E395" s="285"/>
      <c r="F395" s="194" t="s">
        <v>3162</v>
      </c>
      <c r="G395" s="55"/>
      <c r="H395" s="54">
        <v>1543</v>
      </c>
      <c r="I395" s="53" t="s">
        <v>44</v>
      </c>
      <c r="J395" s="359" t="str">
        <f>IF(ISBLANK(INDEX('Policy Characteristics'!D:D,MATCH($C395,'Policy Characteristics'!$C:$C,0))),"",INDEX('Policy Characteristics'!D:D,MATCH($C395,'Policy Characteristics'!$C:$C,0)))</f>
        <v>Buy In-Region Products</v>
      </c>
      <c r="K395" s="357" t="str">
        <f>IF(ISBLANK(INDEX('Policy Characteristics'!E:E,MATCH($C395,'Policy Characteristics'!$C:$C,0))),"",INDEX('Policy Characteristics'!E:E,MATCH($C395,'Policy Characteristics'!$C:$C,0)))</f>
        <v>indst buy in region outputs</v>
      </c>
      <c r="L395" s="379">
        <f>IF(ISBLANK(INDEX('Policy Characteristics'!F:F,MATCH($C395,'Policy Characteristics'!$C:$C,0))),"",INDEX('Policy Characteristics'!F:F,MATCH($C395,'Policy Characteristics'!$C:$C,0)))</f>
        <v>0</v>
      </c>
      <c r="M395" s="379">
        <f>IF(ISBLANK(INDEX('Policy Characteristics'!G:G,MATCH($C395,'Policy Characteristics'!$C:$C,0))),"",INDEX('Policy Characteristics'!G:G,MATCH($C395,'Policy Characteristics'!$C:$C,0)))</f>
        <v>0.5</v>
      </c>
      <c r="N395" s="379">
        <f>IF(ISBLANK(INDEX('Policy Characteristics'!H:H,MATCH($C395,'Policy Characteristics'!$C:$C,0))),"",INDEX('Policy Characteristics'!H:H,MATCH($C395,'Policy Characteristics'!$C:$C,0)))</f>
        <v>0.01</v>
      </c>
      <c r="O395" s="357" t="str">
        <f>IF(ISBLANK(INDEX('Policy Characteristics'!I:I,MATCH($C395,'Policy Characteristics'!$C:$C,0))),"",INDEX('Policy Characteristics'!I:I,MATCH($C395,'Policy Characteristics'!$C:$C,0)))</f>
        <v>% of imports shifted</v>
      </c>
      <c r="P395" s="357" t="str">
        <f>IF(ISBLANK(INDEX('Policy Characteristics'!J:J,MATCH($C395,'Policy Characteristics'!$C:$C,0))),"",INDEX('Policy Characteristics'!J:J,MATCH($C395,'Policy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5" s="357" t="str">
        <f>IF(ISBLANK(INDEX('Policy Characteristics'!K:K,MATCH($C395,'Policy Characteristics'!$C:$C,0))),"",INDEX('Policy Characteristics'!K:K,MATCH($C395,'Policy Characteristics'!$C:$C,0)))</f>
        <v/>
      </c>
      <c r="R395" s="357" t="str">
        <f>IF(ISBLANK(INDEX('Policy Characteristics'!L:L,MATCH($C395,'Policy Characteristics'!$C:$C,0))),"",INDEX('Policy Characteristics'!L:L,MATCH($C395,'Policy Characteristics'!$C:$C,0)))</f>
        <v/>
      </c>
    </row>
    <row r="396" spans="1:19" x14ac:dyDescent="0.35">
      <c r="A396" s="357" t="str">
        <f>IF(ISBLANK(INDEX('Policy Characteristics'!A:A,MATCH($C396,'Policy Characteristics'!$C:$C,0))),"",INDEX('Policy Characteristics'!A:A,MATCH($C396,'Policy Characteristics'!$C:$C,0)))</f>
        <v>Industry</v>
      </c>
      <c r="B396" s="357" t="str">
        <f>IF(ISBLANK(INDEX('Policy Characteristics'!B:B,MATCH($C396,'Policy Characteristics'!$C:$C,0))),"",INDEX('Policy Characteristics'!B:B,MATCH($C396,'Policy Characteristics'!$C:$C,0)))</f>
        <v>Buy In-Region Products</v>
      </c>
      <c r="C396" s="361" t="str">
        <f t="shared" si="28"/>
        <v>Fraction of Imported Industrial Outputs Shifted to In Region Suppliers</v>
      </c>
      <c r="D396" s="285" t="s">
        <v>3199</v>
      </c>
      <c r="E396" s="285"/>
      <c r="F396" s="194" t="s">
        <v>3163</v>
      </c>
      <c r="G396" s="55"/>
      <c r="H396" s="54">
        <v>1544</v>
      </c>
      <c r="I396" s="53" t="s">
        <v>44</v>
      </c>
      <c r="J396" s="359" t="str">
        <f>IF(ISBLANK(INDEX('Policy Characteristics'!D:D,MATCH($C396,'Policy Characteristics'!$C:$C,0))),"",INDEX('Policy Characteristics'!D:D,MATCH($C396,'Policy Characteristics'!$C:$C,0)))</f>
        <v>Buy In-Region Products</v>
      </c>
      <c r="K396" s="357" t="str">
        <f>IF(ISBLANK(INDEX('Policy Characteristics'!E:E,MATCH($C396,'Policy Characteristics'!$C:$C,0))),"",INDEX('Policy Characteristics'!E:E,MATCH($C396,'Policy Characteristics'!$C:$C,0)))</f>
        <v>indst buy in region outputs</v>
      </c>
      <c r="L396" s="379">
        <f>IF(ISBLANK(INDEX('Policy Characteristics'!F:F,MATCH($C396,'Policy Characteristics'!$C:$C,0))),"",INDEX('Policy Characteristics'!F:F,MATCH($C396,'Policy Characteristics'!$C:$C,0)))</f>
        <v>0</v>
      </c>
      <c r="M396" s="379">
        <f>IF(ISBLANK(INDEX('Policy Characteristics'!G:G,MATCH($C396,'Policy Characteristics'!$C:$C,0))),"",INDEX('Policy Characteristics'!G:G,MATCH($C396,'Policy Characteristics'!$C:$C,0)))</f>
        <v>0.5</v>
      </c>
      <c r="N396" s="379">
        <f>IF(ISBLANK(INDEX('Policy Characteristics'!H:H,MATCH($C396,'Policy Characteristics'!$C:$C,0))),"",INDEX('Policy Characteristics'!H:H,MATCH($C396,'Policy Characteristics'!$C:$C,0)))</f>
        <v>0.01</v>
      </c>
      <c r="O396" s="357" t="str">
        <f>IF(ISBLANK(INDEX('Policy Characteristics'!I:I,MATCH($C396,'Policy Characteristics'!$C:$C,0))),"",INDEX('Policy Characteristics'!I:I,MATCH($C396,'Policy Characteristics'!$C:$C,0)))</f>
        <v>% of imports shifted</v>
      </c>
      <c r="P396" s="357" t="str">
        <f>IF(ISBLANK(INDEX('Policy Characteristics'!J:J,MATCH($C396,'Policy Characteristics'!$C:$C,0))),"",INDEX('Policy Characteristics'!J:J,MATCH($C396,'Policy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6" s="357" t="str">
        <f>IF(ISBLANK(INDEX('Policy Characteristics'!K:K,MATCH($C396,'Policy Characteristics'!$C:$C,0))),"",INDEX('Policy Characteristics'!K:K,MATCH($C396,'Policy Characteristics'!$C:$C,0)))</f>
        <v/>
      </c>
      <c r="R396" s="357" t="str">
        <f>IF(ISBLANK(INDEX('Policy Characteristics'!L:L,MATCH($C396,'Policy Characteristics'!$C:$C,0))),"",INDEX('Policy Characteristics'!L:L,MATCH($C396,'Policy Characteristics'!$C:$C,0)))</f>
        <v/>
      </c>
    </row>
    <row r="397" spans="1:19" x14ac:dyDescent="0.35">
      <c r="A397" s="357" t="str">
        <f>IF(ISBLANK(INDEX('Policy Characteristics'!A:A,MATCH($C397,'Policy Characteristics'!$C:$C,0))),"",INDEX('Policy Characteristics'!A:A,MATCH($C397,'Policy Characteristics'!$C:$C,0)))</f>
        <v>Industry</v>
      </c>
      <c r="B397" s="357" t="str">
        <f>IF(ISBLANK(INDEX('Policy Characteristics'!B:B,MATCH($C397,'Policy Characteristics'!$C:$C,0))),"",INDEX('Policy Characteristics'!B:B,MATCH($C397,'Policy Characteristics'!$C:$C,0)))</f>
        <v>Buy In-Region Products</v>
      </c>
      <c r="C397" s="361" t="str">
        <f t="shared" si="28"/>
        <v>Fraction of Imported Industrial Outputs Shifted to In Region Suppliers</v>
      </c>
      <c r="D397" s="285" t="s">
        <v>3200</v>
      </c>
      <c r="E397" s="285"/>
      <c r="F397" s="194" t="s">
        <v>3164</v>
      </c>
      <c r="G397" s="55"/>
      <c r="H397" s="54">
        <v>1545</v>
      </c>
      <c r="I397" s="53" t="s">
        <v>44</v>
      </c>
      <c r="J397" s="359" t="str">
        <f>IF(ISBLANK(INDEX('Policy Characteristics'!D:D,MATCH($C397,'Policy Characteristics'!$C:$C,0))),"",INDEX('Policy Characteristics'!D:D,MATCH($C397,'Policy Characteristics'!$C:$C,0)))</f>
        <v>Buy In-Region Products</v>
      </c>
      <c r="K397" s="357" t="str">
        <f>IF(ISBLANK(INDEX('Policy Characteristics'!E:E,MATCH($C397,'Policy Characteristics'!$C:$C,0))),"",INDEX('Policy Characteristics'!E:E,MATCH($C397,'Policy Characteristics'!$C:$C,0)))</f>
        <v>indst buy in region outputs</v>
      </c>
      <c r="L397" s="379">
        <f>IF(ISBLANK(INDEX('Policy Characteristics'!F:F,MATCH($C397,'Policy Characteristics'!$C:$C,0))),"",INDEX('Policy Characteristics'!F:F,MATCH($C397,'Policy Characteristics'!$C:$C,0)))</f>
        <v>0</v>
      </c>
      <c r="M397" s="379">
        <f>IF(ISBLANK(INDEX('Policy Characteristics'!G:G,MATCH($C397,'Policy Characteristics'!$C:$C,0))),"",INDEX('Policy Characteristics'!G:G,MATCH($C397,'Policy Characteristics'!$C:$C,0)))</f>
        <v>0.5</v>
      </c>
      <c r="N397" s="379">
        <f>IF(ISBLANK(INDEX('Policy Characteristics'!H:H,MATCH($C397,'Policy Characteristics'!$C:$C,0))),"",INDEX('Policy Characteristics'!H:H,MATCH($C397,'Policy Characteristics'!$C:$C,0)))</f>
        <v>0.01</v>
      </c>
      <c r="O397" s="357" t="str">
        <f>IF(ISBLANK(INDEX('Policy Characteristics'!I:I,MATCH($C397,'Policy Characteristics'!$C:$C,0))),"",INDEX('Policy Characteristics'!I:I,MATCH($C397,'Policy Characteristics'!$C:$C,0)))</f>
        <v>% of imports shifted</v>
      </c>
      <c r="P397" s="357" t="str">
        <f>IF(ISBLANK(INDEX('Policy Characteristics'!J:J,MATCH($C397,'Policy Characteristics'!$C:$C,0))),"",INDEX('Policy Characteristics'!J:J,MATCH($C397,'Policy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7" s="357" t="str">
        <f>IF(ISBLANK(INDEX('Policy Characteristics'!K:K,MATCH($C397,'Policy Characteristics'!$C:$C,0))),"",INDEX('Policy Characteristics'!K:K,MATCH($C397,'Policy Characteristics'!$C:$C,0)))</f>
        <v/>
      </c>
      <c r="R397" s="357" t="str">
        <f>IF(ISBLANK(INDEX('Policy Characteristics'!L:L,MATCH($C397,'Policy Characteristics'!$C:$C,0))),"",INDEX('Policy Characteristics'!L:L,MATCH($C397,'Policy Characteristics'!$C:$C,0)))</f>
        <v/>
      </c>
    </row>
    <row r="398" spans="1:19" x14ac:dyDescent="0.35">
      <c r="A398" s="357" t="str">
        <f>IF(ISBLANK(INDEX('Policy Characteristics'!A:A,MATCH($C398,'Policy Characteristics'!$C:$C,0))),"",INDEX('Policy Characteristics'!A:A,MATCH($C398,'Policy Characteristics'!$C:$C,0)))</f>
        <v>Industry</v>
      </c>
      <c r="B398" s="357" t="str">
        <f>IF(ISBLANK(INDEX('Policy Characteristics'!B:B,MATCH($C398,'Policy Characteristics'!$C:$C,0))),"",INDEX('Policy Characteristics'!B:B,MATCH($C398,'Policy Characteristics'!$C:$C,0)))</f>
        <v>Buy In-Region Products</v>
      </c>
      <c r="C398" s="361" t="str">
        <f t="shared" si="28"/>
        <v>Fraction of Imported Industrial Outputs Shifted to In Region Suppliers</v>
      </c>
      <c r="D398" s="285" t="s">
        <v>3201</v>
      </c>
      <c r="E398" s="285"/>
      <c r="F398" s="194" t="s">
        <v>2660</v>
      </c>
      <c r="G398" s="55"/>
      <c r="H398" s="54">
        <v>1546</v>
      </c>
      <c r="I398" s="53" t="s">
        <v>44</v>
      </c>
      <c r="J398" s="359" t="str">
        <f>IF(ISBLANK(INDEX('Policy Characteristics'!D:D,MATCH($C398,'Policy Characteristics'!$C:$C,0))),"",INDEX('Policy Characteristics'!D:D,MATCH($C398,'Policy Characteristics'!$C:$C,0)))</f>
        <v>Buy In-Region Products</v>
      </c>
      <c r="K398" s="357" t="str">
        <f>IF(ISBLANK(INDEX('Policy Characteristics'!E:E,MATCH($C398,'Policy Characteristics'!$C:$C,0))),"",INDEX('Policy Characteristics'!E:E,MATCH($C398,'Policy Characteristics'!$C:$C,0)))</f>
        <v>indst buy in region outputs</v>
      </c>
      <c r="L398" s="379">
        <f>IF(ISBLANK(INDEX('Policy Characteristics'!F:F,MATCH($C398,'Policy Characteristics'!$C:$C,0))),"",INDEX('Policy Characteristics'!F:F,MATCH($C398,'Policy Characteristics'!$C:$C,0)))</f>
        <v>0</v>
      </c>
      <c r="M398" s="379">
        <f>IF(ISBLANK(INDEX('Policy Characteristics'!G:G,MATCH($C398,'Policy Characteristics'!$C:$C,0))),"",INDEX('Policy Characteristics'!G:G,MATCH($C398,'Policy Characteristics'!$C:$C,0)))</f>
        <v>0.5</v>
      </c>
      <c r="N398" s="379">
        <f>IF(ISBLANK(INDEX('Policy Characteristics'!H:H,MATCH($C398,'Policy Characteristics'!$C:$C,0))),"",INDEX('Policy Characteristics'!H:H,MATCH($C398,'Policy Characteristics'!$C:$C,0)))</f>
        <v>0.01</v>
      </c>
      <c r="O398" s="357" t="str">
        <f>IF(ISBLANK(INDEX('Policy Characteristics'!I:I,MATCH($C398,'Policy Characteristics'!$C:$C,0))),"",INDEX('Policy Characteristics'!I:I,MATCH($C398,'Policy Characteristics'!$C:$C,0)))</f>
        <v>% of imports shifted</v>
      </c>
      <c r="P398" s="357" t="str">
        <f>IF(ISBLANK(INDEX('Policy Characteristics'!J:J,MATCH($C398,'Policy Characteristics'!$C:$C,0))),"",INDEX('Policy Characteristics'!J:J,MATCH($C398,'Policy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8" s="357" t="str">
        <f>IF(ISBLANK(INDEX('Policy Characteristics'!K:K,MATCH($C398,'Policy Characteristics'!$C:$C,0))),"",INDEX('Policy Characteristics'!K:K,MATCH($C398,'Policy Characteristics'!$C:$C,0)))</f>
        <v/>
      </c>
      <c r="R398" s="357" t="str">
        <f>IF(ISBLANK(INDEX('Policy Characteristics'!L:L,MATCH($C398,'Policy Characteristics'!$C:$C,0))),"",INDEX('Policy Characteristics'!L:L,MATCH($C398,'Policy Characteristics'!$C:$C,0)))</f>
        <v/>
      </c>
    </row>
    <row r="399" spans="1:19" x14ac:dyDescent="0.35">
      <c r="A399" s="357" t="str">
        <f>IF(ISBLANK(INDEX('Policy Characteristics'!A:A,MATCH($C399,'Policy Characteristics'!$C:$C,0))),"",INDEX('Policy Characteristics'!A:A,MATCH($C399,'Policy Characteristics'!$C:$C,0)))</f>
        <v>Industry</v>
      </c>
      <c r="B399" s="357" t="str">
        <f>IF(ISBLANK(INDEX('Policy Characteristics'!B:B,MATCH($C399,'Policy Characteristics'!$C:$C,0))),"",INDEX('Policy Characteristics'!B:B,MATCH($C399,'Policy Characteristics'!$C:$C,0)))</f>
        <v>Buy In-Region Products</v>
      </c>
      <c r="C399" s="361" t="str">
        <f t="shared" si="28"/>
        <v>Fraction of Imported Industrial Outputs Shifted to In Region Suppliers</v>
      </c>
      <c r="D399" s="285" t="s">
        <v>3202</v>
      </c>
      <c r="E399" s="285"/>
      <c r="F399" s="194" t="s">
        <v>3165</v>
      </c>
      <c r="G399" s="55"/>
      <c r="H399" s="54">
        <v>1547</v>
      </c>
      <c r="I399" s="53" t="s">
        <v>44</v>
      </c>
      <c r="J399" s="359" t="str">
        <f>IF(ISBLANK(INDEX('Policy Characteristics'!D:D,MATCH($C399,'Policy Characteristics'!$C:$C,0))),"",INDEX('Policy Characteristics'!D:D,MATCH($C399,'Policy Characteristics'!$C:$C,0)))</f>
        <v>Buy In-Region Products</v>
      </c>
      <c r="K399" s="357" t="str">
        <f>IF(ISBLANK(INDEX('Policy Characteristics'!E:E,MATCH($C399,'Policy Characteristics'!$C:$C,0))),"",INDEX('Policy Characteristics'!E:E,MATCH($C399,'Policy Characteristics'!$C:$C,0)))</f>
        <v>indst buy in region outputs</v>
      </c>
      <c r="L399" s="379">
        <f>IF(ISBLANK(INDEX('Policy Characteristics'!F:F,MATCH($C399,'Policy Characteristics'!$C:$C,0))),"",INDEX('Policy Characteristics'!F:F,MATCH($C399,'Policy Characteristics'!$C:$C,0)))</f>
        <v>0</v>
      </c>
      <c r="M399" s="379">
        <f>IF(ISBLANK(INDEX('Policy Characteristics'!G:G,MATCH($C399,'Policy Characteristics'!$C:$C,0))),"",INDEX('Policy Characteristics'!G:G,MATCH($C399,'Policy Characteristics'!$C:$C,0)))</f>
        <v>0.5</v>
      </c>
      <c r="N399" s="379">
        <f>IF(ISBLANK(INDEX('Policy Characteristics'!H:H,MATCH($C399,'Policy Characteristics'!$C:$C,0))),"",INDEX('Policy Characteristics'!H:H,MATCH($C399,'Policy Characteristics'!$C:$C,0)))</f>
        <v>0.01</v>
      </c>
      <c r="O399" s="357" t="str">
        <f>IF(ISBLANK(INDEX('Policy Characteristics'!I:I,MATCH($C399,'Policy Characteristics'!$C:$C,0))),"",INDEX('Policy Characteristics'!I:I,MATCH($C399,'Policy Characteristics'!$C:$C,0)))</f>
        <v>% of imports shifted</v>
      </c>
      <c r="P399" s="357" t="str">
        <f>IF(ISBLANK(INDEX('Policy Characteristics'!J:J,MATCH($C399,'Policy Characteristics'!$C:$C,0))),"",INDEX('Policy Characteristics'!J:J,MATCH($C399,'Policy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9" s="357" t="str">
        <f>IF(ISBLANK(INDEX('Policy Characteristics'!K:K,MATCH($C399,'Policy Characteristics'!$C:$C,0))),"",INDEX('Policy Characteristics'!K:K,MATCH($C399,'Policy Characteristics'!$C:$C,0)))</f>
        <v/>
      </c>
      <c r="R399" s="357" t="str">
        <f>IF(ISBLANK(INDEX('Policy Characteristics'!L:L,MATCH($C399,'Policy Characteristics'!$C:$C,0))),"",INDEX('Policy Characteristics'!L:L,MATCH($C399,'Policy Characteristics'!$C:$C,0)))</f>
        <v/>
      </c>
    </row>
    <row r="400" spans="1:19" x14ac:dyDescent="0.35">
      <c r="A400" s="357" t="str">
        <f>IF(ISBLANK(INDEX('Policy Characteristics'!A:A,MATCH($C400,'Policy Characteristics'!$C:$C,0))),"",INDEX('Policy Characteristics'!A:A,MATCH($C400,'Policy Characteristics'!$C:$C,0)))</f>
        <v>Industry</v>
      </c>
      <c r="B400" s="357" t="str">
        <f>IF(ISBLANK(INDEX('Policy Characteristics'!B:B,MATCH($C400,'Policy Characteristics'!$C:$C,0))),"",INDEX('Policy Characteristics'!B:B,MATCH($C400,'Policy Characteristics'!$C:$C,0)))</f>
        <v>Buy In-Region Products</v>
      </c>
      <c r="C400" s="361" t="str">
        <f t="shared" si="28"/>
        <v>Fraction of Imported Industrial Outputs Shifted to In Region Suppliers</v>
      </c>
      <c r="D400" s="285" t="s">
        <v>3203</v>
      </c>
      <c r="E400" s="285"/>
      <c r="F400" s="194" t="s">
        <v>3166</v>
      </c>
      <c r="G400" s="55"/>
      <c r="H400" s="54">
        <v>1548</v>
      </c>
      <c r="I400" s="53" t="s">
        <v>44</v>
      </c>
      <c r="J400" s="359" t="str">
        <f>IF(ISBLANK(INDEX('Policy Characteristics'!D:D,MATCH($C400,'Policy Characteristics'!$C:$C,0))),"",INDEX('Policy Characteristics'!D:D,MATCH($C400,'Policy Characteristics'!$C:$C,0)))</f>
        <v>Buy In-Region Products</v>
      </c>
      <c r="K400" s="357" t="str">
        <f>IF(ISBLANK(INDEX('Policy Characteristics'!E:E,MATCH($C400,'Policy Characteristics'!$C:$C,0))),"",INDEX('Policy Characteristics'!E:E,MATCH($C400,'Policy Characteristics'!$C:$C,0)))</f>
        <v>indst buy in region outputs</v>
      </c>
      <c r="L400" s="379">
        <f>IF(ISBLANK(INDEX('Policy Characteristics'!F:F,MATCH($C400,'Policy Characteristics'!$C:$C,0))),"",INDEX('Policy Characteristics'!F:F,MATCH($C400,'Policy Characteristics'!$C:$C,0)))</f>
        <v>0</v>
      </c>
      <c r="M400" s="379">
        <f>IF(ISBLANK(INDEX('Policy Characteristics'!G:G,MATCH($C400,'Policy Characteristics'!$C:$C,0))),"",INDEX('Policy Characteristics'!G:G,MATCH($C400,'Policy Characteristics'!$C:$C,0)))</f>
        <v>0.5</v>
      </c>
      <c r="N400" s="379">
        <f>IF(ISBLANK(INDEX('Policy Characteristics'!H:H,MATCH($C400,'Policy Characteristics'!$C:$C,0))),"",INDEX('Policy Characteristics'!H:H,MATCH($C400,'Policy Characteristics'!$C:$C,0)))</f>
        <v>0.01</v>
      </c>
      <c r="O400" s="357" t="str">
        <f>IF(ISBLANK(INDEX('Policy Characteristics'!I:I,MATCH($C400,'Policy Characteristics'!$C:$C,0))),"",INDEX('Policy Characteristics'!I:I,MATCH($C400,'Policy Characteristics'!$C:$C,0)))</f>
        <v>% of imports shifted</v>
      </c>
      <c r="P400" s="357" t="str">
        <f>IF(ISBLANK(INDEX('Policy Characteristics'!J:J,MATCH($C400,'Policy Characteristics'!$C:$C,0))),"",INDEX('Policy Characteristics'!J:J,MATCH($C400,'Policy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0" s="357" t="str">
        <f>IF(ISBLANK(INDEX('Policy Characteristics'!K:K,MATCH($C400,'Policy Characteristics'!$C:$C,0))),"",INDEX('Policy Characteristics'!K:K,MATCH($C400,'Policy Characteristics'!$C:$C,0)))</f>
        <v/>
      </c>
      <c r="R400" s="357" t="str">
        <f>IF(ISBLANK(INDEX('Policy Characteristics'!L:L,MATCH($C400,'Policy Characteristics'!$C:$C,0))),"",INDEX('Policy Characteristics'!L:L,MATCH($C400,'Policy Characteristics'!$C:$C,0)))</f>
        <v/>
      </c>
    </row>
    <row r="401" spans="1:18" x14ac:dyDescent="0.35">
      <c r="A401" s="357" t="str">
        <f>IF(ISBLANK(INDEX('Policy Characteristics'!A:A,MATCH($C401,'Policy Characteristics'!$C:$C,0))),"",INDEX('Policy Characteristics'!A:A,MATCH($C401,'Policy Characteristics'!$C:$C,0)))</f>
        <v>Industry</v>
      </c>
      <c r="B401" s="357" t="str">
        <f>IF(ISBLANK(INDEX('Policy Characteristics'!B:B,MATCH($C401,'Policy Characteristics'!$C:$C,0))),"",INDEX('Policy Characteristics'!B:B,MATCH($C401,'Policy Characteristics'!$C:$C,0)))</f>
        <v>Buy In-Region Products</v>
      </c>
      <c r="C401" s="361" t="str">
        <f t="shared" si="28"/>
        <v>Fraction of Imported Industrial Outputs Shifted to In Region Suppliers</v>
      </c>
      <c r="D401" s="285" t="s">
        <v>3204</v>
      </c>
      <c r="E401" s="285"/>
      <c r="F401" s="194" t="s">
        <v>3167</v>
      </c>
      <c r="G401" s="55"/>
      <c r="H401" s="54">
        <v>1549</v>
      </c>
      <c r="I401" s="53" t="s">
        <v>44</v>
      </c>
      <c r="J401" s="359" t="str">
        <f>IF(ISBLANK(INDEX('Policy Characteristics'!D:D,MATCH($C401,'Policy Characteristics'!$C:$C,0))),"",INDEX('Policy Characteristics'!D:D,MATCH($C401,'Policy Characteristics'!$C:$C,0)))</f>
        <v>Buy In-Region Products</v>
      </c>
      <c r="K401" s="357" t="str">
        <f>IF(ISBLANK(INDEX('Policy Characteristics'!E:E,MATCH($C401,'Policy Characteristics'!$C:$C,0))),"",INDEX('Policy Characteristics'!E:E,MATCH($C401,'Policy Characteristics'!$C:$C,0)))</f>
        <v>indst buy in region outputs</v>
      </c>
      <c r="L401" s="379">
        <f>IF(ISBLANK(INDEX('Policy Characteristics'!F:F,MATCH($C401,'Policy Characteristics'!$C:$C,0))),"",INDEX('Policy Characteristics'!F:F,MATCH($C401,'Policy Characteristics'!$C:$C,0)))</f>
        <v>0</v>
      </c>
      <c r="M401" s="379">
        <f>IF(ISBLANK(INDEX('Policy Characteristics'!G:G,MATCH($C401,'Policy Characteristics'!$C:$C,0))),"",INDEX('Policy Characteristics'!G:G,MATCH($C401,'Policy Characteristics'!$C:$C,0)))</f>
        <v>0.5</v>
      </c>
      <c r="N401" s="379">
        <f>IF(ISBLANK(INDEX('Policy Characteristics'!H:H,MATCH($C401,'Policy Characteristics'!$C:$C,0))),"",INDEX('Policy Characteristics'!H:H,MATCH($C401,'Policy Characteristics'!$C:$C,0)))</f>
        <v>0.01</v>
      </c>
      <c r="O401" s="357" t="str">
        <f>IF(ISBLANK(INDEX('Policy Characteristics'!I:I,MATCH($C401,'Policy Characteristics'!$C:$C,0))),"",INDEX('Policy Characteristics'!I:I,MATCH($C401,'Policy Characteristics'!$C:$C,0)))</f>
        <v>% of imports shifted</v>
      </c>
      <c r="P401" s="357" t="str">
        <f>IF(ISBLANK(INDEX('Policy Characteristics'!J:J,MATCH($C401,'Policy Characteristics'!$C:$C,0))),"",INDEX('Policy Characteristics'!J:J,MATCH($C401,'Policy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1" s="357" t="str">
        <f>IF(ISBLANK(INDEX('Policy Characteristics'!K:K,MATCH($C401,'Policy Characteristics'!$C:$C,0))),"",INDEX('Policy Characteristics'!K:K,MATCH($C401,'Policy Characteristics'!$C:$C,0)))</f>
        <v/>
      </c>
      <c r="R401" s="357" t="str">
        <f>IF(ISBLANK(INDEX('Policy Characteristics'!L:L,MATCH($C401,'Policy Characteristics'!$C:$C,0))),"",INDEX('Policy Characteristics'!L:L,MATCH($C401,'Policy Characteristics'!$C:$C,0)))</f>
        <v/>
      </c>
    </row>
    <row r="402" spans="1:18" x14ac:dyDescent="0.35">
      <c r="A402" s="357" t="str">
        <f>IF(ISBLANK(INDEX('Policy Characteristics'!A:A,MATCH($C402,'Policy Characteristics'!$C:$C,0))),"",INDEX('Policy Characteristics'!A:A,MATCH($C402,'Policy Characteristics'!$C:$C,0)))</f>
        <v>Industry</v>
      </c>
      <c r="B402" s="357" t="str">
        <f>IF(ISBLANK(INDEX('Policy Characteristics'!B:B,MATCH($C402,'Policy Characteristics'!$C:$C,0))),"",INDEX('Policy Characteristics'!B:B,MATCH($C402,'Policy Characteristics'!$C:$C,0)))</f>
        <v>Buy In-Region Products</v>
      </c>
      <c r="C402" s="361" t="str">
        <f t="shared" si="28"/>
        <v>Fraction of Imported Industrial Outputs Shifted to In Region Suppliers</v>
      </c>
      <c r="D402" s="285" t="s">
        <v>3205</v>
      </c>
      <c r="E402" s="285"/>
      <c r="F402" s="194" t="s">
        <v>2661</v>
      </c>
      <c r="G402" s="55"/>
      <c r="H402" s="54">
        <v>1550</v>
      </c>
      <c r="I402" s="53" t="s">
        <v>44</v>
      </c>
      <c r="J402" s="359" t="str">
        <f>IF(ISBLANK(INDEX('Policy Characteristics'!D:D,MATCH($C402,'Policy Characteristics'!$C:$C,0))),"",INDEX('Policy Characteristics'!D:D,MATCH($C402,'Policy Characteristics'!$C:$C,0)))</f>
        <v>Buy In-Region Products</v>
      </c>
      <c r="K402" s="357" t="str">
        <f>IF(ISBLANK(INDEX('Policy Characteristics'!E:E,MATCH($C402,'Policy Characteristics'!$C:$C,0))),"",INDEX('Policy Characteristics'!E:E,MATCH($C402,'Policy Characteristics'!$C:$C,0)))</f>
        <v>indst buy in region outputs</v>
      </c>
      <c r="L402" s="379">
        <f>IF(ISBLANK(INDEX('Policy Characteristics'!F:F,MATCH($C402,'Policy Characteristics'!$C:$C,0))),"",INDEX('Policy Characteristics'!F:F,MATCH($C402,'Policy Characteristics'!$C:$C,0)))</f>
        <v>0</v>
      </c>
      <c r="M402" s="379">
        <f>IF(ISBLANK(INDEX('Policy Characteristics'!G:G,MATCH($C402,'Policy Characteristics'!$C:$C,0))),"",INDEX('Policy Characteristics'!G:G,MATCH($C402,'Policy Characteristics'!$C:$C,0)))</f>
        <v>0.5</v>
      </c>
      <c r="N402" s="379">
        <f>IF(ISBLANK(INDEX('Policy Characteristics'!H:H,MATCH($C402,'Policy Characteristics'!$C:$C,0))),"",INDEX('Policy Characteristics'!H:H,MATCH($C402,'Policy Characteristics'!$C:$C,0)))</f>
        <v>0.01</v>
      </c>
      <c r="O402" s="357" t="str">
        <f>IF(ISBLANK(INDEX('Policy Characteristics'!I:I,MATCH($C402,'Policy Characteristics'!$C:$C,0))),"",INDEX('Policy Characteristics'!I:I,MATCH($C402,'Policy Characteristics'!$C:$C,0)))</f>
        <v>% of imports shifted</v>
      </c>
      <c r="P402" s="357" t="str">
        <f>IF(ISBLANK(INDEX('Policy Characteristics'!J:J,MATCH($C402,'Policy Characteristics'!$C:$C,0))),"",INDEX('Policy Characteristics'!J:J,MATCH($C402,'Policy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2" s="357" t="str">
        <f>IF(ISBLANK(INDEX('Policy Characteristics'!K:K,MATCH($C402,'Policy Characteristics'!$C:$C,0))),"",INDEX('Policy Characteristics'!K:K,MATCH($C402,'Policy Characteristics'!$C:$C,0)))</f>
        <v/>
      </c>
      <c r="R402" s="357" t="str">
        <f>IF(ISBLANK(INDEX('Policy Characteristics'!L:L,MATCH($C402,'Policy Characteristics'!$C:$C,0))),"",INDEX('Policy Characteristics'!L:L,MATCH($C402,'Policy Characteristics'!$C:$C,0)))</f>
        <v/>
      </c>
    </row>
    <row r="403" spans="1:18" x14ac:dyDescent="0.35">
      <c r="A403" s="357" t="str">
        <f>IF(ISBLANK(INDEX('Policy Characteristics'!A:A,MATCH($C403,'Policy Characteristics'!$C:$C,0))),"",INDEX('Policy Characteristics'!A:A,MATCH($C403,'Policy Characteristics'!$C:$C,0)))</f>
        <v>Industry</v>
      </c>
      <c r="B403" s="357" t="str">
        <f>IF(ISBLANK(INDEX('Policy Characteristics'!B:B,MATCH($C403,'Policy Characteristics'!$C:$C,0))),"",INDEX('Policy Characteristics'!B:B,MATCH($C403,'Policy Characteristics'!$C:$C,0)))</f>
        <v>Buy In-Region Products</v>
      </c>
      <c r="C403" s="361" t="str">
        <f t="shared" si="28"/>
        <v>Fraction of Imported Industrial Outputs Shifted to In Region Suppliers</v>
      </c>
      <c r="D403" s="285" t="s">
        <v>3206</v>
      </c>
      <c r="E403" s="285"/>
      <c r="F403" s="194" t="s">
        <v>3168</v>
      </c>
      <c r="G403" s="55"/>
      <c r="H403" s="54">
        <v>1551</v>
      </c>
      <c r="I403" s="53" t="s">
        <v>44</v>
      </c>
      <c r="J403" s="359" t="str">
        <f>IF(ISBLANK(INDEX('Policy Characteristics'!D:D,MATCH($C403,'Policy Characteristics'!$C:$C,0))),"",INDEX('Policy Characteristics'!D:D,MATCH($C403,'Policy Characteristics'!$C:$C,0)))</f>
        <v>Buy In-Region Products</v>
      </c>
      <c r="K403" s="357" t="str">
        <f>IF(ISBLANK(INDEX('Policy Characteristics'!E:E,MATCH($C403,'Policy Characteristics'!$C:$C,0))),"",INDEX('Policy Characteristics'!E:E,MATCH($C403,'Policy Characteristics'!$C:$C,0)))</f>
        <v>indst buy in region outputs</v>
      </c>
      <c r="L403" s="379">
        <f>IF(ISBLANK(INDEX('Policy Characteristics'!F:F,MATCH($C403,'Policy Characteristics'!$C:$C,0))),"",INDEX('Policy Characteristics'!F:F,MATCH($C403,'Policy Characteristics'!$C:$C,0)))</f>
        <v>0</v>
      </c>
      <c r="M403" s="379">
        <f>IF(ISBLANK(INDEX('Policy Characteristics'!G:G,MATCH($C403,'Policy Characteristics'!$C:$C,0))),"",INDEX('Policy Characteristics'!G:G,MATCH($C403,'Policy Characteristics'!$C:$C,0)))</f>
        <v>0.5</v>
      </c>
      <c r="N403" s="379">
        <f>IF(ISBLANK(INDEX('Policy Characteristics'!H:H,MATCH($C403,'Policy Characteristics'!$C:$C,0))),"",INDEX('Policy Characteristics'!H:H,MATCH($C403,'Policy Characteristics'!$C:$C,0)))</f>
        <v>0.01</v>
      </c>
      <c r="O403" s="357" t="str">
        <f>IF(ISBLANK(INDEX('Policy Characteristics'!I:I,MATCH($C403,'Policy Characteristics'!$C:$C,0))),"",INDEX('Policy Characteristics'!I:I,MATCH($C403,'Policy Characteristics'!$C:$C,0)))</f>
        <v>% of imports shifted</v>
      </c>
      <c r="P403" s="357" t="str">
        <f>IF(ISBLANK(INDEX('Policy Characteristics'!J:J,MATCH($C403,'Policy Characteristics'!$C:$C,0))),"",INDEX('Policy Characteristics'!J:J,MATCH($C403,'Policy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3" s="357" t="str">
        <f>IF(ISBLANK(INDEX('Policy Characteristics'!K:K,MATCH($C403,'Policy Characteristics'!$C:$C,0))),"",INDEX('Policy Characteristics'!K:K,MATCH($C403,'Policy Characteristics'!$C:$C,0)))</f>
        <v/>
      </c>
      <c r="R403" s="357" t="str">
        <f>IF(ISBLANK(INDEX('Policy Characteristics'!L:L,MATCH($C403,'Policy Characteristics'!$C:$C,0))),"",INDEX('Policy Characteristics'!L:L,MATCH($C403,'Policy Characteristics'!$C:$C,0)))</f>
        <v/>
      </c>
    </row>
    <row r="404" spans="1:18" x14ac:dyDescent="0.35">
      <c r="A404" s="357" t="str">
        <f>IF(ISBLANK(INDEX('Policy Characteristics'!A:A,MATCH($C404,'Policy Characteristics'!$C:$C,0))),"",INDEX('Policy Characteristics'!A:A,MATCH($C404,'Policy Characteristics'!$C:$C,0)))</f>
        <v>Industry</v>
      </c>
      <c r="B404" s="357" t="str">
        <f>IF(ISBLANK(INDEX('Policy Characteristics'!B:B,MATCH($C404,'Policy Characteristics'!$C:$C,0))),"",INDEX('Policy Characteristics'!B:B,MATCH($C404,'Policy Characteristics'!$C:$C,0)))</f>
        <v>Buy In-Region Products</v>
      </c>
      <c r="C404" s="361" t="str">
        <f t="shared" si="28"/>
        <v>Fraction of Imported Industrial Outputs Shifted to In Region Suppliers</v>
      </c>
      <c r="D404" s="285" t="s">
        <v>3207</v>
      </c>
      <c r="E404" s="285"/>
      <c r="F404" s="194" t="s">
        <v>3169</v>
      </c>
      <c r="G404" s="55"/>
      <c r="H404" s="54">
        <v>1552</v>
      </c>
      <c r="I404" s="53" t="s">
        <v>44</v>
      </c>
      <c r="J404" s="359" t="str">
        <f>IF(ISBLANK(INDEX('Policy Characteristics'!D:D,MATCH($C404,'Policy Characteristics'!$C:$C,0))),"",INDEX('Policy Characteristics'!D:D,MATCH($C404,'Policy Characteristics'!$C:$C,0)))</f>
        <v>Buy In-Region Products</v>
      </c>
      <c r="K404" s="357" t="str">
        <f>IF(ISBLANK(INDEX('Policy Characteristics'!E:E,MATCH($C404,'Policy Characteristics'!$C:$C,0))),"",INDEX('Policy Characteristics'!E:E,MATCH($C404,'Policy Characteristics'!$C:$C,0)))</f>
        <v>indst buy in region outputs</v>
      </c>
      <c r="L404" s="379">
        <f>IF(ISBLANK(INDEX('Policy Characteristics'!F:F,MATCH($C404,'Policy Characteristics'!$C:$C,0))),"",INDEX('Policy Characteristics'!F:F,MATCH($C404,'Policy Characteristics'!$C:$C,0)))</f>
        <v>0</v>
      </c>
      <c r="M404" s="379">
        <f>IF(ISBLANK(INDEX('Policy Characteristics'!G:G,MATCH($C404,'Policy Characteristics'!$C:$C,0))),"",INDEX('Policy Characteristics'!G:G,MATCH($C404,'Policy Characteristics'!$C:$C,0)))</f>
        <v>0.5</v>
      </c>
      <c r="N404" s="379">
        <f>IF(ISBLANK(INDEX('Policy Characteristics'!H:H,MATCH($C404,'Policy Characteristics'!$C:$C,0))),"",INDEX('Policy Characteristics'!H:H,MATCH($C404,'Policy Characteristics'!$C:$C,0)))</f>
        <v>0.01</v>
      </c>
      <c r="O404" s="357" t="str">
        <f>IF(ISBLANK(INDEX('Policy Characteristics'!I:I,MATCH($C404,'Policy Characteristics'!$C:$C,0))),"",INDEX('Policy Characteristics'!I:I,MATCH($C404,'Policy Characteristics'!$C:$C,0)))</f>
        <v>% of imports shifted</v>
      </c>
      <c r="P404" s="357" t="str">
        <f>IF(ISBLANK(INDEX('Policy Characteristics'!J:J,MATCH($C404,'Policy Characteristics'!$C:$C,0))),"",INDEX('Policy Characteristics'!J:J,MATCH($C404,'Policy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4" s="357" t="str">
        <f>IF(ISBLANK(INDEX('Policy Characteristics'!K:K,MATCH($C404,'Policy Characteristics'!$C:$C,0))),"",INDEX('Policy Characteristics'!K:K,MATCH($C404,'Policy Characteristics'!$C:$C,0)))</f>
        <v/>
      </c>
      <c r="R404" s="357" t="str">
        <f>IF(ISBLANK(INDEX('Policy Characteristics'!L:L,MATCH($C404,'Policy Characteristics'!$C:$C,0))),"",INDEX('Policy Characteristics'!L:L,MATCH($C404,'Policy Characteristics'!$C:$C,0)))</f>
        <v/>
      </c>
    </row>
    <row r="405" spans="1:18" x14ac:dyDescent="0.35">
      <c r="A405" s="357" t="str">
        <f>IF(ISBLANK(INDEX('Policy Characteristics'!A:A,MATCH($C405,'Policy Characteristics'!$C:$C,0))),"",INDEX('Policy Characteristics'!A:A,MATCH($C405,'Policy Characteristics'!$C:$C,0)))</f>
        <v>Industry</v>
      </c>
      <c r="B405" s="357" t="str">
        <f>IF(ISBLANK(INDEX('Policy Characteristics'!B:B,MATCH($C405,'Policy Characteristics'!$C:$C,0))),"",INDEX('Policy Characteristics'!B:B,MATCH($C405,'Policy Characteristics'!$C:$C,0)))</f>
        <v>Buy In-Region Products</v>
      </c>
      <c r="C405" s="361" t="str">
        <f t="shared" si="28"/>
        <v>Fraction of Imported Industrial Outputs Shifted to In Region Suppliers</v>
      </c>
      <c r="D405" s="285" t="s">
        <v>3208</v>
      </c>
      <c r="E405" s="285"/>
      <c r="F405" s="194" t="s">
        <v>3170</v>
      </c>
      <c r="G405" s="55"/>
      <c r="H405" s="54">
        <v>1553</v>
      </c>
      <c r="I405" s="53" t="s">
        <v>44</v>
      </c>
      <c r="J405" s="359" t="str">
        <f>IF(ISBLANK(INDEX('Policy Characteristics'!D:D,MATCH($C405,'Policy Characteristics'!$C:$C,0))),"",INDEX('Policy Characteristics'!D:D,MATCH($C405,'Policy Characteristics'!$C:$C,0)))</f>
        <v>Buy In-Region Products</v>
      </c>
      <c r="K405" s="357" t="str">
        <f>IF(ISBLANK(INDEX('Policy Characteristics'!E:E,MATCH($C405,'Policy Characteristics'!$C:$C,0))),"",INDEX('Policy Characteristics'!E:E,MATCH($C405,'Policy Characteristics'!$C:$C,0)))</f>
        <v>indst buy in region outputs</v>
      </c>
      <c r="L405" s="379">
        <f>IF(ISBLANK(INDEX('Policy Characteristics'!F:F,MATCH($C405,'Policy Characteristics'!$C:$C,0))),"",INDEX('Policy Characteristics'!F:F,MATCH($C405,'Policy Characteristics'!$C:$C,0)))</f>
        <v>0</v>
      </c>
      <c r="M405" s="379">
        <f>IF(ISBLANK(INDEX('Policy Characteristics'!G:G,MATCH($C405,'Policy Characteristics'!$C:$C,0))),"",INDEX('Policy Characteristics'!G:G,MATCH($C405,'Policy Characteristics'!$C:$C,0)))</f>
        <v>0.5</v>
      </c>
      <c r="N405" s="379">
        <f>IF(ISBLANK(INDEX('Policy Characteristics'!H:H,MATCH($C405,'Policy Characteristics'!$C:$C,0))),"",INDEX('Policy Characteristics'!H:H,MATCH($C405,'Policy Characteristics'!$C:$C,0)))</f>
        <v>0.01</v>
      </c>
      <c r="O405" s="357" t="str">
        <f>IF(ISBLANK(INDEX('Policy Characteristics'!I:I,MATCH($C405,'Policy Characteristics'!$C:$C,0))),"",INDEX('Policy Characteristics'!I:I,MATCH($C405,'Policy Characteristics'!$C:$C,0)))</f>
        <v>% of imports shifted</v>
      </c>
      <c r="P405" s="357" t="str">
        <f>IF(ISBLANK(INDEX('Policy Characteristics'!J:J,MATCH($C405,'Policy Characteristics'!$C:$C,0))),"",INDEX('Policy Characteristics'!J:J,MATCH($C405,'Policy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5" s="357" t="str">
        <f>IF(ISBLANK(INDEX('Policy Characteristics'!K:K,MATCH($C405,'Policy Characteristics'!$C:$C,0))),"",INDEX('Policy Characteristics'!K:K,MATCH($C405,'Policy Characteristics'!$C:$C,0)))</f>
        <v/>
      </c>
      <c r="R405" s="357" t="str">
        <f>IF(ISBLANK(INDEX('Policy Characteristics'!L:L,MATCH($C405,'Policy Characteristics'!$C:$C,0))),"",INDEX('Policy Characteristics'!L:L,MATCH($C405,'Policy Characteristics'!$C:$C,0)))</f>
        <v/>
      </c>
    </row>
    <row r="406" spans="1:18" x14ac:dyDescent="0.35">
      <c r="A406" s="357" t="str">
        <f>IF(ISBLANK(INDEX('Policy Characteristics'!A:A,MATCH($C406,'Policy Characteristics'!$C:$C,0))),"",INDEX('Policy Characteristics'!A:A,MATCH($C406,'Policy Characteristics'!$C:$C,0)))</f>
        <v>Industry</v>
      </c>
      <c r="B406" s="357" t="str">
        <f>IF(ISBLANK(INDEX('Policy Characteristics'!B:B,MATCH($C406,'Policy Characteristics'!$C:$C,0))),"",INDEX('Policy Characteristics'!B:B,MATCH($C406,'Policy Characteristics'!$C:$C,0)))</f>
        <v>Buy In-Region Products</v>
      </c>
      <c r="C406" s="361" t="str">
        <f t="shared" si="28"/>
        <v>Fraction of Imported Industrial Outputs Shifted to In Region Suppliers</v>
      </c>
      <c r="D406" s="285" t="s">
        <v>3209</v>
      </c>
      <c r="E406" s="285"/>
      <c r="F406" s="194" t="s">
        <v>3171</v>
      </c>
      <c r="G406" s="55"/>
      <c r="H406" s="54">
        <v>1554</v>
      </c>
      <c r="I406" s="53" t="s">
        <v>44</v>
      </c>
      <c r="J406" s="359" t="str">
        <f>IF(ISBLANK(INDEX('Policy Characteristics'!D:D,MATCH($C406,'Policy Characteristics'!$C:$C,0))),"",INDEX('Policy Characteristics'!D:D,MATCH($C406,'Policy Characteristics'!$C:$C,0)))</f>
        <v>Buy In-Region Products</v>
      </c>
      <c r="K406" s="357" t="str">
        <f>IF(ISBLANK(INDEX('Policy Characteristics'!E:E,MATCH($C406,'Policy Characteristics'!$C:$C,0))),"",INDEX('Policy Characteristics'!E:E,MATCH($C406,'Policy Characteristics'!$C:$C,0)))</f>
        <v>indst buy in region outputs</v>
      </c>
      <c r="L406" s="379">
        <f>IF(ISBLANK(INDEX('Policy Characteristics'!F:F,MATCH($C406,'Policy Characteristics'!$C:$C,0))),"",INDEX('Policy Characteristics'!F:F,MATCH($C406,'Policy Characteristics'!$C:$C,0)))</f>
        <v>0</v>
      </c>
      <c r="M406" s="379">
        <f>IF(ISBLANK(INDEX('Policy Characteristics'!G:G,MATCH($C406,'Policy Characteristics'!$C:$C,0))),"",INDEX('Policy Characteristics'!G:G,MATCH($C406,'Policy Characteristics'!$C:$C,0)))</f>
        <v>0.5</v>
      </c>
      <c r="N406" s="379">
        <f>IF(ISBLANK(INDEX('Policy Characteristics'!H:H,MATCH($C406,'Policy Characteristics'!$C:$C,0))),"",INDEX('Policy Characteristics'!H:H,MATCH($C406,'Policy Characteristics'!$C:$C,0)))</f>
        <v>0.01</v>
      </c>
      <c r="O406" s="357" t="str">
        <f>IF(ISBLANK(INDEX('Policy Characteristics'!I:I,MATCH($C406,'Policy Characteristics'!$C:$C,0))),"",INDEX('Policy Characteristics'!I:I,MATCH($C406,'Policy Characteristics'!$C:$C,0)))</f>
        <v>% of imports shifted</v>
      </c>
      <c r="P406" s="357" t="str">
        <f>IF(ISBLANK(INDEX('Policy Characteristics'!J:J,MATCH($C406,'Policy Characteristics'!$C:$C,0))),"",INDEX('Policy Characteristics'!J:J,MATCH($C406,'Policy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6" s="357" t="str">
        <f>IF(ISBLANK(INDEX('Policy Characteristics'!K:K,MATCH($C406,'Policy Characteristics'!$C:$C,0))),"",INDEX('Policy Characteristics'!K:K,MATCH($C406,'Policy Characteristics'!$C:$C,0)))</f>
        <v/>
      </c>
      <c r="R406" s="357" t="str">
        <f>IF(ISBLANK(INDEX('Policy Characteristics'!L:L,MATCH($C406,'Policy Characteristics'!$C:$C,0))),"",INDEX('Policy Characteristics'!L:L,MATCH($C406,'Policy Characteristics'!$C:$C,0)))</f>
        <v/>
      </c>
    </row>
    <row r="407" spans="1:18" x14ac:dyDescent="0.35">
      <c r="A407" s="357" t="str">
        <f>IF(ISBLANK(INDEX('Policy Characteristics'!A:A,MATCH($C407,'Policy Characteristics'!$C:$C,0))),"",INDEX('Policy Characteristics'!A:A,MATCH($C407,'Policy Characteristics'!$C:$C,0)))</f>
        <v>Industry</v>
      </c>
      <c r="B407" s="357" t="str">
        <f>IF(ISBLANK(INDEX('Policy Characteristics'!B:B,MATCH($C407,'Policy Characteristics'!$C:$C,0))),"",INDEX('Policy Characteristics'!B:B,MATCH($C407,'Policy Characteristics'!$C:$C,0)))</f>
        <v>Buy In-Region Products</v>
      </c>
      <c r="C407" s="361" t="str">
        <f t="shared" si="28"/>
        <v>Fraction of Imported Industrial Outputs Shifted to In Region Suppliers</v>
      </c>
      <c r="D407" s="285" t="s">
        <v>3210</v>
      </c>
      <c r="E407" s="285"/>
      <c r="F407" s="194" t="s">
        <v>3172</v>
      </c>
      <c r="G407" s="55"/>
      <c r="H407" s="54">
        <v>1555</v>
      </c>
      <c r="I407" s="53" t="s">
        <v>44</v>
      </c>
      <c r="J407" s="359" t="str">
        <f>IF(ISBLANK(INDEX('Policy Characteristics'!D:D,MATCH($C407,'Policy Characteristics'!$C:$C,0))),"",INDEX('Policy Characteristics'!D:D,MATCH($C407,'Policy Characteristics'!$C:$C,0)))</f>
        <v>Buy In-Region Products</v>
      </c>
      <c r="K407" s="357" t="str">
        <f>IF(ISBLANK(INDEX('Policy Characteristics'!E:E,MATCH($C407,'Policy Characteristics'!$C:$C,0))),"",INDEX('Policy Characteristics'!E:E,MATCH($C407,'Policy Characteristics'!$C:$C,0)))</f>
        <v>indst buy in region outputs</v>
      </c>
      <c r="L407" s="379">
        <f>IF(ISBLANK(INDEX('Policy Characteristics'!F:F,MATCH($C407,'Policy Characteristics'!$C:$C,0))),"",INDEX('Policy Characteristics'!F:F,MATCH($C407,'Policy Characteristics'!$C:$C,0)))</f>
        <v>0</v>
      </c>
      <c r="M407" s="379">
        <f>IF(ISBLANK(INDEX('Policy Characteristics'!G:G,MATCH($C407,'Policy Characteristics'!$C:$C,0))),"",INDEX('Policy Characteristics'!G:G,MATCH($C407,'Policy Characteristics'!$C:$C,0)))</f>
        <v>0.5</v>
      </c>
      <c r="N407" s="379">
        <f>IF(ISBLANK(INDEX('Policy Characteristics'!H:H,MATCH($C407,'Policy Characteristics'!$C:$C,0))),"",INDEX('Policy Characteristics'!H:H,MATCH($C407,'Policy Characteristics'!$C:$C,0)))</f>
        <v>0.01</v>
      </c>
      <c r="O407" s="357" t="str">
        <f>IF(ISBLANK(INDEX('Policy Characteristics'!I:I,MATCH($C407,'Policy Characteristics'!$C:$C,0))),"",INDEX('Policy Characteristics'!I:I,MATCH($C407,'Policy Characteristics'!$C:$C,0)))</f>
        <v>% of imports shifted</v>
      </c>
      <c r="P407" s="357" t="str">
        <f>IF(ISBLANK(INDEX('Policy Characteristics'!J:J,MATCH($C407,'Policy Characteristics'!$C:$C,0))),"",INDEX('Policy Characteristics'!J:J,MATCH($C407,'Policy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7" s="357" t="str">
        <f>IF(ISBLANK(INDEX('Policy Characteristics'!K:K,MATCH($C407,'Policy Characteristics'!$C:$C,0))),"",INDEX('Policy Characteristics'!K:K,MATCH($C407,'Policy Characteristics'!$C:$C,0)))</f>
        <v/>
      </c>
      <c r="R407" s="357" t="str">
        <f>IF(ISBLANK(INDEX('Policy Characteristics'!L:L,MATCH($C407,'Policy Characteristics'!$C:$C,0))),"",INDEX('Policy Characteristics'!L:L,MATCH($C407,'Policy Characteristics'!$C:$C,0)))</f>
        <v/>
      </c>
    </row>
    <row r="408" spans="1:18" x14ac:dyDescent="0.35">
      <c r="A408" s="357" t="str">
        <f>IF(ISBLANK(INDEX('Policy Characteristics'!A:A,MATCH($C408,'Policy Characteristics'!$C:$C,0))),"",INDEX('Policy Characteristics'!A:A,MATCH($C408,'Policy Characteristics'!$C:$C,0)))</f>
        <v>Industry</v>
      </c>
      <c r="B408" s="357" t="str">
        <f>IF(ISBLANK(INDEX('Policy Characteristics'!B:B,MATCH($C408,'Policy Characteristics'!$C:$C,0))),"",INDEX('Policy Characteristics'!B:B,MATCH($C408,'Policy Characteristics'!$C:$C,0)))</f>
        <v>Buy In-Region Products</v>
      </c>
      <c r="C408" s="361" t="str">
        <f t="shared" si="28"/>
        <v>Fraction of Imported Industrial Outputs Shifted to In Region Suppliers</v>
      </c>
      <c r="D408" s="285" t="s">
        <v>3211</v>
      </c>
      <c r="E408" s="285"/>
      <c r="F408" s="194" t="s">
        <v>3173</v>
      </c>
      <c r="G408" s="55"/>
      <c r="H408" s="54">
        <v>1556</v>
      </c>
      <c r="I408" s="53" t="s">
        <v>44</v>
      </c>
      <c r="J408" s="359" t="str">
        <f>IF(ISBLANK(INDEX('Policy Characteristics'!D:D,MATCH($C408,'Policy Characteristics'!$C:$C,0))),"",INDEX('Policy Characteristics'!D:D,MATCH($C408,'Policy Characteristics'!$C:$C,0)))</f>
        <v>Buy In-Region Products</v>
      </c>
      <c r="K408" s="357" t="str">
        <f>IF(ISBLANK(INDEX('Policy Characteristics'!E:E,MATCH($C408,'Policy Characteristics'!$C:$C,0))),"",INDEX('Policy Characteristics'!E:E,MATCH($C408,'Policy Characteristics'!$C:$C,0)))</f>
        <v>indst buy in region outputs</v>
      </c>
      <c r="L408" s="379">
        <f>IF(ISBLANK(INDEX('Policy Characteristics'!F:F,MATCH($C408,'Policy Characteristics'!$C:$C,0))),"",INDEX('Policy Characteristics'!F:F,MATCH($C408,'Policy Characteristics'!$C:$C,0)))</f>
        <v>0</v>
      </c>
      <c r="M408" s="379">
        <f>IF(ISBLANK(INDEX('Policy Characteristics'!G:G,MATCH($C408,'Policy Characteristics'!$C:$C,0))),"",INDEX('Policy Characteristics'!G:G,MATCH($C408,'Policy Characteristics'!$C:$C,0)))</f>
        <v>0.5</v>
      </c>
      <c r="N408" s="379">
        <f>IF(ISBLANK(INDEX('Policy Characteristics'!H:H,MATCH($C408,'Policy Characteristics'!$C:$C,0))),"",INDEX('Policy Characteristics'!H:H,MATCH($C408,'Policy Characteristics'!$C:$C,0)))</f>
        <v>0.01</v>
      </c>
      <c r="O408" s="357" t="str">
        <f>IF(ISBLANK(INDEX('Policy Characteristics'!I:I,MATCH($C408,'Policy Characteristics'!$C:$C,0))),"",INDEX('Policy Characteristics'!I:I,MATCH($C408,'Policy Characteristics'!$C:$C,0)))</f>
        <v>% of imports shifted</v>
      </c>
      <c r="P408" s="357" t="str">
        <f>IF(ISBLANK(INDEX('Policy Characteristics'!J:J,MATCH($C408,'Policy Characteristics'!$C:$C,0))),"",INDEX('Policy Characteristics'!J:J,MATCH($C408,'Policy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8" s="357" t="str">
        <f>IF(ISBLANK(INDEX('Policy Characteristics'!K:K,MATCH($C408,'Policy Characteristics'!$C:$C,0))),"",INDEX('Policy Characteristics'!K:K,MATCH($C408,'Policy Characteristics'!$C:$C,0)))</f>
        <v/>
      </c>
      <c r="R408" s="357" t="str">
        <f>IF(ISBLANK(INDEX('Policy Characteristics'!L:L,MATCH($C408,'Policy Characteristics'!$C:$C,0))),"",INDEX('Policy Characteristics'!L:L,MATCH($C408,'Policy Characteristics'!$C:$C,0)))</f>
        <v/>
      </c>
    </row>
    <row r="409" spans="1:18" x14ac:dyDescent="0.35">
      <c r="A409" s="357" t="str">
        <f>IF(ISBLANK(INDEX('Policy Characteristics'!A:A,MATCH($C409,'Policy Characteristics'!$C:$C,0))),"",INDEX('Policy Characteristics'!A:A,MATCH($C409,'Policy Characteristics'!$C:$C,0)))</f>
        <v>Industry</v>
      </c>
      <c r="B409" s="357" t="str">
        <f>IF(ISBLANK(INDEX('Policy Characteristics'!B:B,MATCH($C409,'Policy Characteristics'!$C:$C,0))),"",INDEX('Policy Characteristics'!B:B,MATCH($C409,'Policy Characteristics'!$C:$C,0)))</f>
        <v>Buy In-Region Products</v>
      </c>
      <c r="C409" s="361" t="str">
        <f t="shared" si="28"/>
        <v>Fraction of Imported Industrial Outputs Shifted to In Region Suppliers</v>
      </c>
      <c r="D409" s="285" t="s">
        <v>3212</v>
      </c>
      <c r="E409" s="285"/>
      <c r="F409" s="194" t="s">
        <v>3174</v>
      </c>
      <c r="G409" s="55"/>
      <c r="H409" s="54">
        <v>1557</v>
      </c>
      <c r="I409" s="53" t="s">
        <v>44</v>
      </c>
      <c r="J409" s="359" t="str">
        <f>IF(ISBLANK(INDEX('Policy Characteristics'!D:D,MATCH($C409,'Policy Characteristics'!$C:$C,0))),"",INDEX('Policy Characteristics'!D:D,MATCH($C409,'Policy Characteristics'!$C:$C,0)))</f>
        <v>Buy In-Region Products</v>
      </c>
      <c r="K409" s="357" t="str">
        <f>IF(ISBLANK(INDEX('Policy Characteristics'!E:E,MATCH($C409,'Policy Characteristics'!$C:$C,0))),"",INDEX('Policy Characteristics'!E:E,MATCH($C409,'Policy Characteristics'!$C:$C,0)))</f>
        <v>indst buy in region outputs</v>
      </c>
      <c r="L409" s="379">
        <f>IF(ISBLANK(INDEX('Policy Characteristics'!F:F,MATCH($C409,'Policy Characteristics'!$C:$C,0))),"",INDEX('Policy Characteristics'!F:F,MATCH($C409,'Policy Characteristics'!$C:$C,0)))</f>
        <v>0</v>
      </c>
      <c r="M409" s="379">
        <f>IF(ISBLANK(INDEX('Policy Characteristics'!G:G,MATCH($C409,'Policy Characteristics'!$C:$C,0))),"",INDEX('Policy Characteristics'!G:G,MATCH($C409,'Policy Characteristics'!$C:$C,0)))</f>
        <v>0.5</v>
      </c>
      <c r="N409" s="379">
        <f>IF(ISBLANK(INDEX('Policy Characteristics'!H:H,MATCH($C409,'Policy Characteristics'!$C:$C,0))),"",INDEX('Policy Characteristics'!H:H,MATCH($C409,'Policy Characteristics'!$C:$C,0)))</f>
        <v>0.01</v>
      </c>
      <c r="O409" s="357" t="str">
        <f>IF(ISBLANK(INDEX('Policy Characteristics'!I:I,MATCH($C409,'Policy Characteristics'!$C:$C,0))),"",INDEX('Policy Characteristics'!I:I,MATCH($C409,'Policy Characteristics'!$C:$C,0)))</f>
        <v>% of imports shifted</v>
      </c>
      <c r="P409" s="357" t="str">
        <f>IF(ISBLANK(INDEX('Policy Characteristics'!J:J,MATCH($C409,'Policy Characteristics'!$C:$C,0))),"",INDEX('Policy Characteristics'!J:J,MATCH($C409,'Policy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9" s="357" t="str">
        <f>IF(ISBLANK(INDEX('Policy Characteristics'!K:K,MATCH($C409,'Policy Characteristics'!$C:$C,0))),"",INDEX('Policy Characteristics'!K:K,MATCH($C409,'Policy Characteristics'!$C:$C,0)))</f>
        <v/>
      </c>
      <c r="R409" s="357" t="str">
        <f>IF(ISBLANK(INDEX('Policy Characteristics'!L:L,MATCH($C409,'Policy Characteristics'!$C:$C,0))),"",INDEX('Policy Characteristics'!L:L,MATCH($C409,'Policy Characteristics'!$C:$C,0)))</f>
        <v/>
      </c>
    </row>
    <row r="410" spans="1:18" x14ac:dyDescent="0.35">
      <c r="A410" s="357" t="str">
        <f>IF(ISBLANK(INDEX('Policy Characteristics'!A:A,MATCH($C410,'Policy Characteristics'!$C:$C,0))),"",INDEX('Policy Characteristics'!A:A,MATCH($C410,'Policy Characteristics'!$C:$C,0)))</f>
        <v>Industry</v>
      </c>
      <c r="B410" s="357" t="str">
        <f>IF(ISBLANK(INDEX('Policy Characteristics'!B:B,MATCH($C410,'Policy Characteristics'!$C:$C,0))),"",INDEX('Policy Characteristics'!B:B,MATCH($C410,'Policy Characteristics'!$C:$C,0)))</f>
        <v>Buy In-Region Products</v>
      </c>
      <c r="C410" s="361" t="str">
        <f t="shared" si="28"/>
        <v>Fraction of Imported Industrial Outputs Shifted to In Region Suppliers</v>
      </c>
      <c r="D410" s="285" t="s">
        <v>3213</v>
      </c>
      <c r="E410" s="285"/>
      <c r="F410" s="194" t="s">
        <v>3175</v>
      </c>
      <c r="G410" s="55"/>
      <c r="H410" s="54">
        <v>1558</v>
      </c>
      <c r="I410" s="53" t="s">
        <v>44</v>
      </c>
      <c r="J410" s="359" t="str">
        <f>IF(ISBLANK(INDEX('Policy Characteristics'!D:D,MATCH($C410,'Policy Characteristics'!$C:$C,0))),"",INDEX('Policy Characteristics'!D:D,MATCH($C410,'Policy Characteristics'!$C:$C,0)))</f>
        <v>Buy In-Region Products</v>
      </c>
      <c r="K410" s="357" t="str">
        <f>IF(ISBLANK(INDEX('Policy Characteristics'!E:E,MATCH($C410,'Policy Characteristics'!$C:$C,0))),"",INDEX('Policy Characteristics'!E:E,MATCH($C410,'Policy Characteristics'!$C:$C,0)))</f>
        <v>indst buy in region outputs</v>
      </c>
      <c r="L410" s="379">
        <f>IF(ISBLANK(INDEX('Policy Characteristics'!F:F,MATCH($C410,'Policy Characteristics'!$C:$C,0))),"",INDEX('Policy Characteristics'!F:F,MATCH($C410,'Policy Characteristics'!$C:$C,0)))</f>
        <v>0</v>
      </c>
      <c r="M410" s="379">
        <f>IF(ISBLANK(INDEX('Policy Characteristics'!G:G,MATCH($C410,'Policy Characteristics'!$C:$C,0))),"",INDEX('Policy Characteristics'!G:G,MATCH($C410,'Policy Characteristics'!$C:$C,0)))</f>
        <v>0.5</v>
      </c>
      <c r="N410" s="379">
        <f>IF(ISBLANK(INDEX('Policy Characteristics'!H:H,MATCH($C410,'Policy Characteristics'!$C:$C,0))),"",INDEX('Policy Characteristics'!H:H,MATCH($C410,'Policy Characteristics'!$C:$C,0)))</f>
        <v>0.01</v>
      </c>
      <c r="O410" s="357" t="str">
        <f>IF(ISBLANK(INDEX('Policy Characteristics'!I:I,MATCH($C410,'Policy Characteristics'!$C:$C,0))),"",INDEX('Policy Characteristics'!I:I,MATCH($C410,'Policy Characteristics'!$C:$C,0)))</f>
        <v>% of imports shifted</v>
      </c>
      <c r="P410" s="357" t="str">
        <f>IF(ISBLANK(INDEX('Policy Characteristics'!J:J,MATCH($C410,'Policy Characteristics'!$C:$C,0))),"",INDEX('Policy Characteristics'!J:J,MATCH($C410,'Policy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0" s="357" t="str">
        <f>IF(ISBLANK(INDEX('Policy Characteristics'!K:K,MATCH($C410,'Policy Characteristics'!$C:$C,0))),"",INDEX('Policy Characteristics'!K:K,MATCH($C410,'Policy Characteristics'!$C:$C,0)))</f>
        <v/>
      </c>
      <c r="R410" s="357" t="str">
        <f>IF(ISBLANK(INDEX('Policy Characteristics'!L:L,MATCH($C410,'Policy Characteristics'!$C:$C,0))),"",INDEX('Policy Characteristics'!L:L,MATCH($C410,'Policy Characteristics'!$C:$C,0)))</f>
        <v/>
      </c>
    </row>
    <row r="411" spans="1:18" x14ac:dyDescent="0.35">
      <c r="A411" s="357" t="str">
        <f>IF(ISBLANK(INDEX('Policy Characteristics'!A:A,MATCH($C411,'Policy Characteristics'!$C:$C,0))),"",INDEX('Policy Characteristics'!A:A,MATCH($C411,'Policy Characteristics'!$C:$C,0)))</f>
        <v>Industry</v>
      </c>
      <c r="B411" s="357" t="str">
        <f>IF(ISBLANK(INDEX('Policy Characteristics'!B:B,MATCH($C411,'Policy Characteristics'!$C:$C,0))),"",INDEX('Policy Characteristics'!B:B,MATCH($C411,'Policy Characteristics'!$C:$C,0)))</f>
        <v>Buy In-Region Products</v>
      </c>
      <c r="C411" s="361" t="str">
        <f t="shared" si="28"/>
        <v>Fraction of Imported Industrial Outputs Shifted to In Region Suppliers</v>
      </c>
      <c r="D411" s="285" t="s">
        <v>3214</v>
      </c>
      <c r="E411" s="285"/>
      <c r="F411" s="194" t="s">
        <v>3176</v>
      </c>
      <c r="G411" s="55"/>
      <c r="H411" s="54">
        <v>1559</v>
      </c>
      <c r="I411" s="53" t="s">
        <v>44</v>
      </c>
      <c r="J411" s="359" t="str">
        <f>IF(ISBLANK(INDEX('Policy Characteristics'!D:D,MATCH($C411,'Policy Characteristics'!$C:$C,0))),"",INDEX('Policy Characteristics'!D:D,MATCH($C411,'Policy Characteristics'!$C:$C,0)))</f>
        <v>Buy In-Region Products</v>
      </c>
      <c r="K411" s="357" t="str">
        <f>IF(ISBLANK(INDEX('Policy Characteristics'!E:E,MATCH($C411,'Policy Characteristics'!$C:$C,0))),"",INDEX('Policy Characteristics'!E:E,MATCH($C411,'Policy Characteristics'!$C:$C,0)))</f>
        <v>indst buy in region outputs</v>
      </c>
      <c r="L411" s="379">
        <f>IF(ISBLANK(INDEX('Policy Characteristics'!F:F,MATCH($C411,'Policy Characteristics'!$C:$C,0))),"",INDEX('Policy Characteristics'!F:F,MATCH($C411,'Policy Characteristics'!$C:$C,0)))</f>
        <v>0</v>
      </c>
      <c r="M411" s="379">
        <f>IF(ISBLANK(INDEX('Policy Characteristics'!G:G,MATCH($C411,'Policy Characteristics'!$C:$C,0))),"",INDEX('Policy Characteristics'!G:G,MATCH($C411,'Policy Characteristics'!$C:$C,0)))</f>
        <v>0.5</v>
      </c>
      <c r="N411" s="379">
        <f>IF(ISBLANK(INDEX('Policy Characteristics'!H:H,MATCH($C411,'Policy Characteristics'!$C:$C,0))),"",INDEX('Policy Characteristics'!H:H,MATCH($C411,'Policy Characteristics'!$C:$C,0)))</f>
        <v>0.01</v>
      </c>
      <c r="O411" s="357" t="str">
        <f>IF(ISBLANK(INDEX('Policy Characteristics'!I:I,MATCH($C411,'Policy Characteristics'!$C:$C,0))),"",INDEX('Policy Characteristics'!I:I,MATCH($C411,'Policy Characteristics'!$C:$C,0)))</f>
        <v>% of imports shifted</v>
      </c>
      <c r="P411" s="357" t="str">
        <f>IF(ISBLANK(INDEX('Policy Characteristics'!J:J,MATCH($C411,'Policy Characteristics'!$C:$C,0))),"",INDEX('Policy Characteristics'!J:J,MATCH($C411,'Policy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1" s="357" t="str">
        <f>IF(ISBLANK(INDEX('Policy Characteristics'!K:K,MATCH($C411,'Policy Characteristics'!$C:$C,0))),"",INDEX('Policy Characteristics'!K:K,MATCH($C411,'Policy Characteristics'!$C:$C,0)))</f>
        <v/>
      </c>
      <c r="R411" s="357" t="str">
        <f>IF(ISBLANK(INDEX('Policy Characteristics'!L:L,MATCH($C411,'Policy Characteristics'!$C:$C,0))),"",INDEX('Policy Characteristics'!L:L,MATCH($C411,'Policy Characteristics'!$C:$C,0)))</f>
        <v/>
      </c>
    </row>
    <row r="412" spans="1:18" x14ac:dyDescent="0.35">
      <c r="A412" s="357" t="str">
        <f>IF(ISBLANK(INDEX('Policy Characteristics'!A:A,MATCH($C412,'Policy Characteristics'!$C:$C,0))),"",INDEX('Policy Characteristics'!A:A,MATCH($C412,'Policy Characteristics'!$C:$C,0)))</f>
        <v>Industry</v>
      </c>
      <c r="B412" s="357" t="str">
        <f>IF(ISBLANK(INDEX('Policy Characteristics'!B:B,MATCH($C412,'Policy Characteristics'!$C:$C,0))),"",INDEX('Policy Characteristics'!B:B,MATCH($C412,'Policy Characteristics'!$C:$C,0)))</f>
        <v>Buy In-Region Products</v>
      </c>
      <c r="C412" s="361" t="str">
        <f t="shared" si="28"/>
        <v>Fraction of Imported Industrial Outputs Shifted to In Region Suppliers</v>
      </c>
      <c r="D412" s="285" t="s">
        <v>3215</v>
      </c>
      <c r="E412" s="285"/>
      <c r="F412" s="194" t="s">
        <v>3218</v>
      </c>
      <c r="G412" s="55"/>
      <c r="H412" s="54">
        <v>1560</v>
      </c>
      <c r="I412" s="53" t="s">
        <v>44</v>
      </c>
      <c r="J412" s="359" t="str">
        <f>IF(ISBLANK(INDEX('Policy Characteristics'!D:D,MATCH($C412,'Policy Characteristics'!$C:$C,0))),"",INDEX('Policy Characteristics'!D:D,MATCH($C412,'Policy Characteristics'!$C:$C,0)))</f>
        <v>Buy In-Region Products</v>
      </c>
      <c r="K412" s="357" t="str">
        <f>IF(ISBLANK(INDEX('Policy Characteristics'!E:E,MATCH($C412,'Policy Characteristics'!$C:$C,0))),"",INDEX('Policy Characteristics'!E:E,MATCH($C412,'Policy Characteristics'!$C:$C,0)))</f>
        <v>indst buy in region outputs</v>
      </c>
      <c r="L412" s="379">
        <f>IF(ISBLANK(INDEX('Policy Characteristics'!F:F,MATCH($C412,'Policy Characteristics'!$C:$C,0))),"",INDEX('Policy Characteristics'!F:F,MATCH($C412,'Policy Characteristics'!$C:$C,0)))</f>
        <v>0</v>
      </c>
      <c r="M412" s="379">
        <f>IF(ISBLANK(INDEX('Policy Characteristics'!G:G,MATCH($C412,'Policy Characteristics'!$C:$C,0))),"",INDEX('Policy Characteristics'!G:G,MATCH($C412,'Policy Characteristics'!$C:$C,0)))</f>
        <v>0.5</v>
      </c>
      <c r="N412" s="379">
        <f>IF(ISBLANK(INDEX('Policy Characteristics'!H:H,MATCH($C412,'Policy Characteristics'!$C:$C,0))),"",INDEX('Policy Characteristics'!H:H,MATCH($C412,'Policy Characteristics'!$C:$C,0)))</f>
        <v>0.01</v>
      </c>
      <c r="O412" s="357" t="str">
        <f>IF(ISBLANK(INDEX('Policy Characteristics'!I:I,MATCH($C412,'Policy Characteristics'!$C:$C,0))),"",INDEX('Policy Characteristics'!I:I,MATCH($C412,'Policy Characteristics'!$C:$C,0)))</f>
        <v>% of imports shifted</v>
      </c>
      <c r="P412" s="357" t="str">
        <f>IF(ISBLANK(INDEX('Policy Characteristics'!J:J,MATCH($C412,'Policy Characteristics'!$C:$C,0))),"",INDEX('Policy Characteristics'!J:J,MATCH($C412,'Policy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2" s="357" t="str">
        <f>IF(ISBLANK(INDEX('Policy Characteristics'!K:K,MATCH($C412,'Policy Characteristics'!$C:$C,0))),"",INDEX('Policy Characteristics'!K:K,MATCH($C412,'Policy Characteristics'!$C:$C,0)))</f>
        <v/>
      </c>
      <c r="R412" s="357" t="str">
        <f>IF(ISBLANK(INDEX('Policy Characteristics'!L:L,MATCH($C412,'Policy Characteristics'!$C:$C,0))),"",INDEX('Policy Characteristics'!L:L,MATCH($C412,'Policy Characteristics'!$C:$C,0)))</f>
        <v/>
      </c>
    </row>
    <row r="413" spans="1:18" x14ac:dyDescent="0.35">
      <c r="A413" s="357" t="str">
        <f>IF(ISBLANK(INDEX('Policy Characteristics'!A:A,MATCH($C413,'Policy Characteristics'!$C:$C,0))),"",INDEX('Policy Characteristics'!A:A,MATCH($C413,'Policy Characteristics'!$C:$C,0)))</f>
        <v>Industry</v>
      </c>
      <c r="B413" s="357" t="str">
        <f>IF(ISBLANK(INDEX('Policy Characteristics'!B:B,MATCH($C413,'Policy Characteristics'!$C:$C,0))),"",INDEX('Policy Characteristics'!B:B,MATCH($C413,'Policy Characteristics'!$C:$C,0)))</f>
        <v>Buy In-Region Products</v>
      </c>
      <c r="C413" s="361" t="str">
        <f t="shared" si="28"/>
        <v>Fraction of Imported Industrial Outputs Shifted to In Region Suppliers</v>
      </c>
      <c r="D413" s="285" t="s">
        <v>3216</v>
      </c>
      <c r="E413" s="285"/>
      <c r="F413" s="194" t="s">
        <v>3177</v>
      </c>
      <c r="G413" s="55"/>
      <c r="H413" s="54">
        <v>1561</v>
      </c>
      <c r="I413" s="53" t="s">
        <v>44</v>
      </c>
      <c r="J413" s="359" t="str">
        <f>IF(ISBLANK(INDEX('Policy Characteristics'!D:D,MATCH($C413,'Policy Characteristics'!$C:$C,0))),"",INDEX('Policy Characteristics'!D:D,MATCH($C413,'Policy Characteristics'!$C:$C,0)))</f>
        <v>Buy In-Region Products</v>
      </c>
      <c r="K413" s="357" t="str">
        <f>IF(ISBLANK(INDEX('Policy Characteristics'!E:E,MATCH($C413,'Policy Characteristics'!$C:$C,0))),"",INDEX('Policy Characteristics'!E:E,MATCH($C413,'Policy Characteristics'!$C:$C,0)))</f>
        <v>indst buy in region outputs</v>
      </c>
      <c r="L413" s="379">
        <f>IF(ISBLANK(INDEX('Policy Characteristics'!F:F,MATCH($C413,'Policy Characteristics'!$C:$C,0))),"",INDEX('Policy Characteristics'!F:F,MATCH($C413,'Policy Characteristics'!$C:$C,0)))</f>
        <v>0</v>
      </c>
      <c r="M413" s="379">
        <f>IF(ISBLANK(INDEX('Policy Characteristics'!G:G,MATCH($C413,'Policy Characteristics'!$C:$C,0))),"",INDEX('Policy Characteristics'!G:G,MATCH($C413,'Policy Characteristics'!$C:$C,0)))</f>
        <v>0.5</v>
      </c>
      <c r="N413" s="379">
        <f>IF(ISBLANK(INDEX('Policy Characteristics'!H:H,MATCH($C413,'Policy Characteristics'!$C:$C,0))),"",INDEX('Policy Characteristics'!H:H,MATCH($C413,'Policy Characteristics'!$C:$C,0)))</f>
        <v>0.01</v>
      </c>
      <c r="O413" s="357" t="str">
        <f>IF(ISBLANK(INDEX('Policy Characteristics'!I:I,MATCH($C413,'Policy Characteristics'!$C:$C,0))),"",INDEX('Policy Characteristics'!I:I,MATCH($C413,'Policy Characteristics'!$C:$C,0)))</f>
        <v>% of imports shifted</v>
      </c>
      <c r="P413" s="357" t="str">
        <f>IF(ISBLANK(INDEX('Policy Characteristics'!J:J,MATCH($C413,'Policy Characteristics'!$C:$C,0))),"",INDEX('Policy Characteristics'!J:J,MATCH($C413,'Policy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3" s="357" t="str">
        <f>IF(ISBLANK(INDEX('Policy Characteristics'!K:K,MATCH($C413,'Policy Characteristics'!$C:$C,0))),"",INDEX('Policy Characteristics'!K:K,MATCH($C413,'Policy Characteristics'!$C:$C,0)))</f>
        <v/>
      </c>
      <c r="R413" s="357" t="str">
        <f>IF(ISBLANK(INDEX('Policy Characteristics'!L:L,MATCH($C413,'Policy Characteristics'!$C:$C,0))),"",INDEX('Policy Characteristics'!L:L,MATCH($C413,'Policy Characteristics'!$C:$C,0)))</f>
        <v/>
      </c>
    </row>
    <row r="414" spans="1:18" x14ac:dyDescent="0.35">
      <c r="A414" s="357" t="str">
        <f>IF(ISBLANK(INDEX('Policy Characteristics'!A:A,MATCH($C414,'Policy Characteristics'!$C:$C,0))),"",INDEX('Policy Characteristics'!A:A,MATCH($C414,'Policy Characteristics'!$C:$C,0)))</f>
        <v>Industry</v>
      </c>
      <c r="B414" s="357" t="str">
        <f>IF(ISBLANK(INDEX('Policy Characteristics'!B:B,MATCH($C414,'Policy Characteristics'!$C:$C,0))),"",INDEX('Policy Characteristics'!B:B,MATCH($C414,'Policy Characteristics'!$C:$C,0)))</f>
        <v>Carbon Capture and Sequestration</v>
      </c>
      <c r="C414" s="362" t="s">
        <v>3151</v>
      </c>
      <c r="D414" s="284" t="s">
        <v>3192</v>
      </c>
      <c r="E414" s="285" t="s">
        <v>3154</v>
      </c>
      <c r="F414" s="194" t="s">
        <v>3217</v>
      </c>
      <c r="G414" s="53" t="s">
        <v>3155</v>
      </c>
      <c r="H414" s="54">
        <v>908</v>
      </c>
      <c r="I414" s="9" t="s">
        <v>45</v>
      </c>
      <c r="J414" s="359" t="str">
        <f>IF(ISBLANK(INDEX('Policy Characteristics'!D:D,MATCH($C414,'Policy Characteristics'!$C:$C,0))),"",INDEX('Policy Characteristics'!D:D,MATCH($C414,'Policy Characteristics'!$C:$C,0)))</f>
        <v>Industry CCS</v>
      </c>
      <c r="K414" s="357" t="str">
        <f>IF(ISBLANK(INDEX('Policy Characteristics'!E:E,MATCH($C414,'Policy Characteristics'!$C:$C,0))),"",INDEX('Policy Characteristics'!E:E,MATCH($C414,'Policy Characteristics'!$C:$C,0)))</f>
        <v>indst CCS</v>
      </c>
      <c r="L414" s="379">
        <f>IF(ISBLANK(INDEX('Policy Characteristics'!F:F,MATCH($C414,'Policy Characteristics'!$C:$C,0))),"",INDEX('Policy Characteristics'!F:F,MATCH($C414,'Policy Characteristics'!$C:$C,0)))</f>
        <v>0</v>
      </c>
      <c r="M414" s="379">
        <f>IF(ISBLANK(INDEX('Policy Characteristics'!G:G,MATCH($C414,'Policy Characteristics'!$C:$C,0))),"",INDEX('Policy Characteristics'!G:G,MATCH($C414,'Policy Characteristics'!$C:$C,0)))</f>
        <v>1</v>
      </c>
      <c r="N414" s="379">
        <f>IF(ISBLANK(INDEX('Policy Characteristics'!H:H,MATCH($C414,'Policy Characteristics'!$C:$C,0))),"",INDEX('Policy Characteristics'!H:H,MATCH($C414,'Policy Characteristics'!$C:$C,0)))</f>
        <v>0.01</v>
      </c>
      <c r="O414" s="357" t="str">
        <f>IF(ISBLANK(INDEX('Policy Characteristics'!I:I,MATCH($C414,'Policy Characteristics'!$C:$C,0))),"",INDEX('Policy Characteristics'!I:I,MATCH($C414,'Policy Characteristics'!$C:$C,0)))</f>
        <v>% of CO2 captured</v>
      </c>
      <c r="P414" s="357" t="str">
        <f>IF(ISBLANK(INDEX('Policy Characteristics'!J:J,MATCH($C414,'Policy Characteristics'!$C:$C,0))),"",INDEX('Policy Characteristics'!J:J,MATCH($C414,'Policy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4" s="357" t="str">
        <f>IF(ISBLANK(INDEX('Policy Characteristics'!K:K,MATCH($C414,'Policy Characteristics'!$C:$C,0))),"",INDEX('Policy Characteristics'!K:K,MATCH($C414,'Policy Characteristics'!$C:$C,0)))</f>
        <v>ccs.html#ccs</v>
      </c>
      <c r="R414" s="357" t="str">
        <f>IF(ISBLANK(INDEX('Policy Characteristics'!L:L,MATCH($C414,'Policy Characteristics'!$C:$C,0))),"",INDEX('Policy Characteristics'!L:L,MATCH($C414,'Policy Characteristics'!$C:$C,0)))</f>
        <v>carbon-capture-and-sequestration.html</v>
      </c>
    </row>
    <row r="415" spans="1:18" x14ac:dyDescent="0.35">
      <c r="A415" s="357" t="str">
        <f>IF(ISBLANK(INDEX('Policy Characteristics'!A:A,MATCH($C415,'Policy Characteristics'!$C:$C,0))),"",INDEX('Policy Characteristics'!A:A,MATCH($C415,'Policy Characteristics'!$C:$C,0)))</f>
        <v>Industry</v>
      </c>
      <c r="B415" s="357" t="str">
        <f>IF(ISBLANK(INDEX('Policy Characteristics'!B:B,MATCH($C415,'Policy Characteristics'!$C:$C,0))),"",INDEX('Policy Characteristics'!B:B,MATCH($C415,'Policy Characteristics'!$C:$C,0)))</f>
        <v>Carbon Capture and Sequestration</v>
      </c>
      <c r="C415" s="361" t="str">
        <f t="shared" ref="C415:C430" si="29">C$414</f>
        <v>Industry Sector Fraction of Potential Additional CCS Achieved</v>
      </c>
      <c r="D415" s="284" t="s">
        <v>3192</v>
      </c>
      <c r="E415" s="285" t="s">
        <v>2612</v>
      </c>
      <c r="F415" s="194" t="s">
        <v>3217</v>
      </c>
      <c r="G415" s="53" t="s">
        <v>3156</v>
      </c>
      <c r="H415" s="54">
        <v>909</v>
      </c>
      <c r="I415" s="9" t="s">
        <v>45</v>
      </c>
      <c r="J415" s="359" t="str">
        <f>IF(ISBLANK(INDEX('Policy Characteristics'!D:D,MATCH($C415,'Policy Characteristics'!$C:$C,0))),"",INDEX('Policy Characteristics'!D:D,MATCH($C415,'Policy Characteristics'!$C:$C,0)))</f>
        <v>Industry CCS</v>
      </c>
      <c r="K415" s="357" t="str">
        <f>IF(ISBLANK(INDEX('Policy Characteristics'!E:E,MATCH($C415,'Policy Characteristics'!$C:$C,0))),"",INDEX('Policy Characteristics'!E:E,MATCH($C415,'Policy Characteristics'!$C:$C,0)))</f>
        <v>indst CCS</v>
      </c>
      <c r="L415" s="379">
        <f>IF(ISBLANK(INDEX('Policy Characteristics'!F:F,MATCH($C415,'Policy Characteristics'!$C:$C,0))),"",INDEX('Policy Characteristics'!F:F,MATCH($C415,'Policy Characteristics'!$C:$C,0)))</f>
        <v>0</v>
      </c>
      <c r="M415" s="379">
        <f>IF(ISBLANK(INDEX('Policy Characteristics'!G:G,MATCH($C415,'Policy Characteristics'!$C:$C,0))),"",INDEX('Policy Characteristics'!G:G,MATCH($C415,'Policy Characteristics'!$C:$C,0)))</f>
        <v>1</v>
      </c>
      <c r="N415" s="379">
        <f>IF(ISBLANK(INDEX('Policy Characteristics'!H:H,MATCH($C415,'Policy Characteristics'!$C:$C,0))),"",INDEX('Policy Characteristics'!H:H,MATCH($C415,'Policy Characteristics'!$C:$C,0)))</f>
        <v>0.01</v>
      </c>
      <c r="O415" s="357" t="str">
        <f>IF(ISBLANK(INDEX('Policy Characteristics'!I:I,MATCH($C415,'Policy Characteristics'!$C:$C,0))),"",INDEX('Policy Characteristics'!I:I,MATCH($C415,'Policy Characteristics'!$C:$C,0)))</f>
        <v>% of CO2 captured</v>
      </c>
      <c r="P415" s="357" t="str">
        <f>IF(ISBLANK(INDEX('Policy Characteristics'!J:J,MATCH($C415,'Policy Characteristics'!$C:$C,0))),"",INDEX('Policy Characteristics'!J:J,MATCH($C415,'Policy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5" s="357" t="str">
        <f>IF(ISBLANK(INDEX('Policy Characteristics'!K:K,MATCH($C415,'Policy Characteristics'!$C:$C,0))),"",INDEX('Policy Characteristics'!K:K,MATCH($C415,'Policy Characteristics'!$C:$C,0)))</f>
        <v>ccs.html#ccs</v>
      </c>
      <c r="R415" s="357" t="str">
        <f>IF(ISBLANK(INDEX('Policy Characteristics'!L:L,MATCH($C415,'Policy Characteristics'!$C:$C,0))),"",INDEX('Policy Characteristics'!L:L,MATCH($C415,'Policy Characteristics'!$C:$C,0)))</f>
        <v>carbon-capture-and-sequestration.html</v>
      </c>
    </row>
    <row r="416" spans="1:18" x14ac:dyDescent="0.35">
      <c r="A416" s="357" t="str">
        <f>IF(ISBLANK(INDEX('Policy Characteristics'!A:A,MATCH($C416,'Policy Characteristics'!$C:$C,0))),"",INDEX('Policy Characteristics'!A:A,MATCH($C416,'Policy Characteristics'!$C:$C,0)))</f>
        <v>Industry</v>
      </c>
      <c r="B416" s="357" t="str">
        <f>IF(ISBLANK(INDEX('Policy Characteristics'!B:B,MATCH($C416,'Policy Characteristics'!$C:$C,0))),"",INDEX('Policy Characteristics'!B:B,MATCH($C416,'Policy Characteristics'!$C:$C,0)))</f>
        <v>Carbon Capture and Sequestration</v>
      </c>
      <c r="C416" s="361" t="str">
        <f t="shared" si="29"/>
        <v>Industry Sector Fraction of Potential Additional CCS Achieved</v>
      </c>
      <c r="D416" s="285" t="s">
        <v>3193</v>
      </c>
      <c r="E416" s="285" t="s">
        <v>3154</v>
      </c>
      <c r="F416" s="194" t="s">
        <v>2855</v>
      </c>
      <c r="G416" s="53" t="s">
        <v>3155</v>
      </c>
      <c r="H416" s="54">
        <v>910</v>
      </c>
      <c r="I416" s="9" t="s">
        <v>45</v>
      </c>
      <c r="J416" s="359" t="str">
        <f>IF(ISBLANK(INDEX('Policy Characteristics'!D:D,MATCH($C416,'Policy Characteristics'!$C:$C,0))),"",INDEX('Policy Characteristics'!D:D,MATCH($C416,'Policy Characteristics'!$C:$C,0)))</f>
        <v>Industry CCS</v>
      </c>
      <c r="K416" s="357" t="str">
        <f>IF(ISBLANK(INDEX('Policy Characteristics'!E:E,MATCH($C416,'Policy Characteristics'!$C:$C,0))),"",INDEX('Policy Characteristics'!E:E,MATCH($C416,'Policy Characteristics'!$C:$C,0)))</f>
        <v>indst CCS</v>
      </c>
      <c r="L416" s="379">
        <f>IF(ISBLANK(INDEX('Policy Characteristics'!F:F,MATCH($C416,'Policy Characteristics'!$C:$C,0))),"",INDEX('Policy Characteristics'!F:F,MATCH($C416,'Policy Characteristics'!$C:$C,0)))</f>
        <v>0</v>
      </c>
      <c r="M416" s="379">
        <f>IF(ISBLANK(INDEX('Policy Characteristics'!G:G,MATCH($C416,'Policy Characteristics'!$C:$C,0))),"",INDEX('Policy Characteristics'!G:G,MATCH($C416,'Policy Characteristics'!$C:$C,0)))</f>
        <v>1</v>
      </c>
      <c r="N416" s="379">
        <f>IF(ISBLANK(INDEX('Policy Characteristics'!H:H,MATCH($C416,'Policy Characteristics'!$C:$C,0))),"",INDEX('Policy Characteristics'!H:H,MATCH($C416,'Policy Characteristics'!$C:$C,0)))</f>
        <v>0.01</v>
      </c>
      <c r="O416" s="357" t="str">
        <f>IF(ISBLANK(INDEX('Policy Characteristics'!I:I,MATCH($C416,'Policy Characteristics'!$C:$C,0))),"",INDEX('Policy Characteristics'!I:I,MATCH($C416,'Policy Characteristics'!$C:$C,0)))</f>
        <v>% of CO2 captured</v>
      </c>
      <c r="P416" s="357" t="str">
        <f>IF(ISBLANK(INDEX('Policy Characteristics'!J:J,MATCH($C416,'Policy Characteristics'!$C:$C,0))),"",INDEX('Policy Characteristics'!J:J,MATCH($C416,'Policy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6" s="357" t="str">
        <f>IF(ISBLANK(INDEX('Policy Characteristics'!K:K,MATCH($C416,'Policy Characteristics'!$C:$C,0))),"",INDEX('Policy Characteristics'!K:K,MATCH($C416,'Policy Characteristics'!$C:$C,0)))</f>
        <v>ccs.html#ccs</v>
      </c>
      <c r="R416" s="357" t="str">
        <f>IF(ISBLANK(INDEX('Policy Characteristics'!L:L,MATCH($C416,'Policy Characteristics'!$C:$C,0))),"",INDEX('Policy Characteristics'!L:L,MATCH($C416,'Policy Characteristics'!$C:$C,0)))</f>
        <v>carbon-capture-and-sequestration.html</v>
      </c>
    </row>
    <row r="417" spans="1:18" x14ac:dyDescent="0.35">
      <c r="A417" s="357" t="str">
        <f>IF(ISBLANK(INDEX('Policy Characteristics'!A:A,MATCH($C417,'Policy Characteristics'!$C:$C,0))),"",INDEX('Policy Characteristics'!A:A,MATCH($C417,'Policy Characteristics'!$C:$C,0)))</f>
        <v>Industry</v>
      </c>
      <c r="B417" s="357" t="str">
        <f>IF(ISBLANK(INDEX('Policy Characteristics'!B:B,MATCH($C417,'Policy Characteristics'!$C:$C,0))),"",INDEX('Policy Characteristics'!B:B,MATCH($C417,'Policy Characteristics'!$C:$C,0)))</f>
        <v>Carbon Capture and Sequestration</v>
      </c>
      <c r="C417" s="361" t="str">
        <f t="shared" si="29"/>
        <v>Industry Sector Fraction of Potential Additional CCS Achieved</v>
      </c>
      <c r="D417" s="285" t="s">
        <v>3193</v>
      </c>
      <c r="E417" s="285" t="s">
        <v>2612</v>
      </c>
      <c r="F417" s="194" t="s">
        <v>2855</v>
      </c>
      <c r="G417" s="53" t="s">
        <v>3156</v>
      </c>
      <c r="H417" s="54">
        <v>911</v>
      </c>
      <c r="I417" s="9" t="s">
        <v>45</v>
      </c>
      <c r="J417" s="359" t="str">
        <f>IF(ISBLANK(INDEX('Policy Characteristics'!D:D,MATCH($C417,'Policy Characteristics'!$C:$C,0))),"",INDEX('Policy Characteristics'!D:D,MATCH($C417,'Policy Characteristics'!$C:$C,0)))</f>
        <v>Industry CCS</v>
      </c>
      <c r="K417" s="357" t="str">
        <f>IF(ISBLANK(INDEX('Policy Characteristics'!E:E,MATCH($C417,'Policy Characteristics'!$C:$C,0))),"",INDEX('Policy Characteristics'!E:E,MATCH($C417,'Policy Characteristics'!$C:$C,0)))</f>
        <v>indst CCS</v>
      </c>
      <c r="L417" s="379">
        <f>IF(ISBLANK(INDEX('Policy Characteristics'!F:F,MATCH($C417,'Policy Characteristics'!$C:$C,0))),"",INDEX('Policy Characteristics'!F:F,MATCH($C417,'Policy Characteristics'!$C:$C,0)))</f>
        <v>0</v>
      </c>
      <c r="M417" s="379">
        <f>IF(ISBLANK(INDEX('Policy Characteristics'!G:G,MATCH($C417,'Policy Characteristics'!$C:$C,0))),"",INDEX('Policy Characteristics'!G:G,MATCH($C417,'Policy Characteristics'!$C:$C,0)))</f>
        <v>1</v>
      </c>
      <c r="N417" s="379">
        <f>IF(ISBLANK(INDEX('Policy Characteristics'!H:H,MATCH($C417,'Policy Characteristics'!$C:$C,0))),"",INDEX('Policy Characteristics'!H:H,MATCH($C417,'Policy Characteristics'!$C:$C,0)))</f>
        <v>0.01</v>
      </c>
      <c r="O417" s="357" t="str">
        <f>IF(ISBLANK(INDEX('Policy Characteristics'!I:I,MATCH($C417,'Policy Characteristics'!$C:$C,0))),"",INDEX('Policy Characteristics'!I:I,MATCH($C417,'Policy Characteristics'!$C:$C,0)))</f>
        <v>% of CO2 captured</v>
      </c>
      <c r="P417" s="357" t="str">
        <f>IF(ISBLANK(INDEX('Policy Characteristics'!J:J,MATCH($C417,'Policy Characteristics'!$C:$C,0))),"",INDEX('Policy Characteristics'!J:J,MATCH($C417,'Policy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7" s="357" t="str">
        <f>IF(ISBLANK(INDEX('Policy Characteristics'!K:K,MATCH($C417,'Policy Characteristics'!$C:$C,0))),"",INDEX('Policy Characteristics'!K:K,MATCH($C417,'Policy Characteristics'!$C:$C,0)))</f>
        <v>ccs.html#ccs</v>
      </c>
      <c r="R417" s="357" t="str">
        <f>IF(ISBLANK(INDEX('Policy Characteristics'!L:L,MATCH($C417,'Policy Characteristics'!$C:$C,0))),"",INDEX('Policy Characteristics'!L:L,MATCH($C417,'Policy Characteristics'!$C:$C,0)))</f>
        <v>carbon-capture-and-sequestration.html</v>
      </c>
    </row>
    <row r="418" spans="1:18" x14ac:dyDescent="0.35">
      <c r="A418" s="357" t="str">
        <f>IF(ISBLANK(INDEX('Policy Characteristics'!A:A,MATCH($C418,'Policy Characteristics'!$C:$C,0))),"",INDEX('Policy Characteristics'!A:A,MATCH($C418,'Policy Characteristics'!$C:$C,0)))</f>
        <v>Industry</v>
      </c>
      <c r="B418" s="357" t="str">
        <f>IF(ISBLANK(INDEX('Policy Characteristics'!B:B,MATCH($C418,'Policy Characteristics'!$C:$C,0))),"",INDEX('Policy Characteristics'!B:B,MATCH($C418,'Policy Characteristics'!$C:$C,0)))</f>
        <v>Carbon Capture and Sequestration</v>
      </c>
      <c r="C418" s="361" t="str">
        <f t="shared" si="29"/>
        <v>Industry Sector Fraction of Potential Additional CCS Achieved</v>
      </c>
      <c r="D418" s="285" t="s">
        <v>3194</v>
      </c>
      <c r="E418" s="285" t="s">
        <v>3154</v>
      </c>
      <c r="F418" s="194" t="s">
        <v>3158</v>
      </c>
      <c r="G418" s="53" t="s">
        <v>3155</v>
      </c>
      <c r="H418" s="54">
        <v>912</v>
      </c>
      <c r="I418" s="9" t="s">
        <v>45</v>
      </c>
      <c r="J418" s="359" t="str">
        <f>IF(ISBLANK(INDEX('Policy Characteristics'!D:D,MATCH($C418,'Policy Characteristics'!$C:$C,0))),"",INDEX('Policy Characteristics'!D:D,MATCH($C418,'Policy Characteristics'!$C:$C,0)))</f>
        <v>Industry CCS</v>
      </c>
      <c r="K418" s="357" t="str">
        <f>IF(ISBLANK(INDEX('Policy Characteristics'!E:E,MATCH($C418,'Policy Characteristics'!$C:$C,0))),"",INDEX('Policy Characteristics'!E:E,MATCH($C418,'Policy Characteristics'!$C:$C,0)))</f>
        <v>indst CCS</v>
      </c>
      <c r="L418" s="379">
        <f>IF(ISBLANK(INDEX('Policy Characteristics'!F:F,MATCH($C418,'Policy Characteristics'!$C:$C,0))),"",INDEX('Policy Characteristics'!F:F,MATCH($C418,'Policy Characteristics'!$C:$C,0)))</f>
        <v>0</v>
      </c>
      <c r="M418" s="379">
        <f>IF(ISBLANK(INDEX('Policy Characteristics'!G:G,MATCH($C418,'Policy Characteristics'!$C:$C,0))),"",INDEX('Policy Characteristics'!G:G,MATCH($C418,'Policy Characteristics'!$C:$C,0)))</f>
        <v>1</v>
      </c>
      <c r="N418" s="379">
        <f>IF(ISBLANK(INDEX('Policy Characteristics'!H:H,MATCH($C418,'Policy Characteristics'!$C:$C,0))),"",INDEX('Policy Characteristics'!H:H,MATCH($C418,'Policy Characteristics'!$C:$C,0)))</f>
        <v>0.01</v>
      </c>
      <c r="O418" s="357" t="str">
        <f>IF(ISBLANK(INDEX('Policy Characteristics'!I:I,MATCH($C418,'Policy Characteristics'!$C:$C,0))),"",INDEX('Policy Characteristics'!I:I,MATCH($C418,'Policy Characteristics'!$C:$C,0)))</f>
        <v>% of CO2 captured</v>
      </c>
      <c r="P418" s="357" t="str">
        <f>IF(ISBLANK(INDEX('Policy Characteristics'!J:J,MATCH($C418,'Policy Characteristics'!$C:$C,0))),"",INDEX('Policy Characteristics'!J:J,MATCH($C418,'Policy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8" s="357" t="str">
        <f>IF(ISBLANK(INDEX('Policy Characteristics'!K:K,MATCH($C418,'Policy Characteristics'!$C:$C,0))),"",INDEX('Policy Characteristics'!K:K,MATCH($C418,'Policy Characteristics'!$C:$C,0)))</f>
        <v>ccs.html#ccs</v>
      </c>
      <c r="R418" s="357" t="str">
        <f>IF(ISBLANK(INDEX('Policy Characteristics'!L:L,MATCH($C418,'Policy Characteristics'!$C:$C,0))),"",INDEX('Policy Characteristics'!L:L,MATCH($C418,'Policy Characteristics'!$C:$C,0)))</f>
        <v>carbon-capture-and-sequestration.html</v>
      </c>
    </row>
    <row r="419" spans="1:18" x14ac:dyDescent="0.35">
      <c r="A419" s="357" t="str">
        <f>IF(ISBLANK(INDEX('Policy Characteristics'!A:A,MATCH($C419,'Policy Characteristics'!$C:$C,0))),"",INDEX('Policy Characteristics'!A:A,MATCH($C419,'Policy Characteristics'!$C:$C,0)))</f>
        <v>Industry</v>
      </c>
      <c r="B419" s="357" t="str">
        <f>IF(ISBLANK(INDEX('Policy Characteristics'!B:B,MATCH($C419,'Policy Characteristics'!$C:$C,0))),"",INDEX('Policy Characteristics'!B:B,MATCH($C419,'Policy Characteristics'!$C:$C,0)))</f>
        <v>Carbon Capture and Sequestration</v>
      </c>
      <c r="C419" s="361" t="str">
        <f t="shared" si="29"/>
        <v>Industry Sector Fraction of Potential Additional CCS Achieved</v>
      </c>
      <c r="D419" s="285" t="s">
        <v>3194</v>
      </c>
      <c r="E419" s="285" t="s">
        <v>2612</v>
      </c>
      <c r="F419" s="194" t="s">
        <v>3158</v>
      </c>
      <c r="G419" s="53" t="s">
        <v>3156</v>
      </c>
      <c r="H419" s="54">
        <v>913</v>
      </c>
      <c r="I419" s="9" t="s">
        <v>45</v>
      </c>
      <c r="J419" s="359" t="str">
        <f>IF(ISBLANK(INDEX('Policy Characteristics'!D:D,MATCH($C419,'Policy Characteristics'!$C:$C,0))),"",INDEX('Policy Characteristics'!D:D,MATCH($C419,'Policy Characteristics'!$C:$C,0)))</f>
        <v>Industry CCS</v>
      </c>
      <c r="K419" s="357" t="str">
        <f>IF(ISBLANK(INDEX('Policy Characteristics'!E:E,MATCH($C419,'Policy Characteristics'!$C:$C,0))),"",INDEX('Policy Characteristics'!E:E,MATCH($C419,'Policy Characteristics'!$C:$C,0)))</f>
        <v>indst CCS</v>
      </c>
      <c r="L419" s="379">
        <f>IF(ISBLANK(INDEX('Policy Characteristics'!F:F,MATCH($C419,'Policy Characteristics'!$C:$C,0))),"",INDEX('Policy Characteristics'!F:F,MATCH($C419,'Policy Characteristics'!$C:$C,0)))</f>
        <v>0</v>
      </c>
      <c r="M419" s="379">
        <f>IF(ISBLANK(INDEX('Policy Characteristics'!G:G,MATCH($C419,'Policy Characteristics'!$C:$C,0))),"",INDEX('Policy Characteristics'!G:G,MATCH($C419,'Policy Characteristics'!$C:$C,0)))</f>
        <v>1</v>
      </c>
      <c r="N419" s="379">
        <f>IF(ISBLANK(INDEX('Policy Characteristics'!H:H,MATCH($C419,'Policy Characteristics'!$C:$C,0))),"",INDEX('Policy Characteristics'!H:H,MATCH($C419,'Policy Characteristics'!$C:$C,0)))</f>
        <v>0.01</v>
      </c>
      <c r="O419" s="357" t="str">
        <f>IF(ISBLANK(INDEX('Policy Characteristics'!I:I,MATCH($C419,'Policy Characteristics'!$C:$C,0))),"",INDEX('Policy Characteristics'!I:I,MATCH($C419,'Policy Characteristics'!$C:$C,0)))</f>
        <v>% of CO2 captured</v>
      </c>
      <c r="P419" s="357" t="str">
        <f>IF(ISBLANK(INDEX('Policy Characteristics'!J:J,MATCH($C419,'Policy Characteristics'!$C:$C,0))),"",INDEX('Policy Characteristics'!J:J,MATCH($C419,'Policy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9" s="357" t="str">
        <f>IF(ISBLANK(INDEX('Policy Characteristics'!K:K,MATCH($C419,'Policy Characteristics'!$C:$C,0))),"",INDEX('Policy Characteristics'!K:K,MATCH($C419,'Policy Characteristics'!$C:$C,0)))</f>
        <v>ccs.html#ccs</v>
      </c>
      <c r="R419" s="357" t="str">
        <f>IF(ISBLANK(INDEX('Policy Characteristics'!L:L,MATCH($C419,'Policy Characteristics'!$C:$C,0))),"",INDEX('Policy Characteristics'!L:L,MATCH($C419,'Policy Characteristics'!$C:$C,0)))</f>
        <v>carbon-capture-and-sequestration.html</v>
      </c>
    </row>
    <row r="420" spans="1:18" x14ac:dyDescent="0.35">
      <c r="A420" s="357" t="str">
        <f>IF(ISBLANK(INDEX('Policy Characteristics'!A:A,MATCH($C420,'Policy Characteristics'!$C:$C,0))),"",INDEX('Policy Characteristics'!A:A,MATCH($C420,'Policy Characteristics'!$C:$C,0)))</f>
        <v>Industry</v>
      </c>
      <c r="B420" s="357" t="str">
        <f>IF(ISBLANK(INDEX('Policy Characteristics'!B:B,MATCH($C420,'Policy Characteristics'!$C:$C,0))),"",INDEX('Policy Characteristics'!B:B,MATCH($C420,'Policy Characteristics'!$C:$C,0)))</f>
        <v>Carbon Capture and Sequestration</v>
      </c>
      <c r="C420" s="361" t="str">
        <f t="shared" si="29"/>
        <v>Industry Sector Fraction of Potential Additional CCS Achieved</v>
      </c>
      <c r="D420" s="285" t="s">
        <v>3195</v>
      </c>
      <c r="E420" s="285" t="s">
        <v>3154</v>
      </c>
      <c r="F420" s="194" t="s">
        <v>3159</v>
      </c>
      <c r="G420" s="53" t="s">
        <v>3155</v>
      </c>
      <c r="H420" s="54">
        <v>914</v>
      </c>
      <c r="I420" s="9" t="s">
        <v>45</v>
      </c>
      <c r="J420" s="359" t="str">
        <f>IF(ISBLANK(INDEX('Policy Characteristics'!D:D,MATCH($C420,'Policy Characteristics'!$C:$C,0))),"",INDEX('Policy Characteristics'!D:D,MATCH($C420,'Policy Characteristics'!$C:$C,0)))</f>
        <v>Industry CCS</v>
      </c>
      <c r="K420" s="357" t="str">
        <f>IF(ISBLANK(INDEX('Policy Characteristics'!E:E,MATCH($C420,'Policy Characteristics'!$C:$C,0))),"",INDEX('Policy Characteristics'!E:E,MATCH($C420,'Policy Characteristics'!$C:$C,0)))</f>
        <v>indst CCS</v>
      </c>
      <c r="L420" s="379">
        <f>IF(ISBLANK(INDEX('Policy Characteristics'!F:F,MATCH($C420,'Policy Characteristics'!$C:$C,0))),"",INDEX('Policy Characteristics'!F:F,MATCH($C420,'Policy Characteristics'!$C:$C,0)))</f>
        <v>0</v>
      </c>
      <c r="M420" s="379">
        <f>IF(ISBLANK(INDEX('Policy Characteristics'!G:G,MATCH($C420,'Policy Characteristics'!$C:$C,0))),"",INDEX('Policy Characteristics'!G:G,MATCH($C420,'Policy Characteristics'!$C:$C,0)))</f>
        <v>1</v>
      </c>
      <c r="N420" s="379">
        <f>IF(ISBLANK(INDEX('Policy Characteristics'!H:H,MATCH($C420,'Policy Characteristics'!$C:$C,0))),"",INDEX('Policy Characteristics'!H:H,MATCH($C420,'Policy Characteristics'!$C:$C,0)))</f>
        <v>0.01</v>
      </c>
      <c r="O420" s="357" t="str">
        <f>IF(ISBLANK(INDEX('Policy Characteristics'!I:I,MATCH($C420,'Policy Characteristics'!$C:$C,0))),"",INDEX('Policy Characteristics'!I:I,MATCH($C420,'Policy Characteristics'!$C:$C,0)))</f>
        <v>% of CO2 captured</v>
      </c>
      <c r="P420" s="357" t="str">
        <f>IF(ISBLANK(INDEX('Policy Characteristics'!J:J,MATCH($C420,'Policy Characteristics'!$C:$C,0))),"",INDEX('Policy Characteristics'!J:J,MATCH($C420,'Policy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0" s="357" t="str">
        <f>IF(ISBLANK(INDEX('Policy Characteristics'!K:K,MATCH($C420,'Policy Characteristics'!$C:$C,0))),"",INDEX('Policy Characteristics'!K:K,MATCH($C420,'Policy Characteristics'!$C:$C,0)))</f>
        <v>ccs.html#ccs</v>
      </c>
      <c r="R420" s="357" t="str">
        <f>IF(ISBLANK(INDEX('Policy Characteristics'!L:L,MATCH($C420,'Policy Characteristics'!$C:$C,0))),"",INDEX('Policy Characteristics'!L:L,MATCH($C420,'Policy Characteristics'!$C:$C,0)))</f>
        <v>carbon-capture-and-sequestration.html</v>
      </c>
    </row>
    <row r="421" spans="1:18" x14ac:dyDescent="0.35">
      <c r="A421" s="357" t="str">
        <f>IF(ISBLANK(INDEX('Policy Characteristics'!A:A,MATCH($C421,'Policy Characteristics'!$C:$C,0))),"",INDEX('Policy Characteristics'!A:A,MATCH($C421,'Policy Characteristics'!$C:$C,0)))</f>
        <v>Industry</v>
      </c>
      <c r="B421" s="357" t="str">
        <f>IF(ISBLANK(INDEX('Policy Characteristics'!B:B,MATCH($C421,'Policy Characteristics'!$C:$C,0))),"",INDEX('Policy Characteristics'!B:B,MATCH($C421,'Policy Characteristics'!$C:$C,0)))</f>
        <v>Carbon Capture and Sequestration</v>
      </c>
      <c r="C421" s="361" t="str">
        <f t="shared" si="29"/>
        <v>Industry Sector Fraction of Potential Additional CCS Achieved</v>
      </c>
      <c r="D421" s="285" t="s">
        <v>3195</v>
      </c>
      <c r="E421" s="285" t="s">
        <v>2612</v>
      </c>
      <c r="F421" s="194" t="s">
        <v>3159</v>
      </c>
      <c r="G421" s="53" t="s">
        <v>3156</v>
      </c>
      <c r="H421" s="54">
        <v>915</v>
      </c>
      <c r="I421" s="9" t="s">
        <v>45</v>
      </c>
      <c r="J421" s="359" t="str">
        <f>IF(ISBLANK(INDEX('Policy Characteristics'!D:D,MATCH($C421,'Policy Characteristics'!$C:$C,0))),"",INDEX('Policy Characteristics'!D:D,MATCH($C421,'Policy Characteristics'!$C:$C,0)))</f>
        <v>Industry CCS</v>
      </c>
      <c r="K421" s="357" t="str">
        <f>IF(ISBLANK(INDEX('Policy Characteristics'!E:E,MATCH($C421,'Policy Characteristics'!$C:$C,0))),"",INDEX('Policy Characteristics'!E:E,MATCH($C421,'Policy Characteristics'!$C:$C,0)))</f>
        <v>indst CCS</v>
      </c>
      <c r="L421" s="379">
        <f>IF(ISBLANK(INDEX('Policy Characteristics'!F:F,MATCH($C421,'Policy Characteristics'!$C:$C,0))),"",INDEX('Policy Characteristics'!F:F,MATCH($C421,'Policy Characteristics'!$C:$C,0)))</f>
        <v>0</v>
      </c>
      <c r="M421" s="379">
        <f>IF(ISBLANK(INDEX('Policy Characteristics'!G:G,MATCH($C421,'Policy Characteristics'!$C:$C,0))),"",INDEX('Policy Characteristics'!G:G,MATCH($C421,'Policy Characteristics'!$C:$C,0)))</f>
        <v>1</v>
      </c>
      <c r="N421" s="379">
        <f>IF(ISBLANK(INDEX('Policy Characteristics'!H:H,MATCH($C421,'Policy Characteristics'!$C:$C,0))),"",INDEX('Policy Characteristics'!H:H,MATCH($C421,'Policy Characteristics'!$C:$C,0)))</f>
        <v>0.01</v>
      </c>
      <c r="O421" s="357" t="str">
        <f>IF(ISBLANK(INDEX('Policy Characteristics'!I:I,MATCH($C421,'Policy Characteristics'!$C:$C,0))),"",INDEX('Policy Characteristics'!I:I,MATCH($C421,'Policy Characteristics'!$C:$C,0)))</f>
        <v>% of CO2 captured</v>
      </c>
      <c r="P421" s="357" t="str">
        <f>IF(ISBLANK(INDEX('Policy Characteristics'!J:J,MATCH($C421,'Policy Characteristics'!$C:$C,0))),"",INDEX('Policy Characteristics'!J:J,MATCH($C421,'Policy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1" s="357" t="str">
        <f>IF(ISBLANK(INDEX('Policy Characteristics'!K:K,MATCH($C421,'Policy Characteristics'!$C:$C,0))),"",INDEX('Policy Characteristics'!K:K,MATCH($C421,'Policy Characteristics'!$C:$C,0)))</f>
        <v>ccs.html#ccs</v>
      </c>
      <c r="R421" s="357" t="str">
        <f>IF(ISBLANK(INDEX('Policy Characteristics'!L:L,MATCH($C421,'Policy Characteristics'!$C:$C,0))),"",INDEX('Policy Characteristics'!L:L,MATCH($C421,'Policy Characteristics'!$C:$C,0)))</f>
        <v>carbon-capture-and-sequestration.html</v>
      </c>
    </row>
    <row r="422" spans="1:18" x14ac:dyDescent="0.35">
      <c r="A422" s="357" t="str">
        <f>IF(ISBLANK(INDEX('Policy Characteristics'!A:A,MATCH($C422,'Policy Characteristics'!$C:$C,0))),"",INDEX('Policy Characteristics'!A:A,MATCH($C422,'Policy Characteristics'!$C:$C,0)))</f>
        <v>Industry</v>
      </c>
      <c r="B422" s="357" t="str">
        <f>IF(ISBLANK(INDEX('Policy Characteristics'!B:B,MATCH($C422,'Policy Characteristics'!$C:$C,0))),"",INDEX('Policy Characteristics'!B:B,MATCH($C422,'Policy Characteristics'!$C:$C,0)))</f>
        <v>Carbon Capture and Sequestration</v>
      </c>
      <c r="C422" s="361" t="str">
        <f t="shared" si="29"/>
        <v>Industry Sector Fraction of Potential Additional CCS Achieved</v>
      </c>
      <c r="D422" s="285" t="s">
        <v>3196</v>
      </c>
      <c r="E422" s="285" t="s">
        <v>3154</v>
      </c>
      <c r="F422" s="194" t="s">
        <v>3160</v>
      </c>
      <c r="G422" s="53" t="s">
        <v>3155</v>
      </c>
      <c r="H422" s="54">
        <v>916</v>
      </c>
      <c r="I422" s="53" t="s">
        <v>44</v>
      </c>
      <c r="J422" s="359" t="str">
        <f>IF(ISBLANK(INDEX('Policy Characteristics'!D:D,MATCH($C422,'Policy Characteristics'!$C:$C,0))),"",INDEX('Policy Characteristics'!D:D,MATCH($C422,'Policy Characteristics'!$C:$C,0)))</f>
        <v>Industry CCS</v>
      </c>
      <c r="K422" s="357" t="str">
        <f>IF(ISBLANK(INDEX('Policy Characteristics'!E:E,MATCH($C422,'Policy Characteristics'!$C:$C,0))),"",INDEX('Policy Characteristics'!E:E,MATCH($C422,'Policy Characteristics'!$C:$C,0)))</f>
        <v>indst CCS</v>
      </c>
      <c r="L422" s="379">
        <f>IF(ISBLANK(INDEX('Policy Characteristics'!F:F,MATCH($C422,'Policy Characteristics'!$C:$C,0))),"",INDEX('Policy Characteristics'!F:F,MATCH($C422,'Policy Characteristics'!$C:$C,0)))</f>
        <v>0</v>
      </c>
      <c r="M422" s="379">
        <f>IF(ISBLANK(INDEX('Policy Characteristics'!G:G,MATCH($C422,'Policy Characteristics'!$C:$C,0))),"",INDEX('Policy Characteristics'!G:G,MATCH($C422,'Policy Characteristics'!$C:$C,0)))</f>
        <v>1</v>
      </c>
      <c r="N422" s="379">
        <f>IF(ISBLANK(INDEX('Policy Characteristics'!H:H,MATCH($C422,'Policy Characteristics'!$C:$C,0))),"",INDEX('Policy Characteristics'!H:H,MATCH($C422,'Policy Characteristics'!$C:$C,0)))</f>
        <v>0.01</v>
      </c>
      <c r="O422" s="357" t="str">
        <f>IF(ISBLANK(INDEX('Policy Characteristics'!I:I,MATCH($C422,'Policy Characteristics'!$C:$C,0))),"",INDEX('Policy Characteristics'!I:I,MATCH($C422,'Policy Characteristics'!$C:$C,0)))</f>
        <v>% of CO2 captured</v>
      </c>
      <c r="P422" s="357" t="str">
        <f>IF(ISBLANK(INDEX('Policy Characteristics'!J:J,MATCH($C422,'Policy Characteristics'!$C:$C,0))),"",INDEX('Policy Characteristics'!J:J,MATCH($C422,'Policy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2" s="357" t="str">
        <f>IF(ISBLANK(INDEX('Policy Characteristics'!K:K,MATCH($C422,'Policy Characteristics'!$C:$C,0))),"",INDEX('Policy Characteristics'!K:K,MATCH($C422,'Policy Characteristics'!$C:$C,0)))</f>
        <v>ccs.html#ccs</v>
      </c>
      <c r="R422" s="357" t="str">
        <f>IF(ISBLANK(INDEX('Policy Characteristics'!L:L,MATCH($C422,'Policy Characteristics'!$C:$C,0))),"",INDEX('Policy Characteristics'!L:L,MATCH($C422,'Policy Characteristics'!$C:$C,0)))</f>
        <v>carbon-capture-and-sequestration.html</v>
      </c>
    </row>
    <row r="423" spans="1:18" x14ac:dyDescent="0.35">
      <c r="A423" s="357" t="str">
        <f>IF(ISBLANK(INDEX('Policy Characteristics'!A:A,MATCH($C423,'Policy Characteristics'!$C:$C,0))),"",INDEX('Policy Characteristics'!A:A,MATCH($C423,'Policy Characteristics'!$C:$C,0)))</f>
        <v>Industry</v>
      </c>
      <c r="B423" s="357" t="str">
        <f>IF(ISBLANK(INDEX('Policy Characteristics'!B:B,MATCH($C423,'Policy Characteristics'!$C:$C,0))),"",INDEX('Policy Characteristics'!B:B,MATCH($C423,'Policy Characteristics'!$C:$C,0)))</f>
        <v>Carbon Capture and Sequestration</v>
      </c>
      <c r="C423" s="361" t="str">
        <f t="shared" si="29"/>
        <v>Industry Sector Fraction of Potential Additional CCS Achieved</v>
      </c>
      <c r="D423" s="285" t="s">
        <v>3196</v>
      </c>
      <c r="E423" s="285" t="s">
        <v>2612</v>
      </c>
      <c r="F423" s="194" t="s">
        <v>3160</v>
      </c>
      <c r="G423" s="53" t="s">
        <v>3156</v>
      </c>
      <c r="H423" s="54">
        <v>917</v>
      </c>
      <c r="I423" s="9" t="s">
        <v>45</v>
      </c>
      <c r="J423" s="359" t="str">
        <f>IF(ISBLANK(INDEX('Policy Characteristics'!D:D,MATCH($C423,'Policy Characteristics'!$C:$C,0))),"",INDEX('Policy Characteristics'!D:D,MATCH($C423,'Policy Characteristics'!$C:$C,0)))</f>
        <v>Industry CCS</v>
      </c>
      <c r="K423" s="357" t="str">
        <f>IF(ISBLANK(INDEX('Policy Characteristics'!E:E,MATCH($C423,'Policy Characteristics'!$C:$C,0))),"",INDEX('Policy Characteristics'!E:E,MATCH($C423,'Policy Characteristics'!$C:$C,0)))</f>
        <v>indst CCS</v>
      </c>
      <c r="L423" s="379">
        <f>IF(ISBLANK(INDEX('Policy Characteristics'!F:F,MATCH($C423,'Policy Characteristics'!$C:$C,0))),"",INDEX('Policy Characteristics'!F:F,MATCH($C423,'Policy Characteristics'!$C:$C,0)))</f>
        <v>0</v>
      </c>
      <c r="M423" s="379">
        <f>IF(ISBLANK(INDEX('Policy Characteristics'!G:G,MATCH($C423,'Policy Characteristics'!$C:$C,0))),"",INDEX('Policy Characteristics'!G:G,MATCH($C423,'Policy Characteristics'!$C:$C,0)))</f>
        <v>1</v>
      </c>
      <c r="N423" s="379">
        <f>IF(ISBLANK(INDEX('Policy Characteristics'!H:H,MATCH($C423,'Policy Characteristics'!$C:$C,0))),"",INDEX('Policy Characteristics'!H:H,MATCH($C423,'Policy Characteristics'!$C:$C,0)))</f>
        <v>0.01</v>
      </c>
      <c r="O423" s="357" t="str">
        <f>IF(ISBLANK(INDEX('Policy Characteristics'!I:I,MATCH($C423,'Policy Characteristics'!$C:$C,0))),"",INDEX('Policy Characteristics'!I:I,MATCH($C423,'Policy Characteristics'!$C:$C,0)))</f>
        <v>% of CO2 captured</v>
      </c>
      <c r="P423" s="357" t="str">
        <f>IF(ISBLANK(INDEX('Policy Characteristics'!J:J,MATCH($C423,'Policy Characteristics'!$C:$C,0))),"",INDEX('Policy Characteristics'!J:J,MATCH($C423,'Policy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3" s="357" t="str">
        <f>IF(ISBLANK(INDEX('Policy Characteristics'!K:K,MATCH($C423,'Policy Characteristics'!$C:$C,0))),"",INDEX('Policy Characteristics'!K:K,MATCH($C423,'Policy Characteristics'!$C:$C,0)))</f>
        <v>ccs.html#ccs</v>
      </c>
      <c r="R423" s="357" t="str">
        <f>IF(ISBLANK(INDEX('Policy Characteristics'!L:L,MATCH($C423,'Policy Characteristics'!$C:$C,0))),"",INDEX('Policy Characteristics'!L:L,MATCH($C423,'Policy Characteristics'!$C:$C,0)))</f>
        <v>carbon-capture-and-sequestration.html</v>
      </c>
    </row>
    <row r="424" spans="1:18" x14ac:dyDescent="0.35">
      <c r="A424" s="357" t="str">
        <f>IF(ISBLANK(INDEX('Policy Characteristics'!A:A,MATCH($C424,'Policy Characteristics'!$C:$C,0))),"",INDEX('Policy Characteristics'!A:A,MATCH($C424,'Policy Characteristics'!$C:$C,0)))</f>
        <v>Industry</v>
      </c>
      <c r="B424" s="357" t="str">
        <f>IF(ISBLANK(INDEX('Policy Characteristics'!B:B,MATCH($C424,'Policy Characteristics'!$C:$C,0))),"",INDEX('Policy Characteristics'!B:B,MATCH($C424,'Policy Characteristics'!$C:$C,0)))</f>
        <v>Carbon Capture and Sequestration</v>
      </c>
      <c r="C424" s="361" t="str">
        <f t="shared" si="29"/>
        <v>Industry Sector Fraction of Potential Additional CCS Achieved</v>
      </c>
      <c r="D424" s="285" t="s">
        <v>3197</v>
      </c>
      <c r="E424" s="285" t="s">
        <v>3154</v>
      </c>
      <c r="F424" s="194" t="s">
        <v>3161</v>
      </c>
      <c r="G424" s="53" t="s">
        <v>3155</v>
      </c>
      <c r="H424" s="54">
        <v>918</v>
      </c>
      <c r="I424" s="53" t="s">
        <v>44</v>
      </c>
      <c r="J424" s="359" t="str">
        <f>IF(ISBLANK(INDEX('Policy Characteristics'!D:D,MATCH($C424,'Policy Characteristics'!$C:$C,0))),"",INDEX('Policy Characteristics'!D:D,MATCH($C424,'Policy Characteristics'!$C:$C,0)))</f>
        <v>Industry CCS</v>
      </c>
      <c r="K424" s="357" t="str">
        <f>IF(ISBLANK(INDEX('Policy Characteristics'!E:E,MATCH($C424,'Policy Characteristics'!$C:$C,0))),"",INDEX('Policy Characteristics'!E:E,MATCH($C424,'Policy Characteristics'!$C:$C,0)))</f>
        <v>indst CCS</v>
      </c>
      <c r="L424" s="379">
        <f>IF(ISBLANK(INDEX('Policy Characteristics'!F:F,MATCH($C424,'Policy Characteristics'!$C:$C,0))),"",INDEX('Policy Characteristics'!F:F,MATCH($C424,'Policy Characteristics'!$C:$C,0)))</f>
        <v>0</v>
      </c>
      <c r="M424" s="379">
        <f>IF(ISBLANK(INDEX('Policy Characteristics'!G:G,MATCH($C424,'Policy Characteristics'!$C:$C,0))),"",INDEX('Policy Characteristics'!G:G,MATCH($C424,'Policy Characteristics'!$C:$C,0)))</f>
        <v>1</v>
      </c>
      <c r="N424" s="379">
        <f>IF(ISBLANK(INDEX('Policy Characteristics'!H:H,MATCH($C424,'Policy Characteristics'!$C:$C,0))),"",INDEX('Policy Characteristics'!H:H,MATCH($C424,'Policy Characteristics'!$C:$C,0)))</f>
        <v>0.01</v>
      </c>
      <c r="O424" s="357" t="str">
        <f>IF(ISBLANK(INDEX('Policy Characteristics'!I:I,MATCH($C424,'Policy Characteristics'!$C:$C,0))),"",INDEX('Policy Characteristics'!I:I,MATCH($C424,'Policy Characteristics'!$C:$C,0)))</f>
        <v>% of CO2 captured</v>
      </c>
      <c r="P424" s="357" t="str">
        <f>IF(ISBLANK(INDEX('Policy Characteristics'!J:J,MATCH($C424,'Policy Characteristics'!$C:$C,0))),"",INDEX('Policy Characteristics'!J:J,MATCH($C424,'Policy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4" s="357" t="str">
        <f>IF(ISBLANK(INDEX('Policy Characteristics'!K:K,MATCH($C424,'Policy Characteristics'!$C:$C,0))),"",INDEX('Policy Characteristics'!K:K,MATCH($C424,'Policy Characteristics'!$C:$C,0)))</f>
        <v>ccs.html#ccs</v>
      </c>
      <c r="R424" s="357" t="str">
        <f>IF(ISBLANK(INDEX('Policy Characteristics'!L:L,MATCH($C424,'Policy Characteristics'!$C:$C,0))),"",INDEX('Policy Characteristics'!L:L,MATCH($C424,'Policy Characteristics'!$C:$C,0)))</f>
        <v>carbon-capture-and-sequestration.html</v>
      </c>
    </row>
    <row r="425" spans="1:18" x14ac:dyDescent="0.35">
      <c r="A425" s="357" t="str">
        <f>IF(ISBLANK(INDEX('Policy Characteristics'!A:A,MATCH($C425,'Policy Characteristics'!$C:$C,0))),"",INDEX('Policy Characteristics'!A:A,MATCH($C425,'Policy Characteristics'!$C:$C,0)))</f>
        <v>Industry</v>
      </c>
      <c r="B425" s="357" t="str">
        <f>IF(ISBLANK(INDEX('Policy Characteristics'!B:B,MATCH($C425,'Policy Characteristics'!$C:$C,0))),"",INDEX('Policy Characteristics'!B:B,MATCH($C425,'Policy Characteristics'!$C:$C,0)))</f>
        <v>Carbon Capture and Sequestration</v>
      </c>
      <c r="C425" s="361" t="str">
        <f t="shared" si="29"/>
        <v>Industry Sector Fraction of Potential Additional CCS Achieved</v>
      </c>
      <c r="D425" s="285" t="s">
        <v>3197</v>
      </c>
      <c r="E425" s="285" t="s">
        <v>2612</v>
      </c>
      <c r="F425" s="194" t="s">
        <v>3161</v>
      </c>
      <c r="G425" s="53" t="s">
        <v>3156</v>
      </c>
      <c r="H425" s="54">
        <v>919</v>
      </c>
      <c r="I425" s="9" t="s">
        <v>45</v>
      </c>
      <c r="J425" s="359" t="str">
        <f>IF(ISBLANK(INDEX('Policy Characteristics'!D:D,MATCH($C425,'Policy Characteristics'!$C:$C,0))),"",INDEX('Policy Characteristics'!D:D,MATCH($C425,'Policy Characteristics'!$C:$C,0)))</f>
        <v>Industry CCS</v>
      </c>
      <c r="K425" s="357" t="str">
        <f>IF(ISBLANK(INDEX('Policy Characteristics'!E:E,MATCH($C425,'Policy Characteristics'!$C:$C,0))),"",INDEX('Policy Characteristics'!E:E,MATCH($C425,'Policy Characteristics'!$C:$C,0)))</f>
        <v>indst CCS</v>
      </c>
      <c r="L425" s="379">
        <f>IF(ISBLANK(INDEX('Policy Characteristics'!F:F,MATCH($C425,'Policy Characteristics'!$C:$C,0))),"",INDEX('Policy Characteristics'!F:F,MATCH($C425,'Policy Characteristics'!$C:$C,0)))</f>
        <v>0</v>
      </c>
      <c r="M425" s="379">
        <f>IF(ISBLANK(INDEX('Policy Characteristics'!G:G,MATCH($C425,'Policy Characteristics'!$C:$C,0))),"",INDEX('Policy Characteristics'!G:G,MATCH($C425,'Policy Characteristics'!$C:$C,0)))</f>
        <v>1</v>
      </c>
      <c r="N425" s="379">
        <f>IF(ISBLANK(INDEX('Policy Characteristics'!H:H,MATCH($C425,'Policy Characteristics'!$C:$C,0))),"",INDEX('Policy Characteristics'!H:H,MATCH($C425,'Policy Characteristics'!$C:$C,0)))</f>
        <v>0.01</v>
      </c>
      <c r="O425" s="357" t="str">
        <f>IF(ISBLANK(INDEX('Policy Characteristics'!I:I,MATCH($C425,'Policy Characteristics'!$C:$C,0))),"",INDEX('Policy Characteristics'!I:I,MATCH($C425,'Policy Characteristics'!$C:$C,0)))</f>
        <v>% of CO2 captured</v>
      </c>
      <c r="P425" s="357" t="str">
        <f>IF(ISBLANK(INDEX('Policy Characteristics'!J:J,MATCH($C425,'Policy Characteristics'!$C:$C,0))),"",INDEX('Policy Characteristics'!J:J,MATCH($C425,'Policy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5" s="357" t="str">
        <f>IF(ISBLANK(INDEX('Policy Characteristics'!K:K,MATCH($C425,'Policy Characteristics'!$C:$C,0))),"",INDEX('Policy Characteristics'!K:K,MATCH($C425,'Policy Characteristics'!$C:$C,0)))</f>
        <v>ccs.html#ccs</v>
      </c>
      <c r="R425" s="357" t="str">
        <f>IF(ISBLANK(INDEX('Policy Characteristics'!L:L,MATCH($C425,'Policy Characteristics'!$C:$C,0))),"",INDEX('Policy Characteristics'!L:L,MATCH($C425,'Policy Characteristics'!$C:$C,0)))</f>
        <v>carbon-capture-and-sequestration.html</v>
      </c>
    </row>
    <row r="426" spans="1:18" x14ac:dyDescent="0.35">
      <c r="A426" s="357" t="str">
        <f>IF(ISBLANK(INDEX('Policy Characteristics'!A:A,MATCH($C426,'Policy Characteristics'!$C:$C,0))),"",INDEX('Policy Characteristics'!A:A,MATCH($C426,'Policy Characteristics'!$C:$C,0)))</f>
        <v>Industry</v>
      </c>
      <c r="B426" s="357" t="str">
        <f>IF(ISBLANK(INDEX('Policy Characteristics'!B:B,MATCH($C426,'Policy Characteristics'!$C:$C,0))),"",INDEX('Policy Characteristics'!B:B,MATCH($C426,'Policy Characteristics'!$C:$C,0)))</f>
        <v>Carbon Capture and Sequestration</v>
      </c>
      <c r="C426" s="361" t="str">
        <f t="shared" si="29"/>
        <v>Industry Sector Fraction of Potential Additional CCS Achieved</v>
      </c>
      <c r="D426" s="285" t="s">
        <v>3198</v>
      </c>
      <c r="E426" s="285" t="s">
        <v>3154</v>
      </c>
      <c r="F426" s="194" t="s">
        <v>3162</v>
      </c>
      <c r="G426" s="53" t="s">
        <v>3155</v>
      </c>
      <c r="H426" s="54">
        <v>920</v>
      </c>
      <c r="I426" s="53" t="s">
        <v>44</v>
      </c>
      <c r="J426" s="359" t="str">
        <f>IF(ISBLANK(INDEX('Policy Characteristics'!D:D,MATCH($C426,'Policy Characteristics'!$C:$C,0))),"",INDEX('Policy Characteristics'!D:D,MATCH($C426,'Policy Characteristics'!$C:$C,0)))</f>
        <v>Industry CCS</v>
      </c>
      <c r="K426" s="357" t="str">
        <f>IF(ISBLANK(INDEX('Policy Characteristics'!E:E,MATCH($C426,'Policy Characteristics'!$C:$C,0))),"",INDEX('Policy Characteristics'!E:E,MATCH($C426,'Policy Characteristics'!$C:$C,0)))</f>
        <v>indst CCS</v>
      </c>
      <c r="L426" s="379">
        <f>IF(ISBLANK(INDEX('Policy Characteristics'!F:F,MATCH($C426,'Policy Characteristics'!$C:$C,0))),"",INDEX('Policy Characteristics'!F:F,MATCH($C426,'Policy Characteristics'!$C:$C,0)))</f>
        <v>0</v>
      </c>
      <c r="M426" s="379">
        <f>IF(ISBLANK(INDEX('Policy Characteristics'!G:G,MATCH($C426,'Policy Characteristics'!$C:$C,0))),"",INDEX('Policy Characteristics'!G:G,MATCH($C426,'Policy Characteristics'!$C:$C,0)))</f>
        <v>1</v>
      </c>
      <c r="N426" s="379">
        <f>IF(ISBLANK(INDEX('Policy Characteristics'!H:H,MATCH($C426,'Policy Characteristics'!$C:$C,0))),"",INDEX('Policy Characteristics'!H:H,MATCH($C426,'Policy Characteristics'!$C:$C,0)))</f>
        <v>0.01</v>
      </c>
      <c r="O426" s="357" t="str">
        <f>IF(ISBLANK(INDEX('Policy Characteristics'!I:I,MATCH($C426,'Policy Characteristics'!$C:$C,0))),"",INDEX('Policy Characteristics'!I:I,MATCH($C426,'Policy Characteristics'!$C:$C,0)))</f>
        <v>% of CO2 captured</v>
      </c>
      <c r="P426" s="357" t="str">
        <f>IF(ISBLANK(INDEX('Policy Characteristics'!J:J,MATCH($C426,'Policy Characteristics'!$C:$C,0))),"",INDEX('Policy Characteristics'!J:J,MATCH($C426,'Policy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6" s="357" t="str">
        <f>IF(ISBLANK(INDEX('Policy Characteristics'!K:K,MATCH($C426,'Policy Characteristics'!$C:$C,0))),"",INDEX('Policy Characteristics'!K:K,MATCH($C426,'Policy Characteristics'!$C:$C,0)))</f>
        <v>ccs.html#ccs</v>
      </c>
      <c r="R426" s="357" t="str">
        <f>IF(ISBLANK(INDEX('Policy Characteristics'!L:L,MATCH($C426,'Policy Characteristics'!$C:$C,0))),"",INDEX('Policy Characteristics'!L:L,MATCH($C426,'Policy Characteristics'!$C:$C,0)))</f>
        <v>carbon-capture-and-sequestration.html</v>
      </c>
    </row>
    <row r="427" spans="1:18" x14ac:dyDescent="0.35">
      <c r="A427" s="357" t="str">
        <f>IF(ISBLANK(INDEX('Policy Characteristics'!A:A,MATCH($C427,'Policy Characteristics'!$C:$C,0))),"",INDEX('Policy Characteristics'!A:A,MATCH($C427,'Policy Characteristics'!$C:$C,0)))</f>
        <v>Industry</v>
      </c>
      <c r="B427" s="357" t="str">
        <f>IF(ISBLANK(INDEX('Policy Characteristics'!B:B,MATCH($C427,'Policy Characteristics'!$C:$C,0))),"",INDEX('Policy Characteristics'!B:B,MATCH($C427,'Policy Characteristics'!$C:$C,0)))</f>
        <v>Carbon Capture and Sequestration</v>
      </c>
      <c r="C427" s="361" t="str">
        <f t="shared" si="29"/>
        <v>Industry Sector Fraction of Potential Additional CCS Achieved</v>
      </c>
      <c r="D427" s="285" t="s">
        <v>3198</v>
      </c>
      <c r="E427" s="285" t="s">
        <v>2612</v>
      </c>
      <c r="F427" s="194" t="s">
        <v>3162</v>
      </c>
      <c r="G427" s="53" t="s">
        <v>3156</v>
      </c>
      <c r="H427" s="54">
        <v>921</v>
      </c>
      <c r="I427" s="9" t="s">
        <v>45</v>
      </c>
      <c r="J427" s="359" t="str">
        <f>IF(ISBLANK(INDEX('Policy Characteristics'!D:D,MATCH($C427,'Policy Characteristics'!$C:$C,0))),"",INDEX('Policy Characteristics'!D:D,MATCH($C427,'Policy Characteristics'!$C:$C,0)))</f>
        <v>Industry CCS</v>
      </c>
      <c r="K427" s="357" t="str">
        <f>IF(ISBLANK(INDEX('Policy Characteristics'!E:E,MATCH($C427,'Policy Characteristics'!$C:$C,0))),"",INDEX('Policy Characteristics'!E:E,MATCH($C427,'Policy Characteristics'!$C:$C,0)))</f>
        <v>indst CCS</v>
      </c>
      <c r="L427" s="379">
        <f>IF(ISBLANK(INDEX('Policy Characteristics'!F:F,MATCH($C427,'Policy Characteristics'!$C:$C,0))),"",INDEX('Policy Characteristics'!F:F,MATCH($C427,'Policy Characteristics'!$C:$C,0)))</f>
        <v>0</v>
      </c>
      <c r="M427" s="379">
        <f>IF(ISBLANK(INDEX('Policy Characteristics'!G:G,MATCH($C427,'Policy Characteristics'!$C:$C,0))),"",INDEX('Policy Characteristics'!G:G,MATCH($C427,'Policy Characteristics'!$C:$C,0)))</f>
        <v>1</v>
      </c>
      <c r="N427" s="379">
        <f>IF(ISBLANK(INDEX('Policy Characteristics'!H:H,MATCH($C427,'Policy Characteristics'!$C:$C,0))),"",INDEX('Policy Characteristics'!H:H,MATCH($C427,'Policy Characteristics'!$C:$C,0)))</f>
        <v>0.01</v>
      </c>
      <c r="O427" s="357" t="str">
        <f>IF(ISBLANK(INDEX('Policy Characteristics'!I:I,MATCH($C427,'Policy Characteristics'!$C:$C,0))),"",INDEX('Policy Characteristics'!I:I,MATCH($C427,'Policy Characteristics'!$C:$C,0)))</f>
        <v>% of CO2 captured</v>
      </c>
      <c r="P427" s="357" t="str">
        <f>IF(ISBLANK(INDEX('Policy Characteristics'!J:J,MATCH($C427,'Policy Characteristics'!$C:$C,0))),"",INDEX('Policy Characteristics'!J:J,MATCH($C427,'Policy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7" s="357" t="str">
        <f>IF(ISBLANK(INDEX('Policy Characteristics'!K:K,MATCH($C427,'Policy Characteristics'!$C:$C,0))),"",INDEX('Policy Characteristics'!K:K,MATCH($C427,'Policy Characteristics'!$C:$C,0)))</f>
        <v>ccs.html#ccs</v>
      </c>
      <c r="R427" s="357" t="str">
        <f>IF(ISBLANK(INDEX('Policy Characteristics'!L:L,MATCH($C427,'Policy Characteristics'!$C:$C,0))),"",INDEX('Policy Characteristics'!L:L,MATCH($C427,'Policy Characteristics'!$C:$C,0)))</f>
        <v>carbon-capture-and-sequestration.html</v>
      </c>
    </row>
    <row r="428" spans="1:18" x14ac:dyDescent="0.35">
      <c r="A428" s="357" t="str">
        <f>IF(ISBLANK(INDEX('Policy Characteristics'!A:A,MATCH($C428,'Policy Characteristics'!$C:$C,0))),"",INDEX('Policy Characteristics'!A:A,MATCH($C428,'Policy Characteristics'!$C:$C,0)))</f>
        <v>Industry</v>
      </c>
      <c r="B428" s="357" t="str">
        <f>IF(ISBLANK(INDEX('Policy Characteristics'!B:B,MATCH($C428,'Policy Characteristics'!$C:$C,0))),"",INDEX('Policy Characteristics'!B:B,MATCH($C428,'Policy Characteristics'!$C:$C,0)))</f>
        <v>Carbon Capture and Sequestration</v>
      </c>
      <c r="C428" s="361" t="str">
        <f t="shared" si="29"/>
        <v>Industry Sector Fraction of Potential Additional CCS Achieved</v>
      </c>
      <c r="D428" s="285" t="s">
        <v>3199</v>
      </c>
      <c r="E428" s="285" t="s">
        <v>3154</v>
      </c>
      <c r="F428" s="194" t="s">
        <v>3163</v>
      </c>
      <c r="G428" s="53" t="s">
        <v>3155</v>
      </c>
      <c r="H428" s="54">
        <v>922</v>
      </c>
      <c r="I428" s="53" t="s">
        <v>44</v>
      </c>
      <c r="J428" s="359" t="str">
        <f>IF(ISBLANK(INDEX('Policy Characteristics'!D:D,MATCH($C428,'Policy Characteristics'!$C:$C,0))),"",INDEX('Policy Characteristics'!D:D,MATCH($C428,'Policy Characteristics'!$C:$C,0)))</f>
        <v>Industry CCS</v>
      </c>
      <c r="K428" s="357" t="str">
        <f>IF(ISBLANK(INDEX('Policy Characteristics'!E:E,MATCH($C428,'Policy Characteristics'!$C:$C,0))),"",INDEX('Policy Characteristics'!E:E,MATCH($C428,'Policy Characteristics'!$C:$C,0)))</f>
        <v>indst CCS</v>
      </c>
      <c r="L428" s="379">
        <f>IF(ISBLANK(INDEX('Policy Characteristics'!F:F,MATCH($C428,'Policy Characteristics'!$C:$C,0))),"",INDEX('Policy Characteristics'!F:F,MATCH($C428,'Policy Characteristics'!$C:$C,0)))</f>
        <v>0</v>
      </c>
      <c r="M428" s="379">
        <f>IF(ISBLANK(INDEX('Policy Characteristics'!G:G,MATCH($C428,'Policy Characteristics'!$C:$C,0))),"",INDEX('Policy Characteristics'!G:G,MATCH($C428,'Policy Characteristics'!$C:$C,0)))</f>
        <v>1</v>
      </c>
      <c r="N428" s="379">
        <f>IF(ISBLANK(INDEX('Policy Characteristics'!H:H,MATCH($C428,'Policy Characteristics'!$C:$C,0))),"",INDEX('Policy Characteristics'!H:H,MATCH($C428,'Policy Characteristics'!$C:$C,0)))</f>
        <v>0.01</v>
      </c>
      <c r="O428" s="357" t="str">
        <f>IF(ISBLANK(INDEX('Policy Characteristics'!I:I,MATCH($C428,'Policy Characteristics'!$C:$C,0))),"",INDEX('Policy Characteristics'!I:I,MATCH($C428,'Policy Characteristics'!$C:$C,0)))</f>
        <v>% of CO2 captured</v>
      </c>
      <c r="P428" s="357" t="str">
        <f>IF(ISBLANK(INDEX('Policy Characteristics'!J:J,MATCH($C428,'Policy Characteristics'!$C:$C,0))),"",INDEX('Policy Characteristics'!J:J,MATCH($C428,'Policy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8" s="357" t="str">
        <f>IF(ISBLANK(INDEX('Policy Characteristics'!K:K,MATCH($C428,'Policy Characteristics'!$C:$C,0))),"",INDEX('Policy Characteristics'!K:K,MATCH($C428,'Policy Characteristics'!$C:$C,0)))</f>
        <v>ccs.html#ccs</v>
      </c>
      <c r="R428" s="357" t="str">
        <f>IF(ISBLANK(INDEX('Policy Characteristics'!L:L,MATCH($C428,'Policy Characteristics'!$C:$C,0))),"",INDEX('Policy Characteristics'!L:L,MATCH($C428,'Policy Characteristics'!$C:$C,0)))</f>
        <v>carbon-capture-and-sequestration.html</v>
      </c>
    </row>
    <row r="429" spans="1:18" x14ac:dyDescent="0.35">
      <c r="A429" s="357" t="str">
        <f>IF(ISBLANK(INDEX('Policy Characteristics'!A:A,MATCH($C429,'Policy Characteristics'!$C:$C,0))),"",INDEX('Policy Characteristics'!A:A,MATCH($C429,'Policy Characteristics'!$C:$C,0)))</f>
        <v>Industry</v>
      </c>
      <c r="B429" s="357" t="str">
        <f>IF(ISBLANK(INDEX('Policy Characteristics'!B:B,MATCH($C429,'Policy Characteristics'!$C:$C,0))),"",INDEX('Policy Characteristics'!B:B,MATCH($C429,'Policy Characteristics'!$C:$C,0)))</f>
        <v>Carbon Capture and Sequestration</v>
      </c>
      <c r="C429" s="361" t="str">
        <f t="shared" si="29"/>
        <v>Industry Sector Fraction of Potential Additional CCS Achieved</v>
      </c>
      <c r="D429" s="285" t="s">
        <v>3199</v>
      </c>
      <c r="E429" s="285" t="s">
        <v>2612</v>
      </c>
      <c r="F429" s="194" t="s">
        <v>3163</v>
      </c>
      <c r="G429" s="53" t="s">
        <v>3156</v>
      </c>
      <c r="H429" s="54">
        <v>923</v>
      </c>
      <c r="I429" s="9" t="s">
        <v>45</v>
      </c>
      <c r="J429" s="359" t="str">
        <f>IF(ISBLANK(INDEX('Policy Characteristics'!D:D,MATCH($C429,'Policy Characteristics'!$C:$C,0))),"",INDEX('Policy Characteristics'!D:D,MATCH($C429,'Policy Characteristics'!$C:$C,0)))</f>
        <v>Industry CCS</v>
      </c>
      <c r="K429" s="357" t="str">
        <f>IF(ISBLANK(INDEX('Policy Characteristics'!E:E,MATCH($C429,'Policy Characteristics'!$C:$C,0))),"",INDEX('Policy Characteristics'!E:E,MATCH($C429,'Policy Characteristics'!$C:$C,0)))</f>
        <v>indst CCS</v>
      </c>
      <c r="L429" s="379">
        <f>IF(ISBLANK(INDEX('Policy Characteristics'!F:F,MATCH($C429,'Policy Characteristics'!$C:$C,0))),"",INDEX('Policy Characteristics'!F:F,MATCH($C429,'Policy Characteristics'!$C:$C,0)))</f>
        <v>0</v>
      </c>
      <c r="M429" s="379">
        <f>IF(ISBLANK(INDEX('Policy Characteristics'!G:G,MATCH($C429,'Policy Characteristics'!$C:$C,0))),"",INDEX('Policy Characteristics'!G:G,MATCH($C429,'Policy Characteristics'!$C:$C,0)))</f>
        <v>1</v>
      </c>
      <c r="N429" s="379">
        <f>IF(ISBLANK(INDEX('Policy Characteristics'!H:H,MATCH($C429,'Policy Characteristics'!$C:$C,0))),"",INDEX('Policy Characteristics'!H:H,MATCH($C429,'Policy Characteristics'!$C:$C,0)))</f>
        <v>0.01</v>
      </c>
      <c r="O429" s="357" t="str">
        <f>IF(ISBLANK(INDEX('Policy Characteristics'!I:I,MATCH($C429,'Policy Characteristics'!$C:$C,0))),"",INDEX('Policy Characteristics'!I:I,MATCH($C429,'Policy Characteristics'!$C:$C,0)))</f>
        <v>% of CO2 captured</v>
      </c>
      <c r="P429" s="357" t="str">
        <f>IF(ISBLANK(INDEX('Policy Characteristics'!J:J,MATCH($C429,'Policy Characteristics'!$C:$C,0))),"",INDEX('Policy Characteristics'!J:J,MATCH($C429,'Policy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9" s="357" t="str">
        <f>IF(ISBLANK(INDEX('Policy Characteristics'!K:K,MATCH($C429,'Policy Characteristics'!$C:$C,0))),"",INDEX('Policy Characteristics'!K:K,MATCH($C429,'Policy Characteristics'!$C:$C,0)))</f>
        <v>ccs.html#ccs</v>
      </c>
      <c r="R429" s="357" t="str">
        <f>IF(ISBLANK(INDEX('Policy Characteristics'!L:L,MATCH($C429,'Policy Characteristics'!$C:$C,0))),"",INDEX('Policy Characteristics'!L:L,MATCH($C429,'Policy Characteristics'!$C:$C,0)))</f>
        <v>carbon-capture-and-sequestration.html</v>
      </c>
    </row>
    <row r="430" spans="1:18" x14ac:dyDescent="0.35">
      <c r="A430" s="357" t="str">
        <f>IF(ISBLANK(INDEX('Policy Characteristics'!A:A,MATCH($C430,'Policy Characteristics'!$C:$C,0))),"",INDEX('Policy Characteristics'!A:A,MATCH($C430,'Policy Characteristics'!$C:$C,0)))</f>
        <v>Industry</v>
      </c>
      <c r="B430" s="357" t="str">
        <f>IF(ISBLANK(INDEX('Policy Characteristics'!B:B,MATCH($C430,'Policy Characteristics'!$C:$C,0))),"",INDEX('Policy Characteristics'!B:B,MATCH($C430,'Policy Characteristics'!$C:$C,0)))</f>
        <v>Carbon Capture and Sequestration</v>
      </c>
      <c r="C430" s="361" t="str">
        <f t="shared" si="29"/>
        <v>Industry Sector Fraction of Potential Additional CCS Achieved</v>
      </c>
      <c r="D430" s="285" t="s">
        <v>3200</v>
      </c>
      <c r="E430" s="285" t="s">
        <v>3154</v>
      </c>
      <c r="F430" s="194" t="s">
        <v>3164</v>
      </c>
      <c r="G430" s="53" t="s">
        <v>3155</v>
      </c>
      <c r="H430" s="54">
        <v>924</v>
      </c>
      <c r="I430" s="53" t="s">
        <v>44</v>
      </c>
      <c r="J430" s="359" t="str">
        <f>IF(ISBLANK(INDEX('Policy Characteristics'!D:D,MATCH($C430,'Policy Characteristics'!$C:$C,0))),"",INDEX('Policy Characteristics'!D:D,MATCH($C430,'Policy Characteristics'!$C:$C,0)))</f>
        <v>Industry CCS</v>
      </c>
      <c r="K430" s="357" t="str">
        <f>IF(ISBLANK(INDEX('Policy Characteristics'!E:E,MATCH($C430,'Policy Characteristics'!$C:$C,0))),"",INDEX('Policy Characteristics'!E:E,MATCH($C430,'Policy Characteristics'!$C:$C,0)))</f>
        <v>indst CCS</v>
      </c>
      <c r="L430" s="379">
        <f>IF(ISBLANK(INDEX('Policy Characteristics'!F:F,MATCH($C430,'Policy Characteristics'!$C:$C,0))),"",INDEX('Policy Characteristics'!F:F,MATCH($C430,'Policy Characteristics'!$C:$C,0)))</f>
        <v>0</v>
      </c>
      <c r="M430" s="379">
        <f>IF(ISBLANK(INDEX('Policy Characteristics'!G:G,MATCH($C430,'Policy Characteristics'!$C:$C,0))),"",INDEX('Policy Characteristics'!G:G,MATCH($C430,'Policy Characteristics'!$C:$C,0)))</f>
        <v>1</v>
      </c>
      <c r="N430" s="379">
        <f>IF(ISBLANK(INDEX('Policy Characteristics'!H:H,MATCH($C430,'Policy Characteristics'!$C:$C,0))),"",INDEX('Policy Characteristics'!H:H,MATCH($C430,'Policy Characteristics'!$C:$C,0)))</f>
        <v>0.01</v>
      </c>
      <c r="O430" s="357" t="str">
        <f>IF(ISBLANK(INDEX('Policy Characteristics'!I:I,MATCH($C430,'Policy Characteristics'!$C:$C,0))),"",INDEX('Policy Characteristics'!I:I,MATCH($C430,'Policy Characteristics'!$C:$C,0)))</f>
        <v>% of CO2 captured</v>
      </c>
      <c r="P430" s="357" t="str">
        <f>IF(ISBLANK(INDEX('Policy Characteristics'!J:J,MATCH($C430,'Policy Characteristics'!$C:$C,0))),"",INDEX('Policy Characteristics'!J:J,MATCH($C430,'Policy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0" s="357" t="str">
        <f>IF(ISBLANK(INDEX('Policy Characteristics'!K:K,MATCH($C430,'Policy Characteristics'!$C:$C,0))),"",INDEX('Policy Characteristics'!K:K,MATCH($C430,'Policy Characteristics'!$C:$C,0)))</f>
        <v>ccs.html#ccs</v>
      </c>
      <c r="R430" s="357" t="str">
        <f>IF(ISBLANK(INDEX('Policy Characteristics'!L:L,MATCH($C430,'Policy Characteristics'!$C:$C,0))),"",INDEX('Policy Characteristics'!L:L,MATCH($C430,'Policy Characteristics'!$C:$C,0)))</f>
        <v>carbon-capture-and-sequestration.html</v>
      </c>
    </row>
    <row r="431" spans="1:18" x14ac:dyDescent="0.35">
      <c r="A431" s="357" t="str">
        <f>IF(ISBLANK(INDEX('Policy Characteristics'!A:A,MATCH($C431,'Policy Characteristics'!$C:$C,0))),"",INDEX('Policy Characteristics'!A:A,MATCH($C431,'Policy Characteristics'!$C:$C,0)))</f>
        <v>Industry</v>
      </c>
      <c r="B431" s="357" t="str">
        <f>IF(ISBLANK(INDEX('Policy Characteristics'!B:B,MATCH($C431,'Policy Characteristics'!$C:$C,0))),"",INDEX('Policy Characteristics'!B:B,MATCH($C431,'Policy Characteristics'!$C:$C,0)))</f>
        <v>Carbon Capture and Sequestration</v>
      </c>
      <c r="C431" s="361" t="str">
        <f t="shared" ref="C431:C463" si="30">C$414</f>
        <v>Industry Sector Fraction of Potential Additional CCS Achieved</v>
      </c>
      <c r="D431" s="285" t="s">
        <v>3200</v>
      </c>
      <c r="E431" s="285" t="s">
        <v>2612</v>
      </c>
      <c r="F431" s="194" t="s">
        <v>3164</v>
      </c>
      <c r="G431" s="53" t="s">
        <v>3156</v>
      </c>
      <c r="H431" s="54">
        <v>925</v>
      </c>
      <c r="I431" s="9" t="s">
        <v>44</v>
      </c>
      <c r="J431" s="359" t="str">
        <f>IF(ISBLANK(INDEX('Policy Characteristics'!D:D,MATCH($C431,'Policy Characteristics'!$C:$C,0))),"",INDEX('Policy Characteristics'!D:D,MATCH($C431,'Policy Characteristics'!$C:$C,0)))</f>
        <v>Industry CCS</v>
      </c>
      <c r="K431" s="357" t="str">
        <f>IF(ISBLANK(INDEX('Policy Characteristics'!E:E,MATCH($C431,'Policy Characteristics'!$C:$C,0))),"",INDEX('Policy Characteristics'!E:E,MATCH($C431,'Policy Characteristics'!$C:$C,0)))</f>
        <v>indst CCS</v>
      </c>
      <c r="L431" s="379">
        <f>IF(ISBLANK(INDEX('Policy Characteristics'!F:F,MATCH($C431,'Policy Characteristics'!$C:$C,0))),"",INDEX('Policy Characteristics'!F:F,MATCH($C431,'Policy Characteristics'!$C:$C,0)))</f>
        <v>0</v>
      </c>
      <c r="M431" s="379">
        <f>IF(ISBLANK(INDEX('Policy Characteristics'!G:G,MATCH($C431,'Policy Characteristics'!$C:$C,0))),"",INDEX('Policy Characteristics'!G:G,MATCH($C431,'Policy Characteristics'!$C:$C,0)))</f>
        <v>1</v>
      </c>
      <c r="N431" s="379">
        <f>IF(ISBLANK(INDEX('Policy Characteristics'!H:H,MATCH($C431,'Policy Characteristics'!$C:$C,0))),"",INDEX('Policy Characteristics'!H:H,MATCH($C431,'Policy Characteristics'!$C:$C,0)))</f>
        <v>0.01</v>
      </c>
      <c r="O431" s="357" t="str">
        <f>IF(ISBLANK(INDEX('Policy Characteristics'!I:I,MATCH($C431,'Policy Characteristics'!$C:$C,0))),"",INDEX('Policy Characteristics'!I:I,MATCH($C431,'Policy Characteristics'!$C:$C,0)))</f>
        <v>% of CO2 captured</v>
      </c>
      <c r="P431" s="357" t="str">
        <f>IF(ISBLANK(INDEX('Policy Characteristics'!J:J,MATCH($C431,'Policy Characteristics'!$C:$C,0))),"",INDEX('Policy Characteristics'!J:J,MATCH($C431,'Policy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1" s="357" t="str">
        <f>IF(ISBLANK(INDEX('Policy Characteristics'!K:K,MATCH($C431,'Policy Characteristics'!$C:$C,0))),"",INDEX('Policy Characteristics'!K:K,MATCH($C431,'Policy Characteristics'!$C:$C,0)))</f>
        <v>ccs.html#ccs</v>
      </c>
      <c r="R431" s="357" t="str">
        <f>IF(ISBLANK(INDEX('Policy Characteristics'!L:L,MATCH($C431,'Policy Characteristics'!$C:$C,0))),"",INDEX('Policy Characteristics'!L:L,MATCH($C431,'Policy Characteristics'!$C:$C,0)))</f>
        <v>carbon-capture-and-sequestration.html</v>
      </c>
    </row>
    <row r="432" spans="1:18" x14ac:dyDescent="0.35">
      <c r="A432" s="357" t="str">
        <f>IF(ISBLANK(INDEX('Policy Characteristics'!A:A,MATCH($C432,'Policy Characteristics'!$C:$C,0))),"",INDEX('Policy Characteristics'!A:A,MATCH($C432,'Policy Characteristics'!$C:$C,0)))</f>
        <v>Industry</v>
      </c>
      <c r="B432" s="357" t="str">
        <f>IF(ISBLANK(INDEX('Policy Characteristics'!B:B,MATCH($C432,'Policy Characteristics'!$C:$C,0))),"",INDEX('Policy Characteristics'!B:B,MATCH($C432,'Policy Characteristics'!$C:$C,0)))</f>
        <v>Carbon Capture and Sequestration</v>
      </c>
      <c r="C432" s="361" t="str">
        <f t="shared" si="30"/>
        <v>Industry Sector Fraction of Potential Additional CCS Achieved</v>
      </c>
      <c r="D432" s="285" t="s">
        <v>3201</v>
      </c>
      <c r="E432" s="285" t="s">
        <v>3154</v>
      </c>
      <c r="F432" s="194" t="s">
        <v>2660</v>
      </c>
      <c r="G432" s="53" t="s">
        <v>3155</v>
      </c>
      <c r="H432" s="54">
        <v>926</v>
      </c>
      <c r="I432" s="53" t="s">
        <v>44</v>
      </c>
      <c r="J432" s="359" t="str">
        <f>IF(ISBLANK(INDEX('Policy Characteristics'!D:D,MATCH($C432,'Policy Characteristics'!$C:$C,0))),"",INDEX('Policy Characteristics'!D:D,MATCH($C432,'Policy Characteristics'!$C:$C,0)))</f>
        <v>Industry CCS</v>
      </c>
      <c r="K432" s="357" t="str">
        <f>IF(ISBLANK(INDEX('Policy Characteristics'!E:E,MATCH($C432,'Policy Characteristics'!$C:$C,0))),"",INDEX('Policy Characteristics'!E:E,MATCH($C432,'Policy Characteristics'!$C:$C,0)))</f>
        <v>indst CCS</v>
      </c>
      <c r="L432" s="379">
        <f>IF(ISBLANK(INDEX('Policy Characteristics'!F:F,MATCH($C432,'Policy Characteristics'!$C:$C,0))),"",INDEX('Policy Characteristics'!F:F,MATCH($C432,'Policy Characteristics'!$C:$C,0)))</f>
        <v>0</v>
      </c>
      <c r="M432" s="379">
        <f>IF(ISBLANK(INDEX('Policy Characteristics'!G:G,MATCH($C432,'Policy Characteristics'!$C:$C,0))),"",INDEX('Policy Characteristics'!G:G,MATCH($C432,'Policy Characteristics'!$C:$C,0)))</f>
        <v>1</v>
      </c>
      <c r="N432" s="379">
        <f>IF(ISBLANK(INDEX('Policy Characteristics'!H:H,MATCH($C432,'Policy Characteristics'!$C:$C,0))),"",INDEX('Policy Characteristics'!H:H,MATCH($C432,'Policy Characteristics'!$C:$C,0)))</f>
        <v>0.01</v>
      </c>
      <c r="O432" s="357" t="str">
        <f>IF(ISBLANK(INDEX('Policy Characteristics'!I:I,MATCH($C432,'Policy Characteristics'!$C:$C,0))),"",INDEX('Policy Characteristics'!I:I,MATCH($C432,'Policy Characteristics'!$C:$C,0)))</f>
        <v>% of CO2 captured</v>
      </c>
      <c r="P432" s="357" t="str">
        <f>IF(ISBLANK(INDEX('Policy Characteristics'!J:J,MATCH($C432,'Policy Characteristics'!$C:$C,0))),"",INDEX('Policy Characteristics'!J:J,MATCH($C432,'Policy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2" s="357" t="str">
        <f>IF(ISBLANK(INDEX('Policy Characteristics'!K:K,MATCH($C432,'Policy Characteristics'!$C:$C,0))),"",INDEX('Policy Characteristics'!K:K,MATCH($C432,'Policy Characteristics'!$C:$C,0)))</f>
        <v>ccs.html#ccs</v>
      </c>
      <c r="R432" s="357" t="str">
        <f>IF(ISBLANK(INDEX('Policy Characteristics'!L:L,MATCH($C432,'Policy Characteristics'!$C:$C,0))),"",INDEX('Policy Characteristics'!L:L,MATCH($C432,'Policy Characteristics'!$C:$C,0)))</f>
        <v>carbon-capture-and-sequestration.html</v>
      </c>
    </row>
    <row r="433" spans="1:18" x14ac:dyDescent="0.35">
      <c r="A433" s="357" t="str">
        <f>IF(ISBLANK(INDEX('Policy Characteristics'!A:A,MATCH($C433,'Policy Characteristics'!$C:$C,0))),"",INDEX('Policy Characteristics'!A:A,MATCH($C433,'Policy Characteristics'!$C:$C,0)))</f>
        <v>Industry</v>
      </c>
      <c r="B433" s="357" t="str">
        <f>IF(ISBLANK(INDEX('Policy Characteristics'!B:B,MATCH($C433,'Policy Characteristics'!$C:$C,0))),"",INDEX('Policy Characteristics'!B:B,MATCH($C433,'Policy Characteristics'!$C:$C,0)))</f>
        <v>Carbon Capture and Sequestration</v>
      </c>
      <c r="C433" s="361" t="str">
        <f t="shared" si="30"/>
        <v>Industry Sector Fraction of Potential Additional CCS Achieved</v>
      </c>
      <c r="D433" s="285" t="s">
        <v>3201</v>
      </c>
      <c r="E433" s="285" t="s">
        <v>2612</v>
      </c>
      <c r="F433" s="194" t="s">
        <v>2660</v>
      </c>
      <c r="G433" s="53" t="s">
        <v>3156</v>
      </c>
      <c r="H433" s="54">
        <v>927</v>
      </c>
      <c r="I433" s="53" t="s">
        <v>44</v>
      </c>
      <c r="J433" s="359" t="str">
        <f>IF(ISBLANK(INDEX('Policy Characteristics'!D:D,MATCH($C433,'Policy Characteristics'!$C:$C,0))),"",INDEX('Policy Characteristics'!D:D,MATCH($C433,'Policy Characteristics'!$C:$C,0)))</f>
        <v>Industry CCS</v>
      </c>
      <c r="K433" s="357" t="str">
        <f>IF(ISBLANK(INDEX('Policy Characteristics'!E:E,MATCH($C433,'Policy Characteristics'!$C:$C,0))),"",INDEX('Policy Characteristics'!E:E,MATCH($C433,'Policy Characteristics'!$C:$C,0)))</f>
        <v>indst CCS</v>
      </c>
      <c r="L433" s="379">
        <f>IF(ISBLANK(INDEX('Policy Characteristics'!F:F,MATCH($C433,'Policy Characteristics'!$C:$C,0))),"",INDEX('Policy Characteristics'!F:F,MATCH($C433,'Policy Characteristics'!$C:$C,0)))</f>
        <v>0</v>
      </c>
      <c r="M433" s="379">
        <f>IF(ISBLANK(INDEX('Policy Characteristics'!G:G,MATCH($C433,'Policy Characteristics'!$C:$C,0))),"",INDEX('Policy Characteristics'!G:G,MATCH($C433,'Policy Characteristics'!$C:$C,0)))</f>
        <v>1</v>
      </c>
      <c r="N433" s="379">
        <f>IF(ISBLANK(INDEX('Policy Characteristics'!H:H,MATCH($C433,'Policy Characteristics'!$C:$C,0))),"",INDEX('Policy Characteristics'!H:H,MATCH($C433,'Policy Characteristics'!$C:$C,0)))</f>
        <v>0.01</v>
      </c>
      <c r="O433" s="357" t="str">
        <f>IF(ISBLANK(INDEX('Policy Characteristics'!I:I,MATCH($C433,'Policy Characteristics'!$C:$C,0))),"",INDEX('Policy Characteristics'!I:I,MATCH($C433,'Policy Characteristics'!$C:$C,0)))</f>
        <v>% of CO2 captured</v>
      </c>
      <c r="P433" s="357" t="str">
        <f>IF(ISBLANK(INDEX('Policy Characteristics'!J:J,MATCH($C433,'Policy Characteristics'!$C:$C,0))),"",INDEX('Policy Characteristics'!J:J,MATCH($C433,'Policy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3" s="357" t="str">
        <f>IF(ISBLANK(INDEX('Policy Characteristics'!K:K,MATCH($C433,'Policy Characteristics'!$C:$C,0))),"",INDEX('Policy Characteristics'!K:K,MATCH($C433,'Policy Characteristics'!$C:$C,0)))</f>
        <v>ccs.html#ccs</v>
      </c>
      <c r="R433" s="357" t="str">
        <f>IF(ISBLANK(INDEX('Policy Characteristics'!L:L,MATCH($C433,'Policy Characteristics'!$C:$C,0))),"",INDEX('Policy Characteristics'!L:L,MATCH($C433,'Policy Characteristics'!$C:$C,0)))</f>
        <v>carbon-capture-and-sequestration.html</v>
      </c>
    </row>
    <row r="434" spans="1:18" x14ac:dyDescent="0.35">
      <c r="A434" s="357" t="str">
        <f>IF(ISBLANK(INDEX('Policy Characteristics'!A:A,MATCH($C434,'Policy Characteristics'!$C:$C,0))),"",INDEX('Policy Characteristics'!A:A,MATCH($C434,'Policy Characteristics'!$C:$C,0)))</f>
        <v>Industry</v>
      </c>
      <c r="B434" s="357" t="str">
        <f>IF(ISBLANK(INDEX('Policy Characteristics'!B:B,MATCH($C434,'Policy Characteristics'!$C:$C,0))),"",INDEX('Policy Characteristics'!B:B,MATCH($C434,'Policy Characteristics'!$C:$C,0)))</f>
        <v>Carbon Capture and Sequestration</v>
      </c>
      <c r="C434" s="361" t="str">
        <f t="shared" si="30"/>
        <v>Industry Sector Fraction of Potential Additional CCS Achieved</v>
      </c>
      <c r="D434" s="285" t="s">
        <v>3202</v>
      </c>
      <c r="E434" s="285" t="s">
        <v>3154</v>
      </c>
      <c r="F434" s="194" t="s">
        <v>3165</v>
      </c>
      <c r="G434" s="53" t="s">
        <v>3155</v>
      </c>
      <c r="H434" s="54">
        <v>928</v>
      </c>
      <c r="I434" s="53" t="s">
        <v>44</v>
      </c>
      <c r="J434" s="359" t="str">
        <f>IF(ISBLANK(INDEX('Policy Characteristics'!D:D,MATCH($C434,'Policy Characteristics'!$C:$C,0))),"",INDEX('Policy Characteristics'!D:D,MATCH($C434,'Policy Characteristics'!$C:$C,0)))</f>
        <v>Industry CCS</v>
      </c>
      <c r="K434" s="357" t="str">
        <f>IF(ISBLANK(INDEX('Policy Characteristics'!E:E,MATCH($C434,'Policy Characteristics'!$C:$C,0))),"",INDEX('Policy Characteristics'!E:E,MATCH($C434,'Policy Characteristics'!$C:$C,0)))</f>
        <v>indst CCS</v>
      </c>
      <c r="L434" s="379">
        <f>IF(ISBLANK(INDEX('Policy Characteristics'!F:F,MATCH($C434,'Policy Characteristics'!$C:$C,0))),"",INDEX('Policy Characteristics'!F:F,MATCH($C434,'Policy Characteristics'!$C:$C,0)))</f>
        <v>0</v>
      </c>
      <c r="M434" s="379">
        <f>IF(ISBLANK(INDEX('Policy Characteristics'!G:G,MATCH($C434,'Policy Characteristics'!$C:$C,0))),"",INDEX('Policy Characteristics'!G:G,MATCH($C434,'Policy Characteristics'!$C:$C,0)))</f>
        <v>1</v>
      </c>
      <c r="N434" s="379">
        <f>IF(ISBLANK(INDEX('Policy Characteristics'!H:H,MATCH($C434,'Policy Characteristics'!$C:$C,0))),"",INDEX('Policy Characteristics'!H:H,MATCH($C434,'Policy Characteristics'!$C:$C,0)))</f>
        <v>0.01</v>
      </c>
      <c r="O434" s="357" t="str">
        <f>IF(ISBLANK(INDEX('Policy Characteristics'!I:I,MATCH($C434,'Policy Characteristics'!$C:$C,0))),"",INDEX('Policy Characteristics'!I:I,MATCH($C434,'Policy Characteristics'!$C:$C,0)))</f>
        <v>% of CO2 captured</v>
      </c>
      <c r="P434" s="357" t="str">
        <f>IF(ISBLANK(INDEX('Policy Characteristics'!J:J,MATCH($C434,'Policy Characteristics'!$C:$C,0))),"",INDEX('Policy Characteristics'!J:J,MATCH($C434,'Policy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4" s="357" t="str">
        <f>IF(ISBLANK(INDEX('Policy Characteristics'!K:K,MATCH($C434,'Policy Characteristics'!$C:$C,0))),"",INDEX('Policy Characteristics'!K:K,MATCH($C434,'Policy Characteristics'!$C:$C,0)))</f>
        <v>ccs.html#ccs</v>
      </c>
      <c r="R434" s="357" t="str">
        <f>IF(ISBLANK(INDEX('Policy Characteristics'!L:L,MATCH($C434,'Policy Characteristics'!$C:$C,0))),"",INDEX('Policy Characteristics'!L:L,MATCH($C434,'Policy Characteristics'!$C:$C,0)))</f>
        <v>carbon-capture-and-sequestration.html</v>
      </c>
    </row>
    <row r="435" spans="1:18" x14ac:dyDescent="0.35">
      <c r="A435" s="357" t="str">
        <f>IF(ISBLANK(INDEX('Policy Characteristics'!A:A,MATCH($C435,'Policy Characteristics'!$C:$C,0))),"",INDEX('Policy Characteristics'!A:A,MATCH($C435,'Policy Characteristics'!$C:$C,0)))</f>
        <v>Industry</v>
      </c>
      <c r="B435" s="357" t="str">
        <f>IF(ISBLANK(INDEX('Policy Characteristics'!B:B,MATCH($C435,'Policy Characteristics'!$C:$C,0))),"",INDEX('Policy Characteristics'!B:B,MATCH($C435,'Policy Characteristics'!$C:$C,0)))</f>
        <v>Carbon Capture and Sequestration</v>
      </c>
      <c r="C435" s="361" t="str">
        <f t="shared" si="30"/>
        <v>Industry Sector Fraction of Potential Additional CCS Achieved</v>
      </c>
      <c r="D435" s="285" t="s">
        <v>3202</v>
      </c>
      <c r="E435" s="285" t="s">
        <v>2612</v>
      </c>
      <c r="F435" s="194" t="s">
        <v>3165</v>
      </c>
      <c r="G435" s="53" t="s">
        <v>3156</v>
      </c>
      <c r="H435" s="54">
        <v>929</v>
      </c>
      <c r="I435" s="9" t="s">
        <v>45</v>
      </c>
      <c r="J435" s="359" t="str">
        <f>IF(ISBLANK(INDEX('Policy Characteristics'!D:D,MATCH($C435,'Policy Characteristics'!$C:$C,0))),"",INDEX('Policy Characteristics'!D:D,MATCH($C435,'Policy Characteristics'!$C:$C,0)))</f>
        <v>Industry CCS</v>
      </c>
      <c r="K435" s="357" t="str">
        <f>IF(ISBLANK(INDEX('Policy Characteristics'!E:E,MATCH($C435,'Policy Characteristics'!$C:$C,0))),"",INDEX('Policy Characteristics'!E:E,MATCH($C435,'Policy Characteristics'!$C:$C,0)))</f>
        <v>indst CCS</v>
      </c>
      <c r="L435" s="379">
        <f>IF(ISBLANK(INDEX('Policy Characteristics'!F:F,MATCH($C435,'Policy Characteristics'!$C:$C,0))),"",INDEX('Policy Characteristics'!F:F,MATCH($C435,'Policy Characteristics'!$C:$C,0)))</f>
        <v>0</v>
      </c>
      <c r="M435" s="379">
        <f>IF(ISBLANK(INDEX('Policy Characteristics'!G:G,MATCH($C435,'Policy Characteristics'!$C:$C,0))),"",INDEX('Policy Characteristics'!G:G,MATCH($C435,'Policy Characteristics'!$C:$C,0)))</f>
        <v>1</v>
      </c>
      <c r="N435" s="379">
        <f>IF(ISBLANK(INDEX('Policy Characteristics'!H:H,MATCH($C435,'Policy Characteristics'!$C:$C,0))),"",INDEX('Policy Characteristics'!H:H,MATCH($C435,'Policy Characteristics'!$C:$C,0)))</f>
        <v>0.01</v>
      </c>
      <c r="O435" s="357" t="str">
        <f>IF(ISBLANK(INDEX('Policy Characteristics'!I:I,MATCH($C435,'Policy Characteristics'!$C:$C,0))),"",INDEX('Policy Characteristics'!I:I,MATCH($C435,'Policy Characteristics'!$C:$C,0)))</f>
        <v>% of CO2 captured</v>
      </c>
      <c r="P435" s="357" t="str">
        <f>IF(ISBLANK(INDEX('Policy Characteristics'!J:J,MATCH($C435,'Policy Characteristics'!$C:$C,0))),"",INDEX('Policy Characteristics'!J:J,MATCH($C435,'Policy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5" s="357" t="str">
        <f>IF(ISBLANK(INDEX('Policy Characteristics'!K:K,MATCH($C435,'Policy Characteristics'!$C:$C,0))),"",INDEX('Policy Characteristics'!K:K,MATCH($C435,'Policy Characteristics'!$C:$C,0)))</f>
        <v>ccs.html#ccs</v>
      </c>
      <c r="R435" s="357" t="str">
        <f>IF(ISBLANK(INDEX('Policy Characteristics'!L:L,MATCH($C435,'Policy Characteristics'!$C:$C,0))),"",INDEX('Policy Characteristics'!L:L,MATCH($C435,'Policy Characteristics'!$C:$C,0)))</f>
        <v>carbon-capture-and-sequestration.html</v>
      </c>
    </row>
    <row r="436" spans="1:18" x14ac:dyDescent="0.35">
      <c r="A436" s="357" t="str">
        <f>IF(ISBLANK(INDEX('Policy Characteristics'!A:A,MATCH($C436,'Policy Characteristics'!$C:$C,0))),"",INDEX('Policy Characteristics'!A:A,MATCH($C436,'Policy Characteristics'!$C:$C,0)))</f>
        <v>Industry</v>
      </c>
      <c r="B436" s="357" t="str">
        <f>IF(ISBLANK(INDEX('Policy Characteristics'!B:B,MATCH($C436,'Policy Characteristics'!$C:$C,0))),"",INDEX('Policy Characteristics'!B:B,MATCH($C436,'Policy Characteristics'!$C:$C,0)))</f>
        <v>Carbon Capture and Sequestration</v>
      </c>
      <c r="C436" s="361" t="str">
        <f t="shared" si="30"/>
        <v>Industry Sector Fraction of Potential Additional CCS Achieved</v>
      </c>
      <c r="D436" s="285" t="s">
        <v>3203</v>
      </c>
      <c r="E436" s="285" t="s">
        <v>3154</v>
      </c>
      <c r="F436" s="194" t="s">
        <v>3166</v>
      </c>
      <c r="G436" s="53" t="s">
        <v>3155</v>
      </c>
      <c r="H436" s="54">
        <v>930</v>
      </c>
      <c r="I436" s="53" t="s">
        <v>44</v>
      </c>
      <c r="J436" s="359" t="str">
        <f>IF(ISBLANK(INDEX('Policy Characteristics'!D:D,MATCH($C436,'Policy Characteristics'!$C:$C,0))),"",INDEX('Policy Characteristics'!D:D,MATCH($C436,'Policy Characteristics'!$C:$C,0)))</f>
        <v>Industry CCS</v>
      </c>
      <c r="K436" s="357" t="str">
        <f>IF(ISBLANK(INDEX('Policy Characteristics'!E:E,MATCH($C436,'Policy Characteristics'!$C:$C,0))),"",INDEX('Policy Characteristics'!E:E,MATCH($C436,'Policy Characteristics'!$C:$C,0)))</f>
        <v>indst CCS</v>
      </c>
      <c r="L436" s="379">
        <f>IF(ISBLANK(INDEX('Policy Characteristics'!F:F,MATCH($C436,'Policy Characteristics'!$C:$C,0))),"",INDEX('Policy Characteristics'!F:F,MATCH($C436,'Policy Characteristics'!$C:$C,0)))</f>
        <v>0</v>
      </c>
      <c r="M436" s="379">
        <f>IF(ISBLANK(INDEX('Policy Characteristics'!G:G,MATCH($C436,'Policy Characteristics'!$C:$C,0))),"",INDEX('Policy Characteristics'!G:G,MATCH($C436,'Policy Characteristics'!$C:$C,0)))</f>
        <v>1</v>
      </c>
      <c r="N436" s="379">
        <f>IF(ISBLANK(INDEX('Policy Characteristics'!H:H,MATCH($C436,'Policy Characteristics'!$C:$C,0))),"",INDEX('Policy Characteristics'!H:H,MATCH($C436,'Policy Characteristics'!$C:$C,0)))</f>
        <v>0.01</v>
      </c>
      <c r="O436" s="357" t="str">
        <f>IF(ISBLANK(INDEX('Policy Characteristics'!I:I,MATCH($C436,'Policy Characteristics'!$C:$C,0))),"",INDEX('Policy Characteristics'!I:I,MATCH($C436,'Policy Characteristics'!$C:$C,0)))</f>
        <v>% of CO2 captured</v>
      </c>
      <c r="P436" s="357" t="str">
        <f>IF(ISBLANK(INDEX('Policy Characteristics'!J:J,MATCH($C436,'Policy Characteristics'!$C:$C,0))),"",INDEX('Policy Characteristics'!J:J,MATCH($C436,'Policy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6" s="357" t="str">
        <f>IF(ISBLANK(INDEX('Policy Characteristics'!K:K,MATCH($C436,'Policy Characteristics'!$C:$C,0))),"",INDEX('Policy Characteristics'!K:K,MATCH($C436,'Policy Characteristics'!$C:$C,0)))</f>
        <v>ccs.html#ccs</v>
      </c>
      <c r="R436" s="357" t="str">
        <f>IF(ISBLANK(INDEX('Policy Characteristics'!L:L,MATCH($C436,'Policy Characteristics'!$C:$C,0))),"",INDEX('Policy Characteristics'!L:L,MATCH($C436,'Policy Characteristics'!$C:$C,0)))</f>
        <v>carbon-capture-and-sequestration.html</v>
      </c>
    </row>
    <row r="437" spans="1:18" x14ac:dyDescent="0.35">
      <c r="A437" s="357" t="str">
        <f>IF(ISBLANK(INDEX('Policy Characteristics'!A:A,MATCH($C437,'Policy Characteristics'!$C:$C,0))),"",INDEX('Policy Characteristics'!A:A,MATCH($C437,'Policy Characteristics'!$C:$C,0)))</f>
        <v>Industry</v>
      </c>
      <c r="B437" s="357" t="str">
        <f>IF(ISBLANK(INDEX('Policy Characteristics'!B:B,MATCH($C437,'Policy Characteristics'!$C:$C,0))),"",INDEX('Policy Characteristics'!B:B,MATCH($C437,'Policy Characteristics'!$C:$C,0)))</f>
        <v>Carbon Capture and Sequestration</v>
      </c>
      <c r="C437" s="361" t="str">
        <f t="shared" si="30"/>
        <v>Industry Sector Fraction of Potential Additional CCS Achieved</v>
      </c>
      <c r="D437" s="285" t="s">
        <v>3203</v>
      </c>
      <c r="E437" s="285" t="s">
        <v>2612</v>
      </c>
      <c r="F437" s="194" t="s">
        <v>3166</v>
      </c>
      <c r="G437" s="53" t="s">
        <v>3156</v>
      </c>
      <c r="H437" s="54">
        <v>931</v>
      </c>
      <c r="I437" s="9" t="s">
        <v>45</v>
      </c>
      <c r="J437" s="359" t="str">
        <f>IF(ISBLANK(INDEX('Policy Characteristics'!D:D,MATCH($C437,'Policy Characteristics'!$C:$C,0))),"",INDEX('Policy Characteristics'!D:D,MATCH($C437,'Policy Characteristics'!$C:$C,0)))</f>
        <v>Industry CCS</v>
      </c>
      <c r="K437" s="357" t="str">
        <f>IF(ISBLANK(INDEX('Policy Characteristics'!E:E,MATCH($C437,'Policy Characteristics'!$C:$C,0))),"",INDEX('Policy Characteristics'!E:E,MATCH($C437,'Policy Characteristics'!$C:$C,0)))</f>
        <v>indst CCS</v>
      </c>
      <c r="L437" s="379">
        <f>IF(ISBLANK(INDEX('Policy Characteristics'!F:F,MATCH($C437,'Policy Characteristics'!$C:$C,0))),"",INDEX('Policy Characteristics'!F:F,MATCH($C437,'Policy Characteristics'!$C:$C,0)))</f>
        <v>0</v>
      </c>
      <c r="M437" s="379">
        <f>IF(ISBLANK(INDEX('Policy Characteristics'!G:G,MATCH($C437,'Policy Characteristics'!$C:$C,0))),"",INDEX('Policy Characteristics'!G:G,MATCH($C437,'Policy Characteristics'!$C:$C,0)))</f>
        <v>1</v>
      </c>
      <c r="N437" s="379">
        <f>IF(ISBLANK(INDEX('Policy Characteristics'!H:H,MATCH($C437,'Policy Characteristics'!$C:$C,0))),"",INDEX('Policy Characteristics'!H:H,MATCH($C437,'Policy Characteristics'!$C:$C,0)))</f>
        <v>0.01</v>
      </c>
      <c r="O437" s="357" t="str">
        <f>IF(ISBLANK(INDEX('Policy Characteristics'!I:I,MATCH($C437,'Policy Characteristics'!$C:$C,0))),"",INDEX('Policy Characteristics'!I:I,MATCH($C437,'Policy Characteristics'!$C:$C,0)))</f>
        <v>% of CO2 captured</v>
      </c>
      <c r="P437" s="357" t="str">
        <f>IF(ISBLANK(INDEX('Policy Characteristics'!J:J,MATCH($C437,'Policy Characteristics'!$C:$C,0))),"",INDEX('Policy Characteristics'!J:J,MATCH($C437,'Policy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7" s="357" t="str">
        <f>IF(ISBLANK(INDEX('Policy Characteristics'!K:K,MATCH($C437,'Policy Characteristics'!$C:$C,0))),"",INDEX('Policy Characteristics'!K:K,MATCH($C437,'Policy Characteristics'!$C:$C,0)))</f>
        <v>ccs.html#ccs</v>
      </c>
      <c r="R437" s="357" t="str">
        <f>IF(ISBLANK(INDEX('Policy Characteristics'!L:L,MATCH($C437,'Policy Characteristics'!$C:$C,0))),"",INDEX('Policy Characteristics'!L:L,MATCH($C437,'Policy Characteristics'!$C:$C,0)))</f>
        <v>carbon-capture-and-sequestration.html</v>
      </c>
    </row>
    <row r="438" spans="1:18" x14ac:dyDescent="0.35">
      <c r="A438" s="357" t="str">
        <f>IF(ISBLANK(INDEX('Policy Characteristics'!A:A,MATCH($C438,'Policy Characteristics'!$C:$C,0))),"",INDEX('Policy Characteristics'!A:A,MATCH($C438,'Policy Characteristics'!$C:$C,0)))</f>
        <v>Industry</v>
      </c>
      <c r="B438" s="357" t="str">
        <f>IF(ISBLANK(INDEX('Policy Characteristics'!B:B,MATCH($C438,'Policy Characteristics'!$C:$C,0))),"",INDEX('Policy Characteristics'!B:B,MATCH($C438,'Policy Characteristics'!$C:$C,0)))</f>
        <v>Carbon Capture and Sequestration</v>
      </c>
      <c r="C438" s="361" t="str">
        <f t="shared" si="30"/>
        <v>Industry Sector Fraction of Potential Additional CCS Achieved</v>
      </c>
      <c r="D438" s="285" t="s">
        <v>3204</v>
      </c>
      <c r="E438" s="285" t="s">
        <v>3154</v>
      </c>
      <c r="F438" s="194" t="s">
        <v>3167</v>
      </c>
      <c r="G438" s="53" t="s">
        <v>3155</v>
      </c>
      <c r="H438" s="54">
        <v>932</v>
      </c>
      <c r="I438" s="53" t="s">
        <v>44</v>
      </c>
      <c r="J438" s="359" t="str">
        <f>IF(ISBLANK(INDEX('Policy Characteristics'!D:D,MATCH($C438,'Policy Characteristics'!$C:$C,0))),"",INDEX('Policy Characteristics'!D:D,MATCH($C438,'Policy Characteristics'!$C:$C,0)))</f>
        <v>Industry CCS</v>
      </c>
      <c r="K438" s="357" t="str">
        <f>IF(ISBLANK(INDEX('Policy Characteristics'!E:E,MATCH($C438,'Policy Characteristics'!$C:$C,0))),"",INDEX('Policy Characteristics'!E:E,MATCH($C438,'Policy Characteristics'!$C:$C,0)))</f>
        <v>indst CCS</v>
      </c>
      <c r="L438" s="379">
        <f>IF(ISBLANK(INDEX('Policy Characteristics'!F:F,MATCH($C438,'Policy Characteristics'!$C:$C,0))),"",INDEX('Policy Characteristics'!F:F,MATCH($C438,'Policy Characteristics'!$C:$C,0)))</f>
        <v>0</v>
      </c>
      <c r="M438" s="379">
        <f>IF(ISBLANK(INDEX('Policy Characteristics'!G:G,MATCH($C438,'Policy Characteristics'!$C:$C,0))),"",INDEX('Policy Characteristics'!G:G,MATCH($C438,'Policy Characteristics'!$C:$C,0)))</f>
        <v>1</v>
      </c>
      <c r="N438" s="379">
        <f>IF(ISBLANK(INDEX('Policy Characteristics'!H:H,MATCH($C438,'Policy Characteristics'!$C:$C,0))),"",INDEX('Policy Characteristics'!H:H,MATCH($C438,'Policy Characteristics'!$C:$C,0)))</f>
        <v>0.01</v>
      </c>
      <c r="O438" s="357" t="str">
        <f>IF(ISBLANK(INDEX('Policy Characteristics'!I:I,MATCH($C438,'Policy Characteristics'!$C:$C,0))),"",INDEX('Policy Characteristics'!I:I,MATCH($C438,'Policy Characteristics'!$C:$C,0)))</f>
        <v>% of CO2 captured</v>
      </c>
      <c r="P438" s="357" t="str">
        <f>IF(ISBLANK(INDEX('Policy Characteristics'!J:J,MATCH($C438,'Policy Characteristics'!$C:$C,0))),"",INDEX('Policy Characteristics'!J:J,MATCH($C438,'Policy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8" s="357" t="str">
        <f>IF(ISBLANK(INDEX('Policy Characteristics'!K:K,MATCH($C438,'Policy Characteristics'!$C:$C,0))),"",INDEX('Policy Characteristics'!K:K,MATCH($C438,'Policy Characteristics'!$C:$C,0)))</f>
        <v>ccs.html#ccs</v>
      </c>
      <c r="R438" s="357" t="str">
        <f>IF(ISBLANK(INDEX('Policy Characteristics'!L:L,MATCH($C438,'Policy Characteristics'!$C:$C,0))),"",INDEX('Policy Characteristics'!L:L,MATCH($C438,'Policy Characteristics'!$C:$C,0)))</f>
        <v>carbon-capture-and-sequestration.html</v>
      </c>
    </row>
    <row r="439" spans="1:18" x14ac:dyDescent="0.35">
      <c r="A439" s="357" t="str">
        <f>IF(ISBLANK(INDEX('Policy Characteristics'!A:A,MATCH($C439,'Policy Characteristics'!$C:$C,0))),"",INDEX('Policy Characteristics'!A:A,MATCH($C439,'Policy Characteristics'!$C:$C,0)))</f>
        <v>Industry</v>
      </c>
      <c r="B439" s="357" t="str">
        <f>IF(ISBLANK(INDEX('Policy Characteristics'!B:B,MATCH($C439,'Policy Characteristics'!$C:$C,0))),"",INDEX('Policy Characteristics'!B:B,MATCH($C439,'Policy Characteristics'!$C:$C,0)))</f>
        <v>Carbon Capture and Sequestration</v>
      </c>
      <c r="C439" s="361" t="str">
        <f t="shared" si="30"/>
        <v>Industry Sector Fraction of Potential Additional CCS Achieved</v>
      </c>
      <c r="D439" s="285" t="s">
        <v>3204</v>
      </c>
      <c r="E439" s="285" t="s">
        <v>2612</v>
      </c>
      <c r="F439" s="194" t="s">
        <v>3167</v>
      </c>
      <c r="G439" s="53" t="s">
        <v>3156</v>
      </c>
      <c r="H439" s="54">
        <v>933</v>
      </c>
      <c r="I439" s="53" t="s">
        <v>44</v>
      </c>
      <c r="J439" s="359" t="str">
        <f>IF(ISBLANK(INDEX('Policy Characteristics'!D:D,MATCH($C439,'Policy Characteristics'!$C:$C,0))),"",INDEX('Policy Characteristics'!D:D,MATCH($C439,'Policy Characteristics'!$C:$C,0)))</f>
        <v>Industry CCS</v>
      </c>
      <c r="K439" s="357" t="str">
        <f>IF(ISBLANK(INDEX('Policy Characteristics'!E:E,MATCH($C439,'Policy Characteristics'!$C:$C,0))),"",INDEX('Policy Characteristics'!E:E,MATCH($C439,'Policy Characteristics'!$C:$C,0)))</f>
        <v>indst CCS</v>
      </c>
      <c r="L439" s="379">
        <f>IF(ISBLANK(INDEX('Policy Characteristics'!F:F,MATCH($C439,'Policy Characteristics'!$C:$C,0))),"",INDEX('Policy Characteristics'!F:F,MATCH($C439,'Policy Characteristics'!$C:$C,0)))</f>
        <v>0</v>
      </c>
      <c r="M439" s="379">
        <f>IF(ISBLANK(INDEX('Policy Characteristics'!G:G,MATCH($C439,'Policy Characteristics'!$C:$C,0))),"",INDEX('Policy Characteristics'!G:G,MATCH($C439,'Policy Characteristics'!$C:$C,0)))</f>
        <v>1</v>
      </c>
      <c r="N439" s="379">
        <f>IF(ISBLANK(INDEX('Policy Characteristics'!H:H,MATCH($C439,'Policy Characteristics'!$C:$C,0))),"",INDEX('Policy Characteristics'!H:H,MATCH($C439,'Policy Characteristics'!$C:$C,0)))</f>
        <v>0.01</v>
      </c>
      <c r="O439" s="357" t="str">
        <f>IF(ISBLANK(INDEX('Policy Characteristics'!I:I,MATCH($C439,'Policy Characteristics'!$C:$C,0))),"",INDEX('Policy Characteristics'!I:I,MATCH($C439,'Policy Characteristics'!$C:$C,0)))</f>
        <v>% of CO2 captured</v>
      </c>
      <c r="P439" s="357" t="str">
        <f>IF(ISBLANK(INDEX('Policy Characteristics'!J:J,MATCH($C439,'Policy Characteristics'!$C:$C,0))),"",INDEX('Policy Characteristics'!J:J,MATCH($C439,'Policy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9" s="357" t="str">
        <f>IF(ISBLANK(INDEX('Policy Characteristics'!K:K,MATCH($C439,'Policy Characteristics'!$C:$C,0))),"",INDEX('Policy Characteristics'!K:K,MATCH($C439,'Policy Characteristics'!$C:$C,0)))</f>
        <v>ccs.html#ccs</v>
      </c>
      <c r="R439" s="357" t="str">
        <f>IF(ISBLANK(INDEX('Policy Characteristics'!L:L,MATCH($C439,'Policy Characteristics'!$C:$C,0))),"",INDEX('Policy Characteristics'!L:L,MATCH($C439,'Policy Characteristics'!$C:$C,0)))</f>
        <v>carbon-capture-and-sequestration.html</v>
      </c>
    </row>
    <row r="440" spans="1:18" x14ac:dyDescent="0.35">
      <c r="A440" s="357" t="str">
        <f>IF(ISBLANK(INDEX('Policy Characteristics'!A:A,MATCH($C440,'Policy Characteristics'!$C:$C,0))),"",INDEX('Policy Characteristics'!A:A,MATCH($C440,'Policy Characteristics'!$C:$C,0)))</f>
        <v>Industry</v>
      </c>
      <c r="B440" s="357" t="str">
        <f>IF(ISBLANK(INDEX('Policy Characteristics'!B:B,MATCH($C440,'Policy Characteristics'!$C:$C,0))),"",INDEX('Policy Characteristics'!B:B,MATCH($C440,'Policy Characteristics'!$C:$C,0)))</f>
        <v>Carbon Capture and Sequestration</v>
      </c>
      <c r="C440" s="361" t="str">
        <f t="shared" si="30"/>
        <v>Industry Sector Fraction of Potential Additional CCS Achieved</v>
      </c>
      <c r="D440" s="285" t="s">
        <v>3205</v>
      </c>
      <c r="E440" s="285" t="s">
        <v>3154</v>
      </c>
      <c r="F440" s="194" t="s">
        <v>2661</v>
      </c>
      <c r="G440" s="53" t="s">
        <v>3155</v>
      </c>
      <c r="H440" s="54">
        <v>934</v>
      </c>
      <c r="I440" s="53" t="s">
        <v>44</v>
      </c>
      <c r="J440" s="359" t="str">
        <f>IF(ISBLANK(INDEX('Policy Characteristics'!D:D,MATCH($C440,'Policy Characteristics'!$C:$C,0))),"",INDEX('Policy Characteristics'!D:D,MATCH($C440,'Policy Characteristics'!$C:$C,0)))</f>
        <v>Industry CCS</v>
      </c>
      <c r="K440" s="357" t="str">
        <f>IF(ISBLANK(INDEX('Policy Characteristics'!E:E,MATCH($C440,'Policy Characteristics'!$C:$C,0))),"",INDEX('Policy Characteristics'!E:E,MATCH($C440,'Policy Characteristics'!$C:$C,0)))</f>
        <v>indst CCS</v>
      </c>
      <c r="L440" s="379">
        <f>IF(ISBLANK(INDEX('Policy Characteristics'!F:F,MATCH($C440,'Policy Characteristics'!$C:$C,0))),"",INDEX('Policy Characteristics'!F:F,MATCH($C440,'Policy Characteristics'!$C:$C,0)))</f>
        <v>0</v>
      </c>
      <c r="M440" s="379">
        <f>IF(ISBLANK(INDEX('Policy Characteristics'!G:G,MATCH($C440,'Policy Characteristics'!$C:$C,0))),"",INDEX('Policy Characteristics'!G:G,MATCH($C440,'Policy Characteristics'!$C:$C,0)))</f>
        <v>1</v>
      </c>
      <c r="N440" s="379">
        <f>IF(ISBLANK(INDEX('Policy Characteristics'!H:H,MATCH($C440,'Policy Characteristics'!$C:$C,0))),"",INDEX('Policy Characteristics'!H:H,MATCH($C440,'Policy Characteristics'!$C:$C,0)))</f>
        <v>0.01</v>
      </c>
      <c r="O440" s="357" t="str">
        <f>IF(ISBLANK(INDEX('Policy Characteristics'!I:I,MATCH($C440,'Policy Characteristics'!$C:$C,0))),"",INDEX('Policy Characteristics'!I:I,MATCH($C440,'Policy Characteristics'!$C:$C,0)))</f>
        <v>% of CO2 captured</v>
      </c>
      <c r="P440" s="357" t="str">
        <f>IF(ISBLANK(INDEX('Policy Characteristics'!J:J,MATCH($C440,'Policy Characteristics'!$C:$C,0))),"",INDEX('Policy Characteristics'!J:J,MATCH($C440,'Policy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0" s="357" t="str">
        <f>IF(ISBLANK(INDEX('Policy Characteristics'!K:K,MATCH($C440,'Policy Characteristics'!$C:$C,0))),"",INDEX('Policy Characteristics'!K:K,MATCH($C440,'Policy Characteristics'!$C:$C,0)))</f>
        <v>ccs.html#ccs</v>
      </c>
      <c r="R440" s="357" t="str">
        <f>IF(ISBLANK(INDEX('Policy Characteristics'!L:L,MATCH($C440,'Policy Characteristics'!$C:$C,0))),"",INDEX('Policy Characteristics'!L:L,MATCH($C440,'Policy Characteristics'!$C:$C,0)))</f>
        <v>carbon-capture-and-sequestration.html</v>
      </c>
    </row>
    <row r="441" spans="1:18" x14ac:dyDescent="0.35">
      <c r="A441" s="357" t="str">
        <f>IF(ISBLANK(INDEX('Policy Characteristics'!A:A,MATCH($C441,'Policy Characteristics'!$C:$C,0))),"",INDEX('Policy Characteristics'!A:A,MATCH($C441,'Policy Characteristics'!$C:$C,0)))</f>
        <v>Industry</v>
      </c>
      <c r="B441" s="357" t="str">
        <f>IF(ISBLANK(INDEX('Policy Characteristics'!B:B,MATCH($C441,'Policy Characteristics'!$C:$C,0))),"",INDEX('Policy Characteristics'!B:B,MATCH($C441,'Policy Characteristics'!$C:$C,0)))</f>
        <v>Carbon Capture and Sequestration</v>
      </c>
      <c r="C441" s="361" t="str">
        <f t="shared" si="30"/>
        <v>Industry Sector Fraction of Potential Additional CCS Achieved</v>
      </c>
      <c r="D441" s="285" t="s">
        <v>3205</v>
      </c>
      <c r="E441" s="285" t="s">
        <v>2612</v>
      </c>
      <c r="F441" s="194" t="s">
        <v>2661</v>
      </c>
      <c r="G441" s="53" t="s">
        <v>3156</v>
      </c>
      <c r="H441" s="54">
        <v>935</v>
      </c>
      <c r="I441" s="53" t="s">
        <v>44</v>
      </c>
      <c r="J441" s="359" t="str">
        <f>IF(ISBLANK(INDEX('Policy Characteristics'!D:D,MATCH($C441,'Policy Characteristics'!$C:$C,0))),"",INDEX('Policy Characteristics'!D:D,MATCH($C441,'Policy Characteristics'!$C:$C,0)))</f>
        <v>Industry CCS</v>
      </c>
      <c r="K441" s="357" t="str">
        <f>IF(ISBLANK(INDEX('Policy Characteristics'!E:E,MATCH($C441,'Policy Characteristics'!$C:$C,0))),"",INDEX('Policy Characteristics'!E:E,MATCH($C441,'Policy Characteristics'!$C:$C,0)))</f>
        <v>indst CCS</v>
      </c>
      <c r="L441" s="379">
        <f>IF(ISBLANK(INDEX('Policy Characteristics'!F:F,MATCH($C441,'Policy Characteristics'!$C:$C,0))),"",INDEX('Policy Characteristics'!F:F,MATCH($C441,'Policy Characteristics'!$C:$C,0)))</f>
        <v>0</v>
      </c>
      <c r="M441" s="379">
        <f>IF(ISBLANK(INDEX('Policy Characteristics'!G:G,MATCH($C441,'Policy Characteristics'!$C:$C,0))),"",INDEX('Policy Characteristics'!G:G,MATCH($C441,'Policy Characteristics'!$C:$C,0)))</f>
        <v>1</v>
      </c>
      <c r="N441" s="379">
        <f>IF(ISBLANK(INDEX('Policy Characteristics'!H:H,MATCH($C441,'Policy Characteristics'!$C:$C,0))),"",INDEX('Policy Characteristics'!H:H,MATCH($C441,'Policy Characteristics'!$C:$C,0)))</f>
        <v>0.01</v>
      </c>
      <c r="O441" s="357" t="str">
        <f>IF(ISBLANK(INDEX('Policy Characteristics'!I:I,MATCH($C441,'Policy Characteristics'!$C:$C,0))),"",INDEX('Policy Characteristics'!I:I,MATCH($C441,'Policy Characteristics'!$C:$C,0)))</f>
        <v>% of CO2 captured</v>
      </c>
      <c r="P441" s="357" t="str">
        <f>IF(ISBLANK(INDEX('Policy Characteristics'!J:J,MATCH($C441,'Policy Characteristics'!$C:$C,0))),"",INDEX('Policy Characteristics'!J:J,MATCH($C441,'Policy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1" s="357" t="str">
        <f>IF(ISBLANK(INDEX('Policy Characteristics'!K:K,MATCH($C441,'Policy Characteristics'!$C:$C,0))),"",INDEX('Policy Characteristics'!K:K,MATCH($C441,'Policy Characteristics'!$C:$C,0)))</f>
        <v>ccs.html#ccs</v>
      </c>
      <c r="R441" s="357" t="str">
        <f>IF(ISBLANK(INDEX('Policy Characteristics'!L:L,MATCH($C441,'Policy Characteristics'!$C:$C,0))),"",INDEX('Policy Characteristics'!L:L,MATCH($C441,'Policy Characteristics'!$C:$C,0)))</f>
        <v>carbon-capture-and-sequestration.html</v>
      </c>
    </row>
    <row r="442" spans="1:18" x14ac:dyDescent="0.35">
      <c r="A442" s="357" t="str">
        <f>IF(ISBLANK(INDEX('Policy Characteristics'!A:A,MATCH($C442,'Policy Characteristics'!$C:$C,0))),"",INDEX('Policy Characteristics'!A:A,MATCH($C442,'Policy Characteristics'!$C:$C,0)))</f>
        <v>Industry</v>
      </c>
      <c r="B442" s="357" t="str">
        <f>IF(ISBLANK(INDEX('Policy Characteristics'!B:B,MATCH($C442,'Policy Characteristics'!$C:$C,0))),"",INDEX('Policy Characteristics'!B:B,MATCH($C442,'Policy Characteristics'!$C:$C,0)))</f>
        <v>Carbon Capture and Sequestration</v>
      </c>
      <c r="C442" s="361" t="str">
        <f t="shared" si="30"/>
        <v>Industry Sector Fraction of Potential Additional CCS Achieved</v>
      </c>
      <c r="D442" s="285" t="s">
        <v>3206</v>
      </c>
      <c r="E442" s="285" t="s">
        <v>3154</v>
      </c>
      <c r="F442" s="194" t="s">
        <v>3168</v>
      </c>
      <c r="G442" s="53" t="s">
        <v>3155</v>
      </c>
      <c r="H442" s="54">
        <v>936</v>
      </c>
      <c r="I442" s="53" t="s">
        <v>44</v>
      </c>
      <c r="J442" s="359" t="str">
        <f>IF(ISBLANK(INDEX('Policy Characteristics'!D:D,MATCH($C442,'Policy Characteristics'!$C:$C,0))),"",INDEX('Policy Characteristics'!D:D,MATCH($C442,'Policy Characteristics'!$C:$C,0)))</f>
        <v>Industry CCS</v>
      </c>
      <c r="K442" s="357" t="str">
        <f>IF(ISBLANK(INDEX('Policy Characteristics'!E:E,MATCH($C442,'Policy Characteristics'!$C:$C,0))),"",INDEX('Policy Characteristics'!E:E,MATCH($C442,'Policy Characteristics'!$C:$C,0)))</f>
        <v>indst CCS</v>
      </c>
      <c r="L442" s="379">
        <f>IF(ISBLANK(INDEX('Policy Characteristics'!F:F,MATCH($C442,'Policy Characteristics'!$C:$C,0))),"",INDEX('Policy Characteristics'!F:F,MATCH($C442,'Policy Characteristics'!$C:$C,0)))</f>
        <v>0</v>
      </c>
      <c r="M442" s="379">
        <f>IF(ISBLANK(INDEX('Policy Characteristics'!G:G,MATCH($C442,'Policy Characteristics'!$C:$C,0))),"",INDEX('Policy Characteristics'!G:G,MATCH($C442,'Policy Characteristics'!$C:$C,0)))</f>
        <v>1</v>
      </c>
      <c r="N442" s="379">
        <f>IF(ISBLANK(INDEX('Policy Characteristics'!H:H,MATCH($C442,'Policy Characteristics'!$C:$C,0))),"",INDEX('Policy Characteristics'!H:H,MATCH($C442,'Policy Characteristics'!$C:$C,0)))</f>
        <v>0.01</v>
      </c>
      <c r="O442" s="357" t="str">
        <f>IF(ISBLANK(INDEX('Policy Characteristics'!I:I,MATCH($C442,'Policy Characteristics'!$C:$C,0))),"",INDEX('Policy Characteristics'!I:I,MATCH($C442,'Policy Characteristics'!$C:$C,0)))</f>
        <v>% of CO2 captured</v>
      </c>
      <c r="P442" s="357" t="str">
        <f>IF(ISBLANK(INDEX('Policy Characteristics'!J:J,MATCH($C442,'Policy Characteristics'!$C:$C,0))),"",INDEX('Policy Characteristics'!J:J,MATCH($C442,'Policy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2" s="357" t="str">
        <f>IF(ISBLANK(INDEX('Policy Characteristics'!K:K,MATCH($C442,'Policy Characteristics'!$C:$C,0))),"",INDEX('Policy Characteristics'!K:K,MATCH($C442,'Policy Characteristics'!$C:$C,0)))</f>
        <v>ccs.html#ccs</v>
      </c>
      <c r="R442" s="357" t="str">
        <f>IF(ISBLANK(INDEX('Policy Characteristics'!L:L,MATCH($C442,'Policy Characteristics'!$C:$C,0))),"",INDEX('Policy Characteristics'!L:L,MATCH($C442,'Policy Characteristics'!$C:$C,0)))</f>
        <v>carbon-capture-and-sequestration.html</v>
      </c>
    </row>
    <row r="443" spans="1:18" x14ac:dyDescent="0.35">
      <c r="A443" s="357" t="str">
        <f>IF(ISBLANK(INDEX('Policy Characteristics'!A:A,MATCH($C443,'Policy Characteristics'!$C:$C,0))),"",INDEX('Policy Characteristics'!A:A,MATCH($C443,'Policy Characteristics'!$C:$C,0)))</f>
        <v>Industry</v>
      </c>
      <c r="B443" s="357" t="str">
        <f>IF(ISBLANK(INDEX('Policy Characteristics'!B:B,MATCH($C443,'Policy Characteristics'!$C:$C,0))),"",INDEX('Policy Characteristics'!B:B,MATCH($C443,'Policy Characteristics'!$C:$C,0)))</f>
        <v>Carbon Capture and Sequestration</v>
      </c>
      <c r="C443" s="361" t="str">
        <f t="shared" si="30"/>
        <v>Industry Sector Fraction of Potential Additional CCS Achieved</v>
      </c>
      <c r="D443" s="285" t="s">
        <v>3206</v>
      </c>
      <c r="E443" s="285" t="s">
        <v>2612</v>
      </c>
      <c r="F443" s="194" t="s">
        <v>3168</v>
      </c>
      <c r="G443" s="53" t="s">
        <v>3156</v>
      </c>
      <c r="H443" s="54">
        <v>937</v>
      </c>
      <c r="I443" s="9" t="s">
        <v>45</v>
      </c>
      <c r="J443" s="359" t="str">
        <f>IF(ISBLANK(INDEX('Policy Characteristics'!D:D,MATCH($C443,'Policy Characteristics'!$C:$C,0))),"",INDEX('Policy Characteristics'!D:D,MATCH($C443,'Policy Characteristics'!$C:$C,0)))</f>
        <v>Industry CCS</v>
      </c>
      <c r="K443" s="357" t="str">
        <f>IF(ISBLANK(INDEX('Policy Characteristics'!E:E,MATCH($C443,'Policy Characteristics'!$C:$C,0))),"",INDEX('Policy Characteristics'!E:E,MATCH($C443,'Policy Characteristics'!$C:$C,0)))</f>
        <v>indst CCS</v>
      </c>
      <c r="L443" s="379">
        <f>IF(ISBLANK(INDEX('Policy Characteristics'!F:F,MATCH($C443,'Policy Characteristics'!$C:$C,0))),"",INDEX('Policy Characteristics'!F:F,MATCH($C443,'Policy Characteristics'!$C:$C,0)))</f>
        <v>0</v>
      </c>
      <c r="M443" s="379">
        <f>IF(ISBLANK(INDEX('Policy Characteristics'!G:G,MATCH($C443,'Policy Characteristics'!$C:$C,0))),"",INDEX('Policy Characteristics'!G:G,MATCH($C443,'Policy Characteristics'!$C:$C,0)))</f>
        <v>1</v>
      </c>
      <c r="N443" s="379">
        <f>IF(ISBLANK(INDEX('Policy Characteristics'!H:H,MATCH($C443,'Policy Characteristics'!$C:$C,0))),"",INDEX('Policy Characteristics'!H:H,MATCH($C443,'Policy Characteristics'!$C:$C,0)))</f>
        <v>0.01</v>
      </c>
      <c r="O443" s="357" t="str">
        <f>IF(ISBLANK(INDEX('Policy Characteristics'!I:I,MATCH($C443,'Policy Characteristics'!$C:$C,0))),"",INDEX('Policy Characteristics'!I:I,MATCH($C443,'Policy Characteristics'!$C:$C,0)))</f>
        <v>% of CO2 captured</v>
      </c>
      <c r="P443" s="357" t="str">
        <f>IF(ISBLANK(INDEX('Policy Characteristics'!J:J,MATCH($C443,'Policy Characteristics'!$C:$C,0))),"",INDEX('Policy Characteristics'!J:J,MATCH($C443,'Policy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3" s="357" t="str">
        <f>IF(ISBLANK(INDEX('Policy Characteristics'!K:K,MATCH($C443,'Policy Characteristics'!$C:$C,0))),"",INDEX('Policy Characteristics'!K:K,MATCH($C443,'Policy Characteristics'!$C:$C,0)))</f>
        <v>ccs.html#ccs</v>
      </c>
      <c r="R443" s="357" t="str">
        <f>IF(ISBLANK(INDEX('Policy Characteristics'!L:L,MATCH($C443,'Policy Characteristics'!$C:$C,0))),"",INDEX('Policy Characteristics'!L:L,MATCH($C443,'Policy Characteristics'!$C:$C,0)))</f>
        <v>carbon-capture-and-sequestration.html</v>
      </c>
    </row>
    <row r="444" spans="1:18" x14ac:dyDescent="0.35">
      <c r="A444" s="357" t="str">
        <f>IF(ISBLANK(INDEX('Policy Characteristics'!A:A,MATCH($C444,'Policy Characteristics'!$C:$C,0))),"",INDEX('Policy Characteristics'!A:A,MATCH($C444,'Policy Characteristics'!$C:$C,0)))</f>
        <v>Industry</v>
      </c>
      <c r="B444" s="357" t="str">
        <f>IF(ISBLANK(INDEX('Policy Characteristics'!B:B,MATCH($C444,'Policy Characteristics'!$C:$C,0))),"",INDEX('Policy Characteristics'!B:B,MATCH($C444,'Policy Characteristics'!$C:$C,0)))</f>
        <v>Carbon Capture and Sequestration</v>
      </c>
      <c r="C444" s="361" t="str">
        <f t="shared" si="30"/>
        <v>Industry Sector Fraction of Potential Additional CCS Achieved</v>
      </c>
      <c r="D444" s="285" t="s">
        <v>3207</v>
      </c>
      <c r="E444" s="285" t="s">
        <v>3154</v>
      </c>
      <c r="F444" s="194" t="s">
        <v>3169</v>
      </c>
      <c r="G444" s="53" t="s">
        <v>3155</v>
      </c>
      <c r="H444" s="54">
        <v>938</v>
      </c>
      <c r="I444" s="53" t="s">
        <v>44</v>
      </c>
      <c r="J444" s="359" t="str">
        <f>IF(ISBLANK(INDEX('Policy Characteristics'!D:D,MATCH($C444,'Policy Characteristics'!$C:$C,0))),"",INDEX('Policy Characteristics'!D:D,MATCH($C444,'Policy Characteristics'!$C:$C,0)))</f>
        <v>Industry CCS</v>
      </c>
      <c r="K444" s="357" t="str">
        <f>IF(ISBLANK(INDEX('Policy Characteristics'!E:E,MATCH($C444,'Policy Characteristics'!$C:$C,0))),"",INDEX('Policy Characteristics'!E:E,MATCH($C444,'Policy Characteristics'!$C:$C,0)))</f>
        <v>indst CCS</v>
      </c>
      <c r="L444" s="379">
        <f>IF(ISBLANK(INDEX('Policy Characteristics'!F:F,MATCH($C444,'Policy Characteristics'!$C:$C,0))),"",INDEX('Policy Characteristics'!F:F,MATCH($C444,'Policy Characteristics'!$C:$C,0)))</f>
        <v>0</v>
      </c>
      <c r="M444" s="379">
        <f>IF(ISBLANK(INDEX('Policy Characteristics'!G:G,MATCH($C444,'Policy Characteristics'!$C:$C,0))),"",INDEX('Policy Characteristics'!G:G,MATCH($C444,'Policy Characteristics'!$C:$C,0)))</f>
        <v>1</v>
      </c>
      <c r="N444" s="379">
        <f>IF(ISBLANK(INDEX('Policy Characteristics'!H:H,MATCH($C444,'Policy Characteristics'!$C:$C,0))),"",INDEX('Policy Characteristics'!H:H,MATCH($C444,'Policy Characteristics'!$C:$C,0)))</f>
        <v>0.01</v>
      </c>
      <c r="O444" s="357" t="str">
        <f>IF(ISBLANK(INDEX('Policy Characteristics'!I:I,MATCH($C444,'Policy Characteristics'!$C:$C,0))),"",INDEX('Policy Characteristics'!I:I,MATCH($C444,'Policy Characteristics'!$C:$C,0)))</f>
        <v>% of CO2 captured</v>
      </c>
      <c r="P444" s="357" t="str">
        <f>IF(ISBLANK(INDEX('Policy Characteristics'!J:J,MATCH($C444,'Policy Characteristics'!$C:$C,0))),"",INDEX('Policy Characteristics'!J:J,MATCH($C444,'Policy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4" s="357" t="str">
        <f>IF(ISBLANK(INDEX('Policy Characteristics'!K:K,MATCH($C444,'Policy Characteristics'!$C:$C,0))),"",INDEX('Policy Characteristics'!K:K,MATCH($C444,'Policy Characteristics'!$C:$C,0)))</f>
        <v>ccs.html#ccs</v>
      </c>
      <c r="R444" s="357" t="str">
        <f>IF(ISBLANK(INDEX('Policy Characteristics'!L:L,MATCH($C444,'Policy Characteristics'!$C:$C,0))),"",INDEX('Policy Characteristics'!L:L,MATCH($C444,'Policy Characteristics'!$C:$C,0)))</f>
        <v>carbon-capture-and-sequestration.html</v>
      </c>
    </row>
    <row r="445" spans="1:18" x14ac:dyDescent="0.35">
      <c r="A445" s="357" t="str">
        <f>IF(ISBLANK(INDEX('Policy Characteristics'!A:A,MATCH($C445,'Policy Characteristics'!$C:$C,0))),"",INDEX('Policy Characteristics'!A:A,MATCH($C445,'Policy Characteristics'!$C:$C,0)))</f>
        <v>Industry</v>
      </c>
      <c r="B445" s="357" t="str">
        <f>IF(ISBLANK(INDEX('Policy Characteristics'!B:B,MATCH($C445,'Policy Characteristics'!$C:$C,0))),"",INDEX('Policy Characteristics'!B:B,MATCH($C445,'Policy Characteristics'!$C:$C,0)))</f>
        <v>Carbon Capture and Sequestration</v>
      </c>
      <c r="C445" s="361" t="str">
        <f t="shared" si="30"/>
        <v>Industry Sector Fraction of Potential Additional CCS Achieved</v>
      </c>
      <c r="D445" s="285" t="s">
        <v>3207</v>
      </c>
      <c r="E445" s="285" t="s">
        <v>2612</v>
      </c>
      <c r="F445" s="194" t="s">
        <v>3169</v>
      </c>
      <c r="G445" s="53" t="s">
        <v>3156</v>
      </c>
      <c r="H445" s="54">
        <v>939</v>
      </c>
      <c r="I445" s="9" t="s">
        <v>45</v>
      </c>
      <c r="J445" s="359" t="str">
        <f>IF(ISBLANK(INDEX('Policy Characteristics'!D:D,MATCH($C445,'Policy Characteristics'!$C:$C,0))),"",INDEX('Policy Characteristics'!D:D,MATCH($C445,'Policy Characteristics'!$C:$C,0)))</f>
        <v>Industry CCS</v>
      </c>
      <c r="K445" s="357" t="str">
        <f>IF(ISBLANK(INDEX('Policy Characteristics'!E:E,MATCH($C445,'Policy Characteristics'!$C:$C,0))),"",INDEX('Policy Characteristics'!E:E,MATCH($C445,'Policy Characteristics'!$C:$C,0)))</f>
        <v>indst CCS</v>
      </c>
      <c r="L445" s="379">
        <f>IF(ISBLANK(INDEX('Policy Characteristics'!F:F,MATCH($C445,'Policy Characteristics'!$C:$C,0))),"",INDEX('Policy Characteristics'!F:F,MATCH($C445,'Policy Characteristics'!$C:$C,0)))</f>
        <v>0</v>
      </c>
      <c r="M445" s="379">
        <f>IF(ISBLANK(INDEX('Policy Characteristics'!G:G,MATCH($C445,'Policy Characteristics'!$C:$C,0))),"",INDEX('Policy Characteristics'!G:G,MATCH($C445,'Policy Characteristics'!$C:$C,0)))</f>
        <v>1</v>
      </c>
      <c r="N445" s="379">
        <f>IF(ISBLANK(INDEX('Policy Characteristics'!H:H,MATCH($C445,'Policy Characteristics'!$C:$C,0))),"",INDEX('Policy Characteristics'!H:H,MATCH($C445,'Policy Characteristics'!$C:$C,0)))</f>
        <v>0.01</v>
      </c>
      <c r="O445" s="357" t="str">
        <f>IF(ISBLANK(INDEX('Policy Characteristics'!I:I,MATCH($C445,'Policy Characteristics'!$C:$C,0))),"",INDEX('Policy Characteristics'!I:I,MATCH($C445,'Policy Characteristics'!$C:$C,0)))</f>
        <v>% of CO2 captured</v>
      </c>
      <c r="P445" s="357" t="str">
        <f>IF(ISBLANK(INDEX('Policy Characteristics'!J:J,MATCH($C445,'Policy Characteristics'!$C:$C,0))),"",INDEX('Policy Characteristics'!J:J,MATCH($C445,'Policy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5" s="357" t="str">
        <f>IF(ISBLANK(INDEX('Policy Characteristics'!K:K,MATCH($C445,'Policy Characteristics'!$C:$C,0))),"",INDEX('Policy Characteristics'!K:K,MATCH($C445,'Policy Characteristics'!$C:$C,0)))</f>
        <v>ccs.html#ccs</v>
      </c>
      <c r="R445" s="357" t="str">
        <f>IF(ISBLANK(INDEX('Policy Characteristics'!L:L,MATCH($C445,'Policy Characteristics'!$C:$C,0))),"",INDEX('Policy Characteristics'!L:L,MATCH($C445,'Policy Characteristics'!$C:$C,0)))</f>
        <v>carbon-capture-and-sequestration.html</v>
      </c>
    </row>
    <row r="446" spans="1:18" x14ac:dyDescent="0.35">
      <c r="A446" s="357" t="str">
        <f>IF(ISBLANK(INDEX('Policy Characteristics'!A:A,MATCH($C446,'Policy Characteristics'!$C:$C,0))),"",INDEX('Policy Characteristics'!A:A,MATCH($C446,'Policy Characteristics'!$C:$C,0)))</f>
        <v>Industry</v>
      </c>
      <c r="B446" s="357" t="str">
        <f>IF(ISBLANK(INDEX('Policy Characteristics'!B:B,MATCH($C446,'Policy Characteristics'!$C:$C,0))),"",INDEX('Policy Characteristics'!B:B,MATCH($C446,'Policy Characteristics'!$C:$C,0)))</f>
        <v>Carbon Capture and Sequestration</v>
      </c>
      <c r="C446" s="361" t="str">
        <f t="shared" si="30"/>
        <v>Industry Sector Fraction of Potential Additional CCS Achieved</v>
      </c>
      <c r="D446" s="285" t="s">
        <v>3208</v>
      </c>
      <c r="E446" s="285" t="s">
        <v>3154</v>
      </c>
      <c r="F446" s="194" t="s">
        <v>3170</v>
      </c>
      <c r="G446" s="53" t="s">
        <v>3155</v>
      </c>
      <c r="H446" s="54">
        <v>940</v>
      </c>
      <c r="I446" s="53" t="s">
        <v>44</v>
      </c>
      <c r="J446" s="359" t="str">
        <f>IF(ISBLANK(INDEX('Policy Characteristics'!D:D,MATCH($C446,'Policy Characteristics'!$C:$C,0))),"",INDEX('Policy Characteristics'!D:D,MATCH($C446,'Policy Characteristics'!$C:$C,0)))</f>
        <v>Industry CCS</v>
      </c>
      <c r="K446" s="357" t="str">
        <f>IF(ISBLANK(INDEX('Policy Characteristics'!E:E,MATCH($C446,'Policy Characteristics'!$C:$C,0))),"",INDEX('Policy Characteristics'!E:E,MATCH($C446,'Policy Characteristics'!$C:$C,0)))</f>
        <v>indst CCS</v>
      </c>
      <c r="L446" s="379">
        <f>IF(ISBLANK(INDEX('Policy Characteristics'!F:F,MATCH($C446,'Policy Characteristics'!$C:$C,0))),"",INDEX('Policy Characteristics'!F:F,MATCH($C446,'Policy Characteristics'!$C:$C,0)))</f>
        <v>0</v>
      </c>
      <c r="M446" s="379">
        <f>IF(ISBLANK(INDEX('Policy Characteristics'!G:G,MATCH($C446,'Policy Characteristics'!$C:$C,0))),"",INDEX('Policy Characteristics'!G:G,MATCH($C446,'Policy Characteristics'!$C:$C,0)))</f>
        <v>1</v>
      </c>
      <c r="N446" s="379">
        <f>IF(ISBLANK(INDEX('Policy Characteristics'!H:H,MATCH($C446,'Policy Characteristics'!$C:$C,0))),"",INDEX('Policy Characteristics'!H:H,MATCH($C446,'Policy Characteristics'!$C:$C,0)))</f>
        <v>0.01</v>
      </c>
      <c r="O446" s="357" t="str">
        <f>IF(ISBLANK(INDEX('Policy Characteristics'!I:I,MATCH($C446,'Policy Characteristics'!$C:$C,0))),"",INDEX('Policy Characteristics'!I:I,MATCH($C446,'Policy Characteristics'!$C:$C,0)))</f>
        <v>% of CO2 captured</v>
      </c>
      <c r="P446" s="357" t="str">
        <f>IF(ISBLANK(INDEX('Policy Characteristics'!J:J,MATCH($C446,'Policy Characteristics'!$C:$C,0))),"",INDEX('Policy Characteristics'!J:J,MATCH($C446,'Policy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6" s="357" t="str">
        <f>IF(ISBLANK(INDEX('Policy Characteristics'!K:K,MATCH($C446,'Policy Characteristics'!$C:$C,0))),"",INDEX('Policy Characteristics'!K:K,MATCH($C446,'Policy Characteristics'!$C:$C,0)))</f>
        <v>ccs.html#ccs</v>
      </c>
      <c r="R446" s="357" t="str">
        <f>IF(ISBLANK(INDEX('Policy Characteristics'!L:L,MATCH($C446,'Policy Characteristics'!$C:$C,0))),"",INDEX('Policy Characteristics'!L:L,MATCH($C446,'Policy Characteristics'!$C:$C,0)))</f>
        <v>carbon-capture-and-sequestration.html</v>
      </c>
    </row>
    <row r="447" spans="1:18" x14ac:dyDescent="0.35">
      <c r="A447" s="357" t="str">
        <f>IF(ISBLANK(INDEX('Policy Characteristics'!A:A,MATCH($C447,'Policy Characteristics'!$C:$C,0))),"",INDEX('Policy Characteristics'!A:A,MATCH($C447,'Policy Characteristics'!$C:$C,0)))</f>
        <v>Industry</v>
      </c>
      <c r="B447" s="357" t="str">
        <f>IF(ISBLANK(INDEX('Policy Characteristics'!B:B,MATCH($C447,'Policy Characteristics'!$C:$C,0))),"",INDEX('Policy Characteristics'!B:B,MATCH($C447,'Policy Characteristics'!$C:$C,0)))</f>
        <v>Carbon Capture and Sequestration</v>
      </c>
      <c r="C447" s="361" t="str">
        <f t="shared" si="30"/>
        <v>Industry Sector Fraction of Potential Additional CCS Achieved</v>
      </c>
      <c r="D447" s="285" t="s">
        <v>3208</v>
      </c>
      <c r="E447" s="285" t="s">
        <v>2612</v>
      </c>
      <c r="F447" s="194" t="s">
        <v>3170</v>
      </c>
      <c r="G447" s="53" t="s">
        <v>3156</v>
      </c>
      <c r="H447" s="54">
        <v>941</v>
      </c>
      <c r="I447" s="9" t="s">
        <v>45</v>
      </c>
      <c r="J447" s="359" t="str">
        <f>IF(ISBLANK(INDEX('Policy Characteristics'!D:D,MATCH($C447,'Policy Characteristics'!$C:$C,0))),"",INDEX('Policy Characteristics'!D:D,MATCH($C447,'Policy Characteristics'!$C:$C,0)))</f>
        <v>Industry CCS</v>
      </c>
      <c r="K447" s="357" t="str">
        <f>IF(ISBLANK(INDEX('Policy Characteristics'!E:E,MATCH($C447,'Policy Characteristics'!$C:$C,0))),"",INDEX('Policy Characteristics'!E:E,MATCH($C447,'Policy Characteristics'!$C:$C,0)))</f>
        <v>indst CCS</v>
      </c>
      <c r="L447" s="379">
        <f>IF(ISBLANK(INDEX('Policy Characteristics'!F:F,MATCH($C447,'Policy Characteristics'!$C:$C,0))),"",INDEX('Policy Characteristics'!F:F,MATCH($C447,'Policy Characteristics'!$C:$C,0)))</f>
        <v>0</v>
      </c>
      <c r="M447" s="379">
        <f>IF(ISBLANK(INDEX('Policy Characteristics'!G:G,MATCH($C447,'Policy Characteristics'!$C:$C,0))),"",INDEX('Policy Characteristics'!G:G,MATCH($C447,'Policy Characteristics'!$C:$C,0)))</f>
        <v>1</v>
      </c>
      <c r="N447" s="379">
        <f>IF(ISBLANK(INDEX('Policy Characteristics'!H:H,MATCH($C447,'Policy Characteristics'!$C:$C,0))),"",INDEX('Policy Characteristics'!H:H,MATCH($C447,'Policy Characteristics'!$C:$C,0)))</f>
        <v>0.01</v>
      </c>
      <c r="O447" s="357" t="str">
        <f>IF(ISBLANK(INDEX('Policy Characteristics'!I:I,MATCH($C447,'Policy Characteristics'!$C:$C,0))),"",INDEX('Policy Characteristics'!I:I,MATCH($C447,'Policy Characteristics'!$C:$C,0)))</f>
        <v>% of CO2 captured</v>
      </c>
      <c r="P447" s="357" t="str">
        <f>IF(ISBLANK(INDEX('Policy Characteristics'!J:J,MATCH($C447,'Policy Characteristics'!$C:$C,0))),"",INDEX('Policy Characteristics'!J:J,MATCH($C447,'Policy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7" s="357" t="str">
        <f>IF(ISBLANK(INDEX('Policy Characteristics'!K:K,MATCH($C447,'Policy Characteristics'!$C:$C,0))),"",INDEX('Policy Characteristics'!K:K,MATCH($C447,'Policy Characteristics'!$C:$C,0)))</f>
        <v>ccs.html#ccs</v>
      </c>
      <c r="R447" s="357" t="str">
        <f>IF(ISBLANK(INDEX('Policy Characteristics'!L:L,MATCH($C447,'Policy Characteristics'!$C:$C,0))),"",INDEX('Policy Characteristics'!L:L,MATCH($C447,'Policy Characteristics'!$C:$C,0)))</f>
        <v>carbon-capture-and-sequestration.html</v>
      </c>
    </row>
    <row r="448" spans="1:18" x14ac:dyDescent="0.35">
      <c r="A448" s="357" t="str">
        <f>IF(ISBLANK(INDEX('Policy Characteristics'!A:A,MATCH($C448,'Policy Characteristics'!$C:$C,0))),"",INDEX('Policy Characteristics'!A:A,MATCH($C448,'Policy Characteristics'!$C:$C,0)))</f>
        <v>Industry</v>
      </c>
      <c r="B448" s="357" t="str">
        <f>IF(ISBLANK(INDEX('Policy Characteristics'!B:B,MATCH($C448,'Policy Characteristics'!$C:$C,0))),"",INDEX('Policy Characteristics'!B:B,MATCH($C448,'Policy Characteristics'!$C:$C,0)))</f>
        <v>Carbon Capture and Sequestration</v>
      </c>
      <c r="C448" s="361" t="str">
        <f t="shared" si="30"/>
        <v>Industry Sector Fraction of Potential Additional CCS Achieved</v>
      </c>
      <c r="D448" s="285" t="s">
        <v>3209</v>
      </c>
      <c r="E448" s="285" t="s">
        <v>3154</v>
      </c>
      <c r="F448" s="194" t="s">
        <v>3171</v>
      </c>
      <c r="G448" s="53" t="s">
        <v>3155</v>
      </c>
      <c r="H448" s="54">
        <v>942</v>
      </c>
      <c r="I448" s="53" t="s">
        <v>44</v>
      </c>
      <c r="J448" s="359" t="str">
        <f>IF(ISBLANK(INDEX('Policy Characteristics'!D:D,MATCH($C448,'Policy Characteristics'!$C:$C,0))),"",INDEX('Policy Characteristics'!D:D,MATCH($C448,'Policy Characteristics'!$C:$C,0)))</f>
        <v>Industry CCS</v>
      </c>
      <c r="K448" s="357" t="str">
        <f>IF(ISBLANK(INDEX('Policy Characteristics'!E:E,MATCH($C448,'Policy Characteristics'!$C:$C,0))),"",INDEX('Policy Characteristics'!E:E,MATCH($C448,'Policy Characteristics'!$C:$C,0)))</f>
        <v>indst CCS</v>
      </c>
      <c r="L448" s="379">
        <f>IF(ISBLANK(INDEX('Policy Characteristics'!F:F,MATCH($C448,'Policy Characteristics'!$C:$C,0))),"",INDEX('Policy Characteristics'!F:F,MATCH($C448,'Policy Characteristics'!$C:$C,0)))</f>
        <v>0</v>
      </c>
      <c r="M448" s="379">
        <f>IF(ISBLANK(INDEX('Policy Characteristics'!G:G,MATCH($C448,'Policy Characteristics'!$C:$C,0))),"",INDEX('Policy Characteristics'!G:G,MATCH($C448,'Policy Characteristics'!$C:$C,0)))</f>
        <v>1</v>
      </c>
      <c r="N448" s="379">
        <f>IF(ISBLANK(INDEX('Policy Characteristics'!H:H,MATCH($C448,'Policy Characteristics'!$C:$C,0))),"",INDEX('Policy Characteristics'!H:H,MATCH($C448,'Policy Characteristics'!$C:$C,0)))</f>
        <v>0.01</v>
      </c>
      <c r="O448" s="357" t="str">
        <f>IF(ISBLANK(INDEX('Policy Characteristics'!I:I,MATCH($C448,'Policy Characteristics'!$C:$C,0))),"",INDEX('Policy Characteristics'!I:I,MATCH($C448,'Policy Characteristics'!$C:$C,0)))</f>
        <v>% of CO2 captured</v>
      </c>
      <c r="P448" s="357" t="str">
        <f>IF(ISBLANK(INDEX('Policy Characteristics'!J:J,MATCH($C448,'Policy Characteristics'!$C:$C,0))),"",INDEX('Policy Characteristics'!J:J,MATCH($C448,'Policy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8" s="357" t="str">
        <f>IF(ISBLANK(INDEX('Policy Characteristics'!K:K,MATCH($C448,'Policy Characteristics'!$C:$C,0))),"",INDEX('Policy Characteristics'!K:K,MATCH($C448,'Policy Characteristics'!$C:$C,0)))</f>
        <v>ccs.html#ccs</v>
      </c>
      <c r="R448" s="357" t="str">
        <f>IF(ISBLANK(INDEX('Policy Characteristics'!L:L,MATCH($C448,'Policy Characteristics'!$C:$C,0))),"",INDEX('Policy Characteristics'!L:L,MATCH($C448,'Policy Characteristics'!$C:$C,0)))</f>
        <v>carbon-capture-and-sequestration.html</v>
      </c>
    </row>
    <row r="449" spans="1:18" x14ac:dyDescent="0.35">
      <c r="A449" s="357" t="str">
        <f>IF(ISBLANK(INDEX('Policy Characteristics'!A:A,MATCH($C449,'Policy Characteristics'!$C:$C,0))),"",INDEX('Policy Characteristics'!A:A,MATCH($C449,'Policy Characteristics'!$C:$C,0)))</f>
        <v>Industry</v>
      </c>
      <c r="B449" s="357" t="str">
        <f>IF(ISBLANK(INDEX('Policy Characteristics'!B:B,MATCH($C449,'Policy Characteristics'!$C:$C,0))),"",INDEX('Policy Characteristics'!B:B,MATCH($C449,'Policy Characteristics'!$C:$C,0)))</f>
        <v>Carbon Capture and Sequestration</v>
      </c>
      <c r="C449" s="361" t="str">
        <f t="shared" si="30"/>
        <v>Industry Sector Fraction of Potential Additional CCS Achieved</v>
      </c>
      <c r="D449" s="285" t="s">
        <v>3209</v>
      </c>
      <c r="E449" s="285" t="s">
        <v>2612</v>
      </c>
      <c r="F449" s="194" t="s">
        <v>3171</v>
      </c>
      <c r="G449" s="53" t="s">
        <v>3156</v>
      </c>
      <c r="H449" s="54">
        <v>943</v>
      </c>
      <c r="I449" s="9" t="s">
        <v>45</v>
      </c>
      <c r="J449" s="359" t="str">
        <f>IF(ISBLANK(INDEX('Policy Characteristics'!D:D,MATCH($C449,'Policy Characteristics'!$C:$C,0))),"",INDEX('Policy Characteristics'!D:D,MATCH($C449,'Policy Characteristics'!$C:$C,0)))</f>
        <v>Industry CCS</v>
      </c>
      <c r="K449" s="357" t="str">
        <f>IF(ISBLANK(INDEX('Policy Characteristics'!E:E,MATCH($C449,'Policy Characteristics'!$C:$C,0))),"",INDEX('Policy Characteristics'!E:E,MATCH($C449,'Policy Characteristics'!$C:$C,0)))</f>
        <v>indst CCS</v>
      </c>
      <c r="L449" s="379">
        <f>IF(ISBLANK(INDEX('Policy Characteristics'!F:F,MATCH($C449,'Policy Characteristics'!$C:$C,0))),"",INDEX('Policy Characteristics'!F:F,MATCH($C449,'Policy Characteristics'!$C:$C,0)))</f>
        <v>0</v>
      </c>
      <c r="M449" s="379">
        <f>IF(ISBLANK(INDEX('Policy Characteristics'!G:G,MATCH($C449,'Policy Characteristics'!$C:$C,0))),"",INDEX('Policy Characteristics'!G:G,MATCH($C449,'Policy Characteristics'!$C:$C,0)))</f>
        <v>1</v>
      </c>
      <c r="N449" s="379">
        <f>IF(ISBLANK(INDEX('Policy Characteristics'!H:H,MATCH($C449,'Policy Characteristics'!$C:$C,0))),"",INDEX('Policy Characteristics'!H:H,MATCH($C449,'Policy Characteristics'!$C:$C,0)))</f>
        <v>0.01</v>
      </c>
      <c r="O449" s="357" t="str">
        <f>IF(ISBLANK(INDEX('Policy Characteristics'!I:I,MATCH($C449,'Policy Characteristics'!$C:$C,0))),"",INDEX('Policy Characteristics'!I:I,MATCH($C449,'Policy Characteristics'!$C:$C,0)))</f>
        <v>% of CO2 captured</v>
      </c>
      <c r="P449" s="357" t="str">
        <f>IF(ISBLANK(INDEX('Policy Characteristics'!J:J,MATCH($C449,'Policy Characteristics'!$C:$C,0))),"",INDEX('Policy Characteristics'!J:J,MATCH($C449,'Policy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9" s="357" t="str">
        <f>IF(ISBLANK(INDEX('Policy Characteristics'!K:K,MATCH($C449,'Policy Characteristics'!$C:$C,0))),"",INDEX('Policy Characteristics'!K:K,MATCH($C449,'Policy Characteristics'!$C:$C,0)))</f>
        <v>ccs.html#ccs</v>
      </c>
      <c r="R449" s="357" t="str">
        <f>IF(ISBLANK(INDEX('Policy Characteristics'!L:L,MATCH($C449,'Policy Characteristics'!$C:$C,0))),"",INDEX('Policy Characteristics'!L:L,MATCH($C449,'Policy Characteristics'!$C:$C,0)))</f>
        <v>carbon-capture-and-sequestration.html</v>
      </c>
    </row>
    <row r="450" spans="1:18" x14ac:dyDescent="0.35">
      <c r="A450" s="357" t="str">
        <f>IF(ISBLANK(INDEX('Policy Characteristics'!A:A,MATCH($C450,'Policy Characteristics'!$C:$C,0))),"",INDEX('Policy Characteristics'!A:A,MATCH($C450,'Policy Characteristics'!$C:$C,0)))</f>
        <v>Industry</v>
      </c>
      <c r="B450" s="357" t="str">
        <f>IF(ISBLANK(INDEX('Policy Characteristics'!B:B,MATCH($C450,'Policy Characteristics'!$C:$C,0))),"",INDEX('Policy Characteristics'!B:B,MATCH($C450,'Policy Characteristics'!$C:$C,0)))</f>
        <v>Carbon Capture and Sequestration</v>
      </c>
      <c r="C450" s="361" t="str">
        <f t="shared" si="30"/>
        <v>Industry Sector Fraction of Potential Additional CCS Achieved</v>
      </c>
      <c r="D450" s="285" t="s">
        <v>3210</v>
      </c>
      <c r="E450" s="285" t="s">
        <v>3154</v>
      </c>
      <c r="F450" s="194" t="s">
        <v>3172</v>
      </c>
      <c r="G450" s="53" t="s">
        <v>3155</v>
      </c>
      <c r="H450" s="54">
        <v>944</v>
      </c>
      <c r="I450" s="53" t="s">
        <v>44</v>
      </c>
      <c r="J450" s="359" t="str">
        <f>IF(ISBLANK(INDEX('Policy Characteristics'!D:D,MATCH($C450,'Policy Characteristics'!$C:$C,0))),"",INDEX('Policy Characteristics'!D:D,MATCH($C450,'Policy Characteristics'!$C:$C,0)))</f>
        <v>Industry CCS</v>
      </c>
      <c r="K450" s="357" t="str">
        <f>IF(ISBLANK(INDEX('Policy Characteristics'!E:E,MATCH($C450,'Policy Characteristics'!$C:$C,0))),"",INDEX('Policy Characteristics'!E:E,MATCH($C450,'Policy Characteristics'!$C:$C,0)))</f>
        <v>indst CCS</v>
      </c>
      <c r="L450" s="379">
        <f>IF(ISBLANK(INDEX('Policy Characteristics'!F:F,MATCH($C450,'Policy Characteristics'!$C:$C,0))),"",INDEX('Policy Characteristics'!F:F,MATCH($C450,'Policy Characteristics'!$C:$C,0)))</f>
        <v>0</v>
      </c>
      <c r="M450" s="379">
        <f>IF(ISBLANK(INDEX('Policy Characteristics'!G:G,MATCH($C450,'Policy Characteristics'!$C:$C,0))),"",INDEX('Policy Characteristics'!G:G,MATCH($C450,'Policy Characteristics'!$C:$C,0)))</f>
        <v>1</v>
      </c>
      <c r="N450" s="379">
        <f>IF(ISBLANK(INDEX('Policy Characteristics'!H:H,MATCH($C450,'Policy Characteristics'!$C:$C,0))),"",INDEX('Policy Characteristics'!H:H,MATCH($C450,'Policy Characteristics'!$C:$C,0)))</f>
        <v>0.01</v>
      </c>
      <c r="O450" s="357" t="str">
        <f>IF(ISBLANK(INDEX('Policy Characteristics'!I:I,MATCH($C450,'Policy Characteristics'!$C:$C,0))),"",INDEX('Policy Characteristics'!I:I,MATCH($C450,'Policy Characteristics'!$C:$C,0)))</f>
        <v>% of CO2 captured</v>
      </c>
      <c r="P450" s="357" t="str">
        <f>IF(ISBLANK(INDEX('Policy Characteristics'!J:J,MATCH($C450,'Policy Characteristics'!$C:$C,0))),"",INDEX('Policy Characteristics'!J:J,MATCH($C450,'Policy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0" s="357" t="str">
        <f>IF(ISBLANK(INDEX('Policy Characteristics'!K:K,MATCH($C450,'Policy Characteristics'!$C:$C,0))),"",INDEX('Policy Characteristics'!K:K,MATCH($C450,'Policy Characteristics'!$C:$C,0)))</f>
        <v>ccs.html#ccs</v>
      </c>
      <c r="R450" s="357" t="str">
        <f>IF(ISBLANK(INDEX('Policy Characteristics'!L:L,MATCH($C450,'Policy Characteristics'!$C:$C,0))),"",INDEX('Policy Characteristics'!L:L,MATCH($C450,'Policy Characteristics'!$C:$C,0)))</f>
        <v>carbon-capture-and-sequestration.html</v>
      </c>
    </row>
    <row r="451" spans="1:18" x14ac:dyDescent="0.35">
      <c r="A451" s="357" t="str">
        <f>IF(ISBLANK(INDEX('Policy Characteristics'!A:A,MATCH($C451,'Policy Characteristics'!$C:$C,0))),"",INDEX('Policy Characteristics'!A:A,MATCH($C451,'Policy Characteristics'!$C:$C,0)))</f>
        <v>Industry</v>
      </c>
      <c r="B451" s="357" t="str">
        <f>IF(ISBLANK(INDEX('Policy Characteristics'!B:B,MATCH($C451,'Policy Characteristics'!$C:$C,0))),"",INDEX('Policy Characteristics'!B:B,MATCH($C451,'Policy Characteristics'!$C:$C,0)))</f>
        <v>Carbon Capture and Sequestration</v>
      </c>
      <c r="C451" s="361" t="str">
        <f t="shared" si="30"/>
        <v>Industry Sector Fraction of Potential Additional CCS Achieved</v>
      </c>
      <c r="D451" s="285" t="s">
        <v>3210</v>
      </c>
      <c r="E451" s="285" t="s">
        <v>2612</v>
      </c>
      <c r="F451" s="194" t="s">
        <v>3172</v>
      </c>
      <c r="G451" s="53" t="s">
        <v>3156</v>
      </c>
      <c r="H451" s="54">
        <v>945</v>
      </c>
      <c r="I451" s="9" t="s">
        <v>45</v>
      </c>
      <c r="J451" s="359" t="str">
        <f>IF(ISBLANK(INDEX('Policy Characteristics'!D:D,MATCH($C451,'Policy Characteristics'!$C:$C,0))),"",INDEX('Policy Characteristics'!D:D,MATCH($C451,'Policy Characteristics'!$C:$C,0)))</f>
        <v>Industry CCS</v>
      </c>
      <c r="K451" s="357" t="str">
        <f>IF(ISBLANK(INDEX('Policy Characteristics'!E:E,MATCH($C451,'Policy Characteristics'!$C:$C,0))),"",INDEX('Policy Characteristics'!E:E,MATCH($C451,'Policy Characteristics'!$C:$C,0)))</f>
        <v>indst CCS</v>
      </c>
      <c r="L451" s="379">
        <f>IF(ISBLANK(INDEX('Policy Characteristics'!F:F,MATCH($C451,'Policy Characteristics'!$C:$C,0))),"",INDEX('Policy Characteristics'!F:F,MATCH($C451,'Policy Characteristics'!$C:$C,0)))</f>
        <v>0</v>
      </c>
      <c r="M451" s="379">
        <f>IF(ISBLANK(INDEX('Policy Characteristics'!G:G,MATCH($C451,'Policy Characteristics'!$C:$C,0))),"",INDEX('Policy Characteristics'!G:G,MATCH($C451,'Policy Characteristics'!$C:$C,0)))</f>
        <v>1</v>
      </c>
      <c r="N451" s="379">
        <f>IF(ISBLANK(INDEX('Policy Characteristics'!H:H,MATCH($C451,'Policy Characteristics'!$C:$C,0))),"",INDEX('Policy Characteristics'!H:H,MATCH($C451,'Policy Characteristics'!$C:$C,0)))</f>
        <v>0.01</v>
      </c>
      <c r="O451" s="357" t="str">
        <f>IF(ISBLANK(INDEX('Policy Characteristics'!I:I,MATCH($C451,'Policy Characteristics'!$C:$C,0))),"",INDEX('Policy Characteristics'!I:I,MATCH($C451,'Policy Characteristics'!$C:$C,0)))</f>
        <v>% of CO2 captured</v>
      </c>
      <c r="P451" s="357" t="str">
        <f>IF(ISBLANK(INDEX('Policy Characteristics'!J:J,MATCH($C451,'Policy Characteristics'!$C:$C,0))),"",INDEX('Policy Characteristics'!J:J,MATCH($C451,'Policy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1" s="357" t="str">
        <f>IF(ISBLANK(INDEX('Policy Characteristics'!K:K,MATCH($C451,'Policy Characteristics'!$C:$C,0))),"",INDEX('Policy Characteristics'!K:K,MATCH($C451,'Policy Characteristics'!$C:$C,0)))</f>
        <v>ccs.html#ccs</v>
      </c>
      <c r="R451" s="357" t="str">
        <f>IF(ISBLANK(INDEX('Policy Characteristics'!L:L,MATCH($C451,'Policy Characteristics'!$C:$C,0))),"",INDEX('Policy Characteristics'!L:L,MATCH($C451,'Policy Characteristics'!$C:$C,0)))</f>
        <v>carbon-capture-and-sequestration.html</v>
      </c>
    </row>
    <row r="452" spans="1:18" x14ac:dyDescent="0.35">
      <c r="A452" s="357" t="str">
        <f>IF(ISBLANK(INDEX('Policy Characteristics'!A:A,MATCH($C452,'Policy Characteristics'!$C:$C,0))),"",INDEX('Policy Characteristics'!A:A,MATCH($C452,'Policy Characteristics'!$C:$C,0)))</f>
        <v>Industry</v>
      </c>
      <c r="B452" s="357" t="str">
        <f>IF(ISBLANK(INDEX('Policy Characteristics'!B:B,MATCH($C452,'Policy Characteristics'!$C:$C,0))),"",INDEX('Policy Characteristics'!B:B,MATCH($C452,'Policy Characteristics'!$C:$C,0)))</f>
        <v>Carbon Capture and Sequestration</v>
      </c>
      <c r="C452" s="361" t="str">
        <f t="shared" si="30"/>
        <v>Industry Sector Fraction of Potential Additional CCS Achieved</v>
      </c>
      <c r="D452" s="285" t="s">
        <v>3211</v>
      </c>
      <c r="E452" s="285" t="s">
        <v>3154</v>
      </c>
      <c r="F452" s="194" t="s">
        <v>3173</v>
      </c>
      <c r="G452" s="53" t="s">
        <v>3155</v>
      </c>
      <c r="H452" s="54">
        <v>946</v>
      </c>
      <c r="I452" s="53" t="s">
        <v>44</v>
      </c>
      <c r="J452" s="359" t="str">
        <f>IF(ISBLANK(INDEX('Policy Characteristics'!D:D,MATCH($C452,'Policy Characteristics'!$C:$C,0))),"",INDEX('Policy Characteristics'!D:D,MATCH($C452,'Policy Characteristics'!$C:$C,0)))</f>
        <v>Industry CCS</v>
      </c>
      <c r="K452" s="357" t="str">
        <f>IF(ISBLANK(INDEX('Policy Characteristics'!E:E,MATCH($C452,'Policy Characteristics'!$C:$C,0))),"",INDEX('Policy Characteristics'!E:E,MATCH($C452,'Policy Characteristics'!$C:$C,0)))</f>
        <v>indst CCS</v>
      </c>
      <c r="L452" s="379">
        <f>IF(ISBLANK(INDEX('Policy Characteristics'!F:F,MATCH($C452,'Policy Characteristics'!$C:$C,0))),"",INDEX('Policy Characteristics'!F:F,MATCH($C452,'Policy Characteristics'!$C:$C,0)))</f>
        <v>0</v>
      </c>
      <c r="M452" s="379">
        <f>IF(ISBLANK(INDEX('Policy Characteristics'!G:G,MATCH($C452,'Policy Characteristics'!$C:$C,0))),"",INDEX('Policy Characteristics'!G:G,MATCH($C452,'Policy Characteristics'!$C:$C,0)))</f>
        <v>1</v>
      </c>
      <c r="N452" s="379">
        <f>IF(ISBLANK(INDEX('Policy Characteristics'!H:H,MATCH($C452,'Policy Characteristics'!$C:$C,0))),"",INDEX('Policy Characteristics'!H:H,MATCH($C452,'Policy Characteristics'!$C:$C,0)))</f>
        <v>0.01</v>
      </c>
      <c r="O452" s="357" t="str">
        <f>IF(ISBLANK(INDEX('Policy Characteristics'!I:I,MATCH($C452,'Policy Characteristics'!$C:$C,0))),"",INDEX('Policy Characteristics'!I:I,MATCH($C452,'Policy Characteristics'!$C:$C,0)))</f>
        <v>% of CO2 captured</v>
      </c>
      <c r="P452" s="357" t="str">
        <f>IF(ISBLANK(INDEX('Policy Characteristics'!J:J,MATCH($C452,'Policy Characteristics'!$C:$C,0))),"",INDEX('Policy Characteristics'!J:J,MATCH($C452,'Policy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2" s="357" t="str">
        <f>IF(ISBLANK(INDEX('Policy Characteristics'!K:K,MATCH($C452,'Policy Characteristics'!$C:$C,0))),"",INDEX('Policy Characteristics'!K:K,MATCH($C452,'Policy Characteristics'!$C:$C,0)))</f>
        <v>ccs.html#ccs</v>
      </c>
      <c r="R452" s="357" t="str">
        <f>IF(ISBLANK(INDEX('Policy Characteristics'!L:L,MATCH($C452,'Policy Characteristics'!$C:$C,0))),"",INDEX('Policy Characteristics'!L:L,MATCH($C452,'Policy Characteristics'!$C:$C,0)))</f>
        <v>carbon-capture-and-sequestration.html</v>
      </c>
    </row>
    <row r="453" spans="1:18" x14ac:dyDescent="0.35">
      <c r="A453" s="357" t="str">
        <f>IF(ISBLANK(INDEX('Policy Characteristics'!A:A,MATCH($C453,'Policy Characteristics'!$C:$C,0))),"",INDEX('Policy Characteristics'!A:A,MATCH($C453,'Policy Characteristics'!$C:$C,0)))</f>
        <v>Industry</v>
      </c>
      <c r="B453" s="357" t="str">
        <f>IF(ISBLANK(INDEX('Policy Characteristics'!B:B,MATCH($C453,'Policy Characteristics'!$C:$C,0))),"",INDEX('Policy Characteristics'!B:B,MATCH($C453,'Policy Characteristics'!$C:$C,0)))</f>
        <v>Carbon Capture and Sequestration</v>
      </c>
      <c r="C453" s="361" t="str">
        <f t="shared" si="30"/>
        <v>Industry Sector Fraction of Potential Additional CCS Achieved</v>
      </c>
      <c r="D453" s="285" t="s">
        <v>3211</v>
      </c>
      <c r="E453" s="285" t="s">
        <v>2612</v>
      </c>
      <c r="F453" s="194" t="s">
        <v>3173</v>
      </c>
      <c r="G453" s="53" t="s">
        <v>3156</v>
      </c>
      <c r="H453" s="54">
        <v>947</v>
      </c>
      <c r="I453" s="9" t="s">
        <v>45</v>
      </c>
      <c r="J453" s="359" t="str">
        <f>IF(ISBLANK(INDEX('Policy Characteristics'!D:D,MATCH($C453,'Policy Characteristics'!$C:$C,0))),"",INDEX('Policy Characteristics'!D:D,MATCH($C453,'Policy Characteristics'!$C:$C,0)))</f>
        <v>Industry CCS</v>
      </c>
      <c r="K453" s="357" t="str">
        <f>IF(ISBLANK(INDEX('Policy Characteristics'!E:E,MATCH($C453,'Policy Characteristics'!$C:$C,0))),"",INDEX('Policy Characteristics'!E:E,MATCH($C453,'Policy Characteristics'!$C:$C,0)))</f>
        <v>indst CCS</v>
      </c>
      <c r="L453" s="379">
        <f>IF(ISBLANK(INDEX('Policy Characteristics'!F:F,MATCH($C453,'Policy Characteristics'!$C:$C,0))),"",INDEX('Policy Characteristics'!F:F,MATCH($C453,'Policy Characteristics'!$C:$C,0)))</f>
        <v>0</v>
      </c>
      <c r="M453" s="379">
        <f>IF(ISBLANK(INDEX('Policy Characteristics'!G:G,MATCH($C453,'Policy Characteristics'!$C:$C,0))),"",INDEX('Policy Characteristics'!G:G,MATCH($C453,'Policy Characteristics'!$C:$C,0)))</f>
        <v>1</v>
      </c>
      <c r="N453" s="379">
        <f>IF(ISBLANK(INDEX('Policy Characteristics'!H:H,MATCH($C453,'Policy Characteristics'!$C:$C,0))),"",INDEX('Policy Characteristics'!H:H,MATCH($C453,'Policy Characteristics'!$C:$C,0)))</f>
        <v>0.01</v>
      </c>
      <c r="O453" s="357" t="str">
        <f>IF(ISBLANK(INDEX('Policy Characteristics'!I:I,MATCH($C453,'Policy Characteristics'!$C:$C,0))),"",INDEX('Policy Characteristics'!I:I,MATCH($C453,'Policy Characteristics'!$C:$C,0)))</f>
        <v>% of CO2 captured</v>
      </c>
      <c r="P453" s="357" t="str">
        <f>IF(ISBLANK(INDEX('Policy Characteristics'!J:J,MATCH($C453,'Policy Characteristics'!$C:$C,0))),"",INDEX('Policy Characteristics'!J:J,MATCH($C453,'Policy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3" s="357" t="str">
        <f>IF(ISBLANK(INDEX('Policy Characteristics'!K:K,MATCH($C453,'Policy Characteristics'!$C:$C,0))),"",INDEX('Policy Characteristics'!K:K,MATCH($C453,'Policy Characteristics'!$C:$C,0)))</f>
        <v>ccs.html#ccs</v>
      </c>
      <c r="R453" s="357" t="str">
        <f>IF(ISBLANK(INDEX('Policy Characteristics'!L:L,MATCH($C453,'Policy Characteristics'!$C:$C,0))),"",INDEX('Policy Characteristics'!L:L,MATCH($C453,'Policy Characteristics'!$C:$C,0)))</f>
        <v>carbon-capture-and-sequestration.html</v>
      </c>
    </row>
    <row r="454" spans="1:18" x14ac:dyDescent="0.35">
      <c r="A454" s="357" t="str">
        <f>IF(ISBLANK(INDEX('Policy Characteristics'!A:A,MATCH($C454,'Policy Characteristics'!$C:$C,0))),"",INDEX('Policy Characteristics'!A:A,MATCH($C454,'Policy Characteristics'!$C:$C,0)))</f>
        <v>Industry</v>
      </c>
      <c r="B454" s="357" t="str">
        <f>IF(ISBLANK(INDEX('Policy Characteristics'!B:B,MATCH($C454,'Policy Characteristics'!$C:$C,0))),"",INDEX('Policy Characteristics'!B:B,MATCH($C454,'Policy Characteristics'!$C:$C,0)))</f>
        <v>Carbon Capture and Sequestration</v>
      </c>
      <c r="C454" s="361" t="str">
        <f t="shared" si="30"/>
        <v>Industry Sector Fraction of Potential Additional CCS Achieved</v>
      </c>
      <c r="D454" s="285" t="s">
        <v>3212</v>
      </c>
      <c r="E454" s="285" t="s">
        <v>3154</v>
      </c>
      <c r="F454" s="194" t="s">
        <v>3174</v>
      </c>
      <c r="G454" s="53" t="s">
        <v>3155</v>
      </c>
      <c r="H454" s="54">
        <v>948</v>
      </c>
      <c r="I454" s="53" t="s">
        <v>44</v>
      </c>
      <c r="J454" s="359" t="str">
        <f>IF(ISBLANK(INDEX('Policy Characteristics'!D:D,MATCH($C454,'Policy Characteristics'!$C:$C,0))),"",INDEX('Policy Characteristics'!D:D,MATCH($C454,'Policy Characteristics'!$C:$C,0)))</f>
        <v>Industry CCS</v>
      </c>
      <c r="K454" s="357" t="str">
        <f>IF(ISBLANK(INDEX('Policy Characteristics'!E:E,MATCH($C454,'Policy Characteristics'!$C:$C,0))),"",INDEX('Policy Characteristics'!E:E,MATCH($C454,'Policy Characteristics'!$C:$C,0)))</f>
        <v>indst CCS</v>
      </c>
      <c r="L454" s="379">
        <f>IF(ISBLANK(INDEX('Policy Characteristics'!F:F,MATCH($C454,'Policy Characteristics'!$C:$C,0))),"",INDEX('Policy Characteristics'!F:F,MATCH($C454,'Policy Characteristics'!$C:$C,0)))</f>
        <v>0</v>
      </c>
      <c r="M454" s="379">
        <f>IF(ISBLANK(INDEX('Policy Characteristics'!G:G,MATCH($C454,'Policy Characteristics'!$C:$C,0))),"",INDEX('Policy Characteristics'!G:G,MATCH($C454,'Policy Characteristics'!$C:$C,0)))</f>
        <v>1</v>
      </c>
      <c r="N454" s="379">
        <f>IF(ISBLANK(INDEX('Policy Characteristics'!H:H,MATCH($C454,'Policy Characteristics'!$C:$C,0))),"",INDEX('Policy Characteristics'!H:H,MATCH($C454,'Policy Characteristics'!$C:$C,0)))</f>
        <v>0.01</v>
      </c>
      <c r="O454" s="357" t="str">
        <f>IF(ISBLANK(INDEX('Policy Characteristics'!I:I,MATCH($C454,'Policy Characteristics'!$C:$C,0))),"",INDEX('Policy Characteristics'!I:I,MATCH($C454,'Policy Characteristics'!$C:$C,0)))</f>
        <v>% of CO2 captured</v>
      </c>
      <c r="P454" s="357" t="str">
        <f>IF(ISBLANK(INDEX('Policy Characteristics'!J:J,MATCH($C454,'Policy Characteristics'!$C:$C,0))),"",INDEX('Policy Characteristics'!J:J,MATCH($C454,'Policy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4" s="357" t="str">
        <f>IF(ISBLANK(INDEX('Policy Characteristics'!K:K,MATCH($C454,'Policy Characteristics'!$C:$C,0))),"",INDEX('Policy Characteristics'!K:K,MATCH($C454,'Policy Characteristics'!$C:$C,0)))</f>
        <v>ccs.html#ccs</v>
      </c>
      <c r="R454" s="357" t="str">
        <f>IF(ISBLANK(INDEX('Policy Characteristics'!L:L,MATCH($C454,'Policy Characteristics'!$C:$C,0))),"",INDEX('Policy Characteristics'!L:L,MATCH($C454,'Policy Characteristics'!$C:$C,0)))</f>
        <v>carbon-capture-and-sequestration.html</v>
      </c>
    </row>
    <row r="455" spans="1:18" x14ac:dyDescent="0.35">
      <c r="A455" s="357" t="str">
        <f>IF(ISBLANK(INDEX('Policy Characteristics'!A:A,MATCH($C455,'Policy Characteristics'!$C:$C,0))),"",INDEX('Policy Characteristics'!A:A,MATCH($C455,'Policy Characteristics'!$C:$C,0)))</f>
        <v>Industry</v>
      </c>
      <c r="B455" s="357" t="str">
        <f>IF(ISBLANK(INDEX('Policy Characteristics'!B:B,MATCH($C455,'Policy Characteristics'!$C:$C,0))),"",INDEX('Policy Characteristics'!B:B,MATCH($C455,'Policy Characteristics'!$C:$C,0)))</f>
        <v>Carbon Capture and Sequestration</v>
      </c>
      <c r="C455" s="361" t="str">
        <f t="shared" si="30"/>
        <v>Industry Sector Fraction of Potential Additional CCS Achieved</v>
      </c>
      <c r="D455" s="285" t="s">
        <v>3212</v>
      </c>
      <c r="E455" s="285" t="s">
        <v>2612</v>
      </c>
      <c r="F455" s="194" t="s">
        <v>3174</v>
      </c>
      <c r="G455" s="53" t="s">
        <v>3156</v>
      </c>
      <c r="H455" s="54">
        <v>949</v>
      </c>
      <c r="I455" s="9" t="s">
        <v>45</v>
      </c>
      <c r="J455" s="359" t="str">
        <f>IF(ISBLANK(INDEX('Policy Characteristics'!D:D,MATCH($C455,'Policy Characteristics'!$C:$C,0))),"",INDEX('Policy Characteristics'!D:D,MATCH($C455,'Policy Characteristics'!$C:$C,0)))</f>
        <v>Industry CCS</v>
      </c>
      <c r="K455" s="357" t="str">
        <f>IF(ISBLANK(INDEX('Policy Characteristics'!E:E,MATCH($C455,'Policy Characteristics'!$C:$C,0))),"",INDEX('Policy Characteristics'!E:E,MATCH($C455,'Policy Characteristics'!$C:$C,0)))</f>
        <v>indst CCS</v>
      </c>
      <c r="L455" s="379">
        <f>IF(ISBLANK(INDEX('Policy Characteristics'!F:F,MATCH($C455,'Policy Characteristics'!$C:$C,0))),"",INDEX('Policy Characteristics'!F:F,MATCH($C455,'Policy Characteristics'!$C:$C,0)))</f>
        <v>0</v>
      </c>
      <c r="M455" s="379">
        <f>IF(ISBLANK(INDEX('Policy Characteristics'!G:G,MATCH($C455,'Policy Characteristics'!$C:$C,0))),"",INDEX('Policy Characteristics'!G:G,MATCH($C455,'Policy Characteristics'!$C:$C,0)))</f>
        <v>1</v>
      </c>
      <c r="N455" s="379">
        <f>IF(ISBLANK(INDEX('Policy Characteristics'!H:H,MATCH($C455,'Policy Characteristics'!$C:$C,0))),"",INDEX('Policy Characteristics'!H:H,MATCH($C455,'Policy Characteristics'!$C:$C,0)))</f>
        <v>0.01</v>
      </c>
      <c r="O455" s="357" t="str">
        <f>IF(ISBLANK(INDEX('Policy Characteristics'!I:I,MATCH($C455,'Policy Characteristics'!$C:$C,0))),"",INDEX('Policy Characteristics'!I:I,MATCH($C455,'Policy Characteristics'!$C:$C,0)))</f>
        <v>% of CO2 captured</v>
      </c>
      <c r="P455" s="357" t="str">
        <f>IF(ISBLANK(INDEX('Policy Characteristics'!J:J,MATCH($C455,'Policy Characteristics'!$C:$C,0))),"",INDEX('Policy Characteristics'!J:J,MATCH($C455,'Policy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5" s="357" t="str">
        <f>IF(ISBLANK(INDEX('Policy Characteristics'!K:K,MATCH($C455,'Policy Characteristics'!$C:$C,0))),"",INDEX('Policy Characteristics'!K:K,MATCH($C455,'Policy Characteristics'!$C:$C,0)))</f>
        <v>ccs.html#ccs</v>
      </c>
      <c r="R455" s="357" t="str">
        <f>IF(ISBLANK(INDEX('Policy Characteristics'!L:L,MATCH($C455,'Policy Characteristics'!$C:$C,0))),"",INDEX('Policy Characteristics'!L:L,MATCH($C455,'Policy Characteristics'!$C:$C,0)))</f>
        <v>carbon-capture-and-sequestration.html</v>
      </c>
    </row>
    <row r="456" spans="1:18" x14ac:dyDescent="0.35">
      <c r="A456" s="357" t="str">
        <f>IF(ISBLANK(INDEX('Policy Characteristics'!A:A,MATCH($C456,'Policy Characteristics'!$C:$C,0))),"",INDEX('Policy Characteristics'!A:A,MATCH($C456,'Policy Characteristics'!$C:$C,0)))</f>
        <v>Industry</v>
      </c>
      <c r="B456" s="357" t="str">
        <f>IF(ISBLANK(INDEX('Policy Characteristics'!B:B,MATCH($C456,'Policy Characteristics'!$C:$C,0))),"",INDEX('Policy Characteristics'!B:B,MATCH($C456,'Policy Characteristics'!$C:$C,0)))</f>
        <v>Carbon Capture and Sequestration</v>
      </c>
      <c r="C456" s="361" t="str">
        <f t="shared" si="30"/>
        <v>Industry Sector Fraction of Potential Additional CCS Achieved</v>
      </c>
      <c r="D456" s="285" t="s">
        <v>3213</v>
      </c>
      <c r="E456" s="285" t="s">
        <v>3154</v>
      </c>
      <c r="F456" s="194" t="s">
        <v>3175</v>
      </c>
      <c r="G456" s="53" t="s">
        <v>3155</v>
      </c>
      <c r="H456" s="54">
        <v>950</v>
      </c>
      <c r="I456" s="53" t="s">
        <v>44</v>
      </c>
      <c r="J456" s="359" t="str">
        <f>IF(ISBLANK(INDEX('Policy Characteristics'!D:D,MATCH($C456,'Policy Characteristics'!$C:$C,0))),"",INDEX('Policy Characteristics'!D:D,MATCH($C456,'Policy Characteristics'!$C:$C,0)))</f>
        <v>Industry CCS</v>
      </c>
      <c r="K456" s="357" t="str">
        <f>IF(ISBLANK(INDEX('Policy Characteristics'!E:E,MATCH($C456,'Policy Characteristics'!$C:$C,0))),"",INDEX('Policy Characteristics'!E:E,MATCH($C456,'Policy Characteristics'!$C:$C,0)))</f>
        <v>indst CCS</v>
      </c>
      <c r="L456" s="379">
        <f>IF(ISBLANK(INDEX('Policy Characteristics'!F:F,MATCH($C456,'Policy Characteristics'!$C:$C,0))),"",INDEX('Policy Characteristics'!F:F,MATCH($C456,'Policy Characteristics'!$C:$C,0)))</f>
        <v>0</v>
      </c>
      <c r="M456" s="379">
        <f>IF(ISBLANK(INDEX('Policy Characteristics'!G:G,MATCH($C456,'Policy Characteristics'!$C:$C,0))),"",INDEX('Policy Characteristics'!G:G,MATCH($C456,'Policy Characteristics'!$C:$C,0)))</f>
        <v>1</v>
      </c>
      <c r="N456" s="379">
        <f>IF(ISBLANK(INDEX('Policy Characteristics'!H:H,MATCH($C456,'Policy Characteristics'!$C:$C,0))),"",INDEX('Policy Characteristics'!H:H,MATCH($C456,'Policy Characteristics'!$C:$C,0)))</f>
        <v>0.01</v>
      </c>
      <c r="O456" s="357" t="str">
        <f>IF(ISBLANK(INDEX('Policy Characteristics'!I:I,MATCH($C456,'Policy Characteristics'!$C:$C,0))),"",INDEX('Policy Characteristics'!I:I,MATCH($C456,'Policy Characteristics'!$C:$C,0)))</f>
        <v>% of CO2 captured</v>
      </c>
      <c r="P456" s="357" t="str">
        <f>IF(ISBLANK(INDEX('Policy Characteristics'!J:J,MATCH($C456,'Policy Characteristics'!$C:$C,0))),"",INDEX('Policy Characteristics'!J:J,MATCH($C456,'Policy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6" s="357" t="str">
        <f>IF(ISBLANK(INDEX('Policy Characteristics'!K:K,MATCH($C456,'Policy Characteristics'!$C:$C,0))),"",INDEX('Policy Characteristics'!K:K,MATCH($C456,'Policy Characteristics'!$C:$C,0)))</f>
        <v>ccs.html#ccs</v>
      </c>
      <c r="R456" s="357" t="str">
        <f>IF(ISBLANK(INDEX('Policy Characteristics'!L:L,MATCH($C456,'Policy Characteristics'!$C:$C,0))),"",INDEX('Policy Characteristics'!L:L,MATCH($C456,'Policy Characteristics'!$C:$C,0)))</f>
        <v>carbon-capture-and-sequestration.html</v>
      </c>
    </row>
    <row r="457" spans="1:18" x14ac:dyDescent="0.35">
      <c r="A457" s="357" t="str">
        <f>IF(ISBLANK(INDEX('Policy Characteristics'!A:A,MATCH($C457,'Policy Characteristics'!$C:$C,0))),"",INDEX('Policy Characteristics'!A:A,MATCH($C457,'Policy Characteristics'!$C:$C,0)))</f>
        <v>Industry</v>
      </c>
      <c r="B457" s="357" t="str">
        <f>IF(ISBLANK(INDEX('Policy Characteristics'!B:B,MATCH($C457,'Policy Characteristics'!$C:$C,0))),"",INDEX('Policy Characteristics'!B:B,MATCH($C457,'Policy Characteristics'!$C:$C,0)))</f>
        <v>Carbon Capture and Sequestration</v>
      </c>
      <c r="C457" s="361" t="str">
        <f t="shared" si="30"/>
        <v>Industry Sector Fraction of Potential Additional CCS Achieved</v>
      </c>
      <c r="D457" s="285" t="s">
        <v>3213</v>
      </c>
      <c r="E457" s="285" t="s">
        <v>2612</v>
      </c>
      <c r="F457" s="194" t="s">
        <v>3175</v>
      </c>
      <c r="G457" s="53" t="s">
        <v>3156</v>
      </c>
      <c r="H457" s="54">
        <v>951</v>
      </c>
      <c r="I457" s="9" t="s">
        <v>45</v>
      </c>
      <c r="J457" s="359" t="str">
        <f>IF(ISBLANK(INDEX('Policy Characteristics'!D:D,MATCH($C457,'Policy Characteristics'!$C:$C,0))),"",INDEX('Policy Characteristics'!D:D,MATCH($C457,'Policy Characteristics'!$C:$C,0)))</f>
        <v>Industry CCS</v>
      </c>
      <c r="K457" s="357" t="str">
        <f>IF(ISBLANK(INDEX('Policy Characteristics'!E:E,MATCH($C457,'Policy Characteristics'!$C:$C,0))),"",INDEX('Policy Characteristics'!E:E,MATCH($C457,'Policy Characteristics'!$C:$C,0)))</f>
        <v>indst CCS</v>
      </c>
      <c r="L457" s="379">
        <f>IF(ISBLANK(INDEX('Policy Characteristics'!F:F,MATCH($C457,'Policy Characteristics'!$C:$C,0))),"",INDEX('Policy Characteristics'!F:F,MATCH($C457,'Policy Characteristics'!$C:$C,0)))</f>
        <v>0</v>
      </c>
      <c r="M457" s="379">
        <f>IF(ISBLANK(INDEX('Policy Characteristics'!G:G,MATCH($C457,'Policy Characteristics'!$C:$C,0))),"",INDEX('Policy Characteristics'!G:G,MATCH($C457,'Policy Characteristics'!$C:$C,0)))</f>
        <v>1</v>
      </c>
      <c r="N457" s="379">
        <f>IF(ISBLANK(INDEX('Policy Characteristics'!H:H,MATCH($C457,'Policy Characteristics'!$C:$C,0))),"",INDEX('Policy Characteristics'!H:H,MATCH($C457,'Policy Characteristics'!$C:$C,0)))</f>
        <v>0.01</v>
      </c>
      <c r="O457" s="357" t="str">
        <f>IF(ISBLANK(INDEX('Policy Characteristics'!I:I,MATCH($C457,'Policy Characteristics'!$C:$C,0))),"",INDEX('Policy Characteristics'!I:I,MATCH($C457,'Policy Characteristics'!$C:$C,0)))</f>
        <v>% of CO2 captured</v>
      </c>
      <c r="P457" s="357" t="str">
        <f>IF(ISBLANK(INDEX('Policy Characteristics'!J:J,MATCH($C457,'Policy Characteristics'!$C:$C,0))),"",INDEX('Policy Characteristics'!J:J,MATCH($C457,'Policy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7" s="357" t="str">
        <f>IF(ISBLANK(INDEX('Policy Characteristics'!K:K,MATCH($C457,'Policy Characteristics'!$C:$C,0))),"",INDEX('Policy Characteristics'!K:K,MATCH($C457,'Policy Characteristics'!$C:$C,0)))</f>
        <v>ccs.html#ccs</v>
      </c>
      <c r="R457" s="357" t="str">
        <f>IF(ISBLANK(INDEX('Policy Characteristics'!L:L,MATCH($C457,'Policy Characteristics'!$C:$C,0))),"",INDEX('Policy Characteristics'!L:L,MATCH($C457,'Policy Characteristics'!$C:$C,0)))</f>
        <v>carbon-capture-and-sequestration.html</v>
      </c>
    </row>
    <row r="458" spans="1:18" x14ac:dyDescent="0.35">
      <c r="A458" s="357" t="str">
        <f>IF(ISBLANK(INDEX('Policy Characteristics'!A:A,MATCH($C458,'Policy Characteristics'!$C:$C,0))),"",INDEX('Policy Characteristics'!A:A,MATCH($C458,'Policy Characteristics'!$C:$C,0)))</f>
        <v>Industry</v>
      </c>
      <c r="B458" s="357" t="str">
        <f>IF(ISBLANK(INDEX('Policy Characteristics'!B:B,MATCH($C458,'Policy Characteristics'!$C:$C,0))),"",INDEX('Policy Characteristics'!B:B,MATCH($C458,'Policy Characteristics'!$C:$C,0)))</f>
        <v>Carbon Capture and Sequestration</v>
      </c>
      <c r="C458" s="361" t="str">
        <f t="shared" si="30"/>
        <v>Industry Sector Fraction of Potential Additional CCS Achieved</v>
      </c>
      <c r="D458" s="285" t="s">
        <v>3214</v>
      </c>
      <c r="E458" s="285" t="s">
        <v>3154</v>
      </c>
      <c r="F458" s="194" t="s">
        <v>3176</v>
      </c>
      <c r="G458" s="53" t="s">
        <v>3155</v>
      </c>
      <c r="H458" s="54">
        <v>952</v>
      </c>
      <c r="I458" s="53" t="s">
        <v>44</v>
      </c>
      <c r="J458" s="359" t="str">
        <f>IF(ISBLANK(INDEX('Policy Characteristics'!D:D,MATCH($C458,'Policy Characteristics'!$C:$C,0))),"",INDEX('Policy Characteristics'!D:D,MATCH($C458,'Policy Characteristics'!$C:$C,0)))</f>
        <v>Industry CCS</v>
      </c>
      <c r="K458" s="357" t="str">
        <f>IF(ISBLANK(INDEX('Policy Characteristics'!E:E,MATCH($C458,'Policy Characteristics'!$C:$C,0))),"",INDEX('Policy Characteristics'!E:E,MATCH($C458,'Policy Characteristics'!$C:$C,0)))</f>
        <v>indst CCS</v>
      </c>
      <c r="L458" s="379">
        <f>IF(ISBLANK(INDEX('Policy Characteristics'!F:F,MATCH($C458,'Policy Characteristics'!$C:$C,0))),"",INDEX('Policy Characteristics'!F:F,MATCH($C458,'Policy Characteristics'!$C:$C,0)))</f>
        <v>0</v>
      </c>
      <c r="M458" s="379">
        <f>IF(ISBLANK(INDEX('Policy Characteristics'!G:G,MATCH($C458,'Policy Characteristics'!$C:$C,0))),"",INDEX('Policy Characteristics'!G:G,MATCH($C458,'Policy Characteristics'!$C:$C,0)))</f>
        <v>1</v>
      </c>
      <c r="N458" s="379">
        <f>IF(ISBLANK(INDEX('Policy Characteristics'!H:H,MATCH($C458,'Policy Characteristics'!$C:$C,0))),"",INDEX('Policy Characteristics'!H:H,MATCH($C458,'Policy Characteristics'!$C:$C,0)))</f>
        <v>0.01</v>
      </c>
      <c r="O458" s="357" t="str">
        <f>IF(ISBLANK(INDEX('Policy Characteristics'!I:I,MATCH($C458,'Policy Characteristics'!$C:$C,0))),"",INDEX('Policy Characteristics'!I:I,MATCH($C458,'Policy Characteristics'!$C:$C,0)))</f>
        <v>% of CO2 captured</v>
      </c>
      <c r="P458" s="357" t="str">
        <f>IF(ISBLANK(INDEX('Policy Characteristics'!J:J,MATCH($C458,'Policy Characteristics'!$C:$C,0))),"",INDEX('Policy Characteristics'!J:J,MATCH($C458,'Policy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8" s="357" t="str">
        <f>IF(ISBLANK(INDEX('Policy Characteristics'!K:K,MATCH($C458,'Policy Characteristics'!$C:$C,0))),"",INDEX('Policy Characteristics'!K:K,MATCH($C458,'Policy Characteristics'!$C:$C,0)))</f>
        <v>ccs.html#ccs</v>
      </c>
      <c r="R458" s="357" t="str">
        <f>IF(ISBLANK(INDEX('Policy Characteristics'!L:L,MATCH($C458,'Policy Characteristics'!$C:$C,0))),"",INDEX('Policy Characteristics'!L:L,MATCH($C458,'Policy Characteristics'!$C:$C,0)))</f>
        <v>carbon-capture-and-sequestration.html</v>
      </c>
    </row>
    <row r="459" spans="1:18" x14ac:dyDescent="0.35">
      <c r="A459" s="357" t="str">
        <f>IF(ISBLANK(INDEX('Policy Characteristics'!A:A,MATCH($C459,'Policy Characteristics'!$C:$C,0))),"",INDEX('Policy Characteristics'!A:A,MATCH($C459,'Policy Characteristics'!$C:$C,0)))</f>
        <v>Industry</v>
      </c>
      <c r="B459" s="357" t="str">
        <f>IF(ISBLANK(INDEX('Policy Characteristics'!B:B,MATCH($C459,'Policy Characteristics'!$C:$C,0))),"",INDEX('Policy Characteristics'!B:B,MATCH($C459,'Policy Characteristics'!$C:$C,0)))</f>
        <v>Carbon Capture and Sequestration</v>
      </c>
      <c r="C459" s="361" t="str">
        <f t="shared" si="30"/>
        <v>Industry Sector Fraction of Potential Additional CCS Achieved</v>
      </c>
      <c r="D459" s="285" t="s">
        <v>3214</v>
      </c>
      <c r="E459" s="285" t="s">
        <v>2612</v>
      </c>
      <c r="F459" s="194" t="s">
        <v>3176</v>
      </c>
      <c r="G459" s="53" t="s">
        <v>3156</v>
      </c>
      <c r="H459" s="54">
        <v>953</v>
      </c>
      <c r="I459" s="9" t="s">
        <v>44</v>
      </c>
      <c r="J459" s="359" t="str">
        <f>IF(ISBLANK(INDEX('Policy Characteristics'!D:D,MATCH($C459,'Policy Characteristics'!$C:$C,0))),"",INDEX('Policy Characteristics'!D:D,MATCH($C459,'Policy Characteristics'!$C:$C,0)))</f>
        <v>Industry CCS</v>
      </c>
      <c r="K459" s="357" t="str">
        <f>IF(ISBLANK(INDEX('Policy Characteristics'!E:E,MATCH($C459,'Policy Characteristics'!$C:$C,0))),"",INDEX('Policy Characteristics'!E:E,MATCH($C459,'Policy Characteristics'!$C:$C,0)))</f>
        <v>indst CCS</v>
      </c>
      <c r="L459" s="379">
        <f>IF(ISBLANK(INDEX('Policy Characteristics'!F:F,MATCH($C459,'Policy Characteristics'!$C:$C,0))),"",INDEX('Policy Characteristics'!F:F,MATCH($C459,'Policy Characteristics'!$C:$C,0)))</f>
        <v>0</v>
      </c>
      <c r="M459" s="379">
        <f>IF(ISBLANK(INDEX('Policy Characteristics'!G:G,MATCH($C459,'Policy Characteristics'!$C:$C,0))),"",INDEX('Policy Characteristics'!G:G,MATCH($C459,'Policy Characteristics'!$C:$C,0)))</f>
        <v>1</v>
      </c>
      <c r="N459" s="379">
        <f>IF(ISBLANK(INDEX('Policy Characteristics'!H:H,MATCH($C459,'Policy Characteristics'!$C:$C,0))),"",INDEX('Policy Characteristics'!H:H,MATCH($C459,'Policy Characteristics'!$C:$C,0)))</f>
        <v>0.01</v>
      </c>
      <c r="O459" s="357" t="str">
        <f>IF(ISBLANK(INDEX('Policy Characteristics'!I:I,MATCH($C459,'Policy Characteristics'!$C:$C,0))),"",INDEX('Policy Characteristics'!I:I,MATCH($C459,'Policy Characteristics'!$C:$C,0)))</f>
        <v>% of CO2 captured</v>
      </c>
      <c r="P459" s="357" t="str">
        <f>IF(ISBLANK(INDEX('Policy Characteristics'!J:J,MATCH($C459,'Policy Characteristics'!$C:$C,0))),"",INDEX('Policy Characteristics'!J:J,MATCH($C459,'Policy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9" s="357" t="str">
        <f>IF(ISBLANK(INDEX('Policy Characteristics'!K:K,MATCH($C459,'Policy Characteristics'!$C:$C,0))),"",INDEX('Policy Characteristics'!K:K,MATCH($C459,'Policy Characteristics'!$C:$C,0)))</f>
        <v>ccs.html#ccs</v>
      </c>
      <c r="R459" s="357" t="str">
        <f>IF(ISBLANK(INDEX('Policy Characteristics'!L:L,MATCH($C459,'Policy Characteristics'!$C:$C,0))),"",INDEX('Policy Characteristics'!L:L,MATCH($C459,'Policy Characteristics'!$C:$C,0)))</f>
        <v>carbon-capture-and-sequestration.html</v>
      </c>
    </row>
    <row r="460" spans="1:18" x14ac:dyDescent="0.35">
      <c r="A460" s="357" t="str">
        <f>IF(ISBLANK(INDEX('Policy Characteristics'!A:A,MATCH($C460,'Policy Characteristics'!$C:$C,0))),"",INDEX('Policy Characteristics'!A:A,MATCH($C460,'Policy Characteristics'!$C:$C,0)))</f>
        <v>Industry</v>
      </c>
      <c r="B460" s="357" t="str">
        <f>IF(ISBLANK(INDEX('Policy Characteristics'!B:B,MATCH($C460,'Policy Characteristics'!$C:$C,0))),"",INDEX('Policy Characteristics'!B:B,MATCH($C460,'Policy Characteristics'!$C:$C,0)))</f>
        <v>Carbon Capture and Sequestration</v>
      </c>
      <c r="C460" s="361" t="str">
        <f t="shared" si="30"/>
        <v>Industry Sector Fraction of Potential Additional CCS Achieved</v>
      </c>
      <c r="D460" s="285" t="s">
        <v>3215</v>
      </c>
      <c r="E460" s="285" t="s">
        <v>3154</v>
      </c>
      <c r="F460" s="194" t="s">
        <v>3218</v>
      </c>
      <c r="G460" s="53" t="s">
        <v>3155</v>
      </c>
      <c r="H460" s="54">
        <v>954</v>
      </c>
      <c r="I460" s="9" t="s">
        <v>45</v>
      </c>
      <c r="J460" s="359" t="str">
        <f>IF(ISBLANK(INDEX('Policy Characteristics'!D:D,MATCH($C460,'Policy Characteristics'!$C:$C,0))),"",INDEX('Policy Characteristics'!D:D,MATCH($C460,'Policy Characteristics'!$C:$C,0)))</f>
        <v>Industry CCS</v>
      </c>
      <c r="K460" s="357" t="str">
        <f>IF(ISBLANK(INDEX('Policy Characteristics'!E:E,MATCH($C460,'Policy Characteristics'!$C:$C,0))),"",INDEX('Policy Characteristics'!E:E,MATCH($C460,'Policy Characteristics'!$C:$C,0)))</f>
        <v>indst CCS</v>
      </c>
      <c r="L460" s="379">
        <f>IF(ISBLANK(INDEX('Policy Characteristics'!F:F,MATCH($C460,'Policy Characteristics'!$C:$C,0))),"",INDEX('Policy Characteristics'!F:F,MATCH($C460,'Policy Characteristics'!$C:$C,0)))</f>
        <v>0</v>
      </c>
      <c r="M460" s="379">
        <f>IF(ISBLANK(INDEX('Policy Characteristics'!G:G,MATCH($C460,'Policy Characteristics'!$C:$C,0))),"",INDEX('Policy Characteristics'!G:G,MATCH($C460,'Policy Characteristics'!$C:$C,0)))</f>
        <v>1</v>
      </c>
      <c r="N460" s="379">
        <f>IF(ISBLANK(INDEX('Policy Characteristics'!H:H,MATCH($C460,'Policy Characteristics'!$C:$C,0))),"",INDEX('Policy Characteristics'!H:H,MATCH($C460,'Policy Characteristics'!$C:$C,0)))</f>
        <v>0.01</v>
      </c>
      <c r="O460" s="357" t="str">
        <f>IF(ISBLANK(INDEX('Policy Characteristics'!I:I,MATCH($C460,'Policy Characteristics'!$C:$C,0))),"",INDEX('Policy Characteristics'!I:I,MATCH($C460,'Policy Characteristics'!$C:$C,0)))</f>
        <v>% of CO2 captured</v>
      </c>
      <c r="P460" s="357" t="str">
        <f>IF(ISBLANK(INDEX('Policy Characteristics'!J:J,MATCH($C460,'Policy Characteristics'!$C:$C,0))),"",INDEX('Policy Characteristics'!J:J,MATCH($C460,'Policy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60" s="357" t="str">
        <f>IF(ISBLANK(INDEX('Policy Characteristics'!K:K,MATCH($C460,'Policy Characteristics'!$C:$C,0))),"",INDEX('Policy Characteristics'!K:K,MATCH($C460,'Policy Characteristics'!$C:$C,0)))</f>
        <v>ccs.html#ccs</v>
      </c>
      <c r="R460" s="357" t="str">
        <f>IF(ISBLANK(INDEX('Policy Characteristics'!L:L,MATCH($C460,'Policy Characteristics'!$C:$C,0))),"",INDEX('Policy Characteristics'!L:L,MATCH($C460,'Policy Characteristics'!$C:$C,0)))</f>
        <v>carbon-capture-and-sequestration.html</v>
      </c>
    </row>
    <row r="461" spans="1:18" x14ac:dyDescent="0.35">
      <c r="A461" s="357" t="str">
        <f>IF(ISBLANK(INDEX('Policy Characteristics'!A:A,MATCH($C461,'Policy Characteristics'!$C:$C,0))),"",INDEX('Policy Characteristics'!A:A,MATCH($C461,'Policy Characteristics'!$C:$C,0)))</f>
        <v>Industry</v>
      </c>
      <c r="B461" s="357" t="str">
        <f>IF(ISBLANK(INDEX('Policy Characteristics'!B:B,MATCH($C461,'Policy Characteristics'!$C:$C,0))),"",INDEX('Policy Characteristics'!B:B,MATCH($C461,'Policy Characteristics'!$C:$C,0)))</f>
        <v>Carbon Capture and Sequestration</v>
      </c>
      <c r="C461" s="361" t="str">
        <f t="shared" si="30"/>
        <v>Industry Sector Fraction of Potential Additional CCS Achieved</v>
      </c>
      <c r="D461" s="285" t="s">
        <v>3215</v>
      </c>
      <c r="E461" s="285" t="s">
        <v>2612</v>
      </c>
      <c r="F461" s="194" t="s">
        <v>3218</v>
      </c>
      <c r="G461" s="53" t="s">
        <v>3156</v>
      </c>
      <c r="H461" s="54">
        <v>955</v>
      </c>
      <c r="I461" s="9" t="s">
        <v>45</v>
      </c>
      <c r="J461" s="359" t="str">
        <f>IF(ISBLANK(INDEX('Policy Characteristics'!D:D,MATCH($C461,'Policy Characteristics'!$C:$C,0))),"",INDEX('Policy Characteristics'!D:D,MATCH($C461,'Policy Characteristics'!$C:$C,0)))</f>
        <v>Industry CCS</v>
      </c>
      <c r="K461" s="357" t="str">
        <f>IF(ISBLANK(INDEX('Policy Characteristics'!E:E,MATCH($C461,'Policy Characteristics'!$C:$C,0))),"",INDEX('Policy Characteristics'!E:E,MATCH($C461,'Policy Characteristics'!$C:$C,0)))</f>
        <v>indst CCS</v>
      </c>
      <c r="L461" s="379">
        <f>IF(ISBLANK(INDEX('Policy Characteristics'!F:F,MATCH($C461,'Policy Characteristics'!$C:$C,0))),"",INDEX('Policy Characteristics'!F:F,MATCH($C461,'Policy Characteristics'!$C:$C,0)))</f>
        <v>0</v>
      </c>
      <c r="M461" s="379">
        <f>IF(ISBLANK(INDEX('Policy Characteristics'!G:G,MATCH($C461,'Policy Characteristics'!$C:$C,0))),"",INDEX('Policy Characteristics'!G:G,MATCH($C461,'Policy Characteristics'!$C:$C,0)))</f>
        <v>1</v>
      </c>
      <c r="N461" s="379">
        <f>IF(ISBLANK(INDEX('Policy Characteristics'!H:H,MATCH($C461,'Policy Characteristics'!$C:$C,0))),"",INDEX('Policy Characteristics'!H:H,MATCH($C461,'Policy Characteristics'!$C:$C,0)))</f>
        <v>0.01</v>
      </c>
      <c r="O461" s="357" t="str">
        <f>IF(ISBLANK(INDEX('Policy Characteristics'!I:I,MATCH($C461,'Policy Characteristics'!$C:$C,0))),"",INDEX('Policy Characteristics'!I:I,MATCH($C461,'Policy Characteristics'!$C:$C,0)))</f>
        <v>% of CO2 captured</v>
      </c>
      <c r="P461" s="357" t="str">
        <f>IF(ISBLANK(INDEX('Policy Characteristics'!J:J,MATCH($C461,'Policy Characteristics'!$C:$C,0))),"",INDEX('Policy Characteristics'!J:J,MATCH($C461,'Policy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61" s="357" t="str">
        <f>IF(ISBLANK(INDEX('Policy Characteristics'!K:K,MATCH($C461,'Policy Characteristics'!$C:$C,0))),"",INDEX('Policy Characteristics'!K:K,MATCH($C461,'Policy Characteristics'!$C:$C,0)))</f>
        <v>ccs.html#ccs</v>
      </c>
      <c r="R461" s="357" t="str">
        <f>IF(ISBLANK(INDEX('Policy Characteristics'!L:L,MATCH($C461,'Policy Characteristics'!$C:$C,0))),"",INDEX('Policy Characteristics'!L:L,MATCH($C461,'Policy Characteristics'!$C:$C,0)))</f>
        <v>carbon-capture-and-sequestration.html</v>
      </c>
    </row>
    <row r="462" spans="1:18" x14ac:dyDescent="0.35">
      <c r="A462" s="357" t="str">
        <f>IF(ISBLANK(INDEX('Policy Characteristics'!A:A,MATCH($C462,'Policy Characteristics'!$C:$C,0))),"",INDEX('Policy Characteristics'!A:A,MATCH($C462,'Policy Characteristics'!$C:$C,0)))</f>
        <v>Industry</v>
      </c>
      <c r="B462" s="357" t="str">
        <f>IF(ISBLANK(INDEX('Policy Characteristics'!B:B,MATCH($C462,'Policy Characteristics'!$C:$C,0))),"",INDEX('Policy Characteristics'!B:B,MATCH($C462,'Policy Characteristics'!$C:$C,0)))</f>
        <v>Carbon Capture and Sequestration</v>
      </c>
      <c r="C462" s="361" t="str">
        <f t="shared" si="30"/>
        <v>Industry Sector Fraction of Potential Additional CCS Achieved</v>
      </c>
      <c r="D462" s="285" t="s">
        <v>3216</v>
      </c>
      <c r="E462" s="285" t="s">
        <v>3154</v>
      </c>
      <c r="F462" s="194" t="s">
        <v>3177</v>
      </c>
      <c r="G462" s="53" t="s">
        <v>3155</v>
      </c>
      <c r="H462" s="54">
        <v>956</v>
      </c>
      <c r="I462" s="9" t="s">
        <v>45</v>
      </c>
      <c r="J462" s="359" t="str">
        <f>IF(ISBLANK(INDEX('Policy Characteristics'!D:D,MATCH($C462,'Policy Characteristics'!$C:$C,0))),"",INDEX('Policy Characteristics'!D:D,MATCH($C462,'Policy Characteristics'!$C:$C,0)))</f>
        <v>Industry CCS</v>
      </c>
      <c r="K462" s="357" t="str">
        <f>IF(ISBLANK(INDEX('Policy Characteristics'!E:E,MATCH($C462,'Policy Characteristics'!$C:$C,0))),"",INDEX('Policy Characteristics'!E:E,MATCH($C462,'Policy Characteristics'!$C:$C,0)))</f>
        <v>indst CCS</v>
      </c>
      <c r="L462" s="379">
        <f>IF(ISBLANK(INDEX('Policy Characteristics'!F:F,MATCH($C462,'Policy Characteristics'!$C:$C,0))),"",INDEX('Policy Characteristics'!F:F,MATCH($C462,'Policy Characteristics'!$C:$C,0)))</f>
        <v>0</v>
      </c>
      <c r="M462" s="379">
        <f>IF(ISBLANK(INDEX('Policy Characteristics'!G:G,MATCH($C462,'Policy Characteristics'!$C:$C,0))),"",INDEX('Policy Characteristics'!G:G,MATCH($C462,'Policy Characteristics'!$C:$C,0)))</f>
        <v>1</v>
      </c>
      <c r="N462" s="379">
        <f>IF(ISBLANK(INDEX('Policy Characteristics'!H:H,MATCH($C462,'Policy Characteristics'!$C:$C,0))),"",INDEX('Policy Characteristics'!H:H,MATCH($C462,'Policy Characteristics'!$C:$C,0)))</f>
        <v>0.01</v>
      </c>
      <c r="O462" s="357" t="str">
        <f>IF(ISBLANK(INDEX('Policy Characteristics'!I:I,MATCH($C462,'Policy Characteristics'!$C:$C,0))),"",INDEX('Policy Characteristics'!I:I,MATCH($C462,'Policy Characteristics'!$C:$C,0)))</f>
        <v>% of CO2 captured</v>
      </c>
      <c r="P462" s="357" t="str">
        <f>IF(ISBLANK(INDEX('Policy Characteristics'!J:J,MATCH($C462,'Policy Characteristics'!$C:$C,0))),"",INDEX('Policy Characteristics'!J:J,MATCH($C462,'Policy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62" s="357" t="str">
        <f>IF(ISBLANK(INDEX('Policy Characteristics'!K:K,MATCH($C462,'Policy Characteristics'!$C:$C,0))),"",INDEX('Policy Characteristics'!K:K,MATCH($C462,'Policy Characteristics'!$C:$C,0)))</f>
        <v>ccs.html#ccs</v>
      </c>
      <c r="R462" s="357" t="str">
        <f>IF(ISBLANK(INDEX('Policy Characteristics'!L:L,MATCH($C462,'Policy Characteristics'!$C:$C,0))),"",INDEX('Policy Characteristics'!L:L,MATCH($C462,'Policy Characteristics'!$C:$C,0)))</f>
        <v>carbon-capture-and-sequestration.html</v>
      </c>
    </row>
    <row r="463" spans="1:18" x14ac:dyDescent="0.35">
      <c r="A463" s="357" t="str">
        <f>IF(ISBLANK(INDEX('Policy Characteristics'!A:A,MATCH($C463,'Policy Characteristics'!$C:$C,0))),"",INDEX('Policy Characteristics'!A:A,MATCH($C463,'Policy Characteristics'!$C:$C,0)))</f>
        <v>Industry</v>
      </c>
      <c r="B463" s="357" t="str">
        <f>IF(ISBLANK(INDEX('Policy Characteristics'!B:B,MATCH($C463,'Policy Characteristics'!$C:$C,0))),"",INDEX('Policy Characteristics'!B:B,MATCH($C463,'Policy Characteristics'!$C:$C,0)))</f>
        <v>Carbon Capture and Sequestration</v>
      </c>
      <c r="C463" s="361" t="str">
        <f t="shared" si="30"/>
        <v>Industry Sector Fraction of Potential Additional CCS Achieved</v>
      </c>
      <c r="D463" s="285" t="s">
        <v>3216</v>
      </c>
      <c r="E463" s="285" t="s">
        <v>2612</v>
      </c>
      <c r="F463" s="194" t="s">
        <v>3177</v>
      </c>
      <c r="G463" s="53" t="s">
        <v>3156</v>
      </c>
      <c r="H463" s="54">
        <v>957</v>
      </c>
      <c r="I463" s="9" t="s">
        <v>45</v>
      </c>
      <c r="J463" s="359" t="str">
        <f>IF(ISBLANK(INDEX('Policy Characteristics'!D:D,MATCH($C463,'Policy Characteristics'!$C:$C,0))),"",INDEX('Policy Characteristics'!D:D,MATCH($C463,'Policy Characteristics'!$C:$C,0)))</f>
        <v>Industry CCS</v>
      </c>
      <c r="K463" s="357" t="str">
        <f>IF(ISBLANK(INDEX('Policy Characteristics'!E:E,MATCH($C463,'Policy Characteristics'!$C:$C,0))),"",INDEX('Policy Characteristics'!E:E,MATCH($C463,'Policy Characteristics'!$C:$C,0)))</f>
        <v>indst CCS</v>
      </c>
      <c r="L463" s="379">
        <f>IF(ISBLANK(INDEX('Policy Characteristics'!F:F,MATCH($C463,'Policy Characteristics'!$C:$C,0))),"",INDEX('Policy Characteristics'!F:F,MATCH($C463,'Policy Characteristics'!$C:$C,0)))</f>
        <v>0</v>
      </c>
      <c r="M463" s="379">
        <f>IF(ISBLANK(INDEX('Policy Characteristics'!G:G,MATCH($C463,'Policy Characteristics'!$C:$C,0))),"",INDEX('Policy Characteristics'!G:G,MATCH($C463,'Policy Characteristics'!$C:$C,0)))</f>
        <v>1</v>
      </c>
      <c r="N463" s="379">
        <f>IF(ISBLANK(INDEX('Policy Characteristics'!H:H,MATCH($C463,'Policy Characteristics'!$C:$C,0))),"",INDEX('Policy Characteristics'!H:H,MATCH($C463,'Policy Characteristics'!$C:$C,0)))</f>
        <v>0.01</v>
      </c>
      <c r="O463" s="357" t="str">
        <f>IF(ISBLANK(INDEX('Policy Characteristics'!I:I,MATCH($C463,'Policy Characteristics'!$C:$C,0))),"",INDEX('Policy Characteristics'!I:I,MATCH($C463,'Policy Characteristics'!$C:$C,0)))</f>
        <v>% of CO2 captured</v>
      </c>
      <c r="P463" s="357" t="str">
        <f>IF(ISBLANK(INDEX('Policy Characteristics'!J:J,MATCH($C463,'Policy Characteristics'!$C:$C,0))),"",INDEX('Policy Characteristics'!J:J,MATCH($C463,'Policy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63" s="357" t="str">
        <f>IF(ISBLANK(INDEX('Policy Characteristics'!K:K,MATCH($C463,'Policy Characteristics'!$C:$C,0))),"",INDEX('Policy Characteristics'!K:K,MATCH($C463,'Policy Characteristics'!$C:$C,0)))</f>
        <v>ccs.html#ccs</v>
      </c>
      <c r="R463" s="357" t="str">
        <f>IF(ISBLANK(INDEX('Policy Characteristics'!L:L,MATCH($C463,'Policy Characteristics'!$C:$C,0))),"",INDEX('Policy Characteristics'!L:L,MATCH($C463,'Policy Characteristics'!$C:$C,0)))</f>
        <v>carbon-capture-and-sequestration.html</v>
      </c>
    </row>
    <row r="464" spans="1:18" x14ac:dyDescent="0.35">
      <c r="A464" s="357" t="str">
        <f>IF(ISBLANK(INDEX('Policy Characteristics'!A:A,MATCH($C464,'Policy Characteristics'!$C:$C,0))),"",INDEX('Policy Characteristics'!A:A,MATCH($C464,'Policy Characteristics'!$C:$C,0)))</f>
        <v>Industry</v>
      </c>
      <c r="B464" s="357" t="str">
        <f>IF(ISBLANK(INDEX('Policy Characteristics'!B:B,MATCH($C464,'Policy Characteristics'!$C:$C,0))),"",INDEX('Policy Characteristics'!B:B,MATCH($C464,'Policy Characteristics'!$C:$C,0)))</f>
        <v>Cement Clinker Substitution</v>
      </c>
      <c r="C464" s="362" t="s">
        <v>2864</v>
      </c>
      <c r="D464" s="53"/>
      <c r="E464" s="53"/>
      <c r="F464" s="53"/>
      <c r="G464" s="53"/>
      <c r="H464" s="54">
        <v>43</v>
      </c>
      <c r="I464" s="53" t="s">
        <v>44</v>
      </c>
      <c r="J464" s="359" t="str">
        <f>IF(ISBLANK(INDEX('Policy Characteristics'!D:D,MATCH($C464,'Policy Characteristics'!$C:$C,0))),"",INDEX('Policy Characteristics'!D:D,MATCH($C464,'Policy Characteristics'!$C:$C,0)))</f>
        <v>Cement Clinker Substitution</v>
      </c>
      <c r="K464" s="357" t="str">
        <f>IF(ISBLANK(INDEX('Policy Characteristics'!E:E,MATCH($C464,'Policy Characteristics'!$C:$C,0))),"",INDEX('Policy Characteristics'!E:E,MATCH($C464,'Policy Characteristics'!$C:$C,0)))</f>
        <v>indst cement measures</v>
      </c>
      <c r="L464" s="379">
        <f>IF(ISBLANK(INDEX('Policy Characteristics'!F:F,MATCH($C464,'Policy Characteristics'!$C:$C,0))),"",INDEX('Policy Characteristics'!F:F,MATCH($C464,'Policy Characteristics'!$C:$C,0)))</f>
        <v>0</v>
      </c>
      <c r="M464" s="379">
        <f>IF(ISBLANK(INDEX('Policy Characteristics'!G:G,MATCH($C464,'Policy Characteristics'!$C:$C,0))),"",INDEX('Policy Characteristics'!G:G,MATCH($C464,'Policy Characteristics'!$C:$C,0)))</f>
        <v>1</v>
      </c>
      <c r="N464" s="379">
        <f>IF(ISBLANK(INDEX('Policy Characteristics'!H:H,MATCH($C464,'Policy Characteristics'!$C:$C,0))),"",INDEX('Policy Characteristics'!H:H,MATCH($C464,'Policy Characteristics'!$C:$C,0)))</f>
        <v>0.01</v>
      </c>
      <c r="O464" s="357" t="str">
        <f>IF(ISBLANK(INDEX('Policy Characteristics'!I:I,MATCH($C464,'Policy Characteristics'!$C:$C,0))),"",INDEX('Policy Characteristics'!I:I,MATCH($C464,'Policy Characteristics'!$C:$C,0)))</f>
        <v>% of potential achieved</v>
      </c>
      <c r="P464" s="357" t="str">
        <f>IF(ISBLANK(INDEX('Policy Characteristics'!J:J,MATCH($C464,'Policy Characteristics'!$C:$C,0))),"",INDEX('Policy Characteristics'!J:J,MATCH($C464,'Policy Characteristics'!$C:$C,0)))</f>
        <v>**Description:** This policy reduces CO2 emissions from the cement industry by substituting other inputs, such as fly ash, for a portion of the clinker in cement. // **Guidance for setting values:**  If this policy is fully implemented, the share of clinker in cement is reduced to 60%.</v>
      </c>
      <c r="Q464" s="357" t="str">
        <f>IF(ISBLANK(INDEX('Policy Characteristics'!K:K,MATCH($C464,'Policy Characteristics'!$C:$C,0))),"",INDEX('Policy Characteristics'!K:K,MATCH($C464,'Policy Characteristics'!$C:$C,0)))</f>
        <v>industry-ag-main.html#clinker</v>
      </c>
      <c r="R464" s="357" t="str">
        <f>IF(ISBLANK(INDEX('Policy Characteristics'!L:L,MATCH($C464,'Policy Characteristics'!$C:$C,0))),"",INDEX('Policy Characteristics'!L:L,MATCH($C464,'Policy Characteristics'!$C:$C,0)))</f>
        <v>cement-clinker-substitution.html</v>
      </c>
    </row>
    <row r="465" spans="1:18" s="5" customFormat="1" x14ac:dyDescent="0.35">
      <c r="A465" s="357" t="str">
        <f>IF(ISBLANK(INDEX('Policy Characteristics'!A:A,MATCH($C465,'Policy Characteristics'!$C:$C,0))),"",INDEX('Policy Characteristics'!A:A,MATCH($C465,'Policy Characteristics'!$C:$C,0)))</f>
        <v>Industry</v>
      </c>
      <c r="B465" s="357" t="str">
        <f>IF(ISBLANK(INDEX('Policy Characteristics'!B:B,MATCH($C465,'Policy Characteristics'!$C:$C,0))),"",INDEX('Policy Characteristics'!B:B,MATCH($C465,'Policy Characteristics'!$C:$C,0)))</f>
        <v>Cogeneration and Waste Heat Recovery</v>
      </c>
      <c r="C465" s="362" t="s">
        <v>300</v>
      </c>
      <c r="D465" s="53"/>
      <c r="E465" s="53"/>
      <c r="F465" s="53"/>
      <c r="G465" s="53"/>
      <c r="H465" s="54">
        <v>44</v>
      </c>
      <c r="I465" s="53" t="s">
        <v>44</v>
      </c>
      <c r="J465" s="359" t="str">
        <f>IF(ISBLANK(INDEX('Policy Characteristics'!D:D,MATCH($C465,'Policy Characteristics'!$C:$C,0))),"",INDEX('Policy Characteristics'!D:D,MATCH($C465,'Policy Characteristics'!$C:$C,0)))</f>
        <v>Cogeneration and Waste Heat Recovery</v>
      </c>
      <c r="K465" s="357" t="str">
        <f>IF(ISBLANK(INDEX('Policy Characteristics'!E:E,MATCH($C465,'Policy Characteristics'!$C:$C,0))),"",INDEX('Policy Characteristics'!E:E,MATCH($C465,'Policy Characteristics'!$C:$C,0)))</f>
        <v>indst CHP</v>
      </c>
      <c r="L465" s="379">
        <f>IF(ISBLANK(INDEX('Policy Characteristics'!F:F,MATCH($C465,'Policy Characteristics'!$C:$C,0))),"",INDEX('Policy Characteristics'!F:F,MATCH($C465,'Policy Characteristics'!$C:$C,0)))</f>
        <v>0</v>
      </c>
      <c r="M465" s="379">
        <f>IF(ISBLANK(INDEX('Policy Characteristics'!G:G,MATCH($C465,'Policy Characteristics'!$C:$C,0))),"",INDEX('Policy Characteristics'!G:G,MATCH($C465,'Policy Characteristics'!$C:$C,0)))</f>
        <v>1</v>
      </c>
      <c r="N465" s="379">
        <f>IF(ISBLANK(INDEX('Policy Characteristics'!H:H,MATCH($C465,'Policy Characteristics'!$C:$C,0))),"",INDEX('Policy Characteristics'!H:H,MATCH($C465,'Policy Characteristics'!$C:$C,0)))</f>
        <v>0.01</v>
      </c>
      <c r="O465" s="357" t="str">
        <f>IF(ISBLANK(INDEX('Policy Characteristics'!I:I,MATCH($C465,'Policy Characteristics'!$C:$C,0))),"",INDEX('Policy Characteristics'!I:I,MATCH($C465,'Policy Characteristics'!$C:$C,0)))</f>
        <v>% of potential achieved</v>
      </c>
      <c r="P465" s="357" t="str">
        <f>IF(ISBLANK(INDEX('Policy Characteristics'!J:J,MATCH($C465,'Policy Characteristics'!$C:$C,0))),"",INDEX('Policy Characteristics'!J:J,MATCH($C465,'Policy Characteristics'!$C:$C,0)))</f>
        <v>**Description:**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v>
      </c>
      <c r="Q465" s="357" t="str">
        <f>IF(ISBLANK(INDEX('Policy Characteristics'!K:K,MATCH($C465,'Policy Characteristics'!$C:$C,0))),"",INDEX('Policy Characteristics'!K:K,MATCH($C465,'Policy Characteristics'!$C:$C,0)))</f>
        <v>industry-ag-main.html#cogen</v>
      </c>
      <c r="R465" s="357" t="str">
        <f>IF(ISBLANK(INDEX('Policy Characteristics'!L:L,MATCH($C465,'Policy Characteristics'!$C:$C,0))),"",INDEX('Policy Characteristics'!L:L,MATCH($C465,'Policy Characteristics'!$C:$C,0)))</f>
        <v>cogeneration-and-waste-heat-recovery.html</v>
      </c>
    </row>
    <row r="466" spans="1:18" s="5" customFormat="1" x14ac:dyDescent="0.35">
      <c r="A466" s="357" t="str">
        <f>IF(ISBLANK(INDEX('Policy Characteristics'!A:A,MATCH($C466,'Policy Characteristics'!$C:$C,0))),"",INDEX('Policy Characteristics'!A:A,MATCH($C466,'Policy Characteristics'!$C:$C,0)))</f>
        <v>Industry</v>
      </c>
      <c r="B466" s="357" t="str">
        <f>IF(ISBLANK(INDEX('Policy Characteristics'!B:B,MATCH($C466,'Policy Characteristics'!$C:$C,0))),"",INDEX('Policy Characteristics'!B:B,MATCH($C466,'Policy Characteristics'!$C:$C,0)))</f>
        <v>Early Retirement of Industrial Facilities</v>
      </c>
      <c r="C466" s="362" t="s">
        <v>59</v>
      </c>
      <c r="D466" s="53"/>
      <c r="E466" s="53"/>
      <c r="F466" s="53"/>
      <c r="G466" s="53"/>
      <c r="H466" s="54">
        <v>45</v>
      </c>
      <c r="I466" s="53" t="s">
        <v>44</v>
      </c>
      <c r="J466" s="359" t="str">
        <f>IF(ISBLANK(INDEX('Policy Characteristics'!D:D,MATCH($C466,'Policy Characteristics'!$C:$C,0))),"",INDEX('Policy Characteristics'!D:D,MATCH($C466,'Policy Characteristics'!$C:$C,0)))</f>
        <v>Early Retirement of Industrial Facilities</v>
      </c>
      <c r="K466" s="357" t="str">
        <f>IF(ISBLANK(INDEX('Policy Characteristics'!E:E,MATCH($C466,'Policy Characteristics'!$C:$C,0))),"",INDEX('Policy Characteristics'!E:E,MATCH($C466,'Policy Characteristics'!$C:$C,0)))</f>
        <v>indst early retirement</v>
      </c>
      <c r="L466" s="379">
        <f>IF(ISBLANK(INDEX('Policy Characteristics'!F:F,MATCH($C466,'Policy Characteristics'!$C:$C,0))),"",INDEX('Policy Characteristics'!F:F,MATCH($C466,'Policy Characteristics'!$C:$C,0)))</f>
        <v>0</v>
      </c>
      <c r="M466" s="379">
        <f>IF(ISBLANK(INDEX('Policy Characteristics'!G:G,MATCH($C466,'Policy Characteristics'!$C:$C,0))),"",INDEX('Policy Characteristics'!G:G,MATCH($C466,'Policy Characteristics'!$C:$C,0)))</f>
        <v>1</v>
      </c>
      <c r="N466" s="379">
        <f>IF(ISBLANK(INDEX('Policy Characteristics'!H:H,MATCH($C466,'Policy Characteristics'!$C:$C,0))),"",INDEX('Policy Characteristics'!H:H,MATCH($C466,'Policy Characteristics'!$C:$C,0)))</f>
        <v>0.01</v>
      </c>
      <c r="O466" s="357" t="str">
        <f>IF(ISBLANK(INDEX('Policy Characteristics'!I:I,MATCH($C466,'Policy Characteristics'!$C:$C,0))),"",INDEX('Policy Characteristics'!I:I,MATCH($C466,'Policy Characteristics'!$C:$C,0)))</f>
        <v>% of potential achieved</v>
      </c>
      <c r="P466" s="357" t="str">
        <f>IF(ISBLANK(INDEX('Policy Characteristics'!J:J,MATCH($C466,'Policy Characteristics'!$C:$C,0))),"",INDEX('Policy Characteristics'!J:J,MATCH($C466,'Policy Characteristics'!$C:$C,0)))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v>
      </c>
      <c r="Q466" s="357" t="str">
        <f>IF(ISBLANK(INDEX('Policy Characteristics'!K:K,MATCH($C466,'Policy Characteristics'!$C:$C,0))),"",INDEX('Policy Characteristics'!K:K,MATCH($C466,'Policy Characteristics'!$C:$C,0)))</f>
        <v>industry-ag-main.html#early-ret</v>
      </c>
      <c r="R466" s="357" t="str">
        <f>IF(ISBLANK(INDEX('Policy Characteristics'!L:L,MATCH($C466,'Policy Characteristics'!$C:$C,0))),"",INDEX('Policy Characteristics'!L:L,MATCH($C466,'Policy Characteristics'!$C:$C,0)))</f>
        <v>early-retirement-of-industrial-facilities.html</v>
      </c>
    </row>
    <row r="467" spans="1:18" x14ac:dyDescent="0.35">
      <c r="A467" s="357" t="str">
        <f>IF(ISBLANK(INDEX('Policy Characteristics'!A:A,MATCH($C467,'Policy Characteristics'!$C:$C,0))),"",INDEX('Policy Characteristics'!A:A,MATCH($C467,'Policy Characteristics'!$C:$C,0)))</f>
        <v>Industry</v>
      </c>
      <c r="B467" s="357" t="str">
        <f>IF(ISBLANK(INDEX('Policy Characteristics'!B:B,MATCH($C467,'Policy Characteristics'!$C:$C,0))),"",INDEX('Policy Characteristics'!B:B,MATCH($C467,'Policy Characteristics'!$C:$C,0)))</f>
        <v>Electrification + Hydrogen (Med &amp; High Temp)</v>
      </c>
      <c r="C467" s="362" t="s">
        <v>3516</v>
      </c>
      <c r="D467" s="53" t="s">
        <v>3192</v>
      </c>
      <c r="E467" s="53" t="s">
        <v>2448</v>
      </c>
      <c r="F467" s="194" t="s">
        <v>3217</v>
      </c>
      <c r="G467" s="53" t="s">
        <v>3219</v>
      </c>
      <c r="H467" s="54">
        <v>1208</v>
      </c>
      <c r="I467" s="53" t="s">
        <v>45</v>
      </c>
      <c r="J467" s="359" t="str">
        <f>IF(ISBLANK(INDEX('Policy Characteristics'!D:D,MATCH($C467,'Policy Characteristics'!$C:$C,0))),"",INDEX('Policy Characteristics'!D:D,MATCH($C467,'Policy Characteristics'!$C:$C,0)))</f>
        <v>Electrification + Hydrogen</v>
      </c>
      <c r="K467" s="357" t="str">
        <f>IF(ISBLANK(INDEX('Policy Characteristics'!E:E,MATCH($C467,'Policy Characteristics'!$C:$C,0))),"",INDEX('Policy Characteristics'!E:E,MATCH($C467,'Policy Characteristics'!$C:$C,0)))</f>
        <v>indst med and high temp fuel type shifting</v>
      </c>
      <c r="L467" s="379">
        <f>IF(ISBLANK(INDEX('Policy Characteristics'!F:F,MATCH($C467,'Policy Characteristics'!$C:$C,0))),"",INDEX('Policy Characteristics'!F:F,MATCH($C467,'Policy Characteristics'!$C:$C,0)))</f>
        <v>0</v>
      </c>
      <c r="M467" s="379">
        <f>IF(ISBLANK(INDEX('Policy Characteristics'!G:G,MATCH($C467,'Policy Characteristics'!$C:$C,0))),"",INDEX('Policy Characteristics'!G:G,MATCH($C467,'Policy Characteristics'!$C:$C,0)))</f>
        <v>1</v>
      </c>
      <c r="N467" s="379">
        <f>IF(ISBLANK(INDEX('Policy Characteristics'!H:H,MATCH($C467,'Policy Characteristics'!$C:$C,0))),"",INDEX('Policy Characteristics'!H:H,MATCH($C467,'Policy Characteristics'!$C:$C,0)))</f>
        <v>0.01</v>
      </c>
      <c r="O467" s="357" t="str">
        <f>IF(ISBLANK(INDEX('Policy Characteristics'!I:I,MATCH($C467,'Policy Characteristics'!$C:$C,0))),"",INDEX('Policy Characteristics'!I:I,MATCH($C467,'Policy Characteristics'!$C:$C,0)))</f>
        <v>% of fuel shifted</v>
      </c>
      <c r="P467" s="357" t="str">
        <f>IF(ISBLANK(INDEX('Policy Characteristics'!J:J,MATCH($C467,'Policy Characteristics'!$C:$C,0))),"",INDEX('Policy Characteristics'!J:J,MATCH($C467,'Policy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7" s="357" t="str">
        <f>IF(ISBLANK(INDEX('Policy Characteristics'!K:K,MATCH($C467,'Policy Characteristics'!$C:$C,0))),"",INDEX('Policy Characteristics'!K:K,MATCH($C467,'Policy Characteristics'!$C:$C,0)))</f>
        <v>industry-ag-main.html#fuel-switching</v>
      </c>
      <c r="R467" s="357" t="str">
        <f>IF(ISBLANK(INDEX('Policy Characteristics'!L:L,MATCH($C467,'Policy Characteristics'!$C:$C,0))),"",INDEX('Policy Characteristics'!L:L,MATCH($C467,'Policy Characteristics'!$C:$C,0)))</f>
        <v>industry-elec-and-hydrogen.html</v>
      </c>
    </row>
    <row r="468" spans="1:18" x14ac:dyDescent="0.35">
      <c r="A468" s="357" t="str">
        <f>IF(ISBLANK(INDEX('Policy Characteristics'!A:A,MATCH($C468,'Policy Characteristics'!$C:$C,0))),"",INDEX('Policy Characteristics'!A:A,MATCH($C468,'Policy Characteristics'!$C:$C,0)))</f>
        <v>Industry</v>
      </c>
      <c r="B468" s="357" t="str">
        <f>IF(ISBLANK(INDEX('Policy Characteristics'!B:B,MATCH($C468,'Policy Characteristics'!$C:$C,0))),"",INDEX('Policy Characteristics'!B:B,MATCH($C468,'Policy Characteristics'!$C:$C,0)))</f>
        <v>Electrification + Hydrogen (Med &amp; High Temp)</v>
      </c>
      <c r="C468" s="361" t="str">
        <f t="shared" ref="C468:C499" si="31">C$467</f>
        <v>Fraction of Med and High Temp Industrial Heat Shifted to Other Fuels</v>
      </c>
      <c r="D468" s="53" t="s">
        <v>3192</v>
      </c>
      <c r="E468" s="53" t="s">
        <v>2449</v>
      </c>
      <c r="F468" s="194" t="s">
        <v>3217</v>
      </c>
      <c r="G468" s="53" t="s">
        <v>3220</v>
      </c>
      <c r="H468" s="54">
        <v>1209</v>
      </c>
      <c r="I468" s="53" t="s">
        <v>45</v>
      </c>
      <c r="J468" s="359" t="str">
        <f>IF(ISBLANK(INDEX('Policy Characteristics'!D:D,MATCH($C468,'Policy Characteristics'!$C:$C,0))),"",INDEX('Policy Characteristics'!D:D,MATCH($C468,'Policy Characteristics'!$C:$C,0)))</f>
        <v>Electrification + Hydrogen</v>
      </c>
      <c r="K468" s="357" t="str">
        <f>IF(ISBLANK(INDEX('Policy Characteristics'!E:E,MATCH($C468,'Policy Characteristics'!$C:$C,0))),"",INDEX('Policy Characteristics'!E:E,MATCH($C468,'Policy Characteristics'!$C:$C,0)))</f>
        <v>indst med and high temp fuel type shifting</v>
      </c>
      <c r="L468" s="379">
        <f>IF(ISBLANK(INDEX('Policy Characteristics'!F:F,MATCH($C468,'Policy Characteristics'!$C:$C,0))),"",INDEX('Policy Characteristics'!F:F,MATCH($C468,'Policy Characteristics'!$C:$C,0)))</f>
        <v>0</v>
      </c>
      <c r="M468" s="379">
        <f>IF(ISBLANK(INDEX('Policy Characteristics'!G:G,MATCH($C468,'Policy Characteristics'!$C:$C,0))),"",INDEX('Policy Characteristics'!G:G,MATCH($C468,'Policy Characteristics'!$C:$C,0)))</f>
        <v>1</v>
      </c>
      <c r="N468" s="379">
        <f>IF(ISBLANK(INDEX('Policy Characteristics'!H:H,MATCH($C468,'Policy Characteristics'!$C:$C,0))),"",INDEX('Policy Characteristics'!H:H,MATCH($C468,'Policy Characteristics'!$C:$C,0)))</f>
        <v>0.01</v>
      </c>
      <c r="O468" s="357" t="str">
        <f>IF(ISBLANK(INDEX('Policy Characteristics'!I:I,MATCH($C468,'Policy Characteristics'!$C:$C,0))),"",INDEX('Policy Characteristics'!I:I,MATCH($C468,'Policy Characteristics'!$C:$C,0)))</f>
        <v>% of fuel shifted</v>
      </c>
      <c r="P468" s="357" t="str">
        <f>IF(ISBLANK(INDEX('Policy Characteristics'!J:J,MATCH($C468,'Policy Characteristics'!$C:$C,0))),"",INDEX('Policy Characteristics'!J:J,MATCH($C468,'Policy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8" s="357" t="str">
        <f>IF(ISBLANK(INDEX('Policy Characteristics'!K:K,MATCH($C468,'Policy Characteristics'!$C:$C,0))),"",INDEX('Policy Characteristics'!K:K,MATCH($C468,'Policy Characteristics'!$C:$C,0)))</f>
        <v>industry-ag-main.html#fuel-switching</v>
      </c>
      <c r="R468" s="357" t="str">
        <f>IF(ISBLANK(INDEX('Policy Characteristics'!L:L,MATCH($C468,'Policy Characteristics'!$C:$C,0))),"",INDEX('Policy Characteristics'!L:L,MATCH($C468,'Policy Characteristics'!$C:$C,0)))</f>
        <v>industry-elec-and-hydrogen.html</v>
      </c>
    </row>
    <row r="469" spans="1:18" x14ac:dyDescent="0.35">
      <c r="A469" s="357" t="str">
        <f>IF(ISBLANK(INDEX('Policy Characteristics'!A:A,MATCH($C469,'Policy Characteristics'!$C:$C,0))),"",INDEX('Policy Characteristics'!A:A,MATCH($C469,'Policy Characteristics'!$C:$C,0)))</f>
        <v>Industry</v>
      </c>
      <c r="B469" s="357" t="str">
        <f>IF(ISBLANK(INDEX('Policy Characteristics'!B:B,MATCH($C469,'Policy Characteristics'!$C:$C,0))),"",INDEX('Policy Characteristics'!B:B,MATCH($C469,'Policy Characteristics'!$C:$C,0)))</f>
        <v>Electrification + Hydrogen (Med &amp; High Temp)</v>
      </c>
      <c r="C469" s="361" t="str">
        <f t="shared" si="31"/>
        <v>Fraction of Med and High Temp Industrial Heat Shifted to Other Fuels</v>
      </c>
      <c r="D469" s="53" t="s">
        <v>3192</v>
      </c>
      <c r="E469" s="53" t="s">
        <v>2450</v>
      </c>
      <c r="F469" s="194" t="s">
        <v>3217</v>
      </c>
      <c r="G469" s="53" t="s">
        <v>3221</v>
      </c>
      <c r="H469" s="54">
        <v>1210</v>
      </c>
      <c r="I469" s="53" t="s">
        <v>45</v>
      </c>
      <c r="J469" s="359" t="str">
        <f>IF(ISBLANK(INDEX('Policy Characteristics'!D:D,MATCH($C469,'Policy Characteristics'!$C:$C,0))),"",INDEX('Policy Characteristics'!D:D,MATCH($C469,'Policy Characteristics'!$C:$C,0)))</f>
        <v>Electrification + Hydrogen</v>
      </c>
      <c r="K469" s="357" t="str">
        <f>IF(ISBLANK(INDEX('Policy Characteristics'!E:E,MATCH($C469,'Policy Characteristics'!$C:$C,0))),"",INDEX('Policy Characteristics'!E:E,MATCH($C469,'Policy Characteristics'!$C:$C,0)))</f>
        <v>indst med and high temp fuel type shifting</v>
      </c>
      <c r="L469" s="379">
        <f>IF(ISBLANK(INDEX('Policy Characteristics'!F:F,MATCH($C469,'Policy Characteristics'!$C:$C,0))),"",INDEX('Policy Characteristics'!F:F,MATCH($C469,'Policy Characteristics'!$C:$C,0)))</f>
        <v>0</v>
      </c>
      <c r="M469" s="379">
        <f>IF(ISBLANK(INDEX('Policy Characteristics'!G:G,MATCH($C469,'Policy Characteristics'!$C:$C,0))),"",INDEX('Policy Characteristics'!G:G,MATCH($C469,'Policy Characteristics'!$C:$C,0)))</f>
        <v>1</v>
      </c>
      <c r="N469" s="379">
        <f>IF(ISBLANK(INDEX('Policy Characteristics'!H:H,MATCH($C469,'Policy Characteristics'!$C:$C,0))),"",INDEX('Policy Characteristics'!H:H,MATCH($C469,'Policy Characteristics'!$C:$C,0)))</f>
        <v>0.01</v>
      </c>
      <c r="O469" s="357" t="str">
        <f>IF(ISBLANK(INDEX('Policy Characteristics'!I:I,MATCH($C469,'Policy Characteristics'!$C:$C,0))),"",INDEX('Policy Characteristics'!I:I,MATCH($C469,'Policy Characteristics'!$C:$C,0)))</f>
        <v>% of fuel shifted</v>
      </c>
      <c r="P469" s="357" t="str">
        <f>IF(ISBLANK(INDEX('Policy Characteristics'!J:J,MATCH($C469,'Policy Characteristics'!$C:$C,0))),"",INDEX('Policy Characteristics'!J:J,MATCH($C469,'Policy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9" s="357" t="str">
        <f>IF(ISBLANK(INDEX('Policy Characteristics'!K:K,MATCH($C469,'Policy Characteristics'!$C:$C,0))),"",INDEX('Policy Characteristics'!K:K,MATCH($C469,'Policy Characteristics'!$C:$C,0)))</f>
        <v>industry-ag-main.html#fuel-switching</v>
      </c>
      <c r="R469" s="357" t="str">
        <f>IF(ISBLANK(INDEX('Policy Characteristics'!L:L,MATCH($C469,'Policy Characteristics'!$C:$C,0))),"",INDEX('Policy Characteristics'!L:L,MATCH($C469,'Policy Characteristics'!$C:$C,0)))</f>
        <v>industry-elec-and-hydrogen.html</v>
      </c>
    </row>
    <row r="470" spans="1:18" x14ac:dyDescent="0.35">
      <c r="A470" s="357" t="str">
        <f>IF(ISBLANK(INDEX('Policy Characteristics'!A:A,MATCH($C470,'Policy Characteristics'!$C:$C,0))),"",INDEX('Policy Characteristics'!A:A,MATCH($C470,'Policy Characteristics'!$C:$C,0)))</f>
        <v>Industry</v>
      </c>
      <c r="B470" s="357" t="str">
        <f>IF(ISBLANK(INDEX('Policy Characteristics'!B:B,MATCH($C470,'Policy Characteristics'!$C:$C,0))),"",INDEX('Policy Characteristics'!B:B,MATCH($C470,'Policy Characteristics'!$C:$C,0)))</f>
        <v>Electrification + Hydrogen (Med &amp; High Temp)</v>
      </c>
      <c r="C470" s="361" t="str">
        <f t="shared" si="31"/>
        <v>Fraction of Med and High Temp Industrial Heat Shifted to Other Fuels</v>
      </c>
      <c r="D470" s="53" t="s">
        <v>3192</v>
      </c>
      <c r="E470" s="53" t="s">
        <v>2451</v>
      </c>
      <c r="F470" s="194" t="s">
        <v>3217</v>
      </c>
      <c r="G470" s="53" t="s">
        <v>3222</v>
      </c>
      <c r="H470" s="54">
        <v>1211</v>
      </c>
      <c r="I470" s="53" t="s">
        <v>45</v>
      </c>
      <c r="J470" s="359" t="str">
        <f>IF(ISBLANK(INDEX('Policy Characteristics'!D:D,MATCH($C470,'Policy Characteristics'!$C:$C,0))),"",INDEX('Policy Characteristics'!D:D,MATCH($C470,'Policy Characteristics'!$C:$C,0)))</f>
        <v>Electrification + Hydrogen</v>
      </c>
      <c r="K470" s="357" t="str">
        <f>IF(ISBLANK(INDEX('Policy Characteristics'!E:E,MATCH($C470,'Policy Characteristics'!$C:$C,0))),"",INDEX('Policy Characteristics'!E:E,MATCH($C470,'Policy Characteristics'!$C:$C,0)))</f>
        <v>indst med and high temp fuel type shifting</v>
      </c>
      <c r="L470" s="379">
        <f>IF(ISBLANK(INDEX('Policy Characteristics'!F:F,MATCH($C470,'Policy Characteristics'!$C:$C,0))),"",INDEX('Policy Characteristics'!F:F,MATCH($C470,'Policy Characteristics'!$C:$C,0)))</f>
        <v>0</v>
      </c>
      <c r="M470" s="379">
        <f>IF(ISBLANK(INDEX('Policy Characteristics'!G:G,MATCH($C470,'Policy Characteristics'!$C:$C,0))),"",INDEX('Policy Characteristics'!G:G,MATCH($C470,'Policy Characteristics'!$C:$C,0)))</f>
        <v>1</v>
      </c>
      <c r="N470" s="379">
        <f>IF(ISBLANK(INDEX('Policy Characteristics'!H:H,MATCH($C470,'Policy Characteristics'!$C:$C,0))),"",INDEX('Policy Characteristics'!H:H,MATCH($C470,'Policy Characteristics'!$C:$C,0)))</f>
        <v>0.01</v>
      </c>
      <c r="O470" s="357" t="str">
        <f>IF(ISBLANK(INDEX('Policy Characteristics'!I:I,MATCH($C470,'Policy Characteristics'!$C:$C,0))),"",INDEX('Policy Characteristics'!I:I,MATCH($C470,'Policy Characteristics'!$C:$C,0)))</f>
        <v>% of fuel shifted</v>
      </c>
      <c r="P470" s="357" t="str">
        <f>IF(ISBLANK(INDEX('Policy Characteristics'!J:J,MATCH($C470,'Policy Characteristics'!$C:$C,0))),"",INDEX('Policy Characteristics'!J:J,MATCH($C470,'Policy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0" s="357" t="str">
        <f>IF(ISBLANK(INDEX('Policy Characteristics'!K:K,MATCH($C470,'Policy Characteristics'!$C:$C,0))),"",INDEX('Policy Characteristics'!K:K,MATCH($C470,'Policy Characteristics'!$C:$C,0)))</f>
        <v>industry-ag-main.html#fuel-switching</v>
      </c>
      <c r="R470" s="357" t="str">
        <f>IF(ISBLANK(INDEX('Policy Characteristics'!L:L,MATCH($C470,'Policy Characteristics'!$C:$C,0))),"",INDEX('Policy Characteristics'!L:L,MATCH($C470,'Policy Characteristics'!$C:$C,0)))</f>
        <v>industry-elec-and-hydrogen.html</v>
      </c>
    </row>
    <row r="471" spans="1:18" x14ac:dyDescent="0.35">
      <c r="A471" s="357" t="str">
        <f>IF(ISBLANK(INDEX('Policy Characteristics'!A:A,MATCH($C471,'Policy Characteristics'!$C:$C,0))),"",INDEX('Policy Characteristics'!A:A,MATCH($C471,'Policy Characteristics'!$C:$C,0)))</f>
        <v>Industry</v>
      </c>
      <c r="B471" s="357" t="str">
        <f>IF(ISBLANK(INDEX('Policy Characteristics'!B:B,MATCH($C471,'Policy Characteristics'!$C:$C,0))),"",INDEX('Policy Characteristics'!B:B,MATCH($C471,'Policy Characteristics'!$C:$C,0)))</f>
        <v>Electrification + Hydrogen (Med &amp; High Temp)</v>
      </c>
      <c r="C471" s="361" t="str">
        <f t="shared" si="31"/>
        <v>Fraction of Med and High Temp Industrial Heat Shifted to Other Fuels</v>
      </c>
      <c r="D471" s="53" t="s">
        <v>3192</v>
      </c>
      <c r="E471" s="53" t="s">
        <v>2452</v>
      </c>
      <c r="F471" s="194" t="s">
        <v>3217</v>
      </c>
      <c r="G471" s="53" t="s">
        <v>3223</v>
      </c>
      <c r="H471" s="54">
        <v>1212</v>
      </c>
      <c r="I471" s="53" t="s">
        <v>45</v>
      </c>
      <c r="J471" s="359" t="str">
        <f>IF(ISBLANK(INDEX('Policy Characteristics'!D:D,MATCH($C471,'Policy Characteristics'!$C:$C,0))),"",INDEX('Policy Characteristics'!D:D,MATCH($C471,'Policy Characteristics'!$C:$C,0)))</f>
        <v>Electrification + Hydrogen</v>
      </c>
      <c r="K471" s="357" t="str">
        <f>IF(ISBLANK(INDEX('Policy Characteristics'!E:E,MATCH($C471,'Policy Characteristics'!$C:$C,0))),"",INDEX('Policy Characteristics'!E:E,MATCH($C471,'Policy Characteristics'!$C:$C,0)))</f>
        <v>indst med and high temp fuel type shifting</v>
      </c>
      <c r="L471" s="379">
        <f>IF(ISBLANK(INDEX('Policy Characteristics'!F:F,MATCH($C471,'Policy Characteristics'!$C:$C,0))),"",INDEX('Policy Characteristics'!F:F,MATCH($C471,'Policy Characteristics'!$C:$C,0)))</f>
        <v>0</v>
      </c>
      <c r="M471" s="379">
        <f>IF(ISBLANK(INDEX('Policy Characteristics'!G:G,MATCH($C471,'Policy Characteristics'!$C:$C,0))),"",INDEX('Policy Characteristics'!G:G,MATCH($C471,'Policy Characteristics'!$C:$C,0)))</f>
        <v>1</v>
      </c>
      <c r="N471" s="379">
        <f>IF(ISBLANK(INDEX('Policy Characteristics'!H:H,MATCH($C471,'Policy Characteristics'!$C:$C,0))),"",INDEX('Policy Characteristics'!H:H,MATCH($C471,'Policy Characteristics'!$C:$C,0)))</f>
        <v>0.01</v>
      </c>
      <c r="O471" s="357" t="str">
        <f>IF(ISBLANK(INDEX('Policy Characteristics'!I:I,MATCH($C471,'Policy Characteristics'!$C:$C,0))),"",INDEX('Policy Characteristics'!I:I,MATCH($C471,'Policy Characteristics'!$C:$C,0)))</f>
        <v>% of fuel shifted</v>
      </c>
      <c r="P471" s="357" t="str">
        <f>IF(ISBLANK(INDEX('Policy Characteristics'!J:J,MATCH($C471,'Policy Characteristics'!$C:$C,0))),"",INDEX('Policy Characteristics'!J:J,MATCH($C471,'Policy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1" s="357" t="str">
        <f>IF(ISBLANK(INDEX('Policy Characteristics'!K:K,MATCH($C471,'Policy Characteristics'!$C:$C,0))),"",INDEX('Policy Characteristics'!K:K,MATCH($C471,'Policy Characteristics'!$C:$C,0)))</f>
        <v>industry-ag-main.html#fuel-switching</v>
      </c>
      <c r="R471" s="357" t="str">
        <f>IF(ISBLANK(INDEX('Policy Characteristics'!L:L,MATCH($C471,'Policy Characteristics'!$C:$C,0))),"",INDEX('Policy Characteristics'!L:L,MATCH($C471,'Policy Characteristics'!$C:$C,0)))</f>
        <v>industry-elec-and-hydrogen.html</v>
      </c>
    </row>
    <row r="472" spans="1:18" x14ac:dyDescent="0.35">
      <c r="A472" s="357" t="str">
        <f>IF(ISBLANK(INDEX('Policy Characteristics'!A:A,MATCH($C472,'Policy Characteristics'!$C:$C,0))),"",INDEX('Policy Characteristics'!A:A,MATCH($C472,'Policy Characteristics'!$C:$C,0)))</f>
        <v>Industry</v>
      </c>
      <c r="B472" s="357" t="str">
        <f>IF(ISBLANK(INDEX('Policy Characteristics'!B:B,MATCH($C472,'Policy Characteristics'!$C:$C,0))),"",INDEX('Policy Characteristics'!B:B,MATCH($C472,'Policy Characteristics'!$C:$C,0)))</f>
        <v>Electrification + Hydrogen (Med &amp; High Temp)</v>
      </c>
      <c r="C472" s="361" t="str">
        <f t="shared" si="31"/>
        <v>Fraction of Med and High Temp Industrial Heat Shifted to Other Fuels</v>
      </c>
      <c r="D472" s="53" t="s">
        <v>3192</v>
      </c>
      <c r="E472" s="53" t="s">
        <v>2453</v>
      </c>
      <c r="F472" s="194" t="s">
        <v>3217</v>
      </c>
      <c r="G472" s="53" t="s">
        <v>3224</v>
      </c>
      <c r="H472" s="54">
        <v>1213</v>
      </c>
      <c r="I472" s="53" t="s">
        <v>45</v>
      </c>
      <c r="J472" s="359" t="str">
        <f>IF(ISBLANK(INDEX('Policy Characteristics'!D:D,MATCH($C472,'Policy Characteristics'!$C:$C,0))),"",INDEX('Policy Characteristics'!D:D,MATCH($C472,'Policy Characteristics'!$C:$C,0)))</f>
        <v>Electrification + Hydrogen</v>
      </c>
      <c r="K472" s="357" t="str">
        <f>IF(ISBLANK(INDEX('Policy Characteristics'!E:E,MATCH($C472,'Policy Characteristics'!$C:$C,0))),"",INDEX('Policy Characteristics'!E:E,MATCH($C472,'Policy Characteristics'!$C:$C,0)))</f>
        <v>indst med and high temp fuel type shifting</v>
      </c>
      <c r="L472" s="379">
        <f>IF(ISBLANK(INDEX('Policy Characteristics'!F:F,MATCH($C472,'Policy Characteristics'!$C:$C,0))),"",INDEX('Policy Characteristics'!F:F,MATCH($C472,'Policy Characteristics'!$C:$C,0)))</f>
        <v>0</v>
      </c>
      <c r="M472" s="379">
        <f>IF(ISBLANK(INDEX('Policy Characteristics'!G:G,MATCH($C472,'Policy Characteristics'!$C:$C,0))),"",INDEX('Policy Characteristics'!G:G,MATCH($C472,'Policy Characteristics'!$C:$C,0)))</f>
        <v>1</v>
      </c>
      <c r="N472" s="379">
        <f>IF(ISBLANK(INDEX('Policy Characteristics'!H:H,MATCH($C472,'Policy Characteristics'!$C:$C,0))),"",INDEX('Policy Characteristics'!H:H,MATCH($C472,'Policy Characteristics'!$C:$C,0)))</f>
        <v>0.01</v>
      </c>
      <c r="O472" s="357" t="str">
        <f>IF(ISBLANK(INDEX('Policy Characteristics'!I:I,MATCH($C472,'Policy Characteristics'!$C:$C,0))),"",INDEX('Policy Characteristics'!I:I,MATCH($C472,'Policy Characteristics'!$C:$C,0)))</f>
        <v>% of fuel shifted</v>
      </c>
      <c r="P472" s="357" t="str">
        <f>IF(ISBLANK(INDEX('Policy Characteristics'!J:J,MATCH($C472,'Policy Characteristics'!$C:$C,0))),"",INDEX('Policy Characteristics'!J:J,MATCH($C472,'Policy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2" s="357" t="str">
        <f>IF(ISBLANK(INDEX('Policy Characteristics'!K:K,MATCH($C472,'Policy Characteristics'!$C:$C,0))),"",INDEX('Policy Characteristics'!K:K,MATCH($C472,'Policy Characteristics'!$C:$C,0)))</f>
        <v>industry-ag-main.html#fuel-switching</v>
      </c>
      <c r="R472" s="357" t="str">
        <f>IF(ISBLANK(INDEX('Policy Characteristics'!L:L,MATCH($C472,'Policy Characteristics'!$C:$C,0))),"",INDEX('Policy Characteristics'!L:L,MATCH($C472,'Policy Characteristics'!$C:$C,0)))</f>
        <v>industry-elec-and-hydrogen.html</v>
      </c>
    </row>
    <row r="473" spans="1:18" x14ac:dyDescent="0.35">
      <c r="A473" s="357" t="str">
        <f>IF(ISBLANK(INDEX('Policy Characteristics'!A:A,MATCH($C473,'Policy Characteristics'!$C:$C,0))),"",INDEX('Policy Characteristics'!A:A,MATCH($C473,'Policy Characteristics'!$C:$C,0)))</f>
        <v>Industry</v>
      </c>
      <c r="B473" s="357" t="str">
        <f>IF(ISBLANK(INDEX('Policy Characteristics'!B:B,MATCH($C473,'Policy Characteristics'!$C:$C,0))),"",INDEX('Policy Characteristics'!B:B,MATCH($C473,'Policy Characteristics'!$C:$C,0)))</f>
        <v>Electrification + Hydrogen (Med &amp; High Temp)</v>
      </c>
      <c r="C473" s="361" t="str">
        <f t="shared" si="31"/>
        <v>Fraction of Med and High Temp Industrial Heat Shifted to Other Fuels</v>
      </c>
      <c r="D473" s="53" t="s">
        <v>3192</v>
      </c>
      <c r="E473" s="53" t="s">
        <v>2799</v>
      </c>
      <c r="F473" s="194" t="s">
        <v>3217</v>
      </c>
      <c r="G473" s="53" t="s">
        <v>3225</v>
      </c>
      <c r="H473" s="54">
        <v>1214</v>
      </c>
      <c r="I473" s="53" t="s">
        <v>45</v>
      </c>
      <c r="J473" s="359" t="str">
        <f>IF(ISBLANK(INDEX('Policy Characteristics'!D:D,MATCH($C473,'Policy Characteristics'!$C:$C,0))),"",INDEX('Policy Characteristics'!D:D,MATCH($C473,'Policy Characteristics'!$C:$C,0)))</f>
        <v>Electrification + Hydrogen</v>
      </c>
      <c r="K473" s="357" t="str">
        <f>IF(ISBLANK(INDEX('Policy Characteristics'!E:E,MATCH($C473,'Policy Characteristics'!$C:$C,0))),"",INDEX('Policy Characteristics'!E:E,MATCH($C473,'Policy Characteristics'!$C:$C,0)))</f>
        <v>indst med and high temp fuel type shifting</v>
      </c>
      <c r="L473" s="379">
        <f>IF(ISBLANK(INDEX('Policy Characteristics'!F:F,MATCH($C473,'Policy Characteristics'!$C:$C,0))),"",INDEX('Policy Characteristics'!F:F,MATCH($C473,'Policy Characteristics'!$C:$C,0)))</f>
        <v>0</v>
      </c>
      <c r="M473" s="379">
        <f>IF(ISBLANK(INDEX('Policy Characteristics'!G:G,MATCH($C473,'Policy Characteristics'!$C:$C,0))),"",INDEX('Policy Characteristics'!G:G,MATCH($C473,'Policy Characteristics'!$C:$C,0)))</f>
        <v>1</v>
      </c>
      <c r="N473" s="379">
        <f>IF(ISBLANK(INDEX('Policy Characteristics'!H:H,MATCH($C473,'Policy Characteristics'!$C:$C,0))),"",INDEX('Policy Characteristics'!H:H,MATCH($C473,'Policy Characteristics'!$C:$C,0)))</f>
        <v>0.01</v>
      </c>
      <c r="O473" s="357" t="str">
        <f>IF(ISBLANK(INDEX('Policy Characteristics'!I:I,MATCH($C473,'Policy Characteristics'!$C:$C,0))),"",INDEX('Policy Characteristics'!I:I,MATCH($C473,'Policy Characteristics'!$C:$C,0)))</f>
        <v>% of fuel shifted</v>
      </c>
      <c r="P473" s="357" t="str">
        <f>IF(ISBLANK(INDEX('Policy Characteristics'!J:J,MATCH($C473,'Policy Characteristics'!$C:$C,0))),"",INDEX('Policy Characteristics'!J:J,MATCH($C473,'Policy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3" s="357" t="str">
        <f>IF(ISBLANK(INDEX('Policy Characteristics'!K:K,MATCH($C473,'Policy Characteristics'!$C:$C,0))),"",INDEX('Policy Characteristics'!K:K,MATCH($C473,'Policy Characteristics'!$C:$C,0)))</f>
        <v>industry-ag-main.html#fuel-switching</v>
      </c>
      <c r="R473" s="357" t="str">
        <f>IF(ISBLANK(INDEX('Policy Characteristics'!L:L,MATCH($C473,'Policy Characteristics'!$C:$C,0))),"",INDEX('Policy Characteristics'!L:L,MATCH($C473,'Policy Characteristics'!$C:$C,0)))</f>
        <v>industry-elec-and-hydrogen.html</v>
      </c>
    </row>
    <row r="474" spans="1:18" x14ac:dyDescent="0.35">
      <c r="A474" s="357" t="str">
        <f>IF(ISBLANK(INDEX('Policy Characteristics'!A:A,MATCH($C474,'Policy Characteristics'!$C:$C,0))),"",INDEX('Policy Characteristics'!A:A,MATCH($C474,'Policy Characteristics'!$C:$C,0)))</f>
        <v>Industry</v>
      </c>
      <c r="B474" s="357" t="str">
        <f>IF(ISBLANK(INDEX('Policy Characteristics'!B:B,MATCH($C474,'Policy Characteristics'!$C:$C,0))),"",INDEX('Policy Characteristics'!B:B,MATCH($C474,'Policy Characteristics'!$C:$C,0)))</f>
        <v>Electrification + Hydrogen (Med &amp; High Temp)</v>
      </c>
      <c r="C474" s="361" t="str">
        <f t="shared" si="31"/>
        <v>Fraction of Med and High Temp Industrial Heat Shifted to Other Fuels</v>
      </c>
      <c r="D474" s="53" t="s">
        <v>3192</v>
      </c>
      <c r="E474" s="53" t="s">
        <v>2800</v>
      </c>
      <c r="F474" s="194" t="s">
        <v>3217</v>
      </c>
      <c r="G474" s="53" t="s">
        <v>3226</v>
      </c>
      <c r="H474" s="54">
        <v>1215</v>
      </c>
      <c r="I474" s="53" t="s">
        <v>45</v>
      </c>
      <c r="J474" s="359" t="str">
        <f>IF(ISBLANK(INDEX('Policy Characteristics'!D:D,MATCH($C474,'Policy Characteristics'!$C:$C,0))),"",INDEX('Policy Characteristics'!D:D,MATCH($C474,'Policy Characteristics'!$C:$C,0)))</f>
        <v>Electrification + Hydrogen</v>
      </c>
      <c r="K474" s="357" t="str">
        <f>IF(ISBLANK(INDEX('Policy Characteristics'!E:E,MATCH($C474,'Policy Characteristics'!$C:$C,0))),"",INDEX('Policy Characteristics'!E:E,MATCH($C474,'Policy Characteristics'!$C:$C,0)))</f>
        <v>indst med and high temp fuel type shifting</v>
      </c>
      <c r="L474" s="379">
        <f>IF(ISBLANK(INDEX('Policy Characteristics'!F:F,MATCH($C474,'Policy Characteristics'!$C:$C,0))),"",INDEX('Policy Characteristics'!F:F,MATCH($C474,'Policy Characteristics'!$C:$C,0)))</f>
        <v>0</v>
      </c>
      <c r="M474" s="379">
        <f>IF(ISBLANK(INDEX('Policy Characteristics'!G:G,MATCH($C474,'Policy Characteristics'!$C:$C,0))),"",INDEX('Policy Characteristics'!G:G,MATCH($C474,'Policy Characteristics'!$C:$C,0)))</f>
        <v>1</v>
      </c>
      <c r="N474" s="379">
        <f>IF(ISBLANK(INDEX('Policy Characteristics'!H:H,MATCH($C474,'Policy Characteristics'!$C:$C,0))),"",INDEX('Policy Characteristics'!H:H,MATCH($C474,'Policy Characteristics'!$C:$C,0)))</f>
        <v>0.01</v>
      </c>
      <c r="O474" s="357" t="str">
        <f>IF(ISBLANK(INDEX('Policy Characteristics'!I:I,MATCH($C474,'Policy Characteristics'!$C:$C,0))),"",INDEX('Policy Characteristics'!I:I,MATCH($C474,'Policy Characteristics'!$C:$C,0)))</f>
        <v>% of fuel shifted</v>
      </c>
      <c r="P474" s="357" t="str">
        <f>IF(ISBLANK(INDEX('Policy Characteristics'!J:J,MATCH($C474,'Policy Characteristics'!$C:$C,0))),"",INDEX('Policy Characteristics'!J:J,MATCH($C474,'Policy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4" s="357" t="str">
        <f>IF(ISBLANK(INDEX('Policy Characteristics'!K:K,MATCH($C474,'Policy Characteristics'!$C:$C,0))),"",INDEX('Policy Characteristics'!K:K,MATCH($C474,'Policy Characteristics'!$C:$C,0)))</f>
        <v>industry-ag-main.html#fuel-switching</v>
      </c>
      <c r="R474" s="357" t="str">
        <f>IF(ISBLANK(INDEX('Policy Characteristics'!L:L,MATCH($C474,'Policy Characteristics'!$C:$C,0))),"",INDEX('Policy Characteristics'!L:L,MATCH($C474,'Policy Characteristics'!$C:$C,0)))</f>
        <v>industry-elec-and-hydrogen.html</v>
      </c>
    </row>
    <row r="475" spans="1:18" x14ac:dyDescent="0.35">
      <c r="A475" s="357" t="str">
        <f>IF(ISBLANK(INDEX('Policy Characteristics'!A:A,MATCH($C475,'Policy Characteristics'!$C:$C,0))),"",INDEX('Policy Characteristics'!A:A,MATCH($C475,'Policy Characteristics'!$C:$C,0)))</f>
        <v>Industry</v>
      </c>
      <c r="B475" s="357" t="str">
        <f>IF(ISBLANK(INDEX('Policy Characteristics'!B:B,MATCH($C475,'Policy Characteristics'!$C:$C,0))),"",INDEX('Policy Characteristics'!B:B,MATCH($C475,'Policy Characteristics'!$C:$C,0)))</f>
        <v>Electrification + Hydrogen (Med &amp; High Temp)</v>
      </c>
      <c r="C475" s="361" t="str">
        <f t="shared" si="31"/>
        <v>Fraction of Med and High Temp Industrial Heat Shifted to Other Fuels</v>
      </c>
      <c r="D475" s="53" t="s">
        <v>3192</v>
      </c>
      <c r="E475" s="53" t="s">
        <v>2801</v>
      </c>
      <c r="F475" s="194" t="s">
        <v>3217</v>
      </c>
      <c r="G475" s="53" t="s">
        <v>3227</v>
      </c>
      <c r="H475" s="54">
        <v>1216</v>
      </c>
      <c r="I475" s="53" t="s">
        <v>45</v>
      </c>
      <c r="J475" s="359" t="str">
        <f>IF(ISBLANK(INDEX('Policy Characteristics'!D:D,MATCH($C475,'Policy Characteristics'!$C:$C,0))),"",INDEX('Policy Characteristics'!D:D,MATCH($C475,'Policy Characteristics'!$C:$C,0)))</f>
        <v>Electrification + Hydrogen</v>
      </c>
      <c r="K475" s="357" t="str">
        <f>IF(ISBLANK(INDEX('Policy Characteristics'!E:E,MATCH($C475,'Policy Characteristics'!$C:$C,0))),"",INDEX('Policy Characteristics'!E:E,MATCH($C475,'Policy Characteristics'!$C:$C,0)))</f>
        <v>indst med and high temp fuel type shifting</v>
      </c>
      <c r="L475" s="379">
        <f>IF(ISBLANK(INDEX('Policy Characteristics'!F:F,MATCH($C475,'Policy Characteristics'!$C:$C,0))),"",INDEX('Policy Characteristics'!F:F,MATCH($C475,'Policy Characteristics'!$C:$C,0)))</f>
        <v>0</v>
      </c>
      <c r="M475" s="379">
        <f>IF(ISBLANK(INDEX('Policy Characteristics'!G:G,MATCH($C475,'Policy Characteristics'!$C:$C,0))),"",INDEX('Policy Characteristics'!G:G,MATCH($C475,'Policy Characteristics'!$C:$C,0)))</f>
        <v>1</v>
      </c>
      <c r="N475" s="379">
        <f>IF(ISBLANK(INDEX('Policy Characteristics'!H:H,MATCH($C475,'Policy Characteristics'!$C:$C,0))),"",INDEX('Policy Characteristics'!H:H,MATCH($C475,'Policy Characteristics'!$C:$C,0)))</f>
        <v>0.01</v>
      </c>
      <c r="O475" s="357" t="str">
        <f>IF(ISBLANK(INDEX('Policy Characteristics'!I:I,MATCH($C475,'Policy Characteristics'!$C:$C,0))),"",INDEX('Policy Characteristics'!I:I,MATCH($C475,'Policy Characteristics'!$C:$C,0)))</f>
        <v>% of fuel shifted</v>
      </c>
      <c r="P475" s="357" t="str">
        <f>IF(ISBLANK(INDEX('Policy Characteristics'!J:J,MATCH($C475,'Policy Characteristics'!$C:$C,0))),"",INDEX('Policy Characteristics'!J:J,MATCH($C475,'Policy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5" s="357" t="str">
        <f>IF(ISBLANK(INDEX('Policy Characteristics'!K:K,MATCH($C475,'Policy Characteristics'!$C:$C,0))),"",INDEX('Policy Characteristics'!K:K,MATCH($C475,'Policy Characteristics'!$C:$C,0)))</f>
        <v>industry-ag-main.html#fuel-switching</v>
      </c>
      <c r="R475" s="357" t="str">
        <f>IF(ISBLANK(INDEX('Policy Characteristics'!L:L,MATCH($C475,'Policy Characteristics'!$C:$C,0))),"",INDEX('Policy Characteristics'!L:L,MATCH($C475,'Policy Characteristics'!$C:$C,0)))</f>
        <v>industry-elec-and-hydrogen.html</v>
      </c>
    </row>
    <row r="476" spans="1:18" x14ac:dyDescent="0.35">
      <c r="A476" s="357" t="str">
        <f>IF(ISBLANK(INDEX('Policy Characteristics'!A:A,MATCH($C476,'Policy Characteristics'!$C:$C,0))),"",INDEX('Policy Characteristics'!A:A,MATCH($C476,'Policy Characteristics'!$C:$C,0)))</f>
        <v>Industry</v>
      </c>
      <c r="B476" s="357" t="str">
        <f>IF(ISBLANK(INDEX('Policy Characteristics'!B:B,MATCH($C476,'Policy Characteristics'!$C:$C,0))),"",INDEX('Policy Characteristics'!B:B,MATCH($C476,'Policy Characteristics'!$C:$C,0)))</f>
        <v>Electrification + Hydrogen (Med &amp; High Temp)</v>
      </c>
      <c r="C476" s="361" t="str">
        <f t="shared" si="31"/>
        <v>Fraction of Med and High Temp Industrial Heat Shifted to Other Fuels</v>
      </c>
      <c r="D476" s="53" t="s">
        <v>3192</v>
      </c>
      <c r="E476" s="53" t="s">
        <v>2798</v>
      </c>
      <c r="F476" s="194" t="s">
        <v>3217</v>
      </c>
      <c r="G476" s="53" t="s">
        <v>3228</v>
      </c>
      <c r="H476" s="54">
        <v>1217</v>
      </c>
      <c r="I476" s="53" t="s">
        <v>44</v>
      </c>
      <c r="J476" s="359" t="str">
        <f>IF(ISBLANK(INDEX('Policy Characteristics'!D:D,MATCH($C476,'Policy Characteristics'!$C:$C,0))),"",INDEX('Policy Characteristics'!D:D,MATCH($C476,'Policy Characteristics'!$C:$C,0)))</f>
        <v>Electrification + Hydrogen</v>
      </c>
      <c r="K476" s="357" t="str">
        <f>IF(ISBLANK(INDEX('Policy Characteristics'!E:E,MATCH($C476,'Policy Characteristics'!$C:$C,0))),"",INDEX('Policy Characteristics'!E:E,MATCH($C476,'Policy Characteristics'!$C:$C,0)))</f>
        <v>indst med and high temp fuel type shifting</v>
      </c>
      <c r="L476" s="379">
        <f>IF(ISBLANK(INDEX('Policy Characteristics'!F:F,MATCH($C476,'Policy Characteristics'!$C:$C,0))),"",INDEX('Policy Characteristics'!F:F,MATCH($C476,'Policy Characteristics'!$C:$C,0)))</f>
        <v>0</v>
      </c>
      <c r="M476" s="379">
        <f>IF(ISBLANK(INDEX('Policy Characteristics'!G:G,MATCH($C476,'Policy Characteristics'!$C:$C,0))),"",INDEX('Policy Characteristics'!G:G,MATCH($C476,'Policy Characteristics'!$C:$C,0)))</f>
        <v>1</v>
      </c>
      <c r="N476" s="379">
        <f>IF(ISBLANK(INDEX('Policy Characteristics'!H:H,MATCH($C476,'Policy Characteristics'!$C:$C,0))),"",INDEX('Policy Characteristics'!H:H,MATCH($C476,'Policy Characteristics'!$C:$C,0)))</f>
        <v>0.01</v>
      </c>
      <c r="O476" s="357" t="str">
        <f>IF(ISBLANK(INDEX('Policy Characteristics'!I:I,MATCH($C476,'Policy Characteristics'!$C:$C,0))),"",INDEX('Policy Characteristics'!I:I,MATCH($C476,'Policy Characteristics'!$C:$C,0)))</f>
        <v>% of fuel shifted</v>
      </c>
      <c r="P476" s="357" t="str">
        <f>IF(ISBLANK(INDEX('Policy Characteristics'!J:J,MATCH($C476,'Policy Characteristics'!$C:$C,0))),"",INDEX('Policy Characteristics'!J:J,MATCH($C476,'Policy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6" s="357" t="str">
        <f>IF(ISBLANK(INDEX('Policy Characteristics'!K:K,MATCH($C476,'Policy Characteristics'!$C:$C,0))),"",INDEX('Policy Characteristics'!K:K,MATCH($C476,'Policy Characteristics'!$C:$C,0)))</f>
        <v>industry-ag-main.html#fuel-switching</v>
      </c>
      <c r="R476" s="357" t="str">
        <f>IF(ISBLANK(INDEX('Policy Characteristics'!L:L,MATCH($C476,'Policy Characteristics'!$C:$C,0))),"",INDEX('Policy Characteristics'!L:L,MATCH($C476,'Policy Characteristics'!$C:$C,0)))</f>
        <v>industry-elec-and-hydrogen.html</v>
      </c>
    </row>
    <row r="477" spans="1:18" x14ac:dyDescent="0.35">
      <c r="A477" s="357" t="str">
        <f>IF(ISBLANK(INDEX('Policy Characteristics'!A:A,MATCH($C477,'Policy Characteristics'!$C:$C,0))),"",INDEX('Policy Characteristics'!A:A,MATCH($C477,'Policy Characteristics'!$C:$C,0)))</f>
        <v>Industry</v>
      </c>
      <c r="B477" s="357" t="str">
        <f>IF(ISBLANK(INDEX('Policy Characteristics'!B:B,MATCH($C477,'Policy Characteristics'!$C:$C,0))),"",INDEX('Policy Characteristics'!B:B,MATCH($C477,'Policy Characteristics'!$C:$C,0)))</f>
        <v>Electrification + Hydrogen (Med &amp; High Temp)</v>
      </c>
      <c r="C477" s="361" t="str">
        <f t="shared" si="31"/>
        <v>Fraction of Med and High Temp Industrial Heat Shifted to Other Fuels</v>
      </c>
      <c r="D477" s="9" t="s">
        <v>3193</v>
      </c>
      <c r="E477" s="53" t="s">
        <v>2448</v>
      </c>
      <c r="F477" s="194" t="s">
        <v>2855</v>
      </c>
      <c r="G477" s="53" t="s">
        <v>3219</v>
      </c>
      <c r="H477" s="54">
        <v>1218</v>
      </c>
      <c r="I477" s="53" t="s">
        <v>44</v>
      </c>
      <c r="J477" s="359" t="str">
        <f>IF(ISBLANK(INDEX('Policy Characteristics'!D:D,MATCH($C477,'Policy Characteristics'!$C:$C,0))),"",INDEX('Policy Characteristics'!D:D,MATCH($C477,'Policy Characteristics'!$C:$C,0)))</f>
        <v>Electrification + Hydrogen</v>
      </c>
      <c r="K477" s="357" t="str">
        <f>IF(ISBLANK(INDEX('Policy Characteristics'!E:E,MATCH($C477,'Policy Characteristics'!$C:$C,0))),"",INDEX('Policy Characteristics'!E:E,MATCH($C477,'Policy Characteristics'!$C:$C,0)))</f>
        <v>indst med and high temp fuel type shifting</v>
      </c>
      <c r="L477" s="379">
        <f>IF(ISBLANK(INDEX('Policy Characteristics'!F:F,MATCH($C477,'Policy Characteristics'!$C:$C,0))),"",INDEX('Policy Characteristics'!F:F,MATCH($C477,'Policy Characteristics'!$C:$C,0)))</f>
        <v>0</v>
      </c>
      <c r="M477" s="379">
        <f>IF(ISBLANK(INDEX('Policy Characteristics'!G:G,MATCH($C477,'Policy Characteristics'!$C:$C,0))),"",INDEX('Policy Characteristics'!G:G,MATCH($C477,'Policy Characteristics'!$C:$C,0)))</f>
        <v>1</v>
      </c>
      <c r="N477" s="379">
        <f>IF(ISBLANK(INDEX('Policy Characteristics'!H:H,MATCH($C477,'Policy Characteristics'!$C:$C,0))),"",INDEX('Policy Characteristics'!H:H,MATCH($C477,'Policy Characteristics'!$C:$C,0)))</f>
        <v>0.01</v>
      </c>
      <c r="O477" s="357" t="str">
        <f>IF(ISBLANK(INDEX('Policy Characteristics'!I:I,MATCH($C477,'Policy Characteristics'!$C:$C,0))),"",INDEX('Policy Characteristics'!I:I,MATCH($C477,'Policy Characteristics'!$C:$C,0)))</f>
        <v>% of fuel shifted</v>
      </c>
      <c r="P477" s="357" t="str">
        <f>IF(ISBLANK(INDEX('Policy Characteristics'!J:J,MATCH($C477,'Policy Characteristics'!$C:$C,0))),"",INDEX('Policy Characteristics'!J:J,MATCH($C477,'Policy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7" s="357" t="str">
        <f>IF(ISBLANK(INDEX('Policy Characteristics'!K:K,MATCH($C477,'Policy Characteristics'!$C:$C,0))),"",INDEX('Policy Characteristics'!K:K,MATCH($C477,'Policy Characteristics'!$C:$C,0)))</f>
        <v>industry-ag-main.html#fuel-switching</v>
      </c>
      <c r="R477" s="357" t="str">
        <f>IF(ISBLANK(INDEX('Policy Characteristics'!L:L,MATCH($C477,'Policy Characteristics'!$C:$C,0))),"",INDEX('Policy Characteristics'!L:L,MATCH($C477,'Policy Characteristics'!$C:$C,0)))</f>
        <v>industry-elec-and-hydrogen.html</v>
      </c>
    </row>
    <row r="478" spans="1:18" x14ac:dyDescent="0.35">
      <c r="A478" s="357" t="str">
        <f>IF(ISBLANK(INDEX('Policy Characteristics'!A:A,MATCH($C478,'Policy Characteristics'!$C:$C,0))),"",INDEX('Policy Characteristics'!A:A,MATCH($C478,'Policy Characteristics'!$C:$C,0)))</f>
        <v>Industry</v>
      </c>
      <c r="B478" s="357" t="str">
        <f>IF(ISBLANK(INDEX('Policy Characteristics'!B:B,MATCH($C478,'Policy Characteristics'!$C:$C,0))),"",INDEX('Policy Characteristics'!B:B,MATCH($C478,'Policy Characteristics'!$C:$C,0)))</f>
        <v>Electrification + Hydrogen (Med &amp; High Temp)</v>
      </c>
      <c r="C478" s="361" t="str">
        <f t="shared" si="31"/>
        <v>Fraction of Med and High Temp Industrial Heat Shifted to Other Fuels</v>
      </c>
      <c r="D478" s="9" t="s">
        <v>3193</v>
      </c>
      <c r="E478" s="53" t="s">
        <v>2449</v>
      </c>
      <c r="F478" s="194" t="s">
        <v>2855</v>
      </c>
      <c r="G478" s="53" t="s">
        <v>3220</v>
      </c>
      <c r="H478" s="54">
        <v>1219</v>
      </c>
      <c r="I478" s="53" t="s">
        <v>45</v>
      </c>
      <c r="J478" s="359" t="str">
        <f>IF(ISBLANK(INDEX('Policy Characteristics'!D:D,MATCH($C478,'Policy Characteristics'!$C:$C,0))),"",INDEX('Policy Characteristics'!D:D,MATCH($C478,'Policy Characteristics'!$C:$C,0)))</f>
        <v>Electrification + Hydrogen</v>
      </c>
      <c r="K478" s="357" t="str">
        <f>IF(ISBLANK(INDEX('Policy Characteristics'!E:E,MATCH($C478,'Policy Characteristics'!$C:$C,0))),"",INDEX('Policy Characteristics'!E:E,MATCH($C478,'Policy Characteristics'!$C:$C,0)))</f>
        <v>indst med and high temp fuel type shifting</v>
      </c>
      <c r="L478" s="379">
        <f>IF(ISBLANK(INDEX('Policy Characteristics'!F:F,MATCH($C478,'Policy Characteristics'!$C:$C,0))),"",INDEX('Policy Characteristics'!F:F,MATCH($C478,'Policy Characteristics'!$C:$C,0)))</f>
        <v>0</v>
      </c>
      <c r="M478" s="379">
        <f>IF(ISBLANK(INDEX('Policy Characteristics'!G:G,MATCH($C478,'Policy Characteristics'!$C:$C,0))),"",INDEX('Policy Characteristics'!G:G,MATCH($C478,'Policy Characteristics'!$C:$C,0)))</f>
        <v>1</v>
      </c>
      <c r="N478" s="379">
        <f>IF(ISBLANK(INDEX('Policy Characteristics'!H:H,MATCH($C478,'Policy Characteristics'!$C:$C,0))),"",INDEX('Policy Characteristics'!H:H,MATCH($C478,'Policy Characteristics'!$C:$C,0)))</f>
        <v>0.01</v>
      </c>
      <c r="O478" s="357" t="str">
        <f>IF(ISBLANK(INDEX('Policy Characteristics'!I:I,MATCH($C478,'Policy Characteristics'!$C:$C,0))),"",INDEX('Policy Characteristics'!I:I,MATCH($C478,'Policy Characteristics'!$C:$C,0)))</f>
        <v>% of fuel shifted</v>
      </c>
      <c r="P478" s="357" t="str">
        <f>IF(ISBLANK(INDEX('Policy Characteristics'!J:J,MATCH($C478,'Policy Characteristics'!$C:$C,0))),"",INDEX('Policy Characteristics'!J:J,MATCH($C478,'Policy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8" s="357" t="str">
        <f>IF(ISBLANK(INDEX('Policy Characteristics'!K:K,MATCH($C478,'Policy Characteristics'!$C:$C,0))),"",INDEX('Policy Characteristics'!K:K,MATCH($C478,'Policy Characteristics'!$C:$C,0)))</f>
        <v>industry-ag-main.html#fuel-switching</v>
      </c>
      <c r="R478" s="357" t="str">
        <f>IF(ISBLANK(INDEX('Policy Characteristics'!L:L,MATCH($C478,'Policy Characteristics'!$C:$C,0))),"",INDEX('Policy Characteristics'!L:L,MATCH($C478,'Policy Characteristics'!$C:$C,0)))</f>
        <v>industry-elec-and-hydrogen.html</v>
      </c>
    </row>
    <row r="479" spans="1:18" x14ac:dyDescent="0.35">
      <c r="A479" s="357" t="str">
        <f>IF(ISBLANK(INDEX('Policy Characteristics'!A:A,MATCH($C479,'Policy Characteristics'!$C:$C,0))),"",INDEX('Policy Characteristics'!A:A,MATCH($C479,'Policy Characteristics'!$C:$C,0)))</f>
        <v>Industry</v>
      </c>
      <c r="B479" s="357" t="str">
        <f>IF(ISBLANK(INDEX('Policy Characteristics'!B:B,MATCH($C479,'Policy Characteristics'!$C:$C,0))),"",INDEX('Policy Characteristics'!B:B,MATCH($C479,'Policy Characteristics'!$C:$C,0)))</f>
        <v>Electrification + Hydrogen (Med &amp; High Temp)</v>
      </c>
      <c r="C479" s="361" t="str">
        <f t="shared" si="31"/>
        <v>Fraction of Med and High Temp Industrial Heat Shifted to Other Fuels</v>
      </c>
      <c r="D479" s="9" t="s">
        <v>3193</v>
      </c>
      <c r="E479" s="53" t="s">
        <v>2450</v>
      </c>
      <c r="F479" s="194" t="s">
        <v>2855</v>
      </c>
      <c r="G479" s="53" t="s">
        <v>3221</v>
      </c>
      <c r="H479" s="54">
        <v>1220</v>
      </c>
      <c r="I479" s="53" t="s">
        <v>45</v>
      </c>
      <c r="J479" s="359" t="str">
        <f>IF(ISBLANK(INDEX('Policy Characteristics'!D:D,MATCH($C479,'Policy Characteristics'!$C:$C,0))),"",INDEX('Policy Characteristics'!D:D,MATCH($C479,'Policy Characteristics'!$C:$C,0)))</f>
        <v>Electrification + Hydrogen</v>
      </c>
      <c r="K479" s="357" t="str">
        <f>IF(ISBLANK(INDEX('Policy Characteristics'!E:E,MATCH($C479,'Policy Characteristics'!$C:$C,0))),"",INDEX('Policy Characteristics'!E:E,MATCH($C479,'Policy Characteristics'!$C:$C,0)))</f>
        <v>indst med and high temp fuel type shifting</v>
      </c>
      <c r="L479" s="379">
        <f>IF(ISBLANK(INDEX('Policy Characteristics'!F:F,MATCH($C479,'Policy Characteristics'!$C:$C,0))),"",INDEX('Policy Characteristics'!F:F,MATCH($C479,'Policy Characteristics'!$C:$C,0)))</f>
        <v>0</v>
      </c>
      <c r="M479" s="379">
        <f>IF(ISBLANK(INDEX('Policy Characteristics'!G:G,MATCH($C479,'Policy Characteristics'!$C:$C,0))),"",INDEX('Policy Characteristics'!G:G,MATCH($C479,'Policy Characteristics'!$C:$C,0)))</f>
        <v>1</v>
      </c>
      <c r="N479" s="379">
        <f>IF(ISBLANK(INDEX('Policy Characteristics'!H:H,MATCH($C479,'Policy Characteristics'!$C:$C,0))),"",INDEX('Policy Characteristics'!H:H,MATCH($C479,'Policy Characteristics'!$C:$C,0)))</f>
        <v>0.01</v>
      </c>
      <c r="O479" s="357" t="str">
        <f>IF(ISBLANK(INDEX('Policy Characteristics'!I:I,MATCH($C479,'Policy Characteristics'!$C:$C,0))),"",INDEX('Policy Characteristics'!I:I,MATCH($C479,'Policy Characteristics'!$C:$C,0)))</f>
        <v>% of fuel shifted</v>
      </c>
      <c r="P479" s="357" t="str">
        <f>IF(ISBLANK(INDEX('Policy Characteristics'!J:J,MATCH($C479,'Policy Characteristics'!$C:$C,0))),"",INDEX('Policy Characteristics'!J:J,MATCH($C479,'Policy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9" s="357" t="str">
        <f>IF(ISBLANK(INDEX('Policy Characteristics'!K:K,MATCH($C479,'Policy Characteristics'!$C:$C,0))),"",INDEX('Policy Characteristics'!K:K,MATCH($C479,'Policy Characteristics'!$C:$C,0)))</f>
        <v>industry-ag-main.html#fuel-switching</v>
      </c>
      <c r="R479" s="357" t="str">
        <f>IF(ISBLANK(INDEX('Policy Characteristics'!L:L,MATCH($C479,'Policy Characteristics'!$C:$C,0))),"",INDEX('Policy Characteristics'!L:L,MATCH($C479,'Policy Characteristics'!$C:$C,0)))</f>
        <v>industry-elec-and-hydrogen.html</v>
      </c>
    </row>
    <row r="480" spans="1:18" x14ac:dyDescent="0.35">
      <c r="A480" s="357" t="str">
        <f>IF(ISBLANK(INDEX('Policy Characteristics'!A:A,MATCH($C480,'Policy Characteristics'!$C:$C,0))),"",INDEX('Policy Characteristics'!A:A,MATCH($C480,'Policy Characteristics'!$C:$C,0)))</f>
        <v>Industry</v>
      </c>
      <c r="B480" s="357" t="str">
        <f>IF(ISBLANK(INDEX('Policy Characteristics'!B:B,MATCH($C480,'Policy Characteristics'!$C:$C,0))),"",INDEX('Policy Characteristics'!B:B,MATCH($C480,'Policy Characteristics'!$C:$C,0)))</f>
        <v>Electrification + Hydrogen (Med &amp; High Temp)</v>
      </c>
      <c r="C480" s="361" t="str">
        <f t="shared" si="31"/>
        <v>Fraction of Med and High Temp Industrial Heat Shifted to Other Fuels</v>
      </c>
      <c r="D480" s="9" t="s">
        <v>3193</v>
      </c>
      <c r="E480" s="53" t="s">
        <v>2451</v>
      </c>
      <c r="F480" s="194" t="s">
        <v>2855</v>
      </c>
      <c r="G480" s="53" t="s">
        <v>3222</v>
      </c>
      <c r="H480" s="54">
        <v>1221</v>
      </c>
      <c r="I480" s="53" t="s">
        <v>45</v>
      </c>
      <c r="J480" s="359" t="str">
        <f>IF(ISBLANK(INDEX('Policy Characteristics'!D:D,MATCH($C480,'Policy Characteristics'!$C:$C,0))),"",INDEX('Policy Characteristics'!D:D,MATCH($C480,'Policy Characteristics'!$C:$C,0)))</f>
        <v>Electrification + Hydrogen</v>
      </c>
      <c r="K480" s="357" t="str">
        <f>IF(ISBLANK(INDEX('Policy Characteristics'!E:E,MATCH($C480,'Policy Characteristics'!$C:$C,0))),"",INDEX('Policy Characteristics'!E:E,MATCH($C480,'Policy Characteristics'!$C:$C,0)))</f>
        <v>indst med and high temp fuel type shifting</v>
      </c>
      <c r="L480" s="379">
        <f>IF(ISBLANK(INDEX('Policy Characteristics'!F:F,MATCH($C480,'Policy Characteristics'!$C:$C,0))),"",INDEX('Policy Characteristics'!F:F,MATCH($C480,'Policy Characteristics'!$C:$C,0)))</f>
        <v>0</v>
      </c>
      <c r="M480" s="379">
        <f>IF(ISBLANK(INDEX('Policy Characteristics'!G:G,MATCH($C480,'Policy Characteristics'!$C:$C,0))),"",INDEX('Policy Characteristics'!G:G,MATCH($C480,'Policy Characteristics'!$C:$C,0)))</f>
        <v>1</v>
      </c>
      <c r="N480" s="379">
        <f>IF(ISBLANK(INDEX('Policy Characteristics'!H:H,MATCH($C480,'Policy Characteristics'!$C:$C,0))),"",INDEX('Policy Characteristics'!H:H,MATCH($C480,'Policy Characteristics'!$C:$C,0)))</f>
        <v>0.01</v>
      </c>
      <c r="O480" s="357" t="str">
        <f>IF(ISBLANK(INDEX('Policy Characteristics'!I:I,MATCH($C480,'Policy Characteristics'!$C:$C,0))),"",INDEX('Policy Characteristics'!I:I,MATCH($C480,'Policy Characteristics'!$C:$C,0)))</f>
        <v>% of fuel shifted</v>
      </c>
      <c r="P480" s="357" t="str">
        <f>IF(ISBLANK(INDEX('Policy Characteristics'!J:J,MATCH($C480,'Policy Characteristics'!$C:$C,0))),"",INDEX('Policy Characteristics'!J:J,MATCH($C480,'Policy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0" s="357" t="str">
        <f>IF(ISBLANK(INDEX('Policy Characteristics'!K:K,MATCH($C480,'Policy Characteristics'!$C:$C,0))),"",INDEX('Policy Characteristics'!K:K,MATCH($C480,'Policy Characteristics'!$C:$C,0)))</f>
        <v>industry-ag-main.html#fuel-switching</v>
      </c>
      <c r="R480" s="357" t="str">
        <f>IF(ISBLANK(INDEX('Policy Characteristics'!L:L,MATCH($C480,'Policy Characteristics'!$C:$C,0))),"",INDEX('Policy Characteristics'!L:L,MATCH($C480,'Policy Characteristics'!$C:$C,0)))</f>
        <v>industry-elec-and-hydrogen.html</v>
      </c>
    </row>
    <row r="481" spans="1:18" x14ac:dyDescent="0.35">
      <c r="A481" s="357" t="str">
        <f>IF(ISBLANK(INDEX('Policy Characteristics'!A:A,MATCH($C481,'Policy Characteristics'!$C:$C,0))),"",INDEX('Policy Characteristics'!A:A,MATCH($C481,'Policy Characteristics'!$C:$C,0)))</f>
        <v>Industry</v>
      </c>
      <c r="B481" s="357" t="str">
        <f>IF(ISBLANK(INDEX('Policy Characteristics'!B:B,MATCH($C481,'Policy Characteristics'!$C:$C,0))),"",INDEX('Policy Characteristics'!B:B,MATCH($C481,'Policy Characteristics'!$C:$C,0)))</f>
        <v>Electrification + Hydrogen (Med &amp; High Temp)</v>
      </c>
      <c r="C481" s="361" t="str">
        <f t="shared" si="31"/>
        <v>Fraction of Med and High Temp Industrial Heat Shifted to Other Fuels</v>
      </c>
      <c r="D481" s="9" t="s">
        <v>3193</v>
      </c>
      <c r="E481" s="53" t="s">
        <v>2452</v>
      </c>
      <c r="F481" s="194" t="s">
        <v>2855</v>
      </c>
      <c r="G481" s="53" t="s">
        <v>3223</v>
      </c>
      <c r="H481" s="54">
        <v>1222</v>
      </c>
      <c r="I481" s="53" t="s">
        <v>45</v>
      </c>
      <c r="J481" s="359" t="str">
        <f>IF(ISBLANK(INDEX('Policy Characteristics'!D:D,MATCH($C481,'Policy Characteristics'!$C:$C,0))),"",INDEX('Policy Characteristics'!D:D,MATCH($C481,'Policy Characteristics'!$C:$C,0)))</f>
        <v>Electrification + Hydrogen</v>
      </c>
      <c r="K481" s="357" t="str">
        <f>IF(ISBLANK(INDEX('Policy Characteristics'!E:E,MATCH($C481,'Policy Characteristics'!$C:$C,0))),"",INDEX('Policy Characteristics'!E:E,MATCH($C481,'Policy Characteristics'!$C:$C,0)))</f>
        <v>indst med and high temp fuel type shifting</v>
      </c>
      <c r="L481" s="379">
        <f>IF(ISBLANK(INDEX('Policy Characteristics'!F:F,MATCH($C481,'Policy Characteristics'!$C:$C,0))),"",INDEX('Policy Characteristics'!F:F,MATCH($C481,'Policy Characteristics'!$C:$C,0)))</f>
        <v>0</v>
      </c>
      <c r="M481" s="379">
        <f>IF(ISBLANK(INDEX('Policy Characteristics'!G:G,MATCH($C481,'Policy Characteristics'!$C:$C,0))),"",INDEX('Policy Characteristics'!G:G,MATCH($C481,'Policy Characteristics'!$C:$C,0)))</f>
        <v>1</v>
      </c>
      <c r="N481" s="379">
        <f>IF(ISBLANK(INDEX('Policy Characteristics'!H:H,MATCH($C481,'Policy Characteristics'!$C:$C,0))),"",INDEX('Policy Characteristics'!H:H,MATCH($C481,'Policy Characteristics'!$C:$C,0)))</f>
        <v>0.01</v>
      </c>
      <c r="O481" s="357" t="str">
        <f>IF(ISBLANK(INDEX('Policy Characteristics'!I:I,MATCH($C481,'Policy Characteristics'!$C:$C,0))),"",INDEX('Policy Characteristics'!I:I,MATCH($C481,'Policy Characteristics'!$C:$C,0)))</f>
        <v>% of fuel shifted</v>
      </c>
      <c r="P481" s="357" t="str">
        <f>IF(ISBLANK(INDEX('Policy Characteristics'!J:J,MATCH($C481,'Policy Characteristics'!$C:$C,0))),"",INDEX('Policy Characteristics'!J:J,MATCH($C481,'Policy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1" s="357" t="str">
        <f>IF(ISBLANK(INDEX('Policy Characteristics'!K:K,MATCH($C481,'Policy Characteristics'!$C:$C,0))),"",INDEX('Policy Characteristics'!K:K,MATCH($C481,'Policy Characteristics'!$C:$C,0)))</f>
        <v>industry-ag-main.html#fuel-switching</v>
      </c>
      <c r="R481" s="357" t="str">
        <f>IF(ISBLANK(INDEX('Policy Characteristics'!L:L,MATCH($C481,'Policy Characteristics'!$C:$C,0))),"",INDEX('Policy Characteristics'!L:L,MATCH($C481,'Policy Characteristics'!$C:$C,0)))</f>
        <v>industry-elec-and-hydrogen.html</v>
      </c>
    </row>
    <row r="482" spans="1:18" x14ac:dyDescent="0.35">
      <c r="A482" s="357" t="str">
        <f>IF(ISBLANK(INDEX('Policy Characteristics'!A:A,MATCH($C482,'Policy Characteristics'!$C:$C,0))),"",INDEX('Policy Characteristics'!A:A,MATCH($C482,'Policy Characteristics'!$C:$C,0)))</f>
        <v>Industry</v>
      </c>
      <c r="B482" s="357" t="str">
        <f>IF(ISBLANK(INDEX('Policy Characteristics'!B:B,MATCH($C482,'Policy Characteristics'!$C:$C,0))),"",INDEX('Policy Characteristics'!B:B,MATCH($C482,'Policy Characteristics'!$C:$C,0)))</f>
        <v>Electrification + Hydrogen (Med &amp; High Temp)</v>
      </c>
      <c r="C482" s="361" t="str">
        <f t="shared" si="31"/>
        <v>Fraction of Med and High Temp Industrial Heat Shifted to Other Fuels</v>
      </c>
      <c r="D482" s="9" t="s">
        <v>3193</v>
      </c>
      <c r="E482" s="53" t="s">
        <v>2453</v>
      </c>
      <c r="F482" s="194" t="s">
        <v>2855</v>
      </c>
      <c r="G482" s="53" t="s">
        <v>3224</v>
      </c>
      <c r="H482" s="54">
        <v>1223</v>
      </c>
      <c r="I482" s="53" t="s">
        <v>45</v>
      </c>
      <c r="J482" s="359" t="str">
        <f>IF(ISBLANK(INDEX('Policy Characteristics'!D:D,MATCH($C482,'Policy Characteristics'!$C:$C,0))),"",INDEX('Policy Characteristics'!D:D,MATCH($C482,'Policy Characteristics'!$C:$C,0)))</f>
        <v>Electrification + Hydrogen</v>
      </c>
      <c r="K482" s="357" t="str">
        <f>IF(ISBLANK(INDEX('Policy Characteristics'!E:E,MATCH($C482,'Policy Characteristics'!$C:$C,0))),"",INDEX('Policy Characteristics'!E:E,MATCH($C482,'Policy Characteristics'!$C:$C,0)))</f>
        <v>indst med and high temp fuel type shifting</v>
      </c>
      <c r="L482" s="379">
        <f>IF(ISBLANK(INDEX('Policy Characteristics'!F:F,MATCH($C482,'Policy Characteristics'!$C:$C,0))),"",INDEX('Policy Characteristics'!F:F,MATCH($C482,'Policy Characteristics'!$C:$C,0)))</f>
        <v>0</v>
      </c>
      <c r="M482" s="379">
        <f>IF(ISBLANK(INDEX('Policy Characteristics'!G:G,MATCH($C482,'Policy Characteristics'!$C:$C,0))),"",INDEX('Policy Characteristics'!G:G,MATCH($C482,'Policy Characteristics'!$C:$C,0)))</f>
        <v>1</v>
      </c>
      <c r="N482" s="379">
        <f>IF(ISBLANK(INDEX('Policy Characteristics'!H:H,MATCH($C482,'Policy Characteristics'!$C:$C,0))),"",INDEX('Policy Characteristics'!H:H,MATCH($C482,'Policy Characteristics'!$C:$C,0)))</f>
        <v>0.01</v>
      </c>
      <c r="O482" s="357" t="str">
        <f>IF(ISBLANK(INDEX('Policy Characteristics'!I:I,MATCH($C482,'Policy Characteristics'!$C:$C,0))),"",INDEX('Policy Characteristics'!I:I,MATCH($C482,'Policy Characteristics'!$C:$C,0)))</f>
        <v>% of fuel shifted</v>
      </c>
      <c r="P482" s="357" t="str">
        <f>IF(ISBLANK(INDEX('Policy Characteristics'!J:J,MATCH($C482,'Policy Characteristics'!$C:$C,0))),"",INDEX('Policy Characteristics'!J:J,MATCH($C482,'Policy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2" s="357" t="str">
        <f>IF(ISBLANK(INDEX('Policy Characteristics'!K:K,MATCH($C482,'Policy Characteristics'!$C:$C,0))),"",INDEX('Policy Characteristics'!K:K,MATCH($C482,'Policy Characteristics'!$C:$C,0)))</f>
        <v>industry-ag-main.html#fuel-switching</v>
      </c>
      <c r="R482" s="357" t="str">
        <f>IF(ISBLANK(INDEX('Policy Characteristics'!L:L,MATCH($C482,'Policy Characteristics'!$C:$C,0))),"",INDEX('Policy Characteristics'!L:L,MATCH($C482,'Policy Characteristics'!$C:$C,0)))</f>
        <v>industry-elec-and-hydrogen.html</v>
      </c>
    </row>
    <row r="483" spans="1:18" x14ac:dyDescent="0.35">
      <c r="A483" s="357" t="str">
        <f>IF(ISBLANK(INDEX('Policy Characteristics'!A:A,MATCH($C483,'Policy Characteristics'!$C:$C,0))),"",INDEX('Policy Characteristics'!A:A,MATCH($C483,'Policy Characteristics'!$C:$C,0)))</f>
        <v>Industry</v>
      </c>
      <c r="B483" s="357" t="str">
        <f>IF(ISBLANK(INDEX('Policy Characteristics'!B:B,MATCH($C483,'Policy Characteristics'!$C:$C,0))),"",INDEX('Policy Characteristics'!B:B,MATCH($C483,'Policy Characteristics'!$C:$C,0)))</f>
        <v>Electrification + Hydrogen (Med &amp; High Temp)</v>
      </c>
      <c r="C483" s="361" t="str">
        <f t="shared" si="31"/>
        <v>Fraction of Med and High Temp Industrial Heat Shifted to Other Fuels</v>
      </c>
      <c r="D483" s="9" t="s">
        <v>3193</v>
      </c>
      <c r="E483" s="53" t="s">
        <v>2799</v>
      </c>
      <c r="F483" s="194" t="s">
        <v>2855</v>
      </c>
      <c r="G483" s="53" t="s">
        <v>3225</v>
      </c>
      <c r="H483" s="54">
        <v>1224</v>
      </c>
      <c r="I483" s="53" t="s">
        <v>45</v>
      </c>
      <c r="J483" s="359" t="str">
        <f>IF(ISBLANK(INDEX('Policy Characteristics'!D:D,MATCH($C483,'Policy Characteristics'!$C:$C,0))),"",INDEX('Policy Characteristics'!D:D,MATCH($C483,'Policy Characteristics'!$C:$C,0)))</f>
        <v>Electrification + Hydrogen</v>
      </c>
      <c r="K483" s="357" t="str">
        <f>IF(ISBLANK(INDEX('Policy Characteristics'!E:E,MATCH($C483,'Policy Characteristics'!$C:$C,0))),"",INDEX('Policy Characteristics'!E:E,MATCH($C483,'Policy Characteristics'!$C:$C,0)))</f>
        <v>indst med and high temp fuel type shifting</v>
      </c>
      <c r="L483" s="379">
        <f>IF(ISBLANK(INDEX('Policy Characteristics'!F:F,MATCH($C483,'Policy Characteristics'!$C:$C,0))),"",INDEX('Policy Characteristics'!F:F,MATCH($C483,'Policy Characteristics'!$C:$C,0)))</f>
        <v>0</v>
      </c>
      <c r="M483" s="379">
        <f>IF(ISBLANK(INDEX('Policy Characteristics'!G:G,MATCH($C483,'Policy Characteristics'!$C:$C,0))),"",INDEX('Policy Characteristics'!G:G,MATCH($C483,'Policy Characteristics'!$C:$C,0)))</f>
        <v>1</v>
      </c>
      <c r="N483" s="379">
        <f>IF(ISBLANK(INDEX('Policy Characteristics'!H:H,MATCH($C483,'Policy Characteristics'!$C:$C,0))),"",INDEX('Policy Characteristics'!H:H,MATCH($C483,'Policy Characteristics'!$C:$C,0)))</f>
        <v>0.01</v>
      </c>
      <c r="O483" s="357" t="str">
        <f>IF(ISBLANK(INDEX('Policy Characteristics'!I:I,MATCH($C483,'Policy Characteristics'!$C:$C,0))),"",INDEX('Policy Characteristics'!I:I,MATCH($C483,'Policy Characteristics'!$C:$C,0)))</f>
        <v>% of fuel shifted</v>
      </c>
      <c r="P483" s="357" t="str">
        <f>IF(ISBLANK(INDEX('Policy Characteristics'!J:J,MATCH($C483,'Policy Characteristics'!$C:$C,0))),"",INDEX('Policy Characteristics'!J:J,MATCH($C483,'Policy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3" s="357" t="str">
        <f>IF(ISBLANK(INDEX('Policy Characteristics'!K:K,MATCH($C483,'Policy Characteristics'!$C:$C,0))),"",INDEX('Policy Characteristics'!K:K,MATCH($C483,'Policy Characteristics'!$C:$C,0)))</f>
        <v>industry-ag-main.html#fuel-switching</v>
      </c>
      <c r="R483" s="357" t="str">
        <f>IF(ISBLANK(INDEX('Policy Characteristics'!L:L,MATCH($C483,'Policy Characteristics'!$C:$C,0))),"",INDEX('Policy Characteristics'!L:L,MATCH($C483,'Policy Characteristics'!$C:$C,0)))</f>
        <v>industry-elec-and-hydrogen.html</v>
      </c>
    </row>
    <row r="484" spans="1:18" x14ac:dyDescent="0.35">
      <c r="A484" s="357" t="str">
        <f>IF(ISBLANK(INDEX('Policy Characteristics'!A:A,MATCH($C484,'Policy Characteristics'!$C:$C,0))),"",INDEX('Policy Characteristics'!A:A,MATCH($C484,'Policy Characteristics'!$C:$C,0)))</f>
        <v>Industry</v>
      </c>
      <c r="B484" s="357" t="str">
        <f>IF(ISBLANK(INDEX('Policy Characteristics'!B:B,MATCH($C484,'Policy Characteristics'!$C:$C,0))),"",INDEX('Policy Characteristics'!B:B,MATCH($C484,'Policy Characteristics'!$C:$C,0)))</f>
        <v>Electrification + Hydrogen (Med &amp; High Temp)</v>
      </c>
      <c r="C484" s="361" t="str">
        <f t="shared" si="31"/>
        <v>Fraction of Med and High Temp Industrial Heat Shifted to Other Fuels</v>
      </c>
      <c r="D484" s="9" t="s">
        <v>3193</v>
      </c>
      <c r="E484" s="53" t="s">
        <v>2800</v>
      </c>
      <c r="F484" s="194" t="s">
        <v>2855</v>
      </c>
      <c r="G484" s="53" t="s">
        <v>3226</v>
      </c>
      <c r="H484" s="54">
        <v>1225</v>
      </c>
      <c r="I484" s="53" t="s">
        <v>45</v>
      </c>
      <c r="J484" s="359" t="str">
        <f>IF(ISBLANK(INDEX('Policy Characteristics'!D:D,MATCH($C484,'Policy Characteristics'!$C:$C,0))),"",INDEX('Policy Characteristics'!D:D,MATCH($C484,'Policy Characteristics'!$C:$C,0)))</f>
        <v>Electrification + Hydrogen</v>
      </c>
      <c r="K484" s="357" t="str">
        <f>IF(ISBLANK(INDEX('Policy Characteristics'!E:E,MATCH($C484,'Policy Characteristics'!$C:$C,0))),"",INDEX('Policy Characteristics'!E:E,MATCH($C484,'Policy Characteristics'!$C:$C,0)))</f>
        <v>indst med and high temp fuel type shifting</v>
      </c>
      <c r="L484" s="379">
        <f>IF(ISBLANK(INDEX('Policy Characteristics'!F:F,MATCH($C484,'Policy Characteristics'!$C:$C,0))),"",INDEX('Policy Characteristics'!F:F,MATCH($C484,'Policy Characteristics'!$C:$C,0)))</f>
        <v>0</v>
      </c>
      <c r="M484" s="379">
        <f>IF(ISBLANK(INDEX('Policy Characteristics'!G:G,MATCH($C484,'Policy Characteristics'!$C:$C,0))),"",INDEX('Policy Characteristics'!G:G,MATCH($C484,'Policy Characteristics'!$C:$C,0)))</f>
        <v>1</v>
      </c>
      <c r="N484" s="379">
        <f>IF(ISBLANK(INDEX('Policy Characteristics'!H:H,MATCH($C484,'Policy Characteristics'!$C:$C,0))),"",INDEX('Policy Characteristics'!H:H,MATCH($C484,'Policy Characteristics'!$C:$C,0)))</f>
        <v>0.01</v>
      </c>
      <c r="O484" s="357" t="str">
        <f>IF(ISBLANK(INDEX('Policy Characteristics'!I:I,MATCH($C484,'Policy Characteristics'!$C:$C,0))),"",INDEX('Policy Characteristics'!I:I,MATCH($C484,'Policy Characteristics'!$C:$C,0)))</f>
        <v>% of fuel shifted</v>
      </c>
      <c r="P484" s="357" t="str">
        <f>IF(ISBLANK(INDEX('Policy Characteristics'!J:J,MATCH($C484,'Policy Characteristics'!$C:$C,0))),"",INDEX('Policy Characteristics'!J:J,MATCH($C484,'Policy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4" s="357" t="str">
        <f>IF(ISBLANK(INDEX('Policy Characteristics'!K:K,MATCH($C484,'Policy Characteristics'!$C:$C,0))),"",INDEX('Policy Characteristics'!K:K,MATCH($C484,'Policy Characteristics'!$C:$C,0)))</f>
        <v>industry-ag-main.html#fuel-switching</v>
      </c>
      <c r="R484" s="357" t="str">
        <f>IF(ISBLANK(INDEX('Policy Characteristics'!L:L,MATCH($C484,'Policy Characteristics'!$C:$C,0))),"",INDEX('Policy Characteristics'!L:L,MATCH($C484,'Policy Characteristics'!$C:$C,0)))</f>
        <v>industry-elec-and-hydrogen.html</v>
      </c>
    </row>
    <row r="485" spans="1:18" x14ac:dyDescent="0.35">
      <c r="A485" s="357" t="str">
        <f>IF(ISBLANK(INDEX('Policy Characteristics'!A:A,MATCH($C485,'Policy Characteristics'!$C:$C,0))),"",INDEX('Policy Characteristics'!A:A,MATCH($C485,'Policy Characteristics'!$C:$C,0)))</f>
        <v>Industry</v>
      </c>
      <c r="B485" s="357" t="str">
        <f>IF(ISBLANK(INDEX('Policy Characteristics'!B:B,MATCH($C485,'Policy Characteristics'!$C:$C,0))),"",INDEX('Policy Characteristics'!B:B,MATCH($C485,'Policy Characteristics'!$C:$C,0)))</f>
        <v>Electrification + Hydrogen (Med &amp; High Temp)</v>
      </c>
      <c r="C485" s="361" t="str">
        <f t="shared" si="31"/>
        <v>Fraction of Med and High Temp Industrial Heat Shifted to Other Fuels</v>
      </c>
      <c r="D485" s="9" t="s">
        <v>3193</v>
      </c>
      <c r="E485" s="53" t="s">
        <v>2801</v>
      </c>
      <c r="F485" s="194" t="s">
        <v>2855</v>
      </c>
      <c r="G485" s="53" t="s">
        <v>3227</v>
      </c>
      <c r="H485" s="54">
        <v>1226</v>
      </c>
      <c r="I485" s="53" t="s">
        <v>45</v>
      </c>
      <c r="J485" s="359" t="str">
        <f>IF(ISBLANK(INDEX('Policy Characteristics'!D:D,MATCH($C485,'Policy Characteristics'!$C:$C,0))),"",INDEX('Policy Characteristics'!D:D,MATCH($C485,'Policy Characteristics'!$C:$C,0)))</f>
        <v>Electrification + Hydrogen</v>
      </c>
      <c r="K485" s="357" t="str">
        <f>IF(ISBLANK(INDEX('Policy Characteristics'!E:E,MATCH($C485,'Policy Characteristics'!$C:$C,0))),"",INDEX('Policy Characteristics'!E:E,MATCH($C485,'Policy Characteristics'!$C:$C,0)))</f>
        <v>indst med and high temp fuel type shifting</v>
      </c>
      <c r="L485" s="379">
        <f>IF(ISBLANK(INDEX('Policy Characteristics'!F:F,MATCH($C485,'Policy Characteristics'!$C:$C,0))),"",INDEX('Policy Characteristics'!F:F,MATCH($C485,'Policy Characteristics'!$C:$C,0)))</f>
        <v>0</v>
      </c>
      <c r="M485" s="379">
        <f>IF(ISBLANK(INDEX('Policy Characteristics'!G:G,MATCH($C485,'Policy Characteristics'!$C:$C,0))),"",INDEX('Policy Characteristics'!G:G,MATCH($C485,'Policy Characteristics'!$C:$C,0)))</f>
        <v>1</v>
      </c>
      <c r="N485" s="379">
        <f>IF(ISBLANK(INDEX('Policy Characteristics'!H:H,MATCH($C485,'Policy Characteristics'!$C:$C,0))),"",INDEX('Policy Characteristics'!H:H,MATCH($C485,'Policy Characteristics'!$C:$C,0)))</f>
        <v>0.01</v>
      </c>
      <c r="O485" s="357" t="str">
        <f>IF(ISBLANK(INDEX('Policy Characteristics'!I:I,MATCH($C485,'Policy Characteristics'!$C:$C,0))),"",INDEX('Policy Characteristics'!I:I,MATCH($C485,'Policy Characteristics'!$C:$C,0)))</f>
        <v>% of fuel shifted</v>
      </c>
      <c r="P485" s="357" t="str">
        <f>IF(ISBLANK(INDEX('Policy Characteristics'!J:J,MATCH($C485,'Policy Characteristics'!$C:$C,0))),"",INDEX('Policy Characteristics'!J:J,MATCH($C485,'Policy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5" s="357" t="str">
        <f>IF(ISBLANK(INDEX('Policy Characteristics'!K:K,MATCH($C485,'Policy Characteristics'!$C:$C,0))),"",INDEX('Policy Characteristics'!K:K,MATCH($C485,'Policy Characteristics'!$C:$C,0)))</f>
        <v>industry-ag-main.html#fuel-switching</v>
      </c>
      <c r="R485" s="357" t="str">
        <f>IF(ISBLANK(INDEX('Policy Characteristics'!L:L,MATCH($C485,'Policy Characteristics'!$C:$C,0))),"",INDEX('Policy Characteristics'!L:L,MATCH($C485,'Policy Characteristics'!$C:$C,0)))</f>
        <v>industry-elec-and-hydrogen.html</v>
      </c>
    </row>
    <row r="486" spans="1:18" x14ac:dyDescent="0.35">
      <c r="A486" s="357" t="str">
        <f>IF(ISBLANK(INDEX('Policy Characteristics'!A:A,MATCH($C486,'Policy Characteristics'!$C:$C,0))),"",INDEX('Policy Characteristics'!A:A,MATCH($C486,'Policy Characteristics'!$C:$C,0)))</f>
        <v>Industry</v>
      </c>
      <c r="B486" s="357" t="str">
        <f>IF(ISBLANK(INDEX('Policy Characteristics'!B:B,MATCH($C486,'Policy Characteristics'!$C:$C,0))),"",INDEX('Policy Characteristics'!B:B,MATCH($C486,'Policy Characteristics'!$C:$C,0)))</f>
        <v>Electrification + Hydrogen (Med &amp; High Temp)</v>
      </c>
      <c r="C486" s="361" t="str">
        <f t="shared" si="31"/>
        <v>Fraction of Med and High Temp Industrial Heat Shifted to Other Fuels</v>
      </c>
      <c r="D486" s="9" t="s">
        <v>3193</v>
      </c>
      <c r="E486" s="53" t="s">
        <v>2798</v>
      </c>
      <c r="F486" s="194" t="s">
        <v>2855</v>
      </c>
      <c r="G486" s="53" t="s">
        <v>3228</v>
      </c>
      <c r="H486" s="54">
        <v>1227</v>
      </c>
      <c r="I486" s="53" t="s">
        <v>44</v>
      </c>
      <c r="J486" s="359" t="str">
        <f>IF(ISBLANK(INDEX('Policy Characteristics'!D:D,MATCH($C486,'Policy Characteristics'!$C:$C,0))),"",INDEX('Policy Characteristics'!D:D,MATCH($C486,'Policy Characteristics'!$C:$C,0)))</f>
        <v>Electrification + Hydrogen</v>
      </c>
      <c r="K486" s="357" t="str">
        <f>IF(ISBLANK(INDEX('Policy Characteristics'!E:E,MATCH($C486,'Policy Characteristics'!$C:$C,0))),"",INDEX('Policy Characteristics'!E:E,MATCH($C486,'Policy Characteristics'!$C:$C,0)))</f>
        <v>indst med and high temp fuel type shifting</v>
      </c>
      <c r="L486" s="379">
        <f>IF(ISBLANK(INDEX('Policy Characteristics'!F:F,MATCH($C486,'Policy Characteristics'!$C:$C,0))),"",INDEX('Policy Characteristics'!F:F,MATCH($C486,'Policy Characteristics'!$C:$C,0)))</f>
        <v>0</v>
      </c>
      <c r="M486" s="379">
        <f>IF(ISBLANK(INDEX('Policy Characteristics'!G:G,MATCH($C486,'Policy Characteristics'!$C:$C,0))),"",INDEX('Policy Characteristics'!G:G,MATCH($C486,'Policy Characteristics'!$C:$C,0)))</f>
        <v>1</v>
      </c>
      <c r="N486" s="379">
        <f>IF(ISBLANK(INDEX('Policy Characteristics'!H:H,MATCH($C486,'Policy Characteristics'!$C:$C,0))),"",INDEX('Policy Characteristics'!H:H,MATCH($C486,'Policy Characteristics'!$C:$C,0)))</f>
        <v>0.01</v>
      </c>
      <c r="O486" s="357" t="str">
        <f>IF(ISBLANK(INDEX('Policy Characteristics'!I:I,MATCH($C486,'Policy Characteristics'!$C:$C,0))),"",INDEX('Policy Characteristics'!I:I,MATCH($C486,'Policy Characteristics'!$C:$C,0)))</f>
        <v>% of fuel shifted</v>
      </c>
      <c r="P486" s="357" t="str">
        <f>IF(ISBLANK(INDEX('Policy Characteristics'!J:J,MATCH($C486,'Policy Characteristics'!$C:$C,0))),"",INDEX('Policy Characteristics'!J:J,MATCH($C486,'Policy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6" s="357" t="str">
        <f>IF(ISBLANK(INDEX('Policy Characteristics'!K:K,MATCH($C486,'Policy Characteristics'!$C:$C,0))),"",INDEX('Policy Characteristics'!K:K,MATCH($C486,'Policy Characteristics'!$C:$C,0)))</f>
        <v>industry-ag-main.html#fuel-switching</v>
      </c>
      <c r="R486" s="357" t="str">
        <f>IF(ISBLANK(INDEX('Policy Characteristics'!L:L,MATCH($C486,'Policy Characteristics'!$C:$C,0))),"",INDEX('Policy Characteristics'!L:L,MATCH($C486,'Policy Characteristics'!$C:$C,0)))</f>
        <v>industry-elec-and-hydrogen.html</v>
      </c>
    </row>
    <row r="487" spans="1:18" x14ac:dyDescent="0.35">
      <c r="A487" s="357" t="str">
        <f>IF(ISBLANK(INDEX('Policy Characteristics'!A:A,MATCH($C487,'Policy Characteristics'!$C:$C,0))),"",INDEX('Policy Characteristics'!A:A,MATCH($C487,'Policy Characteristics'!$C:$C,0)))</f>
        <v>Industry</v>
      </c>
      <c r="B487" s="357" t="str">
        <f>IF(ISBLANK(INDEX('Policy Characteristics'!B:B,MATCH($C487,'Policy Characteristics'!$C:$C,0))),"",INDEX('Policy Characteristics'!B:B,MATCH($C487,'Policy Characteristics'!$C:$C,0)))</f>
        <v>Electrification + Hydrogen (Med &amp; High Temp)</v>
      </c>
      <c r="C487" s="361" t="str">
        <f t="shared" si="31"/>
        <v>Fraction of Med and High Temp Industrial Heat Shifted to Other Fuels</v>
      </c>
      <c r="D487" s="9" t="s">
        <v>3194</v>
      </c>
      <c r="E487" s="53" t="s">
        <v>2448</v>
      </c>
      <c r="F487" s="194" t="s">
        <v>3158</v>
      </c>
      <c r="G487" s="53" t="s">
        <v>3219</v>
      </c>
      <c r="H487" s="54">
        <v>1228</v>
      </c>
      <c r="I487" s="53" t="s">
        <v>44</v>
      </c>
      <c r="J487" s="359" t="str">
        <f>IF(ISBLANK(INDEX('Policy Characteristics'!D:D,MATCH($C487,'Policy Characteristics'!$C:$C,0))),"",INDEX('Policy Characteristics'!D:D,MATCH($C487,'Policy Characteristics'!$C:$C,0)))</f>
        <v>Electrification + Hydrogen</v>
      </c>
      <c r="K487" s="357" t="str">
        <f>IF(ISBLANK(INDEX('Policy Characteristics'!E:E,MATCH($C487,'Policy Characteristics'!$C:$C,0))),"",INDEX('Policy Characteristics'!E:E,MATCH($C487,'Policy Characteristics'!$C:$C,0)))</f>
        <v>indst med and high temp fuel type shifting</v>
      </c>
      <c r="L487" s="379">
        <f>IF(ISBLANK(INDEX('Policy Characteristics'!F:F,MATCH($C487,'Policy Characteristics'!$C:$C,0))),"",INDEX('Policy Characteristics'!F:F,MATCH($C487,'Policy Characteristics'!$C:$C,0)))</f>
        <v>0</v>
      </c>
      <c r="M487" s="379">
        <f>IF(ISBLANK(INDEX('Policy Characteristics'!G:G,MATCH($C487,'Policy Characteristics'!$C:$C,0))),"",INDEX('Policy Characteristics'!G:G,MATCH($C487,'Policy Characteristics'!$C:$C,0)))</f>
        <v>1</v>
      </c>
      <c r="N487" s="379">
        <f>IF(ISBLANK(INDEX('Policy Characteristics'!H:H,MATCH($C487,'Policy Characteristics'!$C:$C,0))),"",INDEX('Policy Characteristics'!H:H,MATCH($C487,'Policy Characteristics'!$C:$C,0)))</f>
        <v>0.01</v>
      </c>
      <c r="O487" s="357" t="str">
        <f>IF(ISBLANK(INDEX('Policy Characteristics'!I:I,MATCH($C487,'Policy Characteristics'!$C:$C,0))),"",INDEX('Policy Characteristics'!I:I,MATCH($C487,'Policy Characteristics'!$C:$C,0)))</f>
        <v>% of fuel shifted</v>
      </c>
      <c r="P487" s="357" t="str">
        <f>IF(ISBLANK(INDEX('Policy Characteristics'!J:J,MATCH($C487,'Policy Characteristics'!$C:$C,0))),"",INDEX('Policy Characteristics'!J:J,MATCH($C487,'Policy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7" s="357" t="str">
        <f>IF(ISBLANK(INDEX('Policy Characteristics'!K:K,MATCH($C487,'Policy Characteristics'!$C:$C,0))),"",INDEX('Policy Characteristics'!K:K,MATCH($C487,'Policy Characteristics'!$C:$C,0)))</f>
        <v>industry-ag-main.html#fuel-switching</v>
      </c>
      <c r="R487" s="357" t="str">
        <f>IF(ISBLANK(INDEX('Policy Characteristics'!L:L,MATCH($C487,'Policy Characteristics'!$C:$C,0))),"",INDEX('Policy Characteristics'!L:L,MATCH($C487,'Policy Characteristics'!$C:$C,0)))</f>
        <v>industry-elec-and-hydrogen.html</v>
      </c>
    </row>
    <row r="488" spans="1:18" x14ac:dyDescent="0.35">
      <c r="A488" s="357" t="str">
        <f>IF(ISBLANK(INDEX('Policy Characteristics'!A:A,MATCH($C488,'Policy Characteristics'!$C:$C,0))),"",INDEX('Policy Characteristics'!A:A,MATCH($C488,'Policy Characteristics'!$C:$C,0)))</f>
        <v>Industry</v>
      </c>
      <c r="B488" s="357" t="str">
        <f>IF(ISBLANK(INDEX('Policy Characteristics'!B:B,MATCH($C488,'Policy Characteristics'!$C:$C,0))),"",INDEX('Policy Characteristics'!B:B,MATCH($C488,'Policy Characteristics'!$C:$C,0)))</f>
        <v>Electrification + Hydrogen (Med &amp; High Temp)</v>
      </c>
      <c r="C488" s="361" t="str">
        <f t="shared" si="31"/>
        <v>Fraction of Med and High Temp Industrial Heat Shifted to Other Fuels</v>
      </c>
      <c r="D488" s="9" t="s">
        <v>3194</v>
      </c>
      <c r="E488" s="53" t="s">
        <v>2449</v>
      </c>
      <c r="F488" s="194" t="s">
        <v>3158</v>
      </c>
      <c r="G488" s="53" t="s">
        <v>3220</v>
      </c>
      <c r="H488" s="54">
        <v>1229</v>
      </c>
      <c r="I488" s="53" t="s">
        <v>45</v>
      </c>
      <c r="J488" s="359" t="str">
        <f>IF(ISBLANK(INDEX('Policy Characteristics'!D:D,MATCH($C488,'Policy Characteristics'!$C:$C,0))),"",INDEX('Policy Characteristics'!D:D,MATCH($C488,'Policy Characteristics'!$C:$C,0)))</f>
        <v>Electrification + Hydrogen</v>
      </c>
      <c r="K488" s="357" t="str">
        <f>IF(ISBLANK(INDEX('Policy Characteristics'!E:E,MATCH($C488,'Policy Characteristics'!$C:$C,0))),"",INDEX('Policy Characteristics'!E:E,MATCH($C488,'Policy Characteristics'!$C:$C,0)))</f>
        <v>indst med and high temp fuel type shifting</v>
      </c>
      <c r="L488" s="379">
        <f>IF(ISBLANK(INDEX('Policy Characteristics'!F:F,MATCH($C488,'Policy Characteristics'!$C:$C,0))),"",INDEX('Policy Characteristics'!F:F,MATCH($C488,'Policy Characteristics'!$C:$C,0)))</f>
        <v>0</v>
      </c>
      <c r="M488" s="379">
        <f>IF(ISBLANK(INDEX('Policy Characteristics'!G:G,MATCH($C488,'Policy Characteristics'!$C:$C,0))),"",INDEX('Policy Characteristics'!G:G,MATCH($C488,'Policy Characteristics'!$C:$C,0)))</f>
        <v>1</v>
      </c>
      <c r="N488" s="379">
        <f>IF(ISBLANK(INDEX('Policy Characteristics'!H:H,MATCH($C488,'Policy Characteristics'!$C:$C,0))),"",INDEX('Policy Characteristics'!H:H,MATCH($C488,'Policy Characteristics'!$C:$C,0)))</f>
        <v>0.01</v>
      </c>
      <c r="O488" s="357" t="str">
        <f>IF(ISBLANK(INDEX('Policy Characteristics'!I:I,MATCH($C488,'Policy Characteristics'!$C:$C,0))),"",INDEX('Policy Characteristics'!I:I,MATCH($C488,'Policy Characteristics'!$C:$C,0)))</f>
        <v>% of fuel shifted</v>
      </c>
      <c r="P488" s="357" t="str">
        <f>IF(ISBLANK(INDEX('Policy Characteristics'!J:J,MATCH($C488,'Policy Characteristics'!$C:$C,0))),"",INDEX('Policy Characteristics'!J:J,MATCH($C488,'Policy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8" s="357" t="str">
        <f>IF(ISBLANK(INDEX('Policy Characteristics'!K:K,MATCH($C488,'Policy Characteristics'!$C:$C,0))),"",INDEX('Policy Characteristics'!K:K,MATCH($C488,'Policy Characteristics'!$C:$C,0)))</f>
        <v>industry-ag-main.html#fuel-switching</v>
      </c>
      <c r="R488" s="357" t="str">
        <f>IF(ISBLANK(INDEX('Policy Characteristics'!L:L,MATCH($C488,'Policy Characteristics'!$C:$C,0))),"",INDEX('Policy Characteristics'!L:L,MATCH($C488,'Policy Characteristics'!$C:$C,0)))</f>
        <v>industry-elec-and-hydrogen.html</v>
      </c>
    </row>
    <row r="489" spans="1:18" x14ac:dyDescent="0.35">
      <c r="A489" s="357" t="str">
        <f>IF(ISBLANK(INDEX('Policy Characteristics'!A:A,MATCH($C489,'Policy Characteristics'!$C:$C,0))),"",INDEX('Policy Characteristics'!A:A,MATCH($C489,'Policy Characteristics'!$C:$C,0)))</f>
        <v>Industry</v>
      </c>
      <c r="B489" s="357" t="str">
        <f>IF(ISBLANK(INDEX('Policy Characteristics'!B:B,MATCH($C489,'Policy Characteristics'!$C:$C,0))),"",INDEX('Policy Characteristics'!B:B,MATCH($C489,'Policy Characteristics'!$C:$C,0)))</f>
        <v>Electrification + Hydrogen (Med &amp; High Temp)</v>
      </c>
      <c r="C489" s="361" t="str">
        <f t="shared" si="31"/>
        <v>Fraction of Med and High Temp Industrial Heat Shifted to Other Fuels</v>
      </c>
      <c r="D489" s="9" t="s">
        <v>3194</v>
      </c>
      <c r="E489" s="53" t="s">
        <v>2450</v>
      </c>
      <c r="F489" s="194" t="s">
        <v>3158</v>
      </c>
      <c r="G489" s="53" t="s">
        <v>3221</v>
      </c>
      <c r="H489" s="54">
        <v>1230</v>
      </c>
      <c r="I489" s="53" t="s">
        <v>45</v>
      </c>
      <c r="J489" s="359" t="str">
        <f>IF(ISBLANK(INDEX('Policy Characteristics'!D:D,MATCH($C489,'Policy Characteristics'!$C:$C,0))),"",INDEX('Policy Characteristics'!D:D,MATCH($C489,'Policy Characteristics'!$C:$C,0)))</f>
        <v>Electrification + Hydrogen</v>
      </c>
      <c r="K489" s="357" t="str">
        <f>IF(ISBLANK(INDEX('Policy Characteristics'!E:E,MATCH($C489,'Policy Characteristics'!$C:$C,0))),"",INDEX('Policy Characteristics'!E:E,MATCH($C489,'Policy Characteristics'!$C:$C,0)))</f>
        <v>indst med and high temp fuel type shifting</v>
      </c>
      <c r="L489" s="379">
        <f>IF(ISBLANK(INDEX('Policy Characteristics'!F:F,MATCH($C489,'Policy Characteristics'!$C:$C,0))),"",INDEX('Policy Characteristics'!F:F,MATCH($C489,'Policy Characteristics'!$C:$C,0)))</f>
        <v>0</v>
      </c>
      <c r="M489" s="379">
        <f>IF(ISBLANK(INDEX('Policy Characteristics'!G:G,MATCH($C489,'Policy Characteristics'!$C:$C,0))),"",INDEX('Policy Characteristics'!G:G,MATCH($C489,'Policy Characteristics'!$C:$C,0)))</f>
        <v>1</v>
      </c>
      <c r="N489" s="379">
        <f>IF(ISBLANK(INDEX('Policy Characteristics'!H:H,MATCH($C489,'Policy Characteristics'!$C:$C,0))),"",INDEX('Policy Characteristics'!H:H,MATCH($C489,'Policy Characteristics'!$C:$C,0)))</f>
        <v>0.01</v>
      </c>
      <c r="O489" s="357" t="str">
        <f>IF(ISBLANK(INDEX('Policy Characteristics'!I:I,MATCH($C489,'Policy Characteristics'!$C:$C,0))),"",INDEX('Policy Characteristics'!I:I,MATCH($C489,'Policy Characteristics'!$C:$C,0)))</f>
        <v>% of fuel shifted</v>
      </c>
      <c r="P489" s="357" t="str">
        <f>IF(ISBLANK(INDEX('Policy Characteristics'!J:J,MATCH($C489,'Policy Characteristics'!$C:$C,0))),"",INDEX('Policy Characteristics'!J:J,MATCH($C489,'Policy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9" s="357" t="str">
        <f>IF(ISBLANK(INDEX('Policy Characteristics'!K:K,MATCH($C489,'Policy Characteristics'!$C:$C,0))),"",INDEX('Policy Characteristics'!K:K,MATCH($C489,'Policy Characteristics'!$C:$C,0)))</f>
        <v>industry-ag-main.html#fuel-switching</v>
      </c>
      <c r="R489" s="357" t="str">
        <f>IF(ISBLANK(INDEX('Policy Characteristics'!L:L,MATCH($C489,'Policy Characteristics'!$C:$C,0))),"",INDEX('Policy Characteristics'!L:L,MATCH($C489,'Policy Characteristics'!$C:$C,0)))</f>
        <v>industry-elec-and-hydrogen.html</v>
      </c>
    </row>
    <row r="490" spans="1:18" x14ac:dyDescent="0.35">
      <c r="A490" s="357" t="str">
        <f>IF(ISBLANK(INDEX('Policy Characteristics'!A:A,MATCH($C490,'Policy Characteristics'!$C:$C,0))),"",INDEX('Policy Characteristics'!A:A,MATCH($C490,'Policy Characteristics'!$C:$C,0)))</f>
        <v>Industry</v>
      </c>
      <c r="B490" s="357" t="str">
        <f>IF(ISBLANK(INDEX('Policy Characteristics'!B:B,MATCH($C490,'Policy Characteristics'!$C:$C,0))),"",INDEX('Policy Characteristics'!B:B,MATCH($C490,'Policy Characteristics'!$C:$C,0)))</f>
        <v>Electrification + Hydrogen (Med &amp; High Temp)</v>
      </c>
      <c r="C490" s="361" t="str">
        <f t="shared" si="31"/>
        <v>Fraction of Med and High Temp Industrial Heat Shifted to Other Fuels</v>
      </c>
      <c r="D490" s="9" t="s">
        <v>3194</v>
      </c>
      <c r="E490" s="53" t="s">
        <v>2451</v>
      </c>
      <c r="F490" s="194" t="s">
        <v>3158</v>
      </c>
      <c r="G490" s="53" t="s">
        <v>3222</v>
      </c>
      <c r="H490" s="54">
        <v>1231</v>
      </c>
      <c r="I490" s="53" t="s">
        <v>45</v>
      </c>
      <c r="J490" s="359" t="str">
        <f>IF(ISBLANK(INDEX('Policy Characteristics'!D:D,MATCH($C490,'Policy Characteristics'!$C:$C,0))),"",INDEX('Policy Characteristics'!D:D,MATCH($C490,'Policy Characteristics'!$C:$C,0)))</f>
        <v>Electrification + Hydrogen</v>
      </c>
      <c r="K490" s="357" t="str">
        <f>IF(ISBLANK(INDEX('Policy Characteristics'!E:E,MATCH($C490,'Policy Characteristics'!$C:$C,0))),"",INDEX('Policy Characteristics'!E:E,MATCH($C490,'Policy Characteristics'!$C:$C,0)))</f>
        <v>indst med and high temp fuel type shifting</v>
      </c>
      <c r="L490" s="379">
        <f>IF(ISBLANK(INDEX('Policy Characteristics'!F:F,MATCH($C490,'Policy Characteristics'!$C:$C,0))),"",INDEX('Policy Characteristics'!F:F,MATCH($C490,'Policy Characteristics'!$C:$C,0)))</f>
        <v>0</v>
      </c>
      <c r="M490" s="379">
        <f>IF(ISBLANK(INDEX('Policy Characteristics'!G:G,MATCH($C490,'Policy Characteristics'!$C:$C,0))),"",INDEX('Policy Characteristics'!G:G,MATCH($C490,'Policy Characteristics'!$C:$C,0)))</f>
        <v>1</v>
      </c>
      <c r="N490" s="379">
        <f>IF(ISBLANK(INDEX('Policy Characteristics'!H:H,MATCH($C490,'Policy Characteristics'!$C:$C,0))),"",INDEX('Policy Characteristics'!H:H,MATCH($C490,'Policy Characteristics'!$C:$C,0)))</f>
        <v>0.01</v>
      </c>
      <c r="O490" s="357" t="str">
        <f>IF(ISBLANK(INDEX('Policy Characteristics'!I:I,MATCH($C490,'Policy Characteristics'!$C:$C,0))),"",INDEX('Policy Characteristics'!I:I,MATCH($C490,'Policy Characteristics'!$C:$C,0)))</f>
        <v>% of fuel shifted</v>
      </c>
      <c r="P490" s="357" t="str">
        <f>IF(ISBLANK(INDEX('Policy Characteristics'!J:J,MATCH($C490,'Policy Characteristics'!$C:$C,0))),"",INDEX('Policy Characteristics'!J:J,MATCH($C490,'Policy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0" s="357" t="str">
        <f>IF(ISBLANK(INDEX('Policy Characteristics'!K:K,MATCH($C490,'Policy Characteristics'!$C:$C,0))),"",INDEX('Policy Characteristics'!K:K,MATCH($C490,'Policy Characteristics'!$C:$C,0)))</f>
        <v>industry-ag-main.html#fuel-switching</v>
      </c>
      <c r="R490" s="357" t="str">
        <f>IF(ISBLANK(INDEX('Policy Characteristics'!L:L,MATCH($C490,'Policy Characteristics'!$C:$C,0))),"",INDEX('Policy Characteristics'!L:L,MATCH($C490,'Policy Characteristics'!$C:$C,0)))</f>
        <v>industry-elec-and-hydrogen.html</v>
      </c>
    </row>
    <row r="491" spans="1:18" x14ac:dyDescent="0.35">
      <c r="A491" s="357" t="str">
        <f>IF(ISBLANK(INDEX('Policy Characteristics'!A:A,MATCH($C491,'Policy Characteristics'!$C:$C,0))),"",INDEX('Policy Characteristics'!A:A,MATCH($C491,'Policy Characteristics'!$C:$C,0)))</f>
        <v>Industry</v>
      </c>
      <c r="B491" s="357" t="str">
        <f>IF(ISBLANK(INDEX('Policy Characteristics'!B:B,MATCH($C491,'Policy Characteristics'!$C:$C,0))),"",INDEX('Policy Characteristics'!B:B,MATCH($C491,'Policy Characteristics'!$C:$C,0)))</f>
        <v>Electrification + Hydrogen (Med &amp; High Temp)</v>
      </c>
      <c r="C491" s="361" t="str">
        <f t="shared" si="31"/>
        <v>Fraction of Med and High Temp Industrial Heat Shifted to Other Fuels</v>
      </c>
      <c r="D491" s="9" t="s">
        <v>3194</v>
      </c>
      <c r="E491" s="53" t="s">
        <v>2452</v>
      </c>
      <c r="F491" s="194" t="s">
        <v>3158</v>
      </c>
      <c r="G491" s="53" t="s">
        <v>3223</v>
      </c>
      <c r="H491" s="54">
        <v>1232</v>
      </c>
      <c r="I491" s="53" t="s">
        <v>45</v>
      </c>
      <c r="J491" s="359" t="str">
        <f>IF(ISBLANK(INDEX('Policy Characteristics'!D:D,MATCH($C491,'Policy Characteristics'!$C:$C,0))),"",INDEX('Policy Characteristics'!D:D,MATCH($C491,'Policy Characteristics'!$C:$C,0)))</f>
        <v>Electrification + Hydrogen</v>
      </c>
      <c r="K491" s="357" t="str">
        <f>IF(ISBLANK(INDEX('Policy Characteristics'!E:E,MATCH($C491,'Policy Characteristics'!$C:$C,0))),"",INDEX('Policy Characteristics'!E:E,MATCH($C491,'Policy Characteristics'!$C:$C,0)))</f>
        <v>indst med and high temp fuel type shifting</v>
      </c>
      <c r="L491" s="379">
        <f>IF(ISBLANK(INDEX('Policy Characteristics'!F:F,MATCH($C491,'Policy Characteristics'!$C:$C,0))),"",INDEX('Policy Characteristics'!F:F,MATCH($C491,'Policy Characteristics'!$C:$C,0)))</f>
        <v>0</v>
      </c>
      <c r="M491" s="379">
        <f>IF(ISBLANK(INDEX('Policy Characteristics'!G:G,MATCH($C491,'Policy Characteristics'!$C:$C,0))),"",INDEX('Policy Characteristics'!G:G,MATCH($C491,'Policy Characteristics'!$C:$C,0)))</f>
        <v>1</v>
      </c>
      <c r="N491" s="379">
        <f>IF(ISBLANK(INDEX('Policy Characteristics'!H:H,MATCH($C491,'Policy Characteristics'!$C:$C,0))),"",INDEX('Policy Characteristics'!H:H,MATCH($C491,'Policy Characteristics'!$C:$C,0)))</f>
        <v>0.01</v>
      </c>
      <c r="O491" s="357" t="str">
        <f>IF(ISBLANK(INDEX('Policy Characteristics'!I:I,MATCH($C491,'Policy Characteristics'!$C:$C,0))),"",INDEX('Policy Characteristics'!I:I,MATCH($C491,'Policy Characteristics'!$C:$C,0)))</f>
        <v>% of fuel shifted</v>
      </c>
      <c r="P491" s="357" t="str">
        <f>IF(ISBLANK(INDEX('Policy Characteristics'!J:J,MATCH($C491,'Policy Characteristics'!$C:$C,0))),"",INDEX('Policy Characteristics'!J:J,MATCH($C491,'Policy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1" s="357" t="str">
        <f>IF(ISBLANK(INDEX('Policy Characteristics'!K:K,MATCH($C491,'Policy Characteristics'!$C:$C,0))),"",INDEX('Policy Characteristics'!K:K,MATCH($C491,'Policy Characteristics'!$C:$C,0)))</f>
        <v>industry-ag-main.html#fuel-switching</v>
      </c>
      <c r="R491" s="357" t="str">
        <f>IF(ISBLANK(INDEX('Policy Characteristics'!L:L,MATCH($C491,'Policy Characteristics'!$C:$C,0))),"",INDEX('Policy Characteristics'!L:L,MATCH($C491,'Policy Characteristics'!$C:$C,0)))</f>
        <v>industry-elec-and-hydrogen.html</v>
      </c>
    </row>
    <row r="492" spans="1:18" x14ac:dyDescent="0.35">
      <c r="A492" s="357" t="str">
        <f>IF(ISBLANK(INDEX('Policy Characteristics'!A:A,MATCH($C492,'Policy Characteristics'!$C:$C,0))),"",INDEX('Policy Characteristics'!A:A,MATCH($C492,'Policy Characteristics'!$C:$C,0)))</f>
        <v>Industry</v>
      </c>
      <c r="B492" s="357" t="str">
        <f>IF(ISBLANK(INDEX('Policy Characteristics'!B:B,MATCH($C492,'Policy Characteristics'!$C:$C,0))),"",INDEX('Policy Characteristics'!B:B,MATCH($C492,'Policy Characteristics'!$C:$C,0)))</f>
        <v>Electrification + Hydrogen (Med &amp; High Temp)</v>
      </c>
      <c r="C492" s="361" t="str">
        <f t="shared" si="31"/>
        <v>Fraction of Med and High Temp Industrial Heat Shifted to Other Fuels</v>
      </c>
      <c r="D492" s="9" t="s">
        <v>3194</v>
      </c>
      <c r="E492" s="53" t="s">
        <v>2453</v>
      </c>
      <c r="F492" s="194" t="s">
        <v>3158</v>
      </c>
      <c r="G492" s="53" t="s">
        <v>3224</v>
      </c>
      <c r="H492" s="54">
        <v>1233</v>
      </c>
      <c r="I492" s="53" t="s">
        <v>45</v>
      </c>
      <c r="J492" s="359" t="str">
        <f>IF(ISBLANK(INDEX('Policy Characteristics'!D:D,MATCH($C492,'Policy Characteristics'!$C:$C,0))),"",INDEX('Policy Characteristics'!D:D,MATCH($C492,'Policy Characteristics'!$C:$C,0)))</f>
        <v>Electrification + Hydrogen</v>
      </c>
      <c r="K492" s="357" t="str">
        <f>IF(ISBLANK(INDEX('Policy Characteristics'!E:E,MATCH($C492,'Policy Characteristics'!$C:$C,0))),"",INDEX('Policy Characteristics'!E:E,MATCH($C492,'Policy Characteristics'!$C:$C,0)))</f>
        <v>indst med and high temp fuel type shifting</v>
      </c>
      <c r="L492" s="379">
        <f>IF(ISBLANK(INDEX('Policy Characteristics'!F:F,MATCH($C492,'Policy Characteristics'!$C:$C,0))),"",INDEX('Policy Characteristics'!F:F,MATCH($C492,'Policy Characteristics'!$C:$C,0)))</f>
        <v>0</v>
      </c>
      <c r="M492" s="379">
        <f>IF(ISBLANK(INDEX('Policy Characteristics'!G:G,MATCH($C492,'Policy Characteristics'!$C:$C,0))),"",INDEX('Policy Characteristics'!G:G,MATCH($C492,'Policy Characteristics'!$C:$C,0)))</f>
        <v>1</v>
      </c>
      <c r="N492" s="379">
        <f>IF(ISBLANK(INDEX('Policy Characteristics'!H:H,MATCH($C492,'Policy Characteristics'!$C:$C,0))),"",INDEX('Policy Characteristics'!H:H,MATCH($C492,'Policy Characteristics'!$C:$C,0)))</f>
        <v>0.01</v>
      </c>
      <c r="O492" s="357" t="str">
        <f>IF(ISBLANK(INDEX('Policy Characteristics'!I:I,MATCH($C492,'Policy Characteristics'!$C:$C,0))),"",INDEX('Policy Characteristics'!I:I,MATCH($C492,'Policy Characteristics'!$C:$C,0)))</f>
        <v>% of fuel shifted</v>
      </c>
      <c r="P492" s="357" t="str">
        <f>IF(ISBLANK(INDEX('Policy Characteristics'!J:J,MATCH($C492,'Policy Characteristics'!$C:$C,0))),"",INDEX('Policy Characteristics'!J:J,MATCH($C492,'Policy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2" s="357" t="str">
        <f>IF(ISBLANK(INDEX('Policy Characteristics'!K:K,MATCH($C492,'Policy Characteristics'!$C:$C,0))),"",INDEX('Policy Characteristics'!K:K,MATCH($C492,'Policy Characteristics'!$C:$C,0)))</f>
        <v>industry-ag-main.html#fuel-switching</v>
      </c>
      <c r="R492" s="357" t="str">
        <f>IF(ISBLANK(INDEX('Policy Characteristics'!L:L,MATCH($C492,'Policy Characteristics'!$C:$C,0))),"",INDEX('Policy Characteristics'!L:L,MATCH($C492,'Policy Characteristics'!$C:$C,0)))</f>
        <v>industry-elec-and-hydrogen.html</v>
      </c>
    </row>
    <row r="493" spans="1:18" x14ac:dyDescent="0.35">
      <c r="A493" s="357" t="str">
        <f>IF(ISBLANK(INDEX('Policy Characteristics'!A:A,MATCH($C493,'Policy Characteristics'!$C:$C,0))),"",INDEX('Policy Characteristics'!A:A,MATCH($C493,'Policy Characteristics'!$C:$C,0)))</f>
        <v>Industry</v>
      </c>
      <c r="B493" s="357" t="str">
        <f>IF(ISBLANK(INDEX('Policy Characteristics'!B:B,MATCH($C493,'Policy Characteristics'!$C:$C,0))),"",INDEX('Policy Characteristics'!B:B,MATCH($C493,'Policy Characteristics'!$C:$C,0)))</f>
        <v>Electrification + Hydrogen (Med &amp; High Temp)</v>
      </c>
      <c r="C493" s="361" t="str">
        <f t="shared" si="31"/>
        <v>Fraction of Med and High Temp Industrial Heat Shifted to Other Fuels</v>
      </c>
      <c r="D493" s="9" t="s">
        <v>3194</v>
      </c>
      <c r="E493" s="53" t="s">
        <v>2799</v>
      </c>
      <c r="F493" s="194" t="s">
        <v>3158</v>
      </c>
      <c r="G493" s="53" t="s">
        <v>3225</v>
      </c>
      <c r="H493" s="54">
        <v>1234</v>
      </c>
      <c r="I493" s="53" t="s">
        <v>45</v>
      </c>
      <c r="J493" s="359" t="str">
        <f>IF(ISBLANK(INDEX('Policy Characteristics'!D:D,MATCH($C493,'Policy Characteristics'!$C:$C,0))),"",INDEX('Policy Characteristics'!D:D,MATCH($C493,'Policy Characteristics'!$C:$C,0)))</f>
        <v>Electrification + Hydrogen</v>
      </c>
      <c r="K493" s="357" t="str">
        <f>IF(ISBLANK(INDEX('Policy Characteristics'!E:E,MATCH($C493,'Policy Characteristics'!$C:$C,0))),"",INDEX('Policy Characteristics'!E:E,MATCH($C493,'Policy Characteristics'!$C:$C,0)))</f>
        <v>indst med and high temp fuel type shifting</v>
      </c>
      <c r="L493" s="379">
        <f>IF(ISBLANK(INDEX('Policy Characteristics'!F:F,MATCH($C493,'Policy Characteristics'!$C:$C,0))),"",INDEX('Policy Characteristics'!F:F,MATCH($C493,'Policy Characteristics'!$C:$C,0)))</f>
        <v>0</v>
      </c>
      <c r="M493" s="379">
        <f>IF(ISBLANK(INDEX('Policy Characteristics'!G:G,MATCH($C493,'Policy Characteristics'!$C:$C,0))),"",INDEX('Policy Characteristics'!G:G,MATCH($C493,'Policy Characteristics'!$C:$C,0)))</f>
        <v>1</v>
      </c>
      <c r="N493" s="379">
        <f>IF(ISBLANK(INDEX('Policy Characteristics'!H:H,MATCH($C493,'Policy Characteristics'!$C:$C,0))),"",INDEX('Policy Characteristics'!H:H,MATCH($C493,'Policy Characteristics'!$C:$C,0)))</f>
        <v>0.01</v>
      </c>
      <c r="O493" s="357" t="str">
        <f>IF(ISBLANK(INDEX('Policy Characteristics'!I:I,MATCH($C493,'Policy Characteristics'!$C:$C,0))),"",INDEX('Policy Characteristics'!I:I,MATCH($C493,'Policy Characteristics'!$C:$C,0)))</f>
        <v>% of fuel shifted</v>
      </c>
      <c r="P493" s="357" t="str">
        <f>IF(ISBLANK(INDEX('Policy Characteristics'!J:J,MATCH($C493,'Policy Characteristics'!$C:$C,0))),"",INDEX('Policy Characteristics'!J:J,MATCH($C493,'Policy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3" s="357" t="str">
        <f>IF(ISBLANK(INDEX('Policy Characteristics'!K:K,MATCH($C493,'Policy Characteristics'!$C:$C,0))),"",INDEX('Policy Characteristics'!K:K,MATCH($C493,'Policy Characteristics'!$C:$C,0)))</f>
        <v>industry-ag-main.html#fuel-switching</v>
      </c>
      <c r="R493" s="357" t="str">
        <f>IF(ISBLANK(INDEX('Policy Characteristics'!L:L,MATCH($C493,'Policy Characteristics'!$C:$C,0))),"",INDEX('Policy Characteristics'!L:L,MATCH($C493,'Policy Characteristics'!$C:$C,0)))</f>
        <v>industry-elec-and-hydrogen.html</v>
      </c>
    </row>
    <row r="494" spans="1:18" x14ac:dyDescent="0.35">
      <c r="A494" s="357" t="str">
        <f>IF(ISBLANK(INDEX('Policy Characteristics'!A:A,MATCH($C494,'Policy Characteristics'!$C:$C,0))),"",INDEX('Policy Characteristics'!A:A,MATCH($C494,'Policy Characteristics'!$C:$C,0)))</f>
        <v>Industry</v>
      </c>
      <c r="B494" s="357" t="str">
        <f>IF(ISBLANK(INDEX('Policy Characteristics'!B:B,MATCH($C494,'Policy Characteristics'!$C:$C,0))),"",INDEX('Policy Characteristics'!B:B,MATCH($C494,'Policy Characteristics'!$C:$C,0)))</f>
        <v>Electrification + Hydrogen (Med &amp; High Temp)</v>
      </c>
      <c r="C494" s="361" t="str">
        <f t="shared" si="31"/>
        <v>Fraction of Med and High Temp Industrial Heat Shifted to Other Fuels</v>
      </c>
      <c r="D494" s="9" t="s">
        <v>3194</v>
      </c>
      <c r="E494" s="53" t="s">
        <v>2800</v>
      </c>
      <c r="F494" s="194" t="s">
        <v>3158</v>
      </c>
      <c r="G494" s="53" t="s">
        <v>3226</v>
      </c>
      <c r="H494" s="54">
        <v>1235</v>
      </c>
      <c r="I494" s="53" t="s">
        <v>45</v>
      </c>
      <c r="J494" s="359" t="str">
        <f>IF(ISBLANK(INDEX('Policy Characteristics'!D:D,MATCH($C494,'Policy Characteristics'!$C:$C,0))),"",INDEX('Policy Characteristics'!D:D,MATCH($C494,'Policy Characteristics'!$C:$C,0)))</f>
        <v>Electrification + Hydrogen</v>
      </c>
      <c r="K494" s="357" t="str">
        <f>IF(ISBLANK(INDEX('Policy Characteristics'!E:E,MATCH($C494,'Policy Characteristics'!$C:$C,0))),"",INDEX('Policy Characteristics'!E:E,MATCH($C494,'Policy Characteristics'!$C:$C,0)))</f>
        <v>indst med and high temp fuel type shifting</v>
      </c>
      <c r="L494" s="379">
        <f>IF(ISBLANK(INDEX('Policy Characteristics'!F:F,MATCH($C494,'Policy Characteristics'!$C:$C,0))),"",INDEX('Policy Characteristics'!F:F,MATCH($C494,'Policy Characteristics'!$C:$C,0)))</f>
        <v>0</v>
      </c>
      <c r="M494" s="379">
        <f>IF(ISBLANK(INDEX('Policy Characteristics'!G:G,MATCH($C494,'Policy Characteristics'!$C:$C,0))),"",INDEX('Policy Characteristics'!G:G,MATCH($C494,'Policy Characteristics'!$C:$C,0)))</f>
        <v>1</v>
      </c>
      <c r="N494" s="379">
        <f>IF(ISBLANK(INDEX('Policy Characteristics'!H:H,MATCH($C494,'Policy Characteristics'!$C:$C,0))),"",INDEX('Policy Characteristics'!H:H,MATCH($C494,'Policy Characteristics'!$C:$C,0)))</f>
        <v>0.01</v>
      </c>
      <c r="O494" s="357" t="str">
        <f>IF(ISBLANK(INDEX('Policy Characteristics'!I:I,MATCH($C494,'Policy Characteristics'!$C:$C,0))),"",INDEX('Policy Characteristics'!I:I,MATCH($C494,'Policy Characteristics'!$C:$C,0)))</f>
        <v>% of fuel shifted</v>
      </c>
      <c r="P494" s="357" t="str">
        <f>IF(ISBLANK(INDEX('Policy Characteristics'!J:J,MATCH($C494,'Policy Characteristics'!$C:$C,0))),"",INDEX('Policy Characteristics'!J:J,MATCH($C494,'Policy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4" s="357" t="str">
        <f>IF(ISBLANK(INDEX('Policy Characteristics'!K:K,MATCH($C494,'Policy Characteristics'!$C:$C,0))),"",INDEX('Policy Characteristics'!K:K,MATCH($C494,'Policy Characteristics'!$C:$C,0)))</f>
        <v>industry-ag-main.html#fuel-switching</v>
      </c>
      <c r="R494" s="357" t="str">
        <f>IF(ISBLANK(INDEX('Policy Characteristics'!L:L,MATCH($C494,'Policy Characteristics'!$C:$C,0))),"",INDEX('Policy Characteristics'!L:L,MATCH($C494,'Policy Characteristics'!$C:$C,0)))</f>
        <v>industry-elec-and-hydrogen.html</v>
      </c>
    </row>
    <row r="495" spans="1:18" x14ac:dyDescent="0.35">
      <c r="A495" s="357" t="str">
        <f>IF(ISBLANK(INDEX('Policy Characteristics'!A:A,MATCH($C495,'Policy Characteristics'!$C:$C,0))),"",INDEX('Policy Characteristics'!A:A,MATCH($C495,'Policy Characteristics'!$C:$C,0)))</f>
        <v>Industry</v>
      </c>
      <c r="B495" s="357" t="str">
        <f>IF(ISBLANK(INDEX('Policy Characteristics'!B:B,MATCH($C495,'Policy Characteristics'!$C:$C,0))),"",INDEX('Policy Characteristics'!B:B,MATCH($C495,'Policy Characteristics'!$C:$C,0)))</f>
        <v>Electrification + Hydrogen (Med &amp; High Temp)</v>
      </c>
      <c r="C495" s="361" t="str">
        <f t="shared" si="31"/>
        <v>Fraction of Med and High Temp Industrial Heat Shifted to Other Fuels</v>
      </c>
      <c r="D495" s="9" t="s">
        <v>3194</v>
      </c>
      <c r="E495" s="53" t="s">
        <v>2801</v>
      </c>
      <c r="F495" s="194" t="s">
        <v>3158</v>
      </c>
      <c r="G495" s="53" t="s">
        <v>3227</v>
      </c>
      <c r="H495" s="54">
        <v>1236</v>
      </c>
      <c r="I495" s="53" t="s">
        <v>45</v>
      </c>
      <c r="J495" s="359" t="str">
        <f>IF(ISBLANK(INDEX('Policy Characteristics'!D:D,MATCH($C495,'Policy Characteristics'!$C:$C,0))),"",INDEX('Policy Characteristics'!D:D,MATCH($C495,'Policy Characteristics'!$C:$C,0)))</f>
        <v>Electrification + Hydrogen</v>
      </c>
      <c r="K495" s="357" t="str">
        <f>IF(ISBLANK(INDEX('Policy Characteristics'!E:E,MATCH($C495,'Policy Characteristics'!$C:$C,0))),"",INDEX('Policy Characteristics'!E:E,MATCH($C495,'Policy Characteristics'!$C:$C,0)))</f>
        <v>indst med and high temp fuel type shifting</v>
      </c>
      <c r="L495" s="379">
        <f>IF(ISBLANK(INDEX('Policy Characteristics'!F:F,MATCH($C495,'Policy Characteristics'!$C:$C,0))),"",INDEX('Policy Characteristics'!F:F,MATCH($C495,'Policy Characteristics'!$C:$C,0)))</f>
        <v>0</v>
      </c>
      <c r="M495" s="379">
        <f>IF(ISBLANK(INDEX('Policy Characteristics'!G:G,MATCH($C495,'Policy Characteristics'!$C:$C,0))),"",INDEX('Policy Characteristics'!G:G,MATCH($C495,'Policy Characteristics'!$C:$C,0)))</f>
        <v>1</v>
      </c>
      <c r="N495" s="379">
        <f>IF(ISBLANK(INDEX('Policy Characteristics'!H:H,MATCH($C495,'Policy Characteristics'!$C:$C,0))),"",INDEX('Policy Characteristics'!H:H,MATCH($C495,'Policy Characteristics'!$C:$C,0)))</f>
        <v>0.01</v>
      </c>
      <c r="O495" s="357" t="str">
        <f>IF(ISBLANK(INDEX('Policy Characteristics'!I:I,MATCH($C495,'Policy Characteristics'!$C:$C,0))),"",INDEX('Policy Characteristics'!I:I,MATCH($C495,'Policy Characteristics'!$C:$C,0)))</f>
        <v>% of fuel shifted</v>
      </c>
      <c r="P495" s="357" t="str">
        <f>IF(ISBLANK(INDEX('Policy Characteristics'!J:J,MATCH($C495,'Policy Characteristics'!$C:$C,0))),"",INDEX('Policy Characteristics'!J:J,MATCH($C495,'Policy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5" s="357" t="str">
        <f>IF(ISBLANK(INDEX('Policy Characteristics'!K:K,MATCH($C495,'Policy Characteristics'!$C:$C,0))),"",INDEX('Policy Characteristics'!K:K,MATCH($C495,'Policy Characteristics'!$C:$C,0)))</f>
        <v>industry-ag-main.html#fuel-switching</v>
      </c>
      <c r="R495" s="357" t="str">
        <f>IF(ISBLANK(INDEX('Policy Characteristics'!L:L,MATCH($C495,'Policy Characteristics'!$C:$C,0))),"",INDEX('Policy Characteristics'!L:L,MATCH($C495,'Policy Characteristics'!$C:$C,0)))</f>
        <v>industry-elec-and-hydrogen.html</v>
      </c>
    </row>
    <row r="496" spans="1:18" x14ac:dyDescent="0.35">
      <c r="A496" s="357" t="str">
        <f>IF(ISBLANK(INDEX('Policy Characteristics'!A:A,MATCH($C496,'Policy Characteristics'!$C:$C,0))),"",INDEX('Policy Characteristics'!A:A,MATCH($C496,'Policy Characteristics'!$C:$C,0)))</f>
        <v>Industry</v>
      </c>
      <c r="B496" s="357" t="str">
        <f>IF(ISBLANK(INDEX('Policy Characteristics'!B:B,MATCH($C496,'Policy Characteristics'!$C:$C,0))),"",INDEX('Policy Characteristics'!B:B,MATCH($C496,'Policy Characteristics'!$C:$C,0)))</f>
        <v>Electrification + Hydrogen (Med &amp; High Temp)</v>
      </c>
      <c r="C496" s="361" t="str">
        <f t="shared" si="31"/>
        <v>Fraction of Med and High Temp Industrial Heat Shifted to Other Fuels</v>
      </c>
      <c r="D496" s="9" t="s">
        <v>3194</v>
      </c>
      <c r="E496" s="53" t="s">
        <v>2798</v>
      </c>
      <c r="F496" s="194" t="s">
        <v>3158</v>
      </c>
      <c r="G496" s="53" t="s">
        <v>3228</v>
      </c>
      <c r="H496" s="54">
        <v>1237</v>
      </c>
      <c r="I496" s="53" t="s">
        <v>44</v>
      </c>
      <c r="J496" s="359" t="str">
        <f>IF(ISBLANK(INDEX('Policy Characteristics'!D:D,MATCH($C496,'Policy Characteristics'!$C:$C,0))),"",INDEX('Policy Characteristics'!D:D,MATCH($C496,'Policy Characteristics'!$C:$C,0)))</f>
        <v>Electrification + Hydrogen</v>
      </c>
      <c r="K496" s="357" t="str">
        <f>IF(ISBLANK(INDEX('Policy Characteristics'!E:E,MATCH($C496,'Policy Characteristics'!$C:$C,0))),"",INDEX('Policy Characteristics'!E:E,MATCH($C496,'Policy Characteristics'!$C:$C,0)))</f>
        <v>indst med and high temp fuel type shifting</v>
      </c>
      <c r="L496" s="379">
        <f>IF(ISBLANK(INDEX('Policy Characteristics'!F:F,MATCH($C496,'Policy Characteristics'!$C:$C,0))),"",INDEX('Policy Characteristics'!F:F,MATCH($C496,'Policy Characteristics'!$C:$C,0)))</f>
        <v>0</v>
      </c>
      <c r="M496" s="379">
        <f>IF(ISBLANK(INDEX('Policy Characteristics'!G:G,MATCH($C496,'Policy Characteristics'!$C:$C,0))),"",INDEX('Policy Characteristics'!G:G,MATCH($C496,'Policy Characteristics'!$C:$C,0)))</f>
        <v>1</v>
      </c>
      <c r="N496" s="379">
        <f>IF(ISBLANK(INDEX('Policy Characteristics'!H:H,MATCH($C496,'Policy Characteristics'!$C:$C,0))),"",INDEX('Policy Characteristics'!H:H,MATCH($C496,'Policy Characteristics'!$C:$C,0)))</f>
        <v>0.01</v>
      </c>
      <c r="O496" s="357" t="str">
        <f>IF(ISBLANK(INDEX('Policy Characteristics'!I:I,MATCH($C496,'Policy Characteristics'!$C:$C,0))),"",INDEX('Policy Characteristics'!I:I,MATCH($C496,'Policy Characteristics'!$C:$C,0)))</f>
        <v>% of fuel shifted</v>
      </c>
      <c r="P496" s="357" t="str">
        <f>IF(ISBLANK(INDEX('Policy Characteristics'!J:J,MATCH($C496,'Policy Characteristics'!$C:$C,0))),"",INDEX('Policy Characteristics'!J:J,MATCH($C496,'Policy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6" s="357" t="str">
        <f>IF(ISBLANK(INDEX('Policy Characteristics'!K:K,MATCH($C496,'Policy Characteristics'!$C:$C,0))),"",INDEX('Policy Characteristics'!K:K,MATCH($C496,'Policy Characteristics'!$C:$C,0)))</f>
        <v>industry-ag-main.html#fuel-switching</v>
      </c>
      <c r="R496" s="357" t="str">
        <f>IF(ISBLANK(INDEX('Policy Characteristics'!L:L,MATCH($C496,'Policy Characteristics'!$C:$C,0))),"",INDEX('Policy Characteristics'!L:L,MATCH($C496,'Policy Characteristics'!$C:$C,0)))</f>
        <v>industry-elec-and-hydrogen.html</v>
      </c>
    </row>
    <row r="497" spans="1:18" x14ac:dyDescent="0.35">
      <c r="A497" s="357" t="str">
        <f>IF(ISBLANK(INDEX('Policy Characteristics'!A:A,MATCH($C497,'Policy Characteristics'!$C:$C,0))),"",INDEX('Policy Characteristics'!A:A,MATCH($C497,'Policy Characteristics'!$C:$C,0)))</f>
        <v>Industry</v>
      </c>
      <c r="B497" s="357" t="str">
        <f>IF(ISBLANK(INDEX('Policy Characteristics'!B:B,MATCH($C497,'Policy Characteristics'!$C:$C,0))),"",INDEX('Policy Characteristics'!B:B,MATCH($C497,'Policy Characteristics'!$C:$C,0)))</f>
        <v>Electrification + Hydrogen (Med &amp; High Temp)</v>
      </c>
      <c r="C497" s="361" t="str">
        <f t="shared" si="31"/>
        <v>Fraction of Med and High Temp Industrial Heat Shifted to Other Fuels</v>
      </c>
      <c r="D497" s="9" t="s">
        <v>3195</v>
      </c>
      <c r="E497" s="53" t="s">
        <v>2448</v>
      </c>
      <c r="F497" s="194" t="s">
        <v>3159</v>
      </c>
      <c r="G497" s="53" t="s">
        <v>3219</v>
      </c>
      <c r="H497" s="54">
        <v>1238</v>
      </c>
      <c r="I497" s="53" t="s">
        <v>44</v>
      </c>
      <c r="J497" s="359" t="str">
        <f>IF(ISBLANK(INDEX('Policy Characteristics'!D:D,MATCH($C497,'Policy Characteristics'!$C:$C,0))),"",INDEX('Policy Characteristics'!D:D,MATCH($C497,'Policy Characteristics'!$C:$C,0)))</f>
        <v>Electrification + Hydrogen</v>
      </c>
      <c r="K497" s="357" t="str">
        <f>IF(ISBLANK(INDEX('Policy Characteristics'!E:E,MATCH($C497,'Policy Characteristics'!$C:$C,0))),"",INDEX('Policy Characteristics'!E:E,MATCH($C497,'Policy Characteristics'!$C:$C,0)))</f>
        <v>indst med and high temp fuel type shifting</v>
      </c>
      <c r="L497" s="379">
        <f>IF(ISBLANK(INDEX('Policy Characteristics'!F:F,MATCH($C497,'Policy Characteristics'!$C:$C,0))),"",INDEX('Policy Characteristics'!F:F,MATCH($C497,'Policy Characteristics'!$C:$C,0)))</f>
        <v>0</v>
      </c>
      <c r="M497" s="379">
        <f>IF(ISBLANK(INDEX('Policy Characteristics'!G:G,MATCH($C497,'Policy Characteristics'!$C:$C,0))),"",INDEX('Policy Characteristics'!G:G,MATCH($C497,'Policy Characteristics'!$C:$C,0)))</f>
        <v>1</v>
      </c>
      <c r="N497" s="379">
        <f>IF(ISBLANK(INDEX('Policy Characteristics'!H:H,MATCH($C497,'Policy Characteristics'!$C:$C,0))),"",INDEX('Policy Characteristics'!H:H,MATCH($C497,'Policy Characteristics'!$C:$C,0)))</f>
        <v>0.01</v>
      </c>
      <c r="O497" s="357" t="str">
        <f>IF(ISBLANK(INDEX('Policy Characteristics'!I:I,MATCH($C497,'Policy Characteristics'!$C:$C,0))),"",INDEX('Policy Characteristics'!I:I,MATCH($C497,'Policy Characteristics'!$C:$C,0)))</f>
        <v>% of fuel shifted</v>
      </c>
      <c r="P497" s="357" t="str">
        <f>IF(ISBLANK(INDEX('Policy Characteristics'!J:J,MATCH($C497,'Policy Characteristics'!$C:$C,0))),"",INDEX('Policy Characteristics'!J:J,MATCH($C497,'Policy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7" s="357" t="str">
        <f>IF(ISBLANK(INDEX('Policy Characteristics'!K:K,MATCH($C497,'Policy Characteristics'!$C:$C,0))),"",INDEX('Policy Characteristics'!K:K,MATCH($C497,'Policy Characteristics'!$C:$C,0)))</f>
        <v>industry-ag-main.html#fuel-switching</v>
      </c>
      <c r="R497" s="357" t="str">
        <f>IF(ISBLANK(INDEX('Policy Characteristics'!L:L,MATCH($C497,'Policy Characteristics'!$C:$C,0))),"",INDEX('Policy Characteristics'!L:L,MATCH($C497,'Policy Characteristics'!$C:$C,0)))</f>
        <v>industry-elec-and-hydrogen.html</v>
      </c>
    </row>
    <row r="498" spans="1:18" x14ac:dyDescent="0.35">
      <c r="A498" s="357" t="str">
        <f>IF(ISBLANK(INDEX('Policy Characteristics'!A:A,MATCH($C498,'Policy Characteristics'!$C:$C,0))),"",INDEX('Policy Characteristics'!A:A,MATCH($C498,'Policy Characteristics'!$C:$C,0)))</f>
        <v>Industry</v>
      </c>
      <c r="B498" s="357" t="str">
        <f>IF(ISBLANK(INDEX('Policy Characteristics'!B:B,MATCH($C498,'Policy Characteristics'!$C:$C,0))),"",INDEX('Policy Characteristics'!B:B,MATCH($C498,'Policy Characteristics'!$C:$C,0)))</f>
        <v>Electrification + Hydrogen (Med &amp; High Temp)</v>
      </c>
      <c r="C498" s="361" t="str">
        <f t="shared" si="31"/>
        <v>Fraction of Med and High Temp Industrial Heat Shifted to Other Fuels</v>
      </c>
      <c r="D498" s="9" t="s">
        <v>3195</v>
      </c>
      <c r="E498" s="53" t="s">
        <v>2449</v>
      </c>
      <c r="F498" s="194" t="s">
        <v>3159</v>
      </c>
      <c r="G498" s="53" t="s">
        <v>3220</v>
      </c>
      <c r="H498" s="54">
        <v>1239</v>
      </c>
      <c r="I498" s="53" t="s">
        <v>45</v>
      </c>
      <c r="J498" s="359" t="str">
        <f>IF(ISBLANK(INDEX('Policy Characteristics'!D:D,MATCH($C498,'Policy Characteristics'!$C:$C,0))),"",INDEX('Policy Characteristics'!D:D,MATCH($C498,'Policy Characteristics'!$C:$C,0)))</f>
        <v>Electrification + Hydrogen</v>
      </c>
      <c r="K498" s="357" t="str">
        <f>IF(ISBLANK(INDEX('Policy Characteristics'!E:E,MATCH($C498,'Policy Characteristics'!$C:$C,0))),"",INDEX('Policy Characteristics'!E:E,MATCH($C498,'Policy Characteristics'!$C:$C,0)))</f>
        <v>indst med and high temp fuel type shifting</v>
      </c>
      <c r="L498" s="379">
        <f>IF(ISBLANK(INDEX('Policy Characteristics'!F:F,MATCH($C498,'Policy Characteristics'!$C:$C,0))),"",INDEX('Policy Characteristics'!F:F,MATCH($C498,'Policy Characteristics'!$C:$C,0)))</f>
        <v>0</v>
      </c>
      <c r="M498" s="379">
        <f>IF(ISBLANK(INDEX('Policy Characteristics'!G:G,MATCH($C498,'Policy Characteristics'!$C:$C,0))),"",INDEX('Policy Characteristics'!G:G,MATCH($C498,'Policy Characteristics'!$C:$C,0)))</f>
        <v>1</v>
      </c>
      <c r="N498" s="379">
        <f>IF(ISBLANK(INDEX('Policy Characteristics'!H:H,MATCH($C498,'Policy Characteristics'!$C:$C,0))),"",INDEX('Policy Characteristics'!H:H,MATCH($C498,'Policy Characteristics'!$C:$C,0)))</f>
        <v>0.01</v>
      </c>
      <c r="O498" s="357" t="str">
        <f>IF(ISBLANK(INDEX('Policy Characteristics'!I:I,MATCH($C498,'Policy Characteristics'!$C:$C,0))),"",INDEX('Policy Characteristics'!I:I,MATCH($C498,'Policy Characteristics'!$C:$C,0)))</f>
        <v>% of fuel shifted</v>
      </c>
      <c r="P498" s="357" t="str">
        <f>IF(ISBLANK(INDEX('Policy Characteristics'!J:J,MATCH($C498,'Policy Characteristics'!$C:$C,0))),"",INDEX('Policy Characteristics'!J:J,MATCH($C498,'Policy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8" s="357" t="str">
        <f>IF(ISBLANK(INDEX('Policy Characteristics'!K:K,MATCH($C498,'Policy Characteristics'!$C:$C,0))),"",INDEX('Policy Characteristics'!K:K,MATCH($C498,'Policy Characteristics'!$C:$C,0)))</f>
        <v>industry-ag-main.html#fuel-switching</v>
      </c>
      <c r="R498" s="357" t="str">
        <f>IF(ISBLANK(INDEX('Policy Characteristics'!L:L,MATCH($C498,'Policy Characteristics'!$C:$C,0))),"",INDEX('Policy Characteristics'!L:L,MATCH($C498,'Policy Characteristics'!$C:$C,0)))</f>
        <v>industry-elec-and-hydrogen.html</v>
      </c>
    </row>
    <row r="499" spans="1:18" x14ac:dyDescent="0.35">
      <c r="A499" s="357" t="str">
        <f>IF(ISBLANK(INDEX('Policy Characteristics'!A:A,MATCH($C499,'Policy Characteristics'!$C:$C,0))),"",INDEX('Policy Characteristics'!A:A,MATCH($C499,'Policy Characteristics'!$C:$C,0)))</f>
        <v>Industry</v>
      </c>
      <c r="B499" s="357" t="str">
        <f>IF(ISBLANK(INDEX('Policy Characteristics'!B:B,MATCH($C499,'Policy Characteristics'!$C:$C,0))),"",INDEX('Policy Characteristics'!B:B,MATCH($C499,'Policy Characteristics'!$C:$C,0)))</f>
        <v>Electrification + Hydrogen (Med &amp; High Temp)</v>
      </c>
      <c r="C499" s="361" t="str">
        <f t="shared" si="31"/>
        <v>Fraction of Med and High Temp Industrial Heat Shifted to Other Fuels</v>
      </c>
      <c r="D499" s="9" t="s">
        <v>3195</v>
      </c>
      <c r="E499" s="53" t="s">
        <v>2450</v>
      </c>
      <c r="F499" s="194" t="s">
        <v>3159</v>
      </c>
      <c r="G499" s="53" t="s">
        <v>3221</v>
      </c>
      <c r="H499" s="54">
        <v>1240</v>
      </c>
      <c r="I499" s="53" t="s">
        <v>45</v>
      </c>
      <c r="J499" s="359" t="str">
        <f>IF(ISBLANK(INDEX('Policy Characteristics'!D:D,MATCH($C499,'Policy Characteristics'!$C:$C,0))),"",INDEX('Policy Characteristics'!D:D,MATCH($C499,'Policy Characteristics'!$C:$C,0)))</f>
        <v>Electrification + Hydrogen</v>
      </c>
      <c r="K499" s="357" t="str">
        <f>IF(ISBLANK(INDEX('Policy Characteristics'!E:E,MATCH($C499,'Policy Characteristics'!$C:$C,0))),"",INDEX('Policy Characteristics'!E:E,MATCH($C499,'Policy Characteristics'!$C:$C,0)))</f>
        <v>indst med and high temp fuel type shifting</v>
      </c>
      <c r="L499" s="379">
        <f>IF(ISBLANK(INDEX('Policy Characteristics'!F:F,MATCH($C499,'Policy Characteristics'!$C:$C,0))),"",INDEX('Policy Characteristics'!F:F,MATCH($C499,'Policy Characteristics'!$C:$C,0)))</f>
        <v>0</v>
      </c>
      <c r="M499" s="379">
        <f>IF(ISBLANK(INDEX('Policy Characteristics'!G:G,MATCH($C499,'Policy Characteristics'!$C:$C,0))),"",INDEX('Policy Characteristics'!G:G,MATCH($C499,'Policy Characteristics'!$C:$C,0)))</f>
        <v>1</v>
      </c>
      <c r="N499" s="379">
        <f>IF(ISBLANK(INDEX('Policy Characteristics'!H:H,MATCH($C499,'Policy Characteristics'!$C:$C,0))),"",INDEX('Policy Characteristics'!H:H,MATCH($C499,'Policy Characteristics'!$C:$C,0)))</f>
        <v>0.01</v>
      </c>
      <c r="O499" s="357" t="str">
        <f>IF(ISBLANK(INDEX('Policy Characteristics'!I:I,MATCH($C499,'Policy Characteristics'!$C:$C,0))),"",INDEX('Policy Characteristics'!I:I,MATCH($C499,'Policy Characteristics'!$C:$C,0)))</f>
        <v>% of fuel shifted</v>
      </c>
      <c r="P499" s="357" t="str">
        <f>IF(ISBLANK(INDEX('Policy Characteristics'!J:J,MATCH($C499,'Policy Characteristics'!$C:$C,0))),"",INDEX('Policy Characteristics'!J:J,MATCH($C499,'Policy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9" s="357" t="str">
        <f>IF(ISBLANK(INDEX('Policy Characteristics'!K:K,MATCH($C499,'Policy Characteristics'!$C:$C,0))),"",INDEX('Policy Characteristics'!K:K,MATCH($C499,'Policy Characteristics'!$C:$C,0)))</f>
        <v>industry-ag-main.html#fuel-switching</v>
      </c>
      <c r="R499" s="357" t="str">
        <f>IF(ISBLANK(INDEX('Policy Characteristics'!L:L,MATCH($C499,'Policy Characteristics'!$C:$C,0))),"",INDEX('Policy Characteristics'!L:L,MATCH($C499,'Policy Characteristics'!$C:$C,0)))</f>
        <v>industry-elec-and-hydrogen.html</v>
      </c>
    </row>
    <row r="500" spans="1:18" x14ac:dyDescent="0.35">
      <c r="A500" s="357" t="str">
        <f>IF(ISBLANK(INDEX('Policy Characteristics'!A:A,MATCH($C500,'Policy Characteristics'!$C:$C,0))),"",INDEX('Policy Characteristics'!A:A,MATCH($C500,'Policy Characteristics'!$C:$C,0)))</f>
        <v>Industry</v>
      </c>
      <c r="B500" s="357" t="str">
        <f>IF(ISBLANK(INDEX('Policy Characteristics'!B:B,MATCH($C500,'Policy Characteristics'!$C:$C,0))),"",INDEX('Policy Characteristics'!B:B,MATCH($C500,'Policy Characteristics'!$C:$C,0)))</f>
        <v>Electrification + Hydrogen (Med &amp; High Temp)</v>
      </c>
      <c r="C500" s="361" t="str">
        <f t="shared" ref="C500:C501" si="32">C$467</f>
        <v>Fraction of Med and High Temp Industrial Heat Shifted to Other Fuels</v>
      </c>
      <c r="D500" s="9" t="s">
        <v>3195</v>
      </c>
      <c r="E500" s="53" t="s">
        <v>2451</v>
      </c>
      <c r="F500" s="194" t="s">
        <v>3159</v>
      </c>
      <c r="G500" s="53" t="s">
        <v>3222</v>
      </c>
      <c r="H500" s="54">
        <v>1241</v>
      </c>
      <c r="I500" s="53" t="s">
        <v>45</v>
      </c>
      <c r="J500" s="359" t="str">
        <f>IF(ISBLANK(INDEX('Policy Characteristics'!D:D,MATCH($C500,'Policy Characteristics'!$C:$C,0))),"",INDEX('Policy Characteristics'!D:D,MATCH($C500,'Policy Characteristics'!$C:$C,0)))</f>
        <v>Electrification + Hydrogen</v>
      </c>
      <c r="K500" s="357" t="str">
        <f>IF(ISBLANK(INDEX('Policy Characteristics'!E:E,MATCH($C500,'Policy Characteristics'!$C:$C,0))),"",INDEX('Policy Characteristics'!E:E,MATCH($C500,'Policy Characteristics'!$C:$C,0)))</f>
        <v>indst med and high temp fuel type shifting</v>
      </c>
      <c r="L500" s="379">
        <f>IF(ISBLANK(INDEX('Policy Characteristics'!F:F,MATCH($C500,'Policy Characteristics'!$C:$C,0))),"",INDEX('Policy Characteristics'!F:F,MATCH($C500,'Policy Characteristics'!$C:$C,0)))</f>
        <v>0</v>
      </c>
      <c r="M500" s="379">
        <f>IF(ISBLANK(INDEX('Policy Characteristics'!G:G,MATCH($C500,'Policy Characteristics'!$C:$C,0))),"",INDEX('Policy Characteristics'!G:G,MATCH($C500,'Policy Characteristics'!$C:$C,0)))</f>
        <v>1</v>
      </c>
      <c r="N500" s="379">
        <f>IF(ISBLANK(INDEX('Policy Characteristics'!H:H,MATCH($C500,'Policy Characteristics'!$C:$C,0))),"",INDEX('Policy Characteristics'!H:H,MATCH($C500,'Policy Characteristics'!$C:$C,0)))</f>
        <v>0.01</v>
      </c>
      <c r="O500" s="357" t="str">
        <f>IF(ISBLANK(INDEX('Policy Characteristics'!I:I,MATCH($C500,'Policy Characteristics'!$C:$C,0))),"",INDEX('Policy Characteristics'!I:I,MATCH($C500,'Policy Characteristics'!$C:$C,0)))</f>
        <v>% of fuel shifted</v>
      </c>
      <c r="P500" s="357" t="str">
        <f>IF(ISBLANK(INDEX('Policy Characteristics'!J:J,MATCH($C500,'Policy Characteristics'!$C:$C,0))),"",INDEX('Policy Characteristics'!J:J,MATCH($C500,'Policy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0" s="357" t="str">
        <f>IF(ISBLANK(INDEX('Policy Characteristics'!K:K,MATCH($C500,'Policy Characteristics'!$C:$C,0))),"",INDEX('Policy Characteristics'!K:K,MATCH($C500,'Policy Characteristics'!$C:$C,0)))</f>
        <v>industry-ag-main.html#fuel-switching</v>
      </c>
      <c r="R500" s="357" t="str">
        <f>IF(ISBLANK(INDEX('Policy Characteristics'!L:L,MATCH($C500,'Policy Characteristics'!$C:$C,0))),"",INDEX('Policy Characteristics'!L:L,MATCH($C500,'Policy Characteristics'!$C:$C,0)))</f>
        <v>industry-elec-and-hydrogen.html</v>
      </c>
    </row>
    <row r="501" spans="1:18" x14ac:dyDescent="0.35">
      <c r="A501" s="357" t="str">
        <f>IF(ISBLANK(INDEX('Policy Characteristics'!A:A,MATCH($C501,'Policy Characteristics'!$C:$C,0))),"",INDEX('Policy Characteristics'!A:A,MATCH($C501,'Policy Characteristics'!$C:$C,0)))</f>
        <v>Industry</v>
      </c>
      <c r="B501" s="357" t="str">
        <f>IF(ISBLANK(INDEX('Policy Characteristics'!B:B,MATCH($C501,'Policy Characteristics'!$C:$C,0))),"",INDEX('Policy Characteristics'!B:B,MATCH($C501,'Policy Characteristics'!$C:$C,0)))</f>
        <v>Electrification + Hydrogen (Med &amp; High Temp)</v>
      </c>
      <c r="C501" s="361" t="str">
        <f t="shared" si="32"/>
        <v>Fraction of Med and High Temp Industrial Heat Shifted to Other Fuels</v>
      </c>
      <c r="D501" s="9" t="s">
        <v>3195</v>
      </c>
      <c r="E501" s="53" t="s">
        <v>2452</v>
      </c>
      <c r="F501" s="194" t="s">
        <v>3159</v>
      </c>
      <c r="G501" s="53" t="s">
        <v>3223</v>
      </c>
      <c r="H501" s="54">
        <v>1242</v>
      </c>
      <c r="I501" s="53" t="s">
        <v>45</v>
      </c>
      <c r="J501" s="359" t="str">
        <f>IF(ISBLANK(INDEX('Policy Characteristics'!D:D,MATCH($C501,'Policy Characteristics'!$C:$C,0))),"",INDEX('Policy Characteristics'!D:D,MATCH($C501,'Policy Characteristics'!$C:$C,0)))</f>
        <v>Electrification + Hydrogen</v>
      </c>
      <c r="K501" s="357" t="str">
        <f>IF(ISBLANK(INDEX('Policy Characteristics'!E:E,MATCH($C501,'Policy Characteristics'!$C:$C,0))),"",INDEX('Policy Characteristics'!E:E,MATCH($C501,'Policy Characteristics'!$C:$C,0)))</f>
        <v>indst med and high temp fuel type shifting</v>
      </c>
      <c r="L501" s="379">
        <f>IF(ISBLANK(INDEX('Policy Characteristics'!F:F,MATCH($C501,'Policy Characteristics'!$C:$C,0))),"",INDEX('Policy Characteristics'!F:F,MATCH($C501,'Policy Characteristics'!$C:$C,0)))</f>
        <v>0</v>
      </c>
      <c r="M501" s="379">
        <f>IF(ISBLANK(INDEX('Policy Characteristics'!G:G,MATCH($C501,'Policy Characteristics'!$C:$C,0))),"",INDEX('Policy Characteristics'!G:G,MATCH($C501,'Policy Characteristics'!$C:$C,0)))</f>
        <v>1</v>
      </c>
      <c r="N501" s="379">
        <f>IF(ISBLANK(INDEX('Policy Characteristics'!H:H,MATCH($C501,'Policy Characteristics'!$C:$C,0))),"",INDEX('Policy Characteristics'!H:H,MATCH($C501,'Policy Characteristics'!$C:$C,0)))</f>
        <v>0.01</v>
      </c>
      <c r="O501" s="357" t="str">
        <f>IF(ISBLANK(INDEX('Policy Characteristics'!I:I,MATCH($C501,'Policy Characteristics'!$C:$C,0))),"",INDEX('Policy Characteristics'!I:I,MATCH($C501,'Policy Characteristics'!$C:$C,0)))</f>
        <v>% of fuel shifted</v>
      </c>
      <c r="P501" s="357" t="str">
        <f>IF(ISBLANK(INDEX('Policy Characteristics'!J:J,MATCH($C501,'Policy Characteristics'!$C:$C,0))),"",INDEX('Policy Characteristics'!J:J,MATCH($C501,'Policy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1" s="357" t="str">
        <f>IF(ISBLANK(INDEX('Policy Characteristics'!K:K,MATCH($C501,'Policy Characteristics'!$C:$C,0))),"",INDEX('Policy Characteristics'!K:K,MATCH($C501,'Policy Characteristics'!$C:$C,0)))</f>
        <v>industry-ag-main.html#fuel-switching</v>
      </c>
      <c r="R501" s="357" t="str">
        <f>IF(ISBLANK(INDEX('Policy Characteristics'!L:L,MATCH($C501,'Policy Characteristics'!$C:$C,0))),"",INDEX('Policy Characteristics'!L:L,MATCH($C501,'Policy Characteristics'!$C:$C,0)))</f>
        <v>industry-elec-and-hydrogen.html</v>
      </c>
    </row>
    <row r="502" spans="1:18" x14ac:dyDescent="0.35">
      <c r="A502" s="357" t="str">
        <f>IF(ISBLANK(INDEX('Policy Characteristics'!A:A,MATCH($C502,'Policy Characteristics'!$C:$C,0))),"",INDEX('Policy Characteristics'!A:A,MATCH($C502,'Policy Characteristics'!$C:$C,0)))</f>
        <v>Industry</v>
      </c>
      <c r="B502" s="357" t="str">
        <f>IF(ISBLANK(INDEX('Policy Characteristics'!B:B,MATCH($C502,'Policy Characteristics'!$C:$C,0))),"",INDEX('Policy Characteristics'!B:B,MATCH($C502,'Policy Characteristics'!$C:$C,0)))</f>
        <v>Electrification + Hydrogen (Med &amp; High Temp)</v>
      </c>
      <c r="C502" s="361" t="str">
        <f t="shared" ref="C502:C547" si="33">C$467</f>
        <v>Fraction of Med and High Temp Industrial Heat Shifted to Other Fuels</v>
      </c>
      <c r="D502" s="9" t="s">
        <v>3195</v>
      </c>
      <c r="E502" s="53" t="s">
        <v>2453</v>
      </c>
      <c r="F502" s="194" t="s">
        <v>3159</v>
      </c>
      <c r="G502" s="53" t="s">
        <v>3224</v>
      </c>
      <c r="H502" s="54">
        <v>1243</v>
      </c>
      <c r="I502" s="53" t="s">
        <v>45</v>
      </c>
      <c r="J502" s="359" t="str">
        <f>IF(ISBLANK(INDEX('Policy Characteristics'!D:D,MATCH($C502,'Policy Characteristics'!$C:$C,0))),"",INDEX('Policy Characteristics'!D:D,MATCH($C502,'Policy Characteristics'!$C:$C,0)))</f>
        <v>Electrification + Hydrogen</v>
      </c>
      <c r="K502" s="357" t="str">
        <f>IF(ISBLANK(INDEX('Policy Characteristics'!E:E,MATCH($C502,'Policy Characteristics'!$C:$C,0))),"",INDEX('Policy Characteristics'!E:E,MATCH($C502,'Policy Characteristics'!$C:$C,0)))</f>
        <v>indst med and high temp fuel type shifting</v>
      </c>
      <c r="L502" s="379">
        <f>IF(ISBLANK(INDEX('Policy Characteristics'!F:F,MATCH($C502,'Policy Characteristics'!$C:$C,0))),"",INDEX('Policy Characteristics'!F:F,MATCH($C502,'Policy Characteristics'!$C:$C,0)))</f>
        <v>0</v>
      </c>
      <c r="M502" s="379">
        <f>IF(ISBLANK(INDEX('Policy Characteristics'!G:G,MATCH($C502,'Policy Characteristics'!$C:$C,0))),"",INDEX('Policy Characteristics'!G:G,MATCH($C502,'Policy Characteristics'!$C:$C,0)))</f>
        <v>1</v>
      </c>
      <c r="N502" s="379">
        <f>IF(ISBLANK(INDEX('Policy Characteristics'!H:H,MATCH($C502,'Policy Characteristics'!$C:$C,0))),"",INDEX('Policy Characteristics'!H:H,MATCH($C502,'Policy Characteristics'!$C:$C,0)))</f>
        <v>0.01</v>
      </c>
      <c r="O502" s="357" t="str">
        <f>IF(ISBLANK(INDEX('Policy Characteristics'!I:I,MATCH($C502,'Policy Characteristics'!$C:$C,0))),"",INDEX('Policy Characteristics'!I:I,MATCH($C502,'Policy Characteristics'!$C:$C,0)))</f>
        <v>% of fuel shifted</v>
      </c>
      <c r="P502" s="357" t="str">
        <f>IF(ISBLANK(INDEX('Policy Characteristics'!J:J,MATCH($C502,'Policy Characteristics'!$C:$C,0))),"",INDEX('Policy Characteristics'!J:J,MATCH($C502,'Policy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2" s="357" t="str">
        <f>IF(ISBLANK(INDEX('Policy Characteristics'!K:K,MATCH($C502,'Policy Characteristics'!$C:$C,0))),"",INDEX('Policy Characteristics'!K:K,MATCH($C502,'Policy Characteristics'!$C:$C,0)))</f>
        <v>industry-ag-main.html#fuel-switching</v>
      </c>
      <c r="R502" s="357" t="str">
        <f>IF(ISBLANK(INDEX('Policy Characteristics'!L:L,MATCH($C502,'Policy Characteristics'!$C:$C,0))),"",INDEX('Policy Characteristics'!L:L,MATCH($C502,'Policy Characteristics'!$C:$C,0)))</f>
        <v>industry-elec-and-hydrogen.html</v>
      </c>
    </row>
    <row r="503" spans="1:18" x14ac:dyDescent="0.35">
      <c r="A503" s="357" t="str">
        <f>IF(ISBLANK(INDEX('Policy Characteristics'!A:A,MATCH($C503,'Policy Characteristics'!$C:$C,0))),"",INDEX('Policy Characteristics'!A:A,MATCH($C503,'Policy Characteristics'!$C:$C,0)))</f>
        <v>Industry</v>
      </c>
      <c r="B503" s="357" t="str">
        <f>IF(ISBLANK(INDEX('Policy Characteristics'!B:B,MATCH($C503,'Policy Characteristics'!$C:$C,0))),"",INDEX('Policy Characteristics'!B:B,MATCH($C503,'Policy Characteristics'!$C:$C,0)))</f>
        <v>Electrification + Hydrogen (Med &amp; High Temp)</v>
      </c>
      <c r="C503" s="361" t="str">
        <f t="shared" si="33"/>
        <v>Fraction of Med and High Temp Industrial Heat Shifted to Other Fuels</v>
      </c>
      <c r="D503" s="9" t="s">
        <v>3195</v>
      </c>
      <c r="E503" s="53" t="s">
        <v>2799</v>
      </c>
      <c r="F503" s="194" t="s">
        <v>3159</v>
      </c>
      <c r="G503" s="53" t="s">
        <v>3225</v>
      </c>
      <c r="H503" s="54">
        <v>1244</v>
      </c>
      <c r="I503" s="53" t="s">
        <v>45</v>
      </c>
      <c r="J503" s="359" t="str">
        <f>IF(ISBLANK(INDEX('Policy Characteristics'!D:D,MATCH($C503,'Policy Characteristics'!$C:$C,0))),"",INDEX('Policy Characteristics'!D:D,MATCH($C503,'Policy Characteristics'!$C:$C,0)))</f>
        <v>Electrification + Hydrogen</v>
      </c>
      <c r="K503" s="357" t="str">
        <f>IF(ISBLANK(INDEX('Policy Characteristics'!E:E,MATCH($C503,'Policy Characteristics'!$C:$C,0))),"",INDEX('Policy Characteristics'!E:E,MATCH($C503,'Policy Characteristics'!$C:$C,0)))</f>
        <v>indst med and high temp fuel type shifting</v>
      </c>
      <c r="L503" s="379">
        <f>IF(ISBLANK(INDEX('Policy Characteristics'!F:F,MATCH($C503,'Policy Characteristics'!$C:$C,0))),"",INDEX('Policy Characteristics'!F:F,MATCH($C503,'Policy Characteristics'!$C:$C,0)))</f>
        <v>0</v>
      </c>
      <c r="M503" s="379">
        <f>IF(ISBLANK(INDEX('Policy Characteristics'!G:G,MATCH($C503,'Policy Characteristics'!$C:$C,0))),"",INDEX('Policy Characteristics'!G:G,MATCH($C503,'Policy Characteristics'!$C:$C,0)))</f>
        <v>1</v>
      </c>
      <c r="N503" s="379">
        <f>IF(ISBLANK(INDEX('Policy Characteristics'!H:H,MATCH($C503,'Policy Characteristics'!$C:$C,0))),"",INDEX('Policy Characteristics'!H:H,MATCH($C503,'Policy Characteristics'!$C:$C,0)))</f>
        <v>0.01</v>
      </c>
      <c r="O503" s="357" t="str">
        <f>IF(ISBLANK(INDEX('Policy Characteristics'!I:I,MATCH($C503,'Policy Characteristics'!$C:$C,0))),"",INDEX('Policy Characteristics'!I:I,MATCH($C503,'Policy Characteristics'!$C:$C,0)))</f>
        <v>% of fuel shifted</v>
      </c>
      <c r="P503" s="357" t="str">
        <f>IF(ISBLANK(INDEX('Policy Characteristics'!J:J,MATCH($C503,'Policy Characteristics'!$C:$C,0))),"",INDEX('Policy Characteristics'!J:J,MATCH($C503,'Policy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3" s="357" t="str">
        <f>IF(ISBLANK(INDEX('Policy Characteristics'!K:K,MATCH($C503,'Policy Characteristics'!$C:$C,0))),"",INDEX('Policy Characteristics'!K:K,MATCH($C503,'Policy Characteristics'!$C:$C,0)))</f>
        <v>industry-ag-main.html#fuel-switching</v>
      </c>
      <c r="R503" s="357" t="str">
        <f>IF(ISBLANK(INDEX('Policy Characteristics'!L:L,MATCH($C503,'Policy Characteristics'!$C:$C,0))),"",INDEX('Policy Characteristics'!L:L,MATCH($C503,'Policy Characteristics'!$C:$C,0)))</f>
        <v>industry-elec-and-hydrogen.html</v>
      </c>
    </row>
    <row r="504" spans="1:18" x14ac:dyDescent="0.35">
      <c r="A504" s="357" t="str">
        <f>IF(ISBLANK(INDEX('Policy Characteristics'!A:A,MATCH($C504,'Policy Characteristics'!$C:$C,0))),"",INDEX('Policy Characteristics'!A:A,MATCH($C504,'Policy Characteristics'!$C:$C,0)))</f>
        <v>Industry</v>
      </c>
      <c r="B504" s="357" t="str">
        <f>IF(ISBLANK(INDEX('Policy Characteristics'!B:B,MATCH($C504,'Policy Characteristics'!$C:$C,0))),"",INDEX('Policy Characteristics'!B:B,MATCH($C504,'Policy Characteristics'!$C:$C,0)))</f>
        <v>Electrification + Hydrogen (Med &amp; High Temp)</v>
      </c>
      <c r="C504" s="361" t="str">
        <f t="shared" si="33"/>
        <v>Fraction of Med and High Temp Industrial Heat Shifted to Other Fuels</v>
      </c>
      <c r="D504" s="9" t="s">
        <v>3195</v>
      </c>
      <c r="E504" s="53" t="s">
        <v>2800</v>
      </c>
      <c r="F504" s="194" t="s">
        <v>3159</v>
      </c>
      <c r="G504" s="53" t="s">
        <v>3226</v>
      </c>
      <c r="H504" s="54">
        <v>1245</v>
      </c>
      <c r="I504" s="53" t="s">
        <v>45</v>
      </c>
      <c r="J504" s="359" t="str">
        <f>IF(ISBLANK(INDEX('Policy Characteristics'!D:D,MATCH($C504,'Policy Characteristics'!$C:$C,0))),"",INDEX('Policy Characteristics'!D:D,MATCH($C504,'Policy Characteristics'!$C:$C,0)))</f>
        <v>Electrification + Hydrogen</v>
      </c>
      <c r="K504" s="357" t="str">
        <f>IF(ISBLANK(INDEX('Policy Characteristics'!E:E,MATCH($C504,'Policy Characteristics'!$C:$C,0))),"",INDEX('Policy Characteristics'!E:E,MATCH($C504,'Policy Characteristics'!$C:$C,0)))</f>
        <v>indst med and high temp fuel type shifting</v>
      </c>
      <c r="L504" s="379">
        <f>IF(ISBLANK(INDEX('Policy Characteristics'!F:F,MATCH($C504,'Policy Characteristics'!$C:$C,0))),"",INDEX('Policy Characteristics'!F:F,MATCH($C504,'Policy Characteristics'!$C:$C,0)))</f>
        <v>0</v>
      </c>
      <c r="M504" s="379">
        <f>IF(ISBLANK(INDEX('Policy Characteristics'!G:G,MATCH($C504,'Policy Characteristics'!$C:$C,0))),"",INDEX('Policy Characteristics'!G:G,MATCH($C504,'Policy Characteristics'!$C:$C,0)))</f>
        <v>1</v>
      </c>
      <c r="N504" s="379">
        <f>IF(ISBLANK(INDEX('Policy Characteristics'!H:H,MATCH($C504,'Policy Characteristics'!$C:$C,0))),"",INDEX('Policy Characteristics'!H:H,MATCH($C504,'Policy Characteristics'!$C:$C,0)))</f>
        <v>0.01</v>
      </c>
      <c r="O504" s="357" t="str">
        <f>IF(ISBLANK(INDEX('Policy Characteristics'!I:I,MATCH($C504,'Policy Characteristics'!$C:$C,0))),"",INDEX('Policy Characteristics'!I:I,MATCH($C504,'Policy Characteristics'!$C:$C,0)))</f>
        <v>% of fuel shifted</v>
      </c>
      <c r="P504" s="357" t="str">
        <f>IF(ISBLANK(INDEX('Policy Characteristics'!J:J,MATCH($C504,'Policy Characteristics'!$C:$C,0))),"",INDEX('Policy Characteristics'!J:J,MATCH($C504,'Policy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4" s="357" t="str">
        <f>IF(ISBLANK(INDEX('Policy Characteristics'!K:K,MATCH($C504,'Policy Characteristics'!$C:$C,0))),"",INDEX('Policy Characteristics'!K:K,MATCH($C504,'Policy Characteristics'!$C:$C,0)))</f>
        <v>industry-ag-main.html#fuel-switching</v>
      </c>
      <c r="R504" s="357" t="str">
        <f>IF(ISBLANK(INDEX('Policy Characteristics'!L:L,MATCH($C504,'Policy Characteristics'!$C:$C,0))),"",INDEX('Policy Characteristics'!L:L,MATCH($C504,'Policy Characteristics'!$C:$C,0)))</f>
        <v>industry-elec-and-hydrogen.html</v>
      </c>
    </row>
    <row r="505" spans="1:18" x14ac:dyDescent="0.35">
      <c r="A505" s="357" t="str">
        <f>IF(ISBLANK(INDEX('Policy Characteristics'!A:A,MATCH($C505,'Policy Characteristics'!$C:$C,0))),"",INDEX('Policy Characteristics'!A:A,MATCH($C505,'Policy Characteristics'!$C:$C,0)))</f>
        <v>Industry</v>
      </c>
      <c r="B505" s="357" t="str">
        <f>IF(ISBLANK(INDEX('Policy Characteristics'!B:B,MATCH($C505,'Policy Characteristics'!$C:$C,0))),"",INDEX('Policy Characteristics'!B:B,MATCH($C505,'Policy Characteristics'!$C:$C,0)))</f>
        <v>Electrification + Hydrogen (Med &amp; High Temp)</v>
      </c>
      <c r="C505" s="361" t="str">
        <f t="shared" si="33"/>
        <v>Fraction of Med and High Temp Industrial Heat Shifted to Other Fuels</v>
      </c>
      <c r="D505" s="9" t="s">
        <v>3195</v>
      </c>
      <c r="E505" s="53" t="s">
        <v>2801</v>
      </c>
      <c r="F505" s="194" t="s">
        <v>3159</v>
      </c>
      <c r="G505" s="53" t="s">
        <v>3227</v>
      </c>
      <c r="H505" s="54">
        <v>1246</v>
      </c>
      <c r="I505" s="53" t="s">
        <v>45</v>
      </c>
      <c r="J505" s="359" t="str">
        <f>IF(ISBLANK(INDEX('Policy Characteristics'!D:D,MATCH($C505,'Policy Characteristics'!$C:$C,0))),"",INDEX('Policy Characteristics'!D:D,MATCH($C505,'Policy Characteristics'!$C:$C,0)))</f>
        <v>Electrification + Hydrogen</v>
      </c>
      <c r="K505" s="357" t="str">
        <f>IF(ISBLANK(INDEX('Policy Characteristics'!E:E,MATCH($C505,'Policy Characteristics'!$C:$C,0))),"",INDEX('Policy Characteristics'!E:E,MATCH($C505,'Policy Characteristics'!$C:$C,0)))</f>
        <v>indst med and high temp fuel type shifting</v>
      </c>
      <c r="L505" s="379">
        <f>IF(ISBLANK(INDEX('Policy Characteristics'!F:F,MATCH($C505,'Policy Characteristics'!$C:$C,0))),"",INDEX('Policy Characteristics'!F:F,MATCH($C505,'Policy Characteristics'!$C:$C,0)))</f>
        <v>0</v>
      </c>
      <c r="M505" s="379">
        <f>IF(ISBLANK(INDEX('Policy Characteristics'!G:G,MATCH($C505,'Policy Characteristics'!$C:$C,0))),"",INDEX('Policy Characteristics'!G:G,MATCH($C505,'Policy Characteristics'!$C:$C,0)))</f>
        <v>1</v>
      </c>
      <c r="N505" s="379">
        <f>IF(ISBLANK(INDEX('Policy Characteristics'!H:H,MATCH($C505,'Policy Characteristics'!$C:$C,0))),"",INDEX('Policy Characteristics'!H:H,MATCH($C505,'Policy Characteristics'!$C:$C,0)))</f>
        <v>0.01</v>
      </c>
      <c r="O505" s="357" t="str">
        <f>IF(ISBLANK(INDEX('Policy Characteristics'!I:I,MATCH($C505,'Policy Characteristics'!$C:$C,0))),"",INDEX('Policy Characteristics'!I:I,MATCH($C505,'Policy Characteristics'!$C:$C,0)))</f>
        <v>% of fuel shifted</v>
      </c>
      <c r="P505" s="357" t="str">
        <f>IF(ISBLANK(INDEX('Policy Characteristics'!J:J,MATCH($C505,'Policy Characteristics'!$C:$C,0))),"",INDEX('Policy Characteristics'!J:J,MATCH($C505,'Policy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5" s="357" t="str">
        <f>IF(ISBLANK(INDEX('Policy Characteristics'!K:K,MATCH($C505,'Policy Characteristics'!$C:$C,0))),"",INDEX('Policy Characteristics'!K:K,MATCH($C505,'Policy Characteristics'!$C:$C,0)))</f>
        <v>industry-ag-main.html#fuel-switching</v>
      </c>
      <c r="R505" s="357" t="str">
        <f>IF(ISBLANK(INDEX('Policy Characteristics'!L:L,MATCH($C505,'Policy Characteristics'!$C:$C,0))),"",INDEX('Policy Characteristics'!L:L,MATCH($C505,'Policy Characteristics'!$C:$C,0)))</f>
        <v>industry-elec-and-hydrogen.html</v>
      </c>
    </row>
    <row r="506" spans="1:18" x14ac:dyDescent="0.35">
      <c r="A506" s="357" t="str">
        <f>IF(ISBLANK(INDEX('Policy Characteristics'!A:A,MATCH($C506,'Policy Characteristics'!$C:$C,0))),"",INDEX('Policy Characteristics'!A:A,MATCH($C506,'Policy Characteristics'!$C:$C,0)))</f>
        <v>Industry</v>
      </c>
      <c r="B506" s="357" t="str">
        <f>IF(ISBLANK(INDEX('Policy Characteristics'!B:B,MATCH($C506,'Policy Characteristics'!$C:$C,0))),"",INDEX('Policy Characteristics'!B:B,MATCH($C506,'Policy Characteristics'!$C:$C,0)))</f>
        <v>Electrification + Hydrogen (Med &amp; High Temp)</v>
      </c>
      <c r="C506" s="361" t="str">
        <f t="shared" si="33"/>
        <v>Fraction of Med and High Temp Industrial Heat Shifted to Other Fuels</v>
      </c>
      <c r="D506" s="9" t="s">
        <v>3195</v>
      </c>
      <c r="E506" s="53" t="s">
        <v>2798</v>
      </c>
      <c r="F506" s="194" t="s">
        <v>3159</v>
      </c>
      <c r="G506" s="53" t="s">
        <v>3228</v>
      </c>
      <c r="H506" s="54">
        <v>1247</v>
      </c>
      <c r="I506" s="53" t="s">
        <v>44</v>
      </c>
      <c r="J506" s="359" t="str">
        <f>IF(ISBLANK(INDEX('Policy Characteristics'!D:D,MATCH($C506,'Policy Characteristics'!$C:$C,0))),"",INDEX('Policy Characteristics'!D:D,MATCH($C506,'Policy Characteristics'!$C:$C,0)))</f>
        <v>Electrification + Hydrogen</v>
      </c>
      <c r="K506" s="357" t="str">
        <f>IF(ISBLANK(INDEX('Policy Characteristics'!E:E,MATCH($C506,'Policy Characteristics'!$C:$C,0))),"",INDEX('Policy Characteristics'!E:E,MATCH($C506,'Policy Characteristics'!$C:$C,0)))</f>
        <v>indst med and high temp fuel type shifting</v>
      </c>
      <c r="L506" s="379">
        <f>IF(ISBLANK(INDEX('Policy Characteristics'!F:F,MATCH($C506,'Policy Characteristics'!$C:$C,0))),"",INDEX('Policy Characteristics'!F:F,MATCH($C506,'Policy Characteristics'!$C:$C,0)))</f>
        <v>0</v>
      </c>
      <c r="M506" s="379">
        <f>IF(ISBLANK(INDEX('Policy Characteristics'!G:G,MATCH($C506,'Policy Characteristics'!$C:$C,0))),"",INDEX('Policy Characteristics'!G:G,MATCH($C506,'Policy Characteristics'!$C:$C,0)))</f>
        <v>1</v>
      </c>
      <c r="N506" s="379">
        <f>IF(ISBLANK(INDEX('Policy Characteristics'!H:H,MATCH($C506,'Policy Characteristics'!$C:$C,0))),"",INDEX('Policy Characteristics'!H:H,MATCH($C506,'Policy Characteristics'!$C:$C,0)))</f>
        <v>0.01</v>
      </c>
      <c r="O506" s="357" t="str">
        <f>IF(ISBLANK(INDEX('Policy Characteristics'!I:I,MATCH($C506,'Policy Characteristics'!$C:$C,0))),"",INDEX('Policy Characteristics'!I:I,MATCH($C506,'Policy Characteristics'!$C:$C,0)))</f>
        <v>% of fuel shifted</v>
      </c>
      <c r="P506" s="357" t="str">
        <f>IF(ISBLANK(INDEX('Policy Characteristics'!J:J,MATCH($C506,'Policy Characteristics'!$C:$C,0))),"",INDEX('Policy Characteristics'!J:J,MATCH($C506,'Policy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6" s="357" t="str">
        <f>IF(ISBLANK(INDEX('Policy Characteristics'!K:K,MATCH($C506,'Policy Characteristics'!$C:$C,0))),"",INDEX('Policy Characteristics'!K:K,MATCH($C506,'Policy Characteristics'!$C:$C,0)))</f>
        <v>industry-ag-main.html#fuel-switching</v>
      </c>
      <c r="R506" s="357" t="str">
        <f>IF(ISBLANK(INDEX('Policy Characteristics'!L:L,MATCH($C506,'Policy Characteristics'!$C:$C,0))),"",INDEX('Policy Characteristics'!L:L,MATCH($C506,'Policy Characteristics'!$C:$C,0)))</f>
        <v>industry-elec-and-hydrogen.html</v>
      </c>
    </row>
    <row r="507" spans="1:18" x14ac:dyDescent="0.35">
      <c r="A507" s="357" t="str">
        <f>IF(ISBLANK(INDEX('Policy Characteristics'!A:A,MATCH($C507,'Policy Characteristics'!$C:$C,0))),"",INDEX('Policy Characteristics'!A:A,MATCH($C507,'Policy Characteristics'!$C:$C,0)))</f>
        <v>Industry</v>
      </c>
      <c r="B507" s="357" t="str">
        <f>IF(ISBLANK(INDEX('Policy Characteristics'!B:B,MATCH($C507,'Policy Characteristics'!$C:$C,0))),"",INDEX('Policy Characteristics'!B:B,MATCH($C507,'Policy Characteristics'!$C:$C,0)))</f>
        <v>Electrification + Hydrogen (Med &amp; High Temp)</v>
      </c>
      <c r="C507" s="361" t="str">
        <f t="shared" si="33"/>
        <v>Fraction of Med and High Temp Industrial Heat Shifted to Other Fuels</v>
      </c>
      <c r="D507" s="9" t="s">
        <v>3196</v>
      </c>
      <c r="E507" s="53" t="s">
        <v>2448</v>
      </c>
      <c r="F507" s="194" t="s">
        <v>3160</v>
      </c>
      <c r="G507" s="53" t="s">
        <v>3219</v>
      </c>
      <c r="H507" s="54">
        <v>1248</v>
      </c>
      <c r="I507" s="53" t="s">
        <v>44</v>
      </c>
      <c r="J507" s="359" t="str">
        <f>IF(ISBLANK(INDEX('Policy Characteristics'!D:D,MATCH($C507,'Policy Characteristics'!$C:$C,0))),"",INDEX('Policy Characteristics'!D:D,MATCH($C507,'Policy Characteristics'!$C:$C,0)))</f>
        <v>Electrification + Hydrogen</v>
      </c>
      <c r="K507" s="357" t="str">
        <f>IF(ISBLANK(INDEX('Policy Characteristics'!E:E,MATCH($C507,'Policy Characteristics'!$C:$C,0))),"",INDEX('Policy Characteristics'!E:E,MATCH($C507,'Policy Characteristics'!$C:$C,0)))</f>
        <v>indst med and high temp fuel type shifting</v>
      </c>
      <c r="L507" s="379">
        <f>IF(ISBLANK(INDEX('Policy Characteristics'!F:F,MATCH($C507,'Policy Characteristics'!$C:$C,0))),"",INDEX('Policy Characteristics'!F:F,MATCH($C507,'Policy Characteristics'!$C:$C,0)))</f>
        <v>0</v>
      </c>
      <c r="M507" s="379">
        <f>IF(ISBLANK(INDEX('Policy Characteristics'!G:G,MATCH($C507,'Policy Characteristics'!$C:$C,0))),"",INDEX('Policy Characteristics'!G:G,MATCH($C507,'Policy Characteristics'!$C:$C,0)))</f>
        <v>1</v>
      </c>
      <c r="N507" s="379">
        <f>IF(ISBLANK(INDEX('Policy Characteristics'!H:H,MATCH($C507,'Policy Characteristics'!$C:$C,0))),"",INDEX('Policy Characteristics'!H:H,MATCH($C507,'Policy Characteristics'!$C:$C,0)))</f>
        <v>0.01</v>
      </c>
      <c r="O507" s="357" t="str">
        <f>IF(ISBLANK(INDEX('Policy Characteristics'!I:I,MATCH($C507,'Policy Characteristics'!$C:$C,0))),"",INDEX('Policy Characteristics'!I:I,MATCH($C507,'Policy Characteristics'!$C:$C,0)))</f>
        <v>% of fuel shifted</v>
      </c>
      <c r="P507" s="357" t="str">
        <f>IF(ISBLANK(INDEX('Policy Characteristics'!J:J,MATCH($C507,'Policy Characteristics'!$C:$C,0))),"",INDEX('Policy Characteristics'!J:J,MATCH($C507,'Policy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7" s="357" t="str">
        <f>IF(ISBLANK(INDEX('Policy Characteristics'!K:K,MATCH($C507,'Policy Characteristics'!$C:$C,0))),"",INDEX('Policy Characteristics'!K:K,MATCH($C507,'Policy Characteristics'!$C:$C,0)))</f>
        <v>industry-ag-main.html#fuel-switching</v>
      </c>
      <c r="R507" s="357" t="str">
        <f>IF(ISBLANK(INDEX('Policy Characteristics'!L:L,MATCH($C507,'Policy Characteristics'!$C:$C,0))),"",INDEX('Policy Characteristics'!L:L,MATCH($C507,'Policy Characteristics'!$C:$C,0)))</f>
        <v>industry-elec-and-hydrogen.html</v>
      </c>
    </row>
    <row r="508" spans="1:18" x14ac:dyDescent="0.35">
      <c r="A508" s="357" t="str">
        <f>IF(ISBLANK(INDEX('Policy Characteristics'!A:A,MATCH($C508,'Policy Characteristics'!$C:$C,0))),"",INDEX('Policy Characteristics'!A:A,MATCH($C508,'Policy Characteristics'!$C:$C,0)))</f>
        <v>Industry</v>
      </c>
      <c r="B508" s="357" t="str">
        <f>IF(ISBLANK(INDEX('Policy Characteristics'!B:B,MATCH($C508,'Policy Characteristics'!$C:$C,0))),"",INDEX('Policy Characteristics'!B:B,MATCH($C508,'Policy Characteristics'!$C:$C,0)))</f>
        <v>Electrification + Hydrogen (Med &amp; High Temp)</v>
      </c>
      <c r="C508" s="361" t="str">
        <f t="shared" si="33"/>
        <v>Fraction of Med and High Temp Industrial Heat Shifted to Other Fuels</v>
      </c>
      <c r="D508" s="9" t="s">
        <v>3196</v>
      </c>
      <c r="E508" s="53" t="s">
        <v>2449</v>
      </c>
      <c r="F508" s="194" t="s">
        <v>3160</v>
      </c>
      <c r="G508" s="53" t="s">
        <v>3220</v>
      </c>
      <c r="H508" s="54">
        <v>1249</v>
      </c>
      <c r="I508" s="53" t="s">
        <v>45</v>
      </c>
      <c r="J508" s="359" t="str">
        <f>IF(ISBLANK(INDEX('Policy Characteristics'!D:D,MATCH($C508,'Policy Characteristics'!$C:$C,0))),"",INDEX('Policy Characteristics'!D:D,MATCH($C508,'Policy Characteristics'!$C:$C,0)))</f>
        <v>Electrification + Hydrogen</v>
      </c>
      <c r="K508" s="357" t="str">
        <f>IF(ISBLANK(INDEX('Policy Characteristics'!E:E,MATCH($C508,'Policy Characteristics'!$C:$C,0))),"",INDEX('Policy Characteristics'!E:E,MATCH($C508,'Policy Characteristics'!$C:$C,0)))</f>
        <v>indst med and high temp fuel type shifting</v>
      </c>
      <c r="L508" s="379">
        <f>IF(ISBLANK(INDEX('Policy Characteristics'!F:F,MATCH($C508,'Policy Characteristics'!$C:$C,0))),"",INDEX('Policy Characteristics'!F:F,MATCH($C508,'Policy Characteristics'!$C:$C,0)))</f>
        <v>0</v>
      </c>
      <c r="M508" s="379">
        <f>IF(ISBLANK(INDEX('Policy Characteristics'!G:G,MATCH($C508,'Policy Characteristics'!$C:$C,0))),"",INDEX('Policy Characteristics'!G:G,MATCH($C508,'Policy Characteristics'!$C:$C,0)))</f>
        <v>1</v>
      </c>
      <c r="N508" s="379">
        <f>IF(ISBLANK(INDEX('Policy Characteristics'!H:H,MATCH($C508,'Policy Characteristics'!$C:$C,0))),"",INDEX('Policy Characteristics'!H:H,MATCH($C508,'Policy Characteristics'!$C:$C,0)))</f>
        <v>0.01</v>
      </c>
      <c r="O508" s="357" t="str">
        <f>IF(ISBLANK(INDEX('Policy Characteristics'!I:I,MATCH($C508,'Policy Characteristics'!$C:$C,0))),"",INDEX('Policy Characteristics'!I:I,MATCH($C508,'Policy Characteristics'!$C:$C,0)))</f>
        <v>% of fuel shifted</v>
      </c>
      <c r="P508" s="357" t="str">
        <f>IF(ISBLANK(INDEX('Policy Characteristics'!J:J,MATCH($C508,'Policy Characteristics'!$C:$C,0))),"",INDEX('Policy Characteristics'!J:J,MATCH($C508,'Policy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8" s="357" t="str">
        <f>IF(ISBLANK(INDEX('Policy Characteristics'!K:K,MATCH($C508,'Policy Characteristics'!$C:$C,0))),"",INDEX('Policy Characteristics'!K:K,MATCH($C508,'Policy Characteristics'!$C:$C,0)))</f>
        <v>industry-ag-main.html#fuel-switching</v>
      </c>
      <c r="R508" s="357" t="str">
        <f>IF(ISBLANK(INDEX('Policy Characteristics'!L:L,MATCH($C508,'Policy Characteristics'!$C:$C,0))),"",INDEX('Policy Characteristics'!L:L,MATCH($C508,'Policy Characteristics'!$C:$C,0)))</f>
        <v>industry-elec-and-hydrogen.html</v>
      </c>
    </row>
    <row r="509" spans="1:18" x14ac:dyDescent="0.35">
      <c r="A509" s="357" t="str">
        <f>IF(ISBLANK(INDEX('Policy Characteristics'!A:A,MATCH($C509,'Policy Characteristics'!$C:$C,0))),"",INDEX('Policy Characteristics'!A:A,MATCH($C509,'Policy Characteristics'!$C:$C,0)))</f>
        <v>Industry</v>
      </c>
      <c r="B509" s="357" t="str">
        <f>IF(ISBLANK(INDEX('Policy Characteristics'!B:B,MATCH($C509,'Policy Characteristics'!$C:$C,0))),"",INDEX('Policy Characteristics'!B:B,MATCH($C509,'Policy Characteristics'!$C:$C,0)))</f>
        <v>Electrification + Hydrogen (Med &amp; High Temp)</v>
      </c>
      <c r="C509" s="361" t="str">
        <f t="shared" si="33"/>
        <v>Fraction of Med and High Temp Industrial Heat Shifted to Other Fuels</v>
      </c>
      <c r="D509" s="9" t="s">
        <v>3196</v>
      </c>
      <c r="E509" s="53" t="s">
        <v>2450</v>
      </c>
      <c r="F509" s="194" t="s">
        <v>3160</v>
      </c>
      <c r="G509" s="53" t="s">
        <v>3221</v>
      </c>
      <c r="H509" s="54">
        <v>1250</v>
      </c>
      <c r="I509" s="53" t="s">
        <v>45</v>
      </c>
      <c r="J509" s="359" t="str">
        <f>IF(ISBLANK(INDEX('Policy Characteristics'!D:D,MATCH($C509,'Policy Characteristics'!$C:$C,0))),"",INDEX('Policy Characteristics'!D:D,MATCH($C509,'Policy Characteristics'!$C:$C,0)))</f>
        <v>Electrification + Hydrogen</v>
      </c>
      <c r="K509" s="357" t="str">
        <f>IF(ISBLANK(INDEX('Policy Characteristics'!E:E,MATCH($C509,'Policy Characteristics'!$C:$C,0))),"",INDEX('Policy Characteristics'!E:E,MATCH($C509,'Policy Characteristics'!$C:$C,0)))</f>
        <v>indst med and high temp fuel type shifting</v>
      </c>
      <c r="L509" s="379">
        <f>IF(ISBLANK(INDEX('Policy Characteristics'!F:F,MATCH($C509,'Policy Characteristics'!$C:$C,0))),"",INDEX('Policy Characteristics'!F:F,MATCH($C509,'Policy Characteristics'!$C:$C,0)))</f>
        <v>0</v>
      </c>
      <c r="M509" s="379">
        <f>IF(ISBLANK(INDEX('Policy Characteristics'!G:G,MATCH($C509,'Policy Characteristics'!$C:$C,0))),"",INDEX('Policy Characteristics'!G:G,MATCH($C509,'Policy Characteristics'!$C:$C,0)))</f>
        <v>1</v>
      </c>
      <c r="N509" s="379">
        <f>IF(ISBLANK(INDEX('Policy Characteristics'!H:H,MATCH($C509,'Policy Characteristics'!$C:$C,0))),"",INDEX('Policy Characteristics'!H:H,MATCH($C509,'Policy Characteristics'!$C:$C,0)))</f>
        <v>0.01</v>
      </c>
      <c r="O509" s="357" t="str">
        <f>IF(ISBLANK(INDEX('Policy Characteristics'!I:I,MATCH($C509,'Policy Characteristics'!$C:$C,0))),"",INDEX('Policy Characteristics'!I:I,MATCH($C509,'Policy Characteristics'!$C:$C,0)))</f>
        <v>% of fuel shifted</v>
      </c>
      <c r="P509" s="357" t="str">
        <f>IF(ISBLANK(INDEX('Policy Characteristics'!J:J,MATCH($C509,'Policy Characteristics'!$C:$C,0))),"",INDEX('Policy Characteristics'!J:J,MATCH($C509,'Policy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9" s="357" t="str">
        <f>IF(ISBLANK(INDEX('Policy Characteristics'!K:K,MATCH($C509,'Policy Characteristics'!$C:$C,0))),"",INDEX('Policy Characteristics'!K:K,MATCH($C509,'Policy Characteristics'!$C:$C,0)))</f>
        <v>industry-ag-main.html#fuel-switching</v>
      </c>
      <c r="R509" s="357" t="str">
        <f>IF(ISBLANK(INDEX('Policy Characteristics'!L:L,MATCH($C509,'Policy Characteristics'!$C:$C,0))),"",INDEX('Policy Characteristics'!L:L,MATCH($C509,'Policy Characteristics'!$C:$C,0)))</f>
        <v>industry-elec-and-hydrogen.html</v>
      </c>
    </row>
    <row r="510" spans="1:18" x14ac:dyDescent="0.35">
      <c r="A510" s="357" t="str">
        <f>IF(ISBLANK(INDEX('Policy Characteristics'!A:A,MATCH($C510,'Policy Characteristics'!$C:$C,0))),"",INDEX('Policy Characteristics'!A:A,MATCH($C510,'Policy Characteristics'!$C:$C,0)))</f>
        <v>Industry</v>
      </c>
      <c r="B510" s="357" t="str">
        <f>IF(ISBLANK(INDEX('Policy Characteristics'!B:B,MATCH($C510,'Policy Characteristics'!$C:$C,0))),"",INDEX('Policy Characteristics'!B:B,MATCH($C510,'Policy Characteristics'!$C:$C,0)))</f>
        <v>Electrification + Hydrogen (Med &amp; High Temp)</v>
      </c>
      <c r="C510" s="361" t="str">
        <f t="shared" si="33"/>
        <v>Fraction of Med and High Temp Industrial Heat Shifted to Other Fuels</v>
      </c>
      <c r="D510" s="9" t="s">
        <v>3196</v>
      </c>
      <c r="E510" s="53" t="s">
        <v>2451</v>
      </c>
      <c r="F510" s="194" t="s">
        <v>3160</v>
      </c>
      <c r="G510" s="53" t="s">
        <v>3222</v>
      </c>
      <c r="H510" s="54">
        <v>1251</v>
      </c>
      <c r="I510" s="53" t="s">
        <v>45</v>
      </c>
      <c r="J510" s="359" t="str">
        <f>IF(ISBLANK(INDEX('Policy Characteristics'!D:D,MATCH($C510,'Policy Characteristics'!$C:$C,0))),"",INDEX('Policy Characteristics'!D:D,MATCH($C510,'Policy Characteristics'!$C:$C,0)))</f>
        <v>Electrification + Hydrogen</v>
      </c>
      <c r="K510" s="357" t="str">
        <f>IF(ISBLANK(INDEX('Policy Characteristics'!E:E,MATCH($C510,'Policy Characteristics'!$C:$C,0))),"",INDEX('Policy Characteristics'!E:E,MATCH($C510,'Policy Characteristics'!$C:$C,0)))</f>
        <v>indst med and high temp fuel type shifting</v>
      </c>
      <c r="L510" s="379">
        <f>IF(ISBLANK(INDEX('Policy Characteristics'!F:F,MATCH($C510,'Policy Characteristics'!$C:$C,0))),"",INDEX('Policy Characteristics'!F:F,MATCH($C510,'Policy Characteristics'!$C:$C,0)))</f>
        <v>0</v>
      </c>
      <c r="M510" s="379">
        <f>IF(ISBLANK(INDEX('Policy Characteristics'!G:G,MATCH($C510,'Policy Characteristics'!$C:$C,0))),"",INDEX('Policy Characteristics'!G:G,MATCH($C510,'Policy Characteristics'!$C:$C,0)))</f>
        <v>1</v>
      </c>
      <c r="N510" s="379">
        <f>IF(ISBLANK(INDEX('Policy Characteristics'!H:H,MATCH($C510,'Policy Characteristics'!$C:$C,0))),"",INDEX('Policy Characteristics'!H:H,MATCH($C510,'Policy Characteristics'!$C:$C,0)))</f>
        <v>0.01</v>
      </c>
      <c r="O510" s="357" t="str">
        <f>IF(ISBLANK(INDEX('Policy Characteristics'!I:I,MATCH($C510,'Policy Characteristics'!$C:$C,0))),"",INDEX('Policy Characteristics'!I:I,MATCH($C510,'Policy Characteristics'!$C:$C,0)))</f>
        <v>% of fuel shifted</v>
      </c>
      <c r="P510" s="357" t="str">
        <f>IF(ISBLANK(INDEX('Policy Characteristics'!J:J,MATCH($C510,'Policy Characteristics'!$C:$C,0))),"",INDEX('Policy Characteristics'!J:J,MATCH($C510,'Policy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0" s="357" t="str">
        <f>IF(ISBLANK(INDEX('Policy Characteristics'!K:K,MATCH($C510,'Policy Characteristics'!$C:$C,0))),"",INDEX('Policy Characteristics'!K:K,MATCH($C510,'Policy Characteristics'!$C:$C,0)))</f>
        <v>industry-ag-main.html#fuel-switching</v>
      </c>
      <c r="R510" s="357" t="str">
        <f>IF(ISBLANK(INDEX('Policy Characteristics'!L:L,MATCH($C510,'Policy Characteristics'!$C:$C,0))),"",INDEX('Policy Characteristics'!L:L,MATCH($C510,'Policy Characteristics'!$C:$C,0)))</f>
        <v>industry-elec-and-hydrogen.html</v>
      </c>
    </row>
    <row r="511" spans="1:18" x14ac:dyDescent="0.35">
      <c r="A511" s="357" t="str">
        <f>IF(ISBLANK(INDEX('Policy Characteristics'!A:A,MATCH($C511,'Policy Characteristics'!$C:$C,0))),"",INDEX('Policy Characteristics'!A:A,MATCH($C511,'Policy Characteristics'!$C:$C,0)))</f>
        <v>Industry</v>
      </c>
      <c r="B511" s="357" t="str">
        <f>IF(ISBLANK(INDEX('Policy Characteristics'!B:B,MATCH($C511,'Policy Characteristics'!$C:$C,0))),"",INDEX('Policy Characteristics'!B:B,MATCH($C511,'Policy Characteristics'!$C:$C,0)))</f>
        <v>Electrification + Hydrogen (Med &amp; High Temp)</v>
      </c>
      <c r="C511" s="361" t="str">
        <f t="shared" si="33"/>
        <v>Fraction of Med and High Temp Industrial Heat Shifted to Other Fuels</v>
      </c>
      <c r="D511" s="9" t="s">
        <v>3196</v>
      </c>
      <c r="E511" s="53" t="s">
        <v>2452</v>
      </c>
      <c r="F511" s="194" t="s">
        <v>3160</v>
      </c>
      <c r="G511" s="53" t="s">
        <v>3223</v>
      </c>
      <c r="H511" s="54">
        <v>1252</v>
      </c>
      <c r="I511" s="53" t="s">
        <v>45</v>
      </c>
      <c r="J511" s="359" t="str">
        <f>IF(ISBLANK(INDEX('Policy Characteristics'!D:D,MATCH($C511,'Policy Characteristics'!$C:$C,0))),"",INDEX('Policy Characteristics'!D:D,MATCH($C511,'Policy Characteristics'!$C:$C,0)))</f>
        <v>Electrification + Hydrogen</v>
      </c>
      <c r="K511" s="357" t="str">
        <f>IF(ISBLANK(INDEX('Policy Characteristics'!E:E,MATCH($C511,'Policy Characteristics'!$C:$C,0))),"",INDEX('Policy Characteristics'!E:E,MATCH($C511,'Policy Characteristics'!$C:$C,0)))</f>
        <v>indst med and high temp fuel type shifting</v>
      </c>
      <c r="L511" s="379">
        <f>IF(ISBLANK(INDEX('Policy Characteristics'!F:F,MATCH($C511,'Policy Characteristics'!$C:$C,0))),"",INDEX('Policy Characteristics'!F:F,MATCH($C511,'Policy Characteristics'!$C:$C,0)))</f>
        <v>0</v>
      </c>
      <c r="M511" s="379">
        <f>IF(ISBLANK(INDEX('Policy Characteristics'!G:G,MATCH($C511,'Policy Characteristics'!$C:$C,0))),"",INDEX('Policy Characteristics'!G:G,MATCH($C511,'Policy Characteristics'!$C:$C,0)))</f>
        <v>1</v>
      </c>
      <c r="N511" s="379">
        <f>IF(ISBLANK(INDEX('Policy Characteristics'!H:H,MATCH($C511,'Policy Characteristics'!$C:$C,0))),"",INDEX('Policy Characteristics'!H:H,MATCH($C511,'Policy Characteristics'!$C:$C,0)))</f>
        <v>0.01</v>
      </c>
      <c r="O511" s="357" t="str">
        <f>IF(ISBLANK(INDEX('Policy Characteristics'!I:I,MATCH($C511,'Policy Characteristics'!$C:$C,0))),"",INDEX('Policy Characteristics'!I:I,MATCH($C511,'Policy Characteristics'!$C:$C,0)))</f>
        <v>% of fuel shifted</v>
      </c>
      <c r="P511" s="357" t="str">
        <f>IF(ISBLANK(INDEX('Policy Characteristics'!J:J,MATCH($C511,'Policy Characteristics'!$C:$C,0))),"",INDEX('Policy Characteristics'!J:J,MATCH($C511,'Policy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1" s="357" t="str">
        <f>IF(ISBLANK(INDEX('Policy Characteristics'!K:K,MATCH($C511,'Policy Characteristics'!$C:$C,0))),"",INDEX('Policy Characteristics'!K:K,MATCH($C511,'Policy Characteristics'!$C:$C,0)))</f>
        <v>industry-ag-main.html#fuel-switching</v>
      </c>
      <c r="R511" s="357" t="str">
        <f>IF(ISBLANK(INDEX('Policy Characteristics'!L:L,MATCH($C511,'Policy Characteristics'!$C:$C,0))),"",INDEX('Policy Characteristics'!L:L,MATCH($C511,'Policy Characteristics'!$C:$C,0)))</f>
        <v>industry-elec-and-hydrogen.html</v>
      </c>
    </row>
    <row r="512" spans="1:18" x14ac:dyDescent="0.35">
      <c r="A512" s="357" t="str">
        <f>IF(ISBLANK(INDEX('Policy Characteristics'!A:A,MATCH($C512,'Policy Characteristics'!$C:$C,0))),"",INDEX('Policy Characteristics'!A:A,MATCH($C512,'Policy Characteristics'!$C:$C,0)))</f>
        <v>Industry</v>
      </c>
      <c r="B512" s="357" t="str">
        <f>IF(ISBLANK(INDEX('Policy Characteristics'!B:B,MATCH($C512,'Policy Characteristics'!$C:$C,0))),"",INDEX('Policy Characteristics'!B:B,MATCH($C512,'Policy Characteristics'!$C:$C,0)))</f>
        <v>Electrification + Hydrogen (Med &amp; High Temp)</v>
      </c>
      <c r="C512" s="361" t="str">
        <f t="shared" si="33"/>
        <v>Fraction of Med and High Temp Industrial Heat Shifted to Other Fuels</v>
      </c>
      <c r="D512" s="9" t="s">
        <v>3196</v>
      </c>
      <c r="E512" s="53" t="s">
        <v>2453</v>
      </c>
      <c r="F512" s="194" t="s">
        <v>3160</v>
      </c>
      <c r="G512" s="53" t="s">
        <v>3224</v>
      </c>
      <c r="H512" s="54">
        <v>1253</v>
      </c>
      <c r="I512" s="53" t="s">
        <v>45</v>
      </c>
      <c r="J512" s="359" t="str">
        <f>IF(ISBLANK(INDEX('Policy Characteristics'!D:D,MATCH($C512,'Policy Characteristics'!$C:$C,0))),"",INDEX('Policy Characteristics'!D:D,MATCH($C512,'Policy Characteristics'!$C:$C,0)))</f>
        <v>Electrification + Hydrogen</v>
      </c>
      <c r="K512" s="357" t="str">
        <f>IF(ISBLANK(INDEX('Policy Characteristics'!E:E,MATCH($C512,'Policy Characteristics'!$C:$C,0))),"",INDEX('Policy Characteristics'!E:E,MATCH($C512,'Policy Characteristics'!$C:$C,0)))</f>
        <v>indst med and high temp fuel type shifting</v>
      </c>
      <c r="L512" s="379">
        <f>IF(ISBLANK(INDEX('Policy Characteristics'!F:F,MATCH($C512,'Policy Characteristics'!$C:$C,0))),"",INDEX('Policy Characteristics'!F:F,MATCH($C512,'Policy Characteristics'!$C:$C,0)))</f>
        <v>0</v>
      </c>
      <c r="M512" s="379">
        <f>IF(ISBLANK(INDEX('Policy Characteristics'!G:G,MATCH($C512,'Policy Characteristics'!$C:$C,0))),"",INDEX('Policy Characteristics'!G:G,MATCH($C512,'Policy Characteristics'!$C:$C,0)))</f>
        <v>1</v>
      </c>
      <c r="N512" s="379">
        <f>IF(ISBLANK(INDEX('Policy Characteristics'!H:H,MATCH($C512,'Policy Characteristics'!$C:$C,0))),"",INDEX('Policy Characteristics'!H:H,MATCH($C512,'Policy Characteristics'!$C:$C,0)))</f>
        <v>0.01</v>
      </c>
      <c r="O512" s="357" t="str">
        <f>IF(ISBLANK(INDEX('Policy Characteristics'!I:I,MATCH($C512,'Policy Characteristics'!$C:$C,0))),"",INDEX('Policy Characteristics'!I:I,MATCH($C512,'Policy Characteristics'!$C:$C,0)))</f>
        <v>% of fuel shifted</v>
      </c>
      <c r="P512" s="357" t="str">
        <f>IF(ISBLANK(INDEX('Policy Characteristics'!J:J,MATCH($C512,'Policy Characteristics'!$C:$C,0))),"",INDEX('Policy Characteristics'!J:J,MATCH($C512,'Policy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2" s="357" t="str">
        <f>IF(ISBLANK(INDEX('Policy Characteristics'!K:K,MATCH($C512,'Policy Characteristics'!$C:$C,0))),"",INDEX('Policy Characteristics'!K:K,MATCH($C512,'Policy Characteristics'!$C:$C,0)))</f>
        <v>industry-ag-main.html#fuel-switching</v>
      </c>
      <c r="R512" s="357" t="str">
        <f>IF(ISBLANK(INDEX('Policy Characteristics'!L:L,MATCH($C512,'Policy Characteristics'!$C:$C,0))),"",INDEX('Policy Characteristics'!L:L,MATCH($C512,'Policy Characteristics'!$C:$C,0)))</f>
        <v>industry-elec-and-hydrogen.html</v>
      </c>
    </row>
    <row r="513" spans="1:18" x14ac:dyDescent="0.35">
      <c r="A513" s="357" t="str">
        <f>IF(ISBLANK(INDEX('Policy Characteristics'!A:A,MATCH($C513,'Policy Characteristics'!$C:$C,0))),"",INDEX('Policy Characteristics'!A:A,MATCH($C513,'Policy Characteristics'!$C:$C,0)))</f>
        <v>Industry</v>
      </c>
      <c r="B513" s="357" t="str">
        <f>IF(ISBLANK(INDEX('Policy Characteristics'!B:B,MATCH($C513,'Policy Characteristics'!$C:$C,0))),"",INDEX('Policy Characteristics'!B:B,MATCH($C513,'Policy Characteristics'!$C:$C,0)))</f>
        <v>Electrification + Hydrogen (Med &amp; High Temp)</v>
      </c>
      <c r="C513" s="361" t="str">
        <f t="shared" si="33"/>
        <v>Fraction of Med and High Temp Industrial Heat Shifted to Other Fuels</v>
      </c>
      <c r="D513" s="9" t="s">
        <v>3196</v>
      </c>
      <c r="E513" s="53" t="s">
        <v>2799</v>
      </c>
      <c r="F513" s="194" t="s">
        <v>3160</v>
      </c>
      <c r="G513" s="53" t="s">
        <v>3225</v>
      </c>
      <c r="H513" s="54">
        <v>1254</v>
      </c>
      <c r="I513" s="53" t="s">
        <v>45</v>
      </c>
      <c r="J513" s="359" t="str">
        <f>IF(ISBLANK(INDEX('Policy Characteristics'!D:D,MATCH($C513,'Policy Characteristics'!$C:$C,0))),"",INDEX('Policy Characteristics'!D:D,MATCH($C513,'Policy Characteristics'!$C:$C,0)))</f>
        <v>Electrification + Hydrogen</v>
      </c>
      <c r="K513" s="357" t="str">
        <f>IF(ISBLANK(INDEX('Policy Characteristics'!E:E,MATCH($C513,'Policy Characteristics'!$C:$C,0))),"",INDEX('Policy Characteristics'!E:E,MATCH($C513,'Policy Characteristics'!$C:$C,0)))</f>
        <v>indst med and high temp fuel type shifting</v>
      </c>
      <c r="L513" s="379">
        <f>IF(ISBLANK(INDEX('Policy Characteristics'!F:F,MATCH($C513,'Policy Characteristics'!$C:$C,0))),"",INDEX('Policy Characteristics'!F:F,MATCH($C513,'Policy Characteristics'!$C:$C,0)))</f>
        <v>0</v>
      </c>
      <c r="M513" s="379">
        <f>IF(ISBLANK(INDEX('Policy Characteristics'!G:G,MATCH($C513,'Policy Characteristics'!$C:$C,0))),"",INDEX('Policy Characteristics'!G:G,MATCH($C513,'Policy Characteristics'!$C:$C,0)))</f>
        <v>1</v>
      </c>
      <c r="N513" s="379">
        <f>IF(ISBLANK(INDEX('Policy Characteristics'!H:H,MATCH($C513,'Policy Characteristics'!$C:$C,0))),"",INDEX('Policy Characteristics'!H:H,MATCH($C513,'Policy Characteristics'!$C:$C,0)))</f>
        <v>0.01</v>
      </c>
      <c r="O513" s="357" t="str">
        <f>IF(ISBLANK(INDEX('Policy Characteristics'!I:I,MATCH($C513,'Policy Characteristics'!$C:$C,0))),"",INDEX('Policy Characteristics'!I:I,MATCH($C513,'Policy Characteristics'!$C:$C,0)))</f>
        <v>% of fuel shifted</v>
      </c>
      <c r="P513" s="357" t="str">
        <f>IF(ISBLANK(INDEX('Policy Characteristics'!J:J,MATCH($C513,'Policy Characteristics'!$C:$C,0))),"",INDEX('Policy Characteristics'!J:J,MATCH($C513,'Policy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3" s="357" t="str">
        <f>IF(ISBLANK(INDEX('Policy Characteristics'!K:K,MATCH($C513,'Policy Characteristics'!$C:$C,0))),"",INDEX('Policy Characteristics'!K:K,MATCH($C513,'Policy Characteristics'!$C:$C,0)))</f>
        <v>industry-ag-main.html#fuel-switching</v>
      </c>
      <c r="R513" s="357" t="str">
        <f>IF(ISBLANK(INDEX('Policy Characteristics'!L:L,MATCH($C513,'Policy Characteristics'!$C:$C,0))),"",INDEX('Policy Characteristics'!L:L,MATCH($C513,'Policy Characteristics'!$C:$C,0)))</f>
        <v>industry-elec-and-hydrogen.html</v>
      </c>
    </row>
    <row r="514" spans="1:18" x14ac:dyDescent="0.35">
      <c r="A514" s="357" t="str">
        <f>IF(ISBLANK(INDEX('Policy Characteristics'!A:A,MATCH($C514,'Policy Characteristics'!$C:$C,0))),"",INDEX('Policy Characteristics'!A:A,MATCH($C514,'Policy Characteristics'!$C:$C,0)))</f>
        <v>Industry</v>
      </c>
      <c r="B514" s="357" t="str">
        <f>IF(ISBLANK(INDEX('Policy Characteristics'!B:B,MATCH($C514,'Policy Characteristics'!$C:$C,0))),"",INDEX('Policy Characteristics'!B:B,MATCH($C514,'Policy Characteristics'!$C:$C,0)))</f>
        <v>Electrification + Hydrogen (Med &amp; High Temp)</v>
      </c>
      <c r="C514" s="361" t="str">
        <f t="shared" si="33"/>
        <v>Fraction of Med and High Temp Industrial Heat Shifted to Other Fuels</v>
      </c>
      <c r="D514" s="9" t="s">
        <v>3196</v>
      </c>
      <c r="E514" s="53" t="s">
        <v>2800</v>
      </c>
      <c r="F514" s="194" t="s">
        <v>3160</v>
      </c>
      <c r="G514" s="53" t="s">
        <v>3226</v>
      </c>
      <c r="H514" s="54">
        <v>1255</v>
      </c>
      <c r="I514" s="53" t="s">
        <v>45</v>
      </c>
      <c r="J514" s="359" t="str">
        <f>IF(ISBLANK(INDEX('Policy Characteristics'!D:D,MATCH($C514,'Policy Characteristics'!$C:$C,0))),"",INDEX('Policy Characteristics'!D:D,MATCH($C514,'Policy Characteristics'!$C:$C,0)))</f>
        <v>Electrification + Hydrogen</v>
      </c>
      <c r="K514" s="357" t="str">
        <f>IF(ISBLANK(INDEX('Policy Characteristics'!E:E,MATCH($C514,'Policy Characteristics'!$C:$C,0))),"",INDEX('Policy Characteristics'!E:E,MATCH($C514,'Policy Characteristics'!$C:$C,0)))</f>
        <v>indst med and high temp fuel type shifting</v>
      </c>
      <c r="L514" s="379">
        <f>IF(ISBLANK(INDEX('Policy Characteristics'!F:F,MATCH($C514,'Policy Characteristics'!$C:$C,0))),"",INDEX('Policy Characteristics'!F:F,MATCH($C514,'Policy Characteristics'!$C:$C,0)))</f>
        <v>0</v>
      </c>
      <c r="M514" s="379">
        <f>IF(ISBLANK(INDEX('Policy Characteristics'!G:G,MATCH($C514,'Policy Characteristics'!$C:$C,0))),"",INDEX('Policy Characteristics'!G:G,MATCH($C514,'Policy Characteristics'!$C:$C,0)))</f>
        <v>1</v>
      </c>
      <c r="N514" s="379">
        <f>IF(ISBLANK(INDEX('Policy Characteristics'!H:H,MATCH($C514,'Policy Characteristics'!$C:$C,0))),"",INDEX('Policy Characteristics'!H:H,MATCH($C514,'Policy Characteristics'!$C:$C,0)))</f>
        <v>0.01</v>
      </c>
      <c r="O514" s="357" t="str">
        <f>IF(ISBLANK(INDEX('Policy Characteristics'!I:I,MATCH($C514,'Policy Characteristics'!$C:$C,0))),"",INDEX('Policy Characteristics'!I:I,MATCH($C514,'Policy Characteristics'!$C:$C,0)))</f>
        <v>% of fuel shifted</v>
      </c>
      <c r="P514" s="357" t="str">
        <f>IF(ISBLANK(INDEX('Policy Characteristics'!J:J,MATCH($C514,'Policy Characteristics'!$C:$C,0))),"",INDEX('Policy Characteristics'!J:J,MATCH($C514,'Policy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4" s="357" t="str">
        <f>IF(ISBLANK(INDEX('Policy Characteristics'!K:K,MATCH($C514,'Policy Characteristics'!$C:$C,0))),"",INDEX('Policy Characteristics'!K:K,MATCH($C514,'Policy Characteristics'!$C:$C,0)))</f>
        <v>industry-ag-main.html#fuel-switching</v>
      </c>
      <c r="R514" s="357" t="str">
        <f>IF(ISBLANK(INDEX('Policy Characteristics'!L:L,MATCH($C514,'Policy Characteristics'!$C:$C,0))),"",INDEX('Policy Characteristics'!L:L,MATCH($C514,'Policy Characteristics'!$C:$C,0)))</f>
        <v>industry-elec-and-hydrogen.html</v>
      </c>
    </row>
    <row r="515" spans="1:18" x14ac:dyDescent="0.35">
      <c r="A515" s="357" t="str">
        <f>IF(ISBLANK(INDEX('Policy Characteristics'!A:A,MATCH($C515,'Policy Characteristics'!$C:$C,0))),"",INDEX('Policy Characteristics'!A:A,MATCH($C515,'Policy Characteristics'!$C:$C,0)))</f>
        <v>Industry</v>
      </c>
      <c r="B515" s="357" t="str">
        <f>IF(ISBLANK(INDEX('Policy Characteristics'!B:B,MATCH($C515,'Policy Characteristics'!$C:$C,0))),"",INDEX('Policy Characteristics'!B:B,MATCH($C515,'Policy Characteristics'!$C:$C,0)))</f>
        <v>Electrification + Hydrogen (Med &amp; High Temp)</v>
      </c>
      <c r="C515" s="361" t="str">
        <f t="shared" si="33"/>
        <v>Fraction of Med and High Temp Industrial Heat Shifted to Other Fuels</v>
      </c>
      <c r="D515" s="9" t="s">
        <v>3196</v>
      </c>
      <c r="E515" s="53" t="s">
        <v>2801</v>
      </c>
      <c r="F515" s="194" t="s">
        <v>3160</v>
      </c>
      <c r="G515" s="53" t="s">
        <v>3227</v>
      </c>
      <c r="H515" s="54">
        <v>1256</v>
      </c>
      <c r="I515" s="53" t="s">
        <v>45</v>
      </c>
      <c r="J515" s="359" t="str">
        <f>IF(ISBLANK(INDEX('Policy Characteristics'!D:D,MATCH($C515,'Policy Characteristics'!$C:$C,0))),"",INDEX('Policy Characteristics'!D:D,MATCH($C515,'Policy Characteristics'!$C:$C,0)))</f>
        <v>Electrification + Hydrogen</v>
      </c>
      <c r="K515" s="357" t="str">
        <f>IF(ISBLANK(INDEX('Policy Characteristics'!E:E,MATCH($C515,'Policy Characteristics'!$C:$C,0))),"",INDEX('Policy Characteristics'!E:E,MATCH($C515,'Policy Characteristics'!$C:$C,0)))</f>
        <v>indst med and high temp fuel type shifting</v>
      </c>
      <c r="L515" s="379">
        <f>IF(ISBLANK(INDEX('Policy Characteristics'!F:F,MATCH($C515,'Policy Characteristics'!$C:$C,0))),"",INDEX('Policy Characteristics'!F:F,MATCH($C515,'Policy Characteristics'!$C:$C,0)))</f>
        <v>0</v>
      </c>
      <c r="M515" s="379">
        <f>IF(ISBLANK(INDEX('Policy Characteristics'!G:G,MATCH($C515,'Policy Characteristics'!$C:$C,0))),"",INDEX('Policy Characteristics'!G:G,MATCH($C515,'Policy Characteristics'!$C:$C,0)))</f>
        <v>1</v>
      </c>
      <c r="N515" s="379">
        <f>IF(ISBLANK(INDEX('Policy Characteristics'!H:H,MATCH($C515,'Policy Characteristics'!$C:$C,0))),"",INDEX('Policy Characteristics'!H:H,MATCH($C515,'Policy Characteristics'!$C:$C,0)))</f>
        <v>0.01</v>
      </c>
      <c r="O515" s="357" t="str">
        <f>IF(ISBLANK(INDEX('Policy Characteristics'!I:I,MATCH($C515,'Policy Characteristics'!$C:$C,0))),"",INDEX('Policy Characteristics'!I:I,MATCH($C515,'Policy Characteristics'!$C:$C,0)))</f>
        <v>% of fuel shifted</v>
      </c>
      <c r="P515" s="357" t="str">
        <f>IF(ISBLANK(INDEX('Policy Characteristics'!J:J,MATCH($C515,'Policy Characteristics'!$C:$C,0))),"",INDEX('Policy Characteristics'!J:J,MATCH($C515,'Policy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5" s="357" t="str">
        <f>IF(ISBLANK(INDEX('Policy Characteristics'!K:K,MATCH($C515,'Policy Characteristics'!$C:$C,0))),"",INDEX('Policy Characteristics'!K:K,MATCH($C515,'Policy Characteristics'!$C:$C,0)))</f>
        <v>industry-ag-main.html#fuel-switching</v>
      </c>
      <c r="R515" s="357" t="str">
        <f>IF(ISBLANK(INDEX('Policy Characteristics'!L:L,MATCH($C515,'Policy Characteristics'!$C:$C,0))),"",INDEX('Policy Characteristics'!L:L,MATCH($C515,'Policy Characteristics'!$C:$C,0)))</f>
        <v>industry-elec-and-hydrogen.html</v>
      </c>
    </row>
    <row r="516" spans="1:18" x14ac:dyDescent="0.35">
      <c r="A516" s="357" t="str">
        <f>IF(ISBLANK(INDEX('Policy Characteristics'!A:A,MATCH($C516,'Policy Characteristics'!$C:$C,0))),"",INDEX('Policy Characteristics'!A:A,MATCH($C516,'Policy Characteristics'!$C:$C,0)))</f>
        <v>Industry</v>
      </c>
      <c r="B516" s="357" t="str">
        <f>IF(ISBLANK(INDEX('Policy Characteristics'!B:B,MATCH($C516,'Policy Characteristics'!$C:$C,0))),"",INDEX('Policy Characteristics'!B:B,MATCH($C516,'Policy Characteristics'!$C:$C,0)))</f>
        <v>Electrification + Hydrogen (Med &amp; High Temp)</v>
      </c>
      <c r="C516" s="361" t="str">
        <f t="shared" si="33"/>
        <v>Fraction of Med and High Temp Industrial Heat Shifted to Other Fuels</v>
      </c>
      <c r="D516" s="9" t="s">
        <v>3196</v>
      </c>
      <c r="E516" s="53" t="s">
        <v>2798</v>
      </c>
      <c r="F516" s="194" t="s">
        <v>3160</v>
      </c>
      <c r="G516" s="53" t="s">
        <v>3228</v>
      </c>
      <c r="H516" s="54">
        <v>1257</v>
      </c>
      <c r="I516" s="53" t="s">
        <v>44</v>
      </c>
      <c r="J516" s="359" t="str">
        <f>IF(ISBLANK(INDEX('Policy Characteristics'!D:D,MATCH($C516,'Policy Characteristics'!$C:$C,0))),"",INDEX('Policy Characteristics'!D:D,MATCH($C516,'Policy Characteristics'!$C:$C,0)))</f>
        <v>Electrification + Hydrogen</v>
      </c>
      <c r="K516" s="357" t="str">
        <f>IF(ISBLANK(INDEX('Policy Characteristics'!E:E,MATCH($C516,'Policy Characteristics'!$C:$C,0))),"",INDEX('Policy Characteristics'!E:E,MATCH($C516,'Policy Characteristics'!$C:$C,0)))</f>
        <v>indst med and high temp fuel type shifting</v>
      </c>
      <c r="L516" s="379">
        <f>IF(ISBLANK(INDEX('Policy Characteristics'!F:F,MATCH($C516,'Policy Characteristics'!$C:$C,0))),"",INDEX('Policy Characteristics'!F:F,MATCH($C516,'Policy Characteristics'!$C:$C,0)))</f>
        <v>0</v>
      </c>
      <c r="M516" s="379">
        <f>IF(ISBLANK(INDEX('Policy Characteristics'!G:G,MATCH($C516,'Policy Characteristics'!$C:$C,0))),"",INDEX('Policy Characteristics'!G:G,MATCH($C516,'Policy Characteristics'!$C:$C,0)))</f>
        <v>1</v>
      </c>
      <c r="N516" s="379">
        <f>IF(ISBLANK(INDEX('Policy Characteristics'!H:H,MATCH($C516,'Policy Characteristics'!$C:$C,0))),"",INDEX('Policy Characteristics'!H:H,MATCH($C516,'Policy Characteristics'!$C:$C,0)))</f>
        <v>0.01</v>
      </c>
      <c r="O516" s="357" t="str">
        <f>IF(ISBLANK(INDEX('Policy Characteristics'!I:I,MATCH($C516,'Policy Characteristics'!$C:$C,0))),"",INDEX('Policy Characteristics'!I:I,MATCH($C516,'Policy Characteristics'!$C:$C,0)))</f>
        <v>% of fuel shifted</v>
      </c>
      <c r="P516" s="357" t="str">
        <f>IF(ISBLANK(INDEX('Policy Characteristics'!J:J,MATCH($C516,'Policy Characteristics'!$C:$C,0))),"",INDEX('Policy Characteristics'!J:J,MATCH($C516,'Policy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6" s="357" t="str">
        <f>IF(ISBLANK(INDEX('Policy Characteristics'!K:K,MATCH($C516,'Policy Characteristics'!$C:$C,0))),"",INDEX('Policy Characteristics'!K:K,MATCH($C516,'Policy Characteristics'!$C:$C,0)))</f>
        <v>industry-ag-main.html#fuel-switching</v>
      </c>
      <c r="R516" s="357" t="str">
        <f>IF(ISBLANK(INDEX('Policy Characteristics'!L:L,MATCH($C516,'Policy Characteristics'!$C:$C,0))),"",INDEX('Policy Characteristics'!L:L,MATCH($C516,'Policy Characteristics'!$C:$C,0)))</f>
        <v>industry-elec-and-hydrogen.html</v>
      </c>
    </row>
    <row r="517" spans="1:18" x14ac:dyDescent="0.35">
      <c r="A517" s="357" t="str">
        <f>IF(ISBLANK(INDEX('Policy Characteristics'!A:A,MATCH($C517,'Policy Characteristics'!$C:$C,0))),"",INDEX('Policy Characteristics'!A:A,MATCH($C517,'Policy Characteristics'!$C:$C,0)))</f>
        <v>Industry</v>
      </c>
      <c r="B517" s="357" t="str">
        <f>IF(ISBLANK(INDEX('Policy Characteristics'!B:B,MATCH($C517,'Policy Characteristics'!$C:$C,0))),"",INDEX('Policy Characteristics'!B:B,MATCH($C517,'Policy Characteristics'!$C:$C,0)))</f>
        <v>Electrification + Hydrogen (Med &amp; High Temp)</v>
      </c>
      <c r="C517" s="361" t="str">
        <f t="shared" si="33"/>
        <v>Fraction of Med and High Temp Industrial Heat Shifted to Other Fuels</v>
      </c>
      <c r="D517" s="9" t="s">
        <v>3197</v>
      </c>
      <c r="E517" s="53" t="s">
        <v>2448</v>
      </c>
      <c r="F517" s="194" t="s">
        <v>3161</v>
      </c>
      <c r="G517" s="53" t="s">
        <v>3219</v>
      </c>
      <c r="H517" s="54">
        <v>1258</v>
      </c>
      <c r="I517" s="53" t="s">
        <v>44</v>
      </c>
      <c r="J517" s="359" t="str">
        <f>IF(ISBLANK(INDEX('Policy Characteristics'!D:D,MATCH($C517,'Policy Characteristics'!$C:$C,0))),"",INDEX('Policy Characteristics'!D:D,MATCH($C517,'Policy Characteristics'!$C:$C,0)))</f>
        <v>Electrification + Hydrogen</v>
      </c>
      <c r="K517" s="357" t="str">
        <f>IF(ISBLANK(INDEX('Policy Characteristics'!E:E,MATCH($C517,'Policy Characteristics'!$C:$C,0))),"",INDEX('Policy Characteristics'!E:E,MATCH($C517,'Policy Characteristics'!$C:$C,0)))</f>
        <v>indst med and high temp fuel type shifting</v>
      </c>
      <c r="L517" s="379">
        <f>IF(ISBLANK(INDEX('Policy Characteristics'!F:F,MATCH($C517,'Policy Characteristics'!$C:$C,0))),"",INDEX('Policy Characteristics'!F:F,MATCH($C517,'Policy Characteristics'!$C:$C,0)))</f>
        <v>0</v>
      </c>
      <c r="M517" s="379">
        <f>IF(ISBLANK(INDEX('Policy Characteristics'!G:G,MATCH($C517,'Policy Characteristics'!$C:$C,0))),"",INDEX('Policy Characteristics'!G:G,MATCH($C517,'Policy Characteristics'!$C:$C,0)))</f>
        <v>1</v>
      </c>
      <c r="N517" s="379">
        <f>IF(ISBLANK(INDEX('Policy Characteristics'!H:H,MATCH($C517,'Policy Characteristics'!$C:$C,0))),"",INDEX('Policy Characteristics'!H:H,MATCH($C517,'Policy Characteristics'!$C:$C,0)))</f>
        <v>0.01</v>
      </c>
      <c r="O517" s="357" t="str">
        <f>IF(ISBLANK(INDEX('Policy Characteristics'!I:I,MATCH($C517,'Policy Characteristics'!$C:$C,0))),"",INDEX('Policy Characteristics'!I:I,MATCH($C517,'Policy Characteristics'!$C:$C,0)))</f>
        <v>% of fuel shifted</v>
      </c>
      <c r="P517" s="357" t="str">
        <f>IF(ISBLANK(INDEX('Policy Characteristics'!J:J,MATCH($C517,'Policy Characteristics'!$C:$C,0))),"",INDEX('Policy Characteristics'!J:J,MATCH($C517,'Policy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7" s="357" t="str">
        <f>IF(ISBLANK(INDEX('Policy Characteristics'!K:K,MATCH($C517,'Policy Characteristics'!$C:$C,0))),"",INDEX('Policy Characteristics'!K:K,MATCH($C517,'Policy Characteristics'!$C:$C,0)))</f>
        <v>industry-ag-main.html#fuel-switching</v>
      </c>
      <c r="R517" s="357" t="str">
        <f>IF(ISBLANK(INDEX('Policy Characteristics'!L:L,MATCH($C517,'Policy Characteristics'!$C:$C,0))),"",INDEX('Policy Characteristics'!L:L,MATCH($C517,'Policy Characteristics'!$C:$C,0)))</f>
        <v>industry-elec-and-hydrogen.html</v>
      </c>
    </row>
    <row r="518" spans="1:18" x14ac:dyDescent="0.35">
      <c r="A518" s="357" t="str">
        <f>IF(ISBLANK(INDEX('Policy Characteristics'!A:A,MATCH($C518,'Policy Characteristics'!$C:$C,0))),"",INDEX('Policy Characteristics'!A:A,MATCH($C518,'Policy Characteristics'!$C:$C,0)))</f>
        <v>Industry</v>
      </c>
      <c r="B518" s="357" t="str">
        <f>IF(ISBLANK(INDEX('Policy Characteristics'!B:B,MATCH($C518,'Policy Characteristics'!$C:$C,0))),"",INDEX('Policy Characteristics'!B:B,MATCH($C518,'Policy Characteristics'!$C:$C,0)))</f>
        <v>Electrification + Hydrogen (Med &amp; High Temp)</v>
      </c>
      <c r="C518" s="361" t="str">
        <f t="shared" si="33"/>
        <v>Fraction of Med and High Temp Industrial Heat Shifted to Other Fuels</v>
      </c>
      <c r="D518" s="9" t="s">
        <v>3197</v>
      </c>
      <c r="E518" s="53" t="s">
        <v>2449</v>
      </c>
      <c r="F518" s="194" t="s">
        <v>3161</v>
      </c>
      <c r="G518" s="53" t="s">
        <v>3220</v>
      </c>
      <c r="H518" s="54">
        <v>1259</v>
      </c>
      <c r="I518" s="53" t="s">
        <v>45</v>
      </c>
      <c r="J518" s="359" t="str">
        <f>IF(ISBLANK(INDEX('Policy Characteristics'!D:D,MATCH($C518,'Policy Characteristics'!$C:$C,0))),"",INDEX('Policy Characteristics'!D:D,MATCH($C518,'Policy Characteristics'!$C:$C,0)))</f>
        <v>Electrification + Hydrogen</v>
      </c>
      <c r="K518" s="357" t="str">
        <f>IF(ISBLANK(INDEX('Policy Characteristics'!E:E,MATCH($C518,'Policy Characteristics'!$C:$C,0))),"",INDEX('Policy Characteristics'!E:E,MATCH($C518,'Policy Characteristics'!$C:$C,0)))</f>
        <v>indst med and high temp fuel type shifting</v>
      </c>
      <c r="L518" s="379">
        <f>IF(ISBLANK(INDEX('Policy Characteristics'!F:F,MATCH($C518,'Policy Characteristics'!$C:$C,0))),"",INDEX('Policy Characteristics'!F:F,MATCH($C518,'Policy Characteristics'!$C:$C,0)))</f>
        <v>0</v>
      </c>
      <c r="M518" s="379">
        <f>IF(ISBLANK(INDEX('Policy Characteristics'!G:G,MATCH($C518,'Policy Characteristics'!$C:$C,0))),"",INDEX('Policy Characteristics'!G:G,MATCH($C518,'Policy Characteristics'!$C:$C,0)))</f>
        <v>1</v>
      </c>
      <c r="N518" s="379">
        <f>IF(ISBLANK(INDEX('Policy Characteristics'!H:H,MATCH($C518,'Policy Characteristics'!$C:$C,0))),"",INDEX('Policy Characteristics'!H:H,MATCH($C518,'Policy Characteristics'!$C:$C,0)))</f>
        <v>0.01</v>
      </c>
      <c r="O518" s="357" t="str">
        <f>IF(ISBLANK(INDEX('Policy Characteristics'!I:I,MATCH($C518,'Policy Characteristics'!$C:$C,0))),"",INDEX('Policy Characteristics'!I:I,MATCH($C518,'Policy Characteristics'!$C:$C,0)))</f>
        <v>% of fuel shifted</v>
      </c>
      <c r="P518" s="357" t="str">
        <f>IF(ISBLANK(INDEX('Policy Characteristics'!J:J,MATCH($C518,'Policy Characteristics'!$C:$C,0))),"",INDEX('Policy Characteristics'!J:J,MATCH($C518,'Policy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8" s="357" t="str">
        <f>IF(ISBLANK(INDEX('Policy Characteristics'!K:K,MATCH($C518,'Policy Characteristics'!$C:$C,0))),"",INDEX('Policy Characteristics'!K:K,MATCH($C518,'Policy Characteristics'!$C:$C,0)))</f>
        <v>industry-ag-main.html#fuel-switching</v>
      </c>
      <c r="R518" s="357" t="str">
        <f>IF(ISBLANK(INDEX('Policy Characteristics'!L:L,MATCH($C518,'Policy Characteristics'!$C:$C,0))),"",INDEX('Policy Characteristics'!L:L,MATCH($C518,'Policy Characteristics'!$C:$C,0)))</f>
        <v>industry-elec-and-hydrogen.html</v>
      </c>
    </row>
    <row r="519" spans="1:18" x14ac:dyDescent="0.35">
      <c r="A519" s="357" t="str">
        <f>IF(ISBLANK(INDEX('Policy Characteristics'!A:A,MATCH($C519,'Policy Characteristics'!$C:$C,0))),"",INDEX('Policy Characteristics'!A:A,MATCH($C519,'Policy Characteristics'!$C:$C,0)))</f>
        <v>Industry</v>
      </c>
      <c r="B519" s="357" t="str">
        <f>IF(ISBLANK(INDEX('Policy Characteristics'!B:B,MATCH($C519,'Policy Characteristics'!$C:$C,0))),"",INDEX('Policy Characteristics'!B:B,MATCH($C519,'Policy Characteristics'!$C:$C,0)))</f>
        <v>Electrification + Hydrogen (Med &amp; High Temp)</v>
      </c>
      <c r="C519" s="361" t="str">
        <f t="shared" si="33"/>
        <v>Fraction of Med and High Temp Industrial Heat Shifted to Other Fuels</v>
      </c>
      <c r="D519" s="9" t="s">
        <v>3197</v>
      </c>
      <c r="E519" s="53" t="s">
        <v>2450</v>
      </c>
      <c r="F519" s="194" t="s">
        <v>3161</v>
      </c>
      <c r="G519" s="53" t="s">
        <v>3221</v>
      </c>
      <c r="H519" s="54">
        <v>1260</v>
      </c>
      <c r="I519" s="53" t="s">
        <v>45</v>
      </c>
      <c r="J519" s="359" t="str">
        <f>IF(ISBLANK(INDEX('Policy Characteristics'!D:D,MATCH($C519,'Policy Characteristics'!$C:$C,0))),"",INDEX('Policy Characteristics'!D:D,MATCH($C519,'Policy Characteristics'!$C:$C,0)))</f>
        <v>Electrification + Hydrogen</v>
      </c>
      <c r="K519" s="357" t="str">
        <f>IF(ISBLANK(INDEX('Policy Characteristics'!E:E,MATCH($C519,'Policy Characteristics'!$C:$C,0))),"",INDEX('Policy Characteristics'!E:E,MATCH($C519,'Policy Characteristics'!$C:$C,0)))</f>
        <v>indst med and high temp fuel type shifting</v>
      </c>
      <c r="L519" s="379">
        <f>IF(ISBLANK(INDEX('Policy Characteristics'!F:F,MATCH($C519,'Policy Characteristics'!$C:$C,0))),"",INDEX('Policy Characteristics'!F:F,MATCH($C519,'Policy Characteristics'!$C:$C,0)))</f>
        <v>0</v>
      </c>
      <c r="M519" s="379">
        <f>IF(ISBLANK(INDEX('Policy Characteristics'!G:G,MATCH($C519,'Policy Characteristics'!$C:$C,0))),"",INDEX('Policy Characteristics'!G:G,MATCH($C519,'Policy Characteristics'!$C:$C,0)))</f>
        <v>1</v>
      </c>
      <c r="N519" s="379">
        <f>IF(ISBLANK(INDEX('Policy Characteristics'!H:H,MATCH($C519,'Policy Characteristics'!$C:$C,0))),"",INDEX('Policy Characteristics'!H:H,MATCH($C519,'Policy Characteristics'!$C:$C,0)))</f>
        <v>0.01</v>
      </c>
      <c r="O519" s="357" t="str">
        <f>IF(ISBLANK(INDEX('Policy Characteristics'!I:I,MATCH($C519,'Policy Characteristics'!$C:$C,0))),"",INDEX('Policy Characteristics'!I:I,MATCH($C519,'Policy Characteristics'!$C:$C,0)))</f>
        <v>% of fuel shifted</v>
      </c>
      <c r="P519" s="357" t="str">
        <f>IF(ISBLANK(INDEX('Policy Characteristics'!J:J,MATCH($C519,'Policy Characteristics'!$C:$C,0))),"",INDEX('Policy Characteristics'!J:J,MATCH($C519,'Policy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9" s="357" t="str">
        <f>IF(ISBLANK(INDEX('Policy Characteristics'!K:K,MATCH($C519,'Policy Characteristics'!$C:$C,0))),"",INDEX('Policy Characteristics'!K:K,MATCH($C519,'Policy Characteristics'!$C:$C,0)))</f>
        <v>industry-ag-main.html#fuel-switching</v>
      </c>
      <c r="R519" s="357" t="str">
        <f>IF(ISBLANK(INDEX('Policy Characteristics'!L:L,MATCH($C519,'Policy Characteristics'!$C:$C,0))),"",INDEX('Policy Characteristics'!L:L,MATCH($C519,'Policy Characteristics'!$C:$C,0)))</f>
        <v>industry-elec-and-hydrogen.html</v>
      </c>
    </row>
    <row r="520" spans="1:18" x14ac:dyDescent="0.35">
      <c r="A520" s="357" t="str">
        <f>IF(ISBLANK(INDEX('Policy Characteristics'!A:A,MATCH($C520,'Policy Characteristics'!$C:$C,0))),"",INDEX('Policy Characteristics'!A:A,MATCH($C520,'Policy Characteristics'!$C:$C,0)))</f>
        <v>Industry</v>
      </c>
      <c r="B520" s="357" t="str">
        <f>IF(ISBLANK(INDEX('Policy Characteristics'!B:B,MATCH($C520,'Policy Characteristics'!$C:$C,0))),"",INDEX('Policy Characteristics'!B:B,MATCH($C520,'Policy Characteristics'!$C:$C,0)))</f>
        <v>Electrification + Hydrogen (Med &amp; High Temp)</v>
      </c>
      <c r="C520" s="361" t="str">
        <f t="shared" si="33"/>
        <v>Fraction of Med and High Temp Industrial Heat Shifted to Other Fuels</v>
      </c>
      <c r="D520" s="9" t="s">
        <v>3197</v>
      </c>
      <c r="E520" s="53" t="s">
        <v>2451</v>
      </c>
      <c r="F520" s="194" t="s">
        <v>3161</v>
      </c>
      <c r="G520" s="53" t="s">
        <v>3222</v>
      </c>
      <c r="H520" s="54">
        <v>1261</v>
      </c>
      <c r="I520" s="53" t="s">
        <v>45</v>
      </c>
      <c r="J520" s="359" t="str">
        <f>IF(ISBLANK(INDEX('Policy Characteristics'!D:D,MATCH($C520,'Policy Characteristics'!$C:$C,0))),"",INDEX('Policy Characteristics'!D:D,MATCH($C520,'Policy Characteristics'!$C:$C,0)))</f>
        <v>Electrification + Hydrogen</v>
      </c>
      <c r="K520" s="357" t="str">
        <f>IF(ISBLANK(INDEX('Policy Characteristics'!E:E,MATCH($C520,'Policy Characteristics'!$C:$C,0))),"",INDEX('Policy Characteristics'!E:E,MATCH($C520,'Policy Characteristics'!$C:$C,0)))</f>
        <v>indst med and high temp fuel type shifting</v>
      </c>
      <c r="L520" s="379">
        <f>IF(ISBLANK(INDEX('Policy Characteristics'!F:F,MATCH($C520,'Policy Characteristics'!$C:$C,0))),"",INDEX('Policy Characteristics'!F:F,MATCH($C520,'Policy Characteristics'!$C:$C,0)))</f>
        <v>0</v>
      </c>
      <c r="M520" s="379">
        <f>IF(ISBLANK(INDEX('Policy Characteristics'!G:G,MATCH($C520,'Policy Characteristics'!$C:$C,0))),"",INDEX('Policy Characteristics'!G:G,MATCH($C520,'Policy Characteristics'!$C:$C,0)))</f>
        <v>1</v>
      </c>
      <c r="N520" s="379">
        <f>IF(ISBLANK(INDEX('Policy Characteristics'!H:H,MATCH($C520,'Policy Characteristics'!$C:$C,0))),"",INDEX('Policy Characteristics'!H:H,MATCH($C520,'Policy Characteristics'!$C:$C,0)))</f>
        <v>0.01</v>
      </c>
      <c r="O520" s="357" t="str">
        <f>IF(ISBLANK(INDEX('Policy Characteristics'!I:I,MATCH($C520,'Policy Characteristics'!$C:$C,0))),"",INDEX('Policy Characteristics'!I:I,MATCH($C520,'Policy Characteristics'!$C:$C,0)))</f>
        <v>% of fuel shifted</v>
      </c>
      <c r="P520" s="357" t="str">
        <f>IF(ISBLANK(INDEX('Policy Characteristics'!J:J,MATCH($C520,'Policy Characteristics'!$C:$C,0))),"",INDEX('Policy Characteristics'!J:J,MATCH($C520,'Policy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0" s="357" t="str">
        <f>IF(ISBLANK(INDEX('Policy Characteristics'!K:K,MATCH($C520,'Policy Characteristics'!$C:$C,0))),"",INDEX('Policy Characteristics'!K:K,MATCH($C520,'Policy Characteristics'!$C:$C,0)))</f>
        <v>industry-ag-main.html#fuel-switching</v>
      </c>
      <c r="R520" s="357" t="str">
        <f>IF(ISBLANK(INDEX('Policy Characteristics'!L:L,MATCH($C520,'Policy Characteristics'!$C:$C,0))),"",INDEX('Policy Characteristics'!L:L,MATCH($C520,'Policy Characteristics'!$C:$C,0)))</f>
        <v>industry-elec-and-hydrogen.html</v>
      </c>
    </row>
    <row r="521" spans="1:18" x14ac:dyDescent="0.35">
      <c r="A521" s="357" t="str">
        <f>IF(ISBLANK(INDEX('Policy Characteristics'!A:A,MATCH($C521,'Policy Characteristics'!$C:$C,0))),"",INDEX('Policy Characteristics'!A:A,MATCH($C521,'Policy Characteristics'!$C:$C,0)))</f>
        <v>Industry</v>
      </c>
      <c r="B521" s="357" t="str">
        <f>IF(ISBLANK(INDEX('Policy Characteristics'!B:B,MATCH($C521,'Policy Characteristics'!$C:$C,0))),"",INDEX('Policy Characteristics'!B:B,MATCH($C521,'Policy Characteristics'!$C:$C,0)))</f>
        <v>Electrification + Hydrogen (Med &amp; High Temp)</v>
      </c>
      <c r="C521" s="361" t="str">
        <f t="shared" si="33"/>
        <v>Fraction of Med and High Temp Industrial Heat Shifted to Other Fuels</v>
      </c>
      <c r="D521" s="9" t="s">
        <v>3197</v>
      </c>
      <c r="E521" s="53" t="s">
        <v>2452</v>
      </c>
      <c r="F521" s="194" t="s">
        <v>3161</v>
      </c>
      <c r="G521" s="53" t="s">
        <v>3223</v>
      </c>
      <c r="H521" s="54">
        <v>1262</v>
      </c>
      <c r="I521" s="53" t="s">
        <v>45</v>
      </c>
      <c r="J521" s="359" t="str">
        <f>IF(ISBLANK(INDEX('Policy Characteristics'!D:D,MATCH($C521,'Policy Characteristics'!$C:$C,0))),"",INDEX('Policy Characteristics'!D:D,MATCH($C521,'Policy Characteristics'!$C:$C,0)))</f>
        <v>Electrification + Hydrogen</v>
      </c>
      <c r="K521" s="357" t="str">
        <f>IF(ISBLANK(INDEX('Policy Characteristics'!E:E,MATCH($C521,'Policy Characteristics'!$C:$C,0))),"",INDEX('Policy Characteristics'!E:E,MATCH($C521,'Policy Characteristics'!$C:$C,0)))</f>
        <v>indst med and high temp fuel type shifting</v>
      </c>
      <c r="L521" s="379">
        <f>IF(ISBLANK(INDEX('Policy Characteristics'!F:F,MATCH($C521,'Policy Characteristics'!$C:$C,0))),"",INDEX('Policy Characteristics'!F:F,MATCH($C521,'Policy Characteristics'!$C:$C,0)))</f>
        <v>0</v>
      </c>
      <c r="M521" s="379">
        <f>IF(ISBLANK(INDEX('Policy Characteristics'!G:G,MATCH($C521,'Policy Characteristics'!$C:$C,0))),"",INDEX('Policy Characteristics'!G:G,MATCH($C521,'Policy Characteristics'!$C:$C,0)))</f>
        <v>1</v>
      </c>
      <c r="N521" s="379">
        <f>IF(ISBLANK(INDEX('Policy Characteristics'!H:H,MATCH($C521,'Policy Characteristics'!$C:$C,0))),"",INDEX('Policy Characteristics'!H:H,MATCH($C521,'Policy Characteristics'!$C:$C,0)))</f>
        <v>0.01</v>
      </c>
      <c r="O521" s="357" t="str">
        <f>IF(ISBLANK(INDEX('Policy Characteristics'!I:I,MATCH($C521,'Policy Characteristics'!$C:$C,0))),"",INDEX('Policy Characteristics'!I:I,MATCH($C521,'Policy Characteristics'!$C:$C,0)))</f>
        <v>% of fuel shifted</v>
      </c>
      <c r="P521" s="357" t="str">
        <f>IF(ISBLANK(INDEX('Policy Characteristics'!J:J,MATCH($C521,'Policy Characteristics'!$C:$C,0))),"",INDEX('Policy Characteristics'!J:J,MATCH($C521,'Policy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1" s="357" t="str">
        <f>IF(ISBLANK(INDEX('Policy Characteristics'!K:K,MATCH($C521,'Policy Characteristics'!$C:$C,0))),"",INDEX('Policy Characteristics'!K:K,MATCH($C521,'Policy Characteristics'!$C:$C,0)))</f>
        <v>industry-ag-main.html#fuel-switching</v>
      </c>
      <c r="R521" s="357" t="str">
        <f>IF(ISBLANK(INDEX('Policy Characteristics'!L:L,MATCH($C521,'Policy Characteristics'!$C:$C,0))),"",INDEX('Policy Characteristics'!L:L,MATCH($C521,'Policy Characteristics'!$C:$C,0)))</f>
        <v>industry-elec-and-hydrogen.html</v>
      </c>
    </row>
    <row r="522" spans="1:18" x14ac:dyDescent="0.35">
      <c r="A522" s="357" t="str">
        <f>IF(ISBLANK(INDEX('Policy Characteristics'!A:A,MATCH($C522,'Policy Characteristics'!$C:$C,0))),"",INDEX('Policy Characteristics'!A:A,MATCH($C522,'Policy Characteristics'!$C:$C,0)))</f>
        <v>Industry</v>
      </c>
      <c r="B522" s="357" t="str">
        <f>IF(ISBLANK(INDEX('Policy Characteristics'!B:B,MATCH($C522,'Policy Characteristics'!$C:$C,0))),"",INDEX('Policy Characteristics'!B:B,MATCH($C522,'Policy Characteristics'!$C:$C,0)))</f>
        <v>Electrification + Hydrogen (Med &amp; High Temp)</v>
      </c>
      <c r="C522" s="361" t="str">
        <f t="shared" si="33"/>
        <v>Fraction of Med and High Temp Industrial Heat Shifted to Other Fuels</v>
      </c>
      <c r="D522" s="9" t="s">
        <v>3197</v>
      </c>
      <c r="E522" s="53" t="s">
        <v>2453</v>
      </c>
      <c r="F522" s="194" t="s">
        <v>3161</v>
      </c>
      <c r="G522" s="53" t="s">
        <v>3224</v>
      </c>
      <c r="H522" s="54">
        <v>1263</v>
      </c>
      <c r="I522" s="53" t="s">
        <v>45</v>
      </c>
      <c r="J522" s="359" t="str">
        <f>IF(ISBLANK(INDEX('Policy Characteristics'!D:D,MATCH($C522,'Policy Characteristics'!$C:$C,0))),"",INDEX('Policy Characteristics'!D:D,MATCH($C522,'Policy Characteristics'!$C:$C,0)))</f>
        <v>Electrification + Hydrogen</v>
      </c>
      <c r="K522" s="357" t="str">
        <f>IF(ISBLANK(INDEX('Policy Characteristics'!E:E,MATCH($C522,'Policy Characteristics'!$C:$C,0))),"",INDEX('Policy Characteristics'!E:E,MATCH($C522,'Policy Characteristics'!$C:$C,0)))</f>
        <v>indst med and high temp fuel type shifting</v>
      </c>
      <c r="L522" s="379">
        <f>IF(ISBLANK(INDEX('Policy Characteristics'!F:F,MATCH($C522,'Policy Characteristics'!$C:$C,0))),"",INDEX('Policy Characteristics'!F:F,MATCH($C522,'Policy Characteristics'!$C:$C,0)))</f>
        <v>0</v>
      </c>
      <c r="M522" s="379">
        <f>IF(ISBLANK(INDEX('Policy Characteristics'!G:G,MATCH($C522,'Policy Characteristics'!$C:$C,0))),"",INDEX('Policy Characteristics'!G:G,MATCH($C522,'Policy Characteristics'!$C:$C,0)))</f>
        <v>1</v>
      </c>
      <c r="N522" s="379">
        <f>IF(ISBLANK(INDEX('Policy Characteristics'!H:H,MATCH($C522,'Policy Characteristics'!$C:$C,0))),"",INDEX('Policy Characteristics'!H:H,MATCH($C522,'Policy Characteristics'!$C:$C,0)))</f>
        <v>0.01</v>
      </c>
      <c r="O522" s="357" t="str">
        <f>IF(ISBLANK(INDEX('Policy Characteristics'!I:I,MATCH($C522,'Policy Characteristics'!$C:$C,0))),"",INDEX('Policy Characteristics'!I:I,MATCH($C522,'Policy Characteristics'!$C:$C,0)))</f>
        <v>% of fuel shifted</v>
      </c>
      <c r="P522" s="357" t="str">
        <f>IF(ISBLANK(INDEX('Policy Characteristics'!J:J,MATCH($C522,'Policy Characteristics'!$C:$C,0))),"",INDEX('Policy Characteristics'!J:J,MATCH($C522,'Policy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2" s="357" t="str">
        <f>IF(ISBLANK(INDEX('Policy Characteristics'!K:K,MATCH($C522,'Policy Characteristics'!$C:$C,0))),"",INDEX('Policy Characteristics'!K:K,MATCH($C522,'Policy Characteristics'!$C:$C,0)))</f>
        <v>industry-ag-main.html#fuel-switching</v>
      </c>
      <c r="R522" s="357" t="str">
        <f>IF(ISBLANK(INDEX('Policy Characteristics'!L:L,MATCH($C522,'Policy Characteristics'!$C:$C,0))),"",INDEX('Policy Characteristics'!L:L,MATCH($C522,'Policy Characteristics'!$C:$C,0)))</f>
        <v>industry-elec-and-hydrogen.html</v>
      </c>
    </row>
    <row r="523" spans="1:18" x14ac:dyDescent="0.35">
      <c r="A523" s="357" t="str">
        <f>IF(ISBLANK(INDEX('Policy Characteristics'!A:A,MATCH($C523,'Policy Characteristics'!$C:$C,0))),"",INDEX('Policy Characteristics'!A:A,MATCH($C523,'Policy Characteristics'!$C:$C,0)))</f>
        <v>Industry</v>
      </c>
      <c r="B523" s="357" t="str">
        <f>IF(ISBLANK(INDEX('Policy Characteristics'!B:B,MATCH($C523,'Policy Characteristics'!$C:$C,0))),"",INDEX('Policy Characteristics'!B:B,MATCH($C523,'Policy Characteristics'!$C:$C,0)))</f>
        <v>Electrification + Hydrogen (Med &amp; High Temp)</v>
      </c>
      <c r="C523" s="361" t="str">
        <f t="shared" si="33"/>
        <v>Fraction of Med and High Temp Industrial Heat Shifted to Other Fuels</v>
      </c>
      <c r="D523" s="9" t="s">
        <v>3197</v>
      </c>
      <c r="E523" s="53" t="s">
        <v>2799</v>
      </c>
      <c r="F523" s="194" t="s">
        <v>3161</v>
      </c>
      <c r="G523" s="53" t="s">
        <v>3225</v>
      </c>
      <c r="H523" s="54">
        <v>1264</v>
      </c>
      <c r="I523" s="53" t="s">
        <v>45</v>
      </c>
      <c r="J523" s="359" t="str">
        <f>IF(ISBLANK(INDEX('Policy Characteristics'!D:D,MATCH($C523,'Policy Characteristics'!$C:$C,0))),"",INDEX('Policy Characteristics'!D:D,MATCH($C523,'Policy Characteristics'!$C:$C,0)))</f>
        <v>Electrification + Hydrogen</v>
      </c>
      <c r="K523" s="357" t="str">
        <f>IF(ISBLANK(INDEX('Policy Characteristics'!E:E,MATCH($C523,'Policy Characteristics'!$C:$C,0))),"",INDEX('Policy Characteristics'!E:E,MATCH($C523,'Policy Characteristics'!$C:$C,0)))</f>
        <v>indst med and high temp fuel type shifting</v>
      </c>
      <c r="L523" s="379">
        <f>IF(ISBLANK(INDEX('Policy Characteristics'!F:F,MATCH($C523,'Policy Characteristics'!$C:$C,0))),"",INDEX('Policy Characteristics'!F:F,MATCH($C523,'Policy Characteristics'!$C:$C,0)))</f>
        <v>0</v>
      </c>
      <c r="M523" s="379">
        <f>IF(ISBLANK(INDEX('Policy Characteristics'!G:G,MATCH($C523,'Policy Characteristics'!$C:$C,0))),"",INDEX('Policy Characteristics'!G:G,MATCH($C523,'Policy Characteristics'!$C:$C,0)))</f>
        <v>1</v>
      </c>
      <c r="N523" s="379">
        <f>IF(ISBLANK(INDEX('Policy Characteristics'!H:H,MATCH($C523,'Policy Characteristics'!$C:$C,0))),"",INDEX('Policy Characteristics'!H:H,MATCH($C523,'Policy Characteristics'!$C:$C,0)))</f>
        <v>0.01</v>
      </c>
      <c r="O523" s="357" t="str">
        <f>IF(ISBLANK(INDEX('Policy Characteristics'!I:I,MATCH($C523,'Policy Characteristics'!$C:$C,0))),"",INDEX('Policy Characteristics'!I:I,MATCH($C523,'Policy Characteristics'!$C:$C,0)))</f>
        <v>% of fuel shifted</v>
      </c>
      <c r="P523" s="357" t="str">
        <f>IF(ISBLANK(INDEX('Policy Characteristics'!J:J,MATCH($C523,'Policy Characteristics'!$C:$C,0))),"",INDEX('Policy Characteristics'!J:J,MATCH($C523,'Policy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3" s="357" t="str">
        <f>IF(ISBLANK(INDEX('Policy Characteristics'!K:K,MATCH($C523,'Policy Characteristics'!$C:$C,0))),"",INDEX('Policy Characteristics'!K:K,MATCH($C523,'Policy Characteristics'!$C:$C,0)))</f>
        <v>industry-ag-main.html#fuel-switching</v>
      </c>
      <c r="R523" s="357" t="str">
        <f>IF(ISBLANK(INDEX('Policy Characteristics'!L:L,MATCH($C523,'Policy Characteristics'!$C:$C,0))),"",INDEX('Policy Characteristics'!L:L,MATCH($C523,'Policy Characteristics'!$C:$C,0)))</f>
        <v>industry-elec-and-hydrogen.html</v>
      </c>
    </row>
    <row r="524" spans="1:18" x14ac:dyDescent="0.35">
      <c r="A524" s="357" t="str">
        <f>IF(ISBLANK(INDEX('Policy Characteristics'!A:A,MATCH($C524,'Policy Characteristics'!$C:$C,0))),"",INDEX('Policy Characteristics'!A:A,MATCH($C524,'Policy Characteristics'!$C:$C,0)))</f>
        <v>Industry</v>
      </c>
      <c r="B524" s="357" t="str">
        <f>IF(ISBLANK(INDEX('Policy Characteristics'!B:B,MATCH($C524,'Policy Characteristics'!$C:$C,0))),"",INDEX('Policy Characteristics'!B:B,MATCH($C524,'Policy Characteristics'!$C:$C,0)))</f>
        <v>Electrification + Hydrogen (Med &amp; High Temp)</v>
      </c>
      <c r="C524" s="361" t="str">
        <f t="shared" si="33"/>
        <v>Fraction of Med and High Temp Industrial Heat Shifted to Other Fuels</v>
      </c>
      <c r="D524" s="9" t="s">
        <v>3197</v>
      </c>
      <c r="E524" s="53" t="s">
        <v>2800</v>
      </c>
      <c r="F524" s="194" t="s">
        <v>3161</v>
      </c>
      <c r="G524" s="53" t="s">
        <v>3226</v>
      </c>
      <c r="H524" s="54">
        <v>1265</v>
      </c>
      <c r="I524" s="53" t="s">
        <v>45</v>
      </c>
      <c r="J524" s="359" t="str">
        <f>IF(ISBLANK(INDEX('Policy Characteristics'!D:D,MATCH($C524,'Policy Characteristics'!$C:$C,0))),"",INDEX('Policy Characteristics'!D:D,MATCH($C524,'Policy Characteristics'!$C:$C,0)))</f>
        <v>Electrification + Hydrogen</v>
      </c>
      <c r="K524" s="357" t="str">
        <f>IF(ISBLANK(INDEX('Policy Characteristics'!E:E,MATCH($C524,'Policy Characteristics'!$C:$C,0))),"",INDEX('Policy Characteristics'!E:E,MATCH($C524,'Policy Characteristics'!$C:$C,0)))</f>
        <v>indst med and high temp fuel type shifting</v>
      </c>
      <c r="L524" s="379">
        <f>IF(ISBLANK(INDEX('Policy Characteristics'!F:F,MATCH($C524,'Policy Characteristics'!$C:$C,0))),"",INDEX('Policy Characteristics'!F:F,MATCH($C524,'Policy Characteristics'!$C:$C,0)))</f>
        <v>0</v>
      </c>
      <c r="M524" s="379">
        <f>IF(ISBLANK(INDEX('Policy Characteristics'!G:G,MATCH($C524,'Policy Characteristics'!$C:$C,0))),"",INDEX('Policy Characteristics'!G:G,MATCH($C524,'Policy Characteristics'!$C:$C,0)))</f>
        <v>1</v>
      </c>
      <c r="N524" s="379">
        <f>IF(ISBLANK(INDEX('Policy Characteristics'!H:H,MATCH($C524,'Policy Characteristics'!$C:$C,0))),"",INDEX('Policy Characteristics'!H:H,MATCH($C524,'Policy Characteristics'!$C:$C,0)))</f>
        <v>0.01</v>
      </c>
      <c r="O524" s="357" t="str">
        <f>IF(ISBLANK(INDEX('Policy Characteristics'!I:I,MATCH($C524,'Policy Characteristics'!$C:$C,0))),"",INDEX('Policy Characteristics'!I:I,MATCH($C524,'Policy Characteristics'!$C:$C,0)))</f>
        <v>% of fuel shifted</v>
      </c>
      <c r="P524" s="357" t="str">
        <f>IF(ISBLANK(INDEX('Policy Characteristics'!J:J,MATCH($C524,'Policy Characteristics'!$C:$C,0))),"",INDEX('Policy Characteristics'!J:J,MATCH($C524,'Policy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4" s="357" t="str">
        <f>IF(ISBLANK(INDEX('Policy Characteristics'!K:K,MATCH($C524,'Policy Characteristics'!$C:$C,0))),"",INDEX('Policy Characteristics'!K:K,MATCH($C524,'Policy Characteristics'!$C:$C,0)))</f>
        <v>industry-ag-main.html#fuel-switching</v>
      </c>
      <c r="R524" s="357" t="str">
        <f>IF(ISBLANK(INDEX('Policy Characteristics'!L:L,MATCH($C524,'Policy Characteristics'!$C:$C,0))),"",INDEX('Policy Characteristics'!L:L,MATCH($C524,'Policy Characteristics'!$C:$C,0)))</f>
        <v>industry-elec-and-hydrogen.html</v>
      </c>
    </row>
    <row r="525" spans="1:18" x14ac:dyDescent="0.35">
      <c r="A525" s="357" t="str">
        <f>IF(ISBLANK(INDEX('Policy Characteristics'!A:A,MATCH($C525,'Policy Characteristics'!$C:$C,0))),"",INDEX('Policy Characteristics'!A:A,MATCH($C525,'Policy Characteristics'!$C:$C,0)))</f>
        <v>Industry</v>
      </c>
      <c r="B525" s="357" t="str">
        <f>IF(ISBLANK(INDEX('Policy Characteristics'!B:B,MATCH($C525,'Policy Characteristics'!$C:$C,0))),"",INDEX('Policy Characteristics'!B:B,MATCH($C525,'Policy Characteristics'!$C:$C,0)))</f>
        <v>Electrification + Hydrogen (Med &amp; High Temp)</v>
      </c>
      <c r="C525" s="361" t="str">
        <f t="shared" si="33"/>
        <v>Fraction of Med and High Temp Industrial Heat Shifted to Other Fuels</v>
      </c>
      <c r="D525" s="9" t="s">
        <v>3197</v>
      </c>
      <c r="E525" s="53" t="s">
        <v>2801</v>
      </c>
      <c r="F525" s="194" t="s">
        <v>3161</v>
      </c>
      <c r="G525" s="53" t="s">
        <v>3227</v>
      </c>
      <c r="H525" s="54">
        <v>1266</v>
      </c>
      <c r="I525" s="53" t="s">
        <v>45</v>
      </c>
      <c r="J525" s="359" t="str">
        <f>IF(ISBLANK(INDEX('Policy Characteristics'!D:D,MATCH($C525,'Policy Characteristics'!$C:$C,0))),"",INDEX('Policy Characteristics'!D:D,MATCH($C525,'Policy Characteristics'!$C:$C,0)))</f>
        <v>Electrification + Hydrogen</v>
      </c>
      <c r="K525" s="357" t="str">
        <f>IF(ISBLANK(INDEX('Policy Characteristics'!E:E,MATCH($C525,'Policy Characteristics'!$C:$C,0))),"",INDEX('Policy Characteristics'!E:E,MATCH($C525,'Policy Characteristics'!$C:$C,0)))</f>
        <v>indst med and high temp fuel type shifting</v>
      </c>
      <c r="L525" s="379">
        <f>IF(ISBLANK(INDEX('Policy Characteristics'!F:F,MATCH($C525,'Policy Characteristics'!$C:$C,0))),"",INDEX('Policy Characteristics'!F:F,MATCH($C525,'Policy Characteristics'!$C:$C,0)))</f>
        <v>0</v>
      </c>
      <c r="M525" s="379">
        <f>IF(ISBLANK(INDEX('Policy Characteristics'!G:G,MATCH($C525,'Policy Characteristics'!$C:$C,0))),"",INDEX('Policy Characteristics'!G:G,MATCH($C525,'Policy Characteristics'!$C:$C,0)))</f>
        <v>1</v>
      </c>
      <c r="N525" s="379">
        <f>IF(ISBLANK(INDEX('Policy Characteristics'!H:H,MATCH($C525,'Policy Characteristics'!$C:$C,0))),"",INDEX('Policy Characteristics'!H:H,MATCH($C525,'Policy Characteristics'!$C:$C,0)))</f>
        <v>0.01</v>
      </c>
      <c r="O525" s="357" t="str">
        <f>IF(ISBLANK(INDEX('Policy Characteristics'!I:I,MATCH($C525,'Policy Characteristics'!$C:$C,0))),"",INDEX('Policy Characteristics'!I:I,MATCH($C525,'Policy Characteristics'!$C:$C,0)))</f>
        <v>% of fuel shifted</v>
      </c>
      <c r="P525" s="357" t="str">
        <f>IF(ISBLANK(INDEX('Policy Characteristics'!J:J,MATCH($C525,'Policy Characteristics'!$C:$C,0))),"",INDEX('Policy Characteristics'!J:J,MATCH($C525,'Policy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5" s="357" t="str">
        <f>IF(ISBLANK(INDEX('Policy Characteristics'!K:K,MATCH($C525,'Policy Characteristics'!$C:$C,0))),"",INDEX('Policy Characteristics'!K:K,MATCH($C525,'Policy Characteristics'!$C:$C,0)))</f>
        <v>industry-ag-main.html#fuel-switching</v>
      </c>
      <c r="R525" s="357" t="str">
        <f>IF(ISBLANK(INDEX('Policy Characteristics'!L:L,MATCH($C525,'Policy Characteristics'!$C:$C,0))),"",INDEX('Policy Characteristics'!L:L,MATCH($C525,'Policy Characteristics'!$C:$C,0)))</f>
        <v>industry-elec-and-hydrogen.html</v>
      </c>
    </row>
    <row r="526" spans="1:18" x14ac:dyDescent="0.35">
      <c r="A526" s="357" t="str">
        <f>IF(ISBLANK(INDEX('Policy Characteristics'!A:A,MATCH($C526,'Policy Characteristics'!$C:$C,0))),"",INDEX('Policy Characteristics'!A:A,MATCH($C526,'Policy Characteristics'!$C:$C,0)))</f>
        <v>Industry</v>
      </c>
      <c r="B526" s="357" t="str">
        <f>IF(ISBLANK(INDEX('Policy Characteristics'!B:B,MATCH($C526,'Policy Characteristics'!$C:$C,0))),"",INDEX('Policy Characteristics'!B:B,MATCH($C526,'Policy Characteristics'!$C:$C,0)))</f>
        <v>Electrification + Hydrogen (Med &amp; High Temp)</v>
      </c>
      <c r="C526" s="361" t="str">
        <f t="shared" si="33"/>
        <v>Fraction of Med and High Temp Industrial Heat Shifted to Other Fuels</v>
      </c>
      <c r="D526" s="9" t="s">
        <v>3197</v>
      </c>
      <c r="E526" s="53" t="s">
        <v>2798</v>
      </c>
      <c r="F526" s="194" t="s">
        <v>3161</v>
      </c>
      <c r="G526" s="53" t="s">
        <v>3228</v>
      </c>
      <c r="H526" s="54">
        <v>1267</v>
      </c>
      <c r="I526" s="53" t="s">
        <v>44</v>
      </c>
      <c r="J526" s="359" t="str">
        <f>IF(ISBLANK(INDEX('Policy Characteristics'!D:D,MATCH($C526,'Policy Characteristics'!$C:$C,0))),"",INDEX('Policy Characteristics'!D:D,MATCH($C526,'Policy Characteristics'!$C:$C,0)))</f>
        <v>Electrification + Hydrogen</v>
      </c>
      <c r="K526" s="357" t="str">
        <f>IF(ISBLANK(INDEX('Policy Characteristics'!E:E,MATCH($C526,'Policy Characteristics'!$C:$C,0))),"",INDEX('Policy Characteristics'!E:E,MATCH($C526,'Policy Characteristics'!$C:$C,0)))</f>
        <v>indst med and high temp fuel type shifting</v>
      </c>
      <c r="L526" s="379">
        <f>IF(ISBLANK(INDEX('Policy Characteristics'!F:F,MATCH($C526,'Policy Characteristics'!$C:$C,0))),"",INDEX('Policy Characteristics'!F:F,MATCH($C526,'Policy Characteristics'!$C:$C,0)))</f>
        <v>0</v>
      </c>
      <c r="M526" s="379">
        <f>IF(ISBLANK(INDEX('Policy Characteristics'!G:G,MATCH($C526,'Policy Characteristics'!$C:$C,0))),"",INDEX('Policy Characteristics'!G:G,MATCH($C526,'Policy Characteristics'!$C:$C,0)))</f>
        <v>1</v>
      </c>
      <c r="N526" s="379">
        <f>IF(ISBLANK(INDEX('Policy Characteristics'!H:H,MATCH($C526,'Policy Characteristics'!$C:$C,0))),"",INDEX('Policy Characteristics'!H:H,MATCH($C526,'Policy Characteristics'!$C:$C,0)))</f>
        <v>0.01</v>
      </c>
      <c r="O526" s="357" t="str">
        <f>IF(ISBLANK(INDEX('Policy Characteristics'!I:I,MATCH($C526,'Policy Characteristics'!$C:$C,0))),"",INDEX('Policy Characteristics'!I:I,MATCH($C526,'Policy Characteristics'!$C:$C,0)))</f>
        <v>% of fuel shifted</v>
      </c>
      <c r="P526" s="357" t="str">
        <f>IF(ISBLANK(INDEX('Policy Characteristics'!J:J,MATCH($C526,'Policy Characteristics'!$C:$C,0))),"",INDEX('Policy Characteristics'!J:J,MATCH($C526,'Policy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6" s="357" t="str">
        <f>IF(ISBLANK(INDEX('Policy Characteristics'!K:K,MATCH($C526,'Policy Characteristics'!$C:$C,0))),"",INDEX('Policy Characteristics'!K:K,MATCH($C526,'Policy Characteristics'!$C:$C,0)))</f>
        <v>industry-ag-main.html#fuel-switching</v>
      </c>
      <c r="R526" s="357" t="str">
        <f>IF(ISBLANK(INDEX('Policy Characteristics'!L:L,MATCH($C526,'Policy Characteristics'!$C:$C,0))),"",INDEX('Policy Characteristics'!L:L,MATCH($C526,'Policy Characteristics'!$C:$C,0)))</f>
        <v>industry-elec-and-hydrogen.html</v>
      </c>
    </row>
    <row r="527" spans="1:18" x14ac:dyDescent="0.35">
      <c r="A527" s="357" t="str">
        <f>IF(ISBLANK(INDEX('Policy Characteristics'!A:A,MATCH($C527,'Policy Characteristics'!$C:$C,0))),"",INDEX('Policy Characteristics'!A:A,MATCH($C527,'Policy Characteristics'!$C:$C,0)))</f>
        <v>Industry</v>
      </c>
      <c r="B527" s="357" t="str">
        <f>IF(ISBLANK(INDEX('Policy Characteristics'!B:B,MATCH($C527,'Policy Characteristics'!$C:$C,0))),"",INDEX('Policy Characteristics'!B:B,MATCH($C527,'Policy Characteristics'!$C:$C,0)))</f>
        <v>Electrification + Hydrogen (Med &amp; High Temp)</v>
      </c>
      <c r="C527" s="361" t="str">
        <f t="shared" si="33"/>
        <v>Fraction of Med and High Temp Industrial Heat Shifted to Other Fuels</v>
      </c>
      <c r="D527" s="9" t="s">
        <v>3198</v>
      </c>
      <c r="E527" s="53" t="s">
        <v>2448</v>
      </c>
      <c r="F527" s="194" t="s">
        <v>3162</v>
      </c>
      <c r="G527" s="53" t="s">
        <v>3219</v>
      </c>
      <c r="H527" s="54">
        <v>1268</v>
      </c>
      <c r="I527" s="53" t="s">
        <v>44</v>
      </c>
      <c r="J527" s="359" t="str">
        <f>IF(ISBLANK(INDEX('Policy Characteristics'!D:D,MATCH($C527,'Policy Characteristics'!$C:$C,0))),"",INDEX('Policy Characteristics'!D:D,MATCH($C527,'Policy Characteristics'!$C:$C,0)))</f>
        <v>Electrification + Hydrogen</v>
      </c>
      <c r="K527" s="357" t="str">
        <f>IF(ISBLANK(INDEX('Policy Characteristics'!E:E,MATCH($C527,'Policy Characteristics'!$C:$C,0))),"",INDEX('Policy Characteristics'!E:E,MATCH($C527,'Policy Characteristics'!$C:$C,0)))</f>
        <v>indst med and high temp fuel type shifting</v>
      </c>
      <c r="L527" s="379">
        <f>IF(ISBLANK(INDEX('Policy Characteristics'!F:F,MATCH($C527,'Policy Characteristics'!$C:$C,0))),"",INDEX('Policy Characteristics'!F:F,MATCH($C527,'Policy Characteristics'!$C:$C,0)))</f>
        <v>0</v>
      </c>
      <c r="M527" s="379">
        <f>IF(ISBLANK(INDEX('Policy Characteristics'!G:G,MATCH($C527,'Policy Characteristics'!$C:$C,0))),"",INDEX('Policy Characteristics'!G:G,MATCH($C527,'Policy Characteristics'!$C:$C,0)))</f>
        <v>1</v>
      </c>
      <c r="N527" s="379">
        <f>IF(ISBLANK(INDEX('Policy Characteristics'!H:H,MATCH($C527,'Policy Characteristics'!$C:$C,0))),"",INDEX('Policy Characteristics'!H:H,MATCH($C527,'Policy Characteristics'!$C:$C,0)))</f>
        <v>0.01</v>
      </c>
      <c r="O527" s="357" t="str">
        <f>IF(ISBLANK(INDEX('Policy Characteristics'!I:I,MATCH($C527,'Policy Characteristics'!$C:$C,0))),"",INDEX('Policy Characteristics'!I:I,MATCH($C527,'Policy Characteristics'!$C:$C,0)))</f>
        <v>% of fuel shifted</v>
      </c>
      <c r="P527" s="357" t="str">
        <f>IF(ISBLANK(INDEX('Policy Characteristics'!J:J,MATCH($C527,'Policy Characteristics'!$C:$C,0))),"",INDEX('Policy Characteristics'!J:J,MATCH($C527,'Policy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7" s="357" t="str">
        <f>IF(ISBLANK(INDEX('Policy Characteristics'!K:K,MATCH($C527,'Policy Characteristics'!$C:$C,0))),"",INDEX('Policy Characteristics'!K:K,MATCH($C527,'Policy Characteristics'!$C:$C,0)))</f>
        <v>industry-ag-main.html#fuel-switching</v>
      </c>
      <c r="R527" s="357" t="str">
        <f>IF(ISBLANK(INDEX('Policy Characteristics'!L:L,MATCH($C527,'Policy Characteristics'!$C:$C,0))),"",INDEX('Policy Characteristics'!L:L,MATCH($C527,'Policy Characteristics'!$C:$C,0)))</f>
        <v>industry-elec-and-hydrogen.html</v>
      </c>
    </row>
    <row r="528" spans="1:18" x14ac:dyDescent="0.35">
      <c r="A528" s="357" t="str">
        <f>IF(ISBLANK(INDEX('Policy Characteristics'!A:A,MATCH($C528,'Policy Characteristics'!$C:$C,0))),"",INDEX('Policy Characteristics'!A:A,MATCH($C528,'Policy Characteristics'!$C:$C,0)))</f>
        <v>Industry</v>
      </c>
      <c r="B528" s="357" t="str">
        <f>IF(ISBLANK(INDEX('Policy Characteristics'!B:B,MATCH($C528,'Policy Characteristics'!$C:$C,0))),"",INDEX('Policy Characteristics'!B:B,MATCH($C528,'Policy Characteristics'!$C:$C,0)))</f>
        <v>Electrification + Hydrogen (Med &amp; High Temp)</v>
      </c>
      <c r="C528" s="361" t="str">
        <f t="shared" si="33"/>
        <v>Fraction of Med and High Temp Industrial Heat Shifted to Other Fuels</v>
      </c>
      <c r="D528" s="9" t="s">
        <v>3198</v>
      </c>
      <c r="E528" s="53" t="s">
        <v>2449</v>
      </c>
      <c r="F528" s="194" t="s">
        <v>3162</v>
      </c>
      <c r="G528" s="53" t="s">
        <v>3220</v>
      </c>
      <c r="H528" s="54">
        <v>1269</v>
      </c>
      <c r="I528" s="53" t="s">
        <v>45</v>
      </c>
      <c r="J528" s="359" t="str">
        <f>IF(ISBLANK(INDEX('Policy Characteristics'!D:D,MATCH($C528,'Policy Characteristics'!$C:$C,0))),"",INDEX('Policy Characteristics'!D:D,MATCH($C528,'Policy Characteristics'!$C:$C,0)))</f>
        <v>Electrification + Hydrogen</v>
      </c>
      <c r="K528" s="357" t="str">
        <f>IF(ISBLANK(INDEX('Policy Characteristics'!E:E,MATCH($C528,'Policy Characteristics'!$C:$C,0))),"",INDEX('Policy Characteristics'!E:E,MATCH($C528,'Policy Characteristics'!$C:$C,0)))</f>
        <v>indst med and high temp fuel type shifting</v>
      </c>
      <c r="L528" s="379">
        <f>IF(ISBLANK(INDEX('Policy Characteristics'!F:F,MATCH($C528,'Policy Characteristics'!$C:$C,0))),"",INDEX('Policy Characteristics'!F:F,MATCH($C528,'Policy Characteristics'!$C:$C,0)))</f>
        <v>0</v>
      </c>
      <c r="M528" s="379">
        <f>IF(ISBLANK(INDEX('Policy Characteristics'!G:G,MATCH($C528,'Policy Characteristics'!$C:$C,0))),"",INDEX('Policy Characteristics'!G:G,MATCH($C528,'Policy Characteristics'!$C:$C,0)))</f>
        <v>1</v>
      </c>
      <c r="N528" s="379">
        <f>IF(ISBLANK(INDEX('Policy Characteristics'!H:H,MATCH($C528,'Policy Characteristics'!$C:$C,0))),"",INDEX('Policy Characteristics'!H:H,MATCH($C528,'Policy Characteristics'!$C:$C,0)))</f>
        <v>0.01</v>
      </c>
      <c r="O528" s="357" t="str">
        <f>IF(ISBLANK(INDEX('Policy Characteristics'!I:I,MATCH($C528,'Policy Characteristics'!$C:$C,0))),"",INDEX('Policy Characteristics'!I:I,MATCH($C528,'Policy Characteristics'!$C:$C,0)))</f>
        <v>% of fuel shifted</v>
      </c>
      <c r="P528" s="357" t="str">
        <f>IF(ISBLANK(INDEX('Policy Characteristics'!J:J,MATCH($C528,'Policy Characteristics'!$C:$C,0))),"",INDEX('Policy Characteristics'!J:J,MATCH($C528,'Policy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8" s="357" t="str">
        <f>IF(ISBLANK(INDEX('Policy Characteristics'!K:K,MATCH($C528,'Policy Characteristics'!$C:$C,0))),"",INDEX('Policy Characteristics'!K:K,MATCH($C528,'Policy Characteristics'!$C:$C,0)))</f>
        <v>industry-ag-main.html#fuel-switching</v>
      </c>
      <c r="R528" s="357" t="str">
        <f>IF(ISBLANK(INDEX('Policy Characteristics'!L:L,MATCH($C528,'Policy Characteristics'!$C:$C,0))),"",INDEX('Policy Characteristics'!L:L,MATCH($C528,'Policy Characteristics'!$C:$C,0)))</f>
        <v>industry-elec-and-hydrogen.html</v>
      </c>
    </row>
    <row r="529" spans="1:18" x14ac:dyDescent="0.35">
      <c r="A529" s="357" t="str">
        <f>IF(ISBLANK(INDEX('Policy Characteristics'!A:A,MATCH($C529,'Policy Characteristics'!$C:$C,0))),"",INDEX('Policy Characteristics'!A:A,MATCH($C529,'Policy Characteristics'!$C:$C,0)))</f>
        <v>Industry</v>
      </c>
      <c r="B529" s="357" t="str">
        <f>IF(ISBLANK(INDEX('Policy Characteristics'!B:B,MATCH($C529,'Policy Characteristics'!$C:$C,0))),"",INDEX('Policy Characteristics'!B:B,MATCH($C529,'Policy Characteristics'!$C:$C,0)))</f>
        <v>Electrification + Hydrogen (Med &amp; High Temp)</v>
      </c>
      <c r="C529" s="361" t="str">
        <f t="shared" si="33"/>
        <v>Fraction of Med and High Temp Industrial Heat Shifted to Other Fuels</v>
      </c>
      <c r="D529" s="9" t="s">
        <v>3198</v>
      </c>
      <c r="E529" s="53" t="s">
        <v>2450</v>
      </c>
      <c r="F529" s="194" t="s">
        <v>3162</v>
      </c>
      <c r="G529" s="53" t="s">
        <v>3221</v>
      </c>
      <c r="H529" s="54">
        <v>1270</v>
      </c>
      <c r="I529" s="53" t="s">
        <v>45</v>
      </c>
      <c r="J529" s="359" t="str">
        <f>IF(ISBLANK(INDEX('Policy Characteristics'!D:D,MATCH($C529,'Policy Characteristics'!$C:$C,0))),"",INDEX('Policy Characteristics'!D:D,MATCH($C529,'Policy Characteristics'!$C:$C,0)))</f>
        <v>Electrification + Hydrogen</v>
      </c>
      <c r="K529" s="357" t="str">
        <f>IF(ISBLANK(INDEX('Policy Characteristics'!E:E,MATCH($C529,'Policy Characteristics'!$C:$C,0))),"",INDEX('Policy Characteristics'!E:E,MATCH($C529,'Policy Characteristics'!$C:$C,0)))</f>
        <v>indst med and high temp fuel type shifting</v>
      </c>
      <c r="L529" s="379">
        <f>IF(ISBLANK(INDEX('Policy Characteristics'!F:F,MATCH($C529,'Policy Characteristics'!$C:$C,0))),"",INDEX('Policy Characteristics'!F:F,MATCH($C529,'Policy Characteristics'!$C:$C,0)))</f>
        <v>0</v>
      </c>
      <c r="M529" s="379">
        <f>IF(ISBLANK(INDEX('Policy Characteristics'!G:G,MATCH($C529,'Policy Characteristics'!$C:$C,0))),"",INDEX('Policy Characteristics'!G:G,MATCH($C529,'Policy Characteristics'!$C:$C,0)))</f>
        <v>1</v>
      </c>
      <c r="N529" s="379">
        <f>IF(ISBLANK(INDEX('Policy Characteristics'!H:H,MATCH($C529,'Policy Characteristics'!$C:$C,0))),"",INDEX('Policy Characteristics'!H:H,MATCH($C529,'Policy Characteristics'!$C:$C,0)))</f>
        <v>0.01</v>
      </c>
      <c r="O529" s="357" t="str">
        <f>IF(ISBLANK(INDEX('Policy Characteristics'!I:I,MATCH($C529,'Policy Characteristics'!$C:$C,0))),"",INDEX('Policy Characteristics'!I:I,MATCH($C529,'Policy Characteristics'!$C:$C,0)))</f>
        <v>% of fuel shifted</v>
      </c>
      <c r="P529" s="357" t="str">
        <f>IF(ISBLANK(INDEX('Policy Characteristics'!J:J,MATCH($C529,'Policy Characteristics'!$C:$C,0))),"",INDEX('Policy Characteristics'!J:J,MATCH($C529,'Policy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9" s="357" t="str">
        <f>IF(ISBLANK(INDEX('Policy Characteristics'!K:K,MATCH($C529,'Policy Characteristics'!$C:$C,0))),"",INDEX('Policy Characteristics'!K:K,MATCH($C529,'Policy Characteristics'!$C:$C,0)))</f>
        <v>industry-ag-main.html#fuel-switching</v>
      </c>
      <c r="R529" s="357" t="str">
        <f>IF(ISBLANK(INDEX('Policy Characteristics'!L:L,MATCH($C529,'Policy Characteristics'!$C:$C,0))),"",INDEX('Policy Characteristics'!L:L,MATCH($C529,'Policy Characteristics'!$C:$C,0)))</f>
        <v>industry-elec-and-hydrogen.html</v>
      </c>
    </row>
    <row r="530" spans="1:18" x14ac:dyDescent="0.35">
      <c r="A530" s="357" t="str">
        <f>IF(ISBLANK(INDEX('Policy Characteristics'!A:A,MATCH($C530,'Policy Characteristics'!$C:$C,0))),"",INDEX('Policy Characteristics'!A:A,MATCH($C530,'Policy Characteristics'!$C:$C,0)))</f>
        <v>Industry</v>
      </c>
      <c r="B530" s="357" t="str">
        <f>IF(ISBLANK(INDEX('Policy Characteristics'!B:B,MATCH($C530,'Policy Characteristics'!$C:$C,0))),"",INDEX('Policy Characteristics'!B:B,MATCH($C530,'Policy Characteristics'!$C:$C,0)))</f>
        <v>Electrification + Hydrogen (Med &amp; High Temp)</v>
      </c>
      <c r="C530" s="361" t="str">
        <f t="shared" si="33"/>
        <v>Fraction of Med and High Temp Industrial Heat Shifted to Other Fuels</v>
      </c>
      <c r="D530" s="9" t="s">
        <v>3198</v>
      </c>
      <c r="E530" s="53" t="s">
        <v>2451</v>
      </c>
      <c r="F530" s="194" t="s">
        <v>3162</v>
      </c>
      <c r="G530" s="53" t="s">
        <v>3222</v>
      </c>
      <c r="H530" s="54">
        <v>1271</v>
      </c>
      <c r="I530" s="53" t="s">
        <v>45</v>
      </c>
      <c r="J530" s="359" t="str">
        <f>IF(ISBLANK(INDEX('Policy Characteristics'!D:D,MATCH($C530,'Policy Characteristics'!$C:$C,0))),"",INDEX('Policy Characteristics'!D:D,MATCH($C530,'Policy Characteristics'!$C:$C,0)))</f>
        <v>Electrification + Hydrogen</v>
      </c>
      <c r="K530" s="357" t="str">
        <f>IF(ISBLANK(INDEX('Policy Characteristics'!E:E,MATCH($C530,'Policy Characteristics'!$C:$C,0))),"",INDEX('Policy Characteristics'!E:E,MATCH($C530,'Policy Characteristics'!$C:$C,0)))</f>
        <v>indst med and high temp fuel type shifting</v>
      </c>
      <c r="L530" s="379">
        <f>IF(ISBLANK(INDEX('Policy Characteristics'!F:F,MATCH($C530,'Policy Characteristics'!$C:$C,0))),"",INDEX('Policy Characteristics'!F:F,MATCH($C530,'Policy Characteristics'!$C:$C,0)))</f>
        <v>0</v>
      </c>
      <c r="M530" s="379">
        <f>IF(ISBLANK(INDEX('Policy Characteristics'!G:G,MATCH($C530,'Policy Characteristics'!$C:$C,0))),"",INDEX('Policy Characteristics'!G:G,MATCH($C530,'Policy Characteristics'!$C:$C,0)))</f>
        <v>1</v>
      </c>
      <c r="N530" s="379">
        <f>IF(ISBLANK(INDEX('Policy Characteristics'!H:H,MATCH($C530,'Policy Characteristics'!$C:$C,0))),"",INDEX('Policy Characteristics'!H:H,MATCH($C530,'Policy Characteristics'!$C:$C,0)))</f>
        <v>0.01</v>
      </c>
      <c r="O530" s="357" t="str">
        <f>IF(ISBLANK(INDEX('Policy Characteristics'!I:I,MATCH($C530,'Policy Characteristics'!$C:$C,0))),"",INDEX('Policy Characteristics'!I:I,MATCH($C530,'Policy Characteristics'!$C:$C,0)))</f>
        <v>% of fuel shifted</v>
      </c>
      <c r="P530" s="357" t="str">
        <f>IF(ISBLANK(INDEX('Policy Characteristics'!J:J,MATCH($C530,'Policy Characteristics'!$C:$C,0))),"",INDEX('Policy Characteristics'!J:J,MATCH($C530,'Policy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0" s="357" t="str">
        <f>IF(ISBLANK(INDEX('Policy Characteristics'!K:K,MATCH($C530,'Policy Characteristics'!$C:$C,0))),"",INDEX('Policy Characteristics'!K:K,MATCH($C530,'Policy Characteristics'!$C:$C,0)))</f>
        <v>industry-ag-main.html#fuel-switching</v>
      </c>
      <c r="R530" s="357" t="str">
        <f>IF(ISBLANK(INDEX('Policy Characteristics'!L:L,MATCH($C530,'Policy Characteristics'!$C:$C,0))),"",INDEX('Policy Characteristics'!L:L,MATCH($C530,'Policy Characteristics'!$C:$C,0)))</f>
        <v>industry-elec-and-hydrogen.html</v>
      </c>
    </row>
    <row r="531" spans="1:18" x14ac:dyDescent="0.35">
      <c r="A531" s="357" t="str">
        <f>IF(ISBLANK(INDEX('Policy Characteristics'!A:A,MATCH($C531,'Policy Characteristics'!$C:$C,0))),"",INDEX('Policy Characteristics'!A:A,MATCH($C531,'Policy Characteristics'!$C:$C,0)))</f>
        <v>Industry</v>
      </c>
      <c r="B531" s="357" t="str">
        <f>IF(ISBLANK(INDEX('Policy Characteristics'!B:B,MATCH($C531,'Policy Characteristics'!$C:$C,0))),"",INDEX('Policy Characteristics'!B:B,MATCH($C531,'Policy Characteristics'!$C:$C,0)))</f>
        <v>Electrification + Hydrogen (Med &amp; High Temp)</v>
      </c>
      <c r="C531" s="361" t="str">
        <f t="shared" si="33"/>
        <v>Fraction of Med and High Temp Industrial Heat Shifted to Other Fuels</v>
      </c>
      <c r="D531" s="9" t="s">
        <v>3198</v>
      </c>
      <c r="E531" s="53" t="s">
        <v>2452</v>
      </c>
      <c r="F531" s="194" t="s">
        <v>3162</v>
      </c>
      <c r="G531" s="53" t="s">
        <v>3223</v>
      </c>
      <c r="H531" s="54">
        <v>1272</v>
      </c>
      <c r="I531" s="53" t="s">
        <v>45</v>
      </c>
      <c r="J531" s="359" t="str">
        <f>IF(ISBLANK(INDEX('Policy Characteristics'!D:D,MATCH($C531,'Policy Characteristics'!$C:$C,0))),"",INDEX('Policy Characteristics'!D:D,MATCH($C531,'Policy Characteristics'!$C:$C,0)))</f>
        <v>Electrification + Hydrogen</v>
      </c>
      <c r="K531" s="357" t="str">
        <f>IF(ISBLANK(INDEX('Policy Characteristics'!E:E,MATCH($C531,'Policy Characteristics'!$C:$C,0))),"",INDEX('Policy Characteristics'!E:E,MATCH($C531,'Policy Characteristics'!$C:$C,0)))</f>
        <v>indst med and high temp fuel type shifting</v>
      </c>
      <c r="L531" s="379">
        <f>IF(ISBLANK(INDEX('Policy Characteristics'!F:F,MATCH($C531,'Policy Characteristics'!$C:$C,0))),"",INDEX('Policy Characteristics'!F:F,MATCH($C531,'Policy Characteristics'!$C:$C,0)))</f>
        <v>0</v>
      </c>
      <c r="M531" s="379">
        <f>IF(ISBLANK(INDEX('Policy Characteristics'!G:G,MATCH($C531,'Policy Characteristics'!$C:$C,0))),"",INDEX('Policy Characteristics'!G:G,MATCH($C531,'Policy Characteristics'!$C:$C,0)))</f>
        <v>1</v>
      </c>
      <c r="N531" s="379">
        <f>IF(ISBLANK(INDEX('Policy Characteristics'!H:H,MATCH($C531,'Policy Characteristics'!$C:$C,0))),"",INDEX('Policy Characteristics'!H:H,MATCH($C531,'Policy Characteristics'!$C:$C,0)))</f>
        <v>0.01</v>
      </c>
      <c r="O531" s="357" t="str">
        <f>IF(ISBLANK(INDEX('Policy Characteristics'!I:I,MATCH($C531,'Policy Characteristics'!$C:$C,0))),"",INDEX('Policy Characteristics'!I:I,MATCH($C531,'Policy Characteristics'!$C:$C,0)))</f>
        <v>% of fuel shifted</v>
      </c>
      <c r="P531" s="357" t="str">
        <f>IF(ISBLANK(INDEX('Policy Characteristics'!J:J,MATCH($C531,'Policy Characteristics'!$C:$C,0))),"",INDEX('Policy Characteristics'!J:J,MATCH($C531,'Policy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1" s="357" t="str">
        <f>IF(ISBLANK(INDEX('Policy Characteristics'!K:K,MATCH($C531,'Policy Characteristics'!$C:$C,0))),"",INDEX('Policy Characteristics'!K:K,MATCH($C531,'Policy Characteristics'!$C:$C,0)))</f>
        <v>industry-ag-main.html#fuel-switching</v>
      </c>
      <c r="R531" s="357" t="str">
        <f>IF(ISBLANK(INDEX('Policy Characteristics'!L:L,MATCH($C531,'Policy Characteristics'!$C:$C,0))),"",INDEX('Policy Characteristics'!L:L,MATCH($C531,'Policy Characteristics'!$C:$C,0)))</f>
        <v>industry-elec-and-hydrogen.html</v>
      </c>
    </row>
    <row r="532" spans="1:18" x14ac:dyDescent="0.35">
      <c r="A532" s="357" t="str">
        <f>IF(ISBLANK(INDEX('Policy Characteristics'!A:A,MATCH($C532,'Policy Characteristics'!$C:$C,0))),"",INDEX('Policy Characteristics'!A:A,MATCH($C532,'Policy Characteristics'!$C:$C,0)))</f>
        <v>Industry</v>
      </c>
      <c r="B532" s="357" t="str">
        <f>IF(ISBLANK(INDEX('Policy Characteristics'!B:B,MATCH($C532,'Policy Characteristics'!$C:$C,0))),"",INDEX('Policy Characteristics'!B:B,MATCH($C532,'Policy Characteristics'!$C:$C,0)))</f>
        <v>Electrification + Hydrogen (Med &amp; High Temp)</v>
      </c>
      <c r="C532" s="361" t="str">
        <f t="shared" si="33"/>
        <v>Fraction of Med and High Temp Industrial Heat Shifted to Other Fuels</v>
      </c>
      <c r="D532" s="9" t="s">
        <v>3198</v>
      </c>
      <c r="E532" s="53" t="s">
        <v>2453</v>
      </c>
      <c r="F532" s="194" t="s">
        <v>3162</v>
      </c>
      <c r="G532" s="53" t="s">
        <v>3224</v>
      </c>
      <c r="H532" s="54">
        <v>1273</v>
      </c>
      <c r="I532" s="53" t="s">
        <v>45</v>
      </c>
      <c r="J532" s="359" t="str">
        <f>IF(ISBLANK(INDEX('Policy Characteristics'!D:D,MATCH($C532,'Policy Characteristics'!$C:$C,0))),"",INDEX('Policy Characteristics'!D:D,MATCH($C532,'Policy Characteristics'!$C:$C,0)))</f>
        <v>Electrification + Hydrogen</v>
      </c>
      <c r="K532" s="357" t="str">
        <f>IF(ISBLANK(INDEX('Policy Characteristics'!E:E,MATCH($C532,'Policy Characteristics'!$C:$C,0))),"",INDEX('Policy Characteristics'!E:E,MATCH($C532,'Policy Characteristics'!$C:$C,0)))</f>
        <v>indst med and high temp fuel type shifting</v>
      </c>
      <c r="L532" s="379">
        <f>IF(ISBLANK(INDEX('Policy Characteristics'!F:F,MATCH($C532,'Policy Characteristics'!$C:$C,0))),"",INDEX('Policy Characteristics'!F:F,MATCH($C532,'Policy Characteristics'!$C:$C,0)))</f>
        <v>0</v>
      </c>
      <c r="M532" s="379">
        <f>IF(ISBLANK(INDEX('Policy Characteristics'!G:G,MATCH($C532,'Policy Characteristics'!$C:$C,0))),"",INDEX('Policy Characteristics'!G:G,MATCH($C532,'Policy Characteristics'!$C:$C,0)))</f>
        <v>1</v>
      </c>
      <c r="N532" s="379">
        <f>IF(ISBLANK(INDEX('Policy Characteristics'!H:H,MATCH($C532,'Policy Characteristics'!$C:$C,0))),"",INDEX('Policy Characteristics'!H:H,MATCH($C532,'Policy Characteristics'!$C:$C,0)))</f>
        <v>0.01</v>
      </c>
      <c r="O532" s="357" t="str">
        <f>IF(ISBLANK(INDEX('Policy Characteristics'!I:I,MATCH($C532,'Policy Characteristics'!$C:$C,0))),"",INDEX('Policy Characteristics'!I:I,MATCH($C532,'Policy Characteristics'!$C:$C,0)))</f>
        <v>% of fuel shifted</v>
      </c>
      <c r="P532" s="357" t="str">
        <f>IF(ISBLANK(INDEX('Policy Characteristics'!J:J,MATCH($C532,'Policy Characteristics'!$C:$C,0))),"",INDEX('Policy Characteristics'!J:J,MATCH($C532,'Policy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2" s="357" t="str">
        <f>IF(ISBLANK(INDEX('Policy Characteristics'!K:K,MATCH($C532,'Policy Characteristics'!$C:$C,0))),"",INDEX('Policy Characteristics'!K:K,MATCH($C532,'Policy Characteristics'!$C:$C,0)))</f>
        <v>industry-ag-main.html#fuel-switching</v>
      </c>
      <c r="R532" s="357" t="str">
        <f>IF(ISBLANK(INDEX('Policy Characteristics'!L:L,MATCH($C532,'Policy Characteristics'!$C:$C,0))),"",INDEX('Policy Characteristics'!L:L,MATCH($C532,'Policy Characteristics'!$C:$C,0)))</f>
        <v>industry-elec-and-hydrogen.html</v>
      </c>
    </row>
    <row r="533" spans="1:18" x14ac:dyDescent="0.35">
      <c r="A533" s="357" t="str">
        <f>IF(ISBLANK(INDEX('Policy Characteristics'!A:A,MATCH($C533,'Policy Characteristics'!$C:$C,0))),"",INDEX('Policy Characteristics'!A:A,MATCH($C533,'Policy Characteristics'!$C:$C,0)))</f>
        <v>Industry</v>
      </c>
      <c r="B533" s="357" t="str">
        <f>IF(ISBLANK(INDEX('Policy Characteristics'!B:B,MATCH($C533,'Policy Characteristics'!$C:$C,0))),"",INDEX('Policy Characteristics'!B:B,MATCH($C533,'Policy Characteristics'!$C:$C,0)))</f>
        <v>Electrification + Hydrogen (Med &amp; High Temp)</v>
      </c>
      <c r="C533" s="361" t="str">
        <f t="shared" si="33"/>
        <v>Fraction of Med and High Temp Industrial Heat Shifted to Other Fuels</v>
      </c>
      <c r="D533" s="9" t="s">
        <v>3198</v>
      </c>
      <c r="E533" s="53" t="s">
        <v>2799</v>
      </c>
      <c r="F533" s="194" t="s">
        <v>3162</v>
      </c>
      <c r="G533" s="53" t="s">
        <v>3225</v>
      </c>
      <c r="H533" s="54">
        <v>1274</v>
      </c>
      <c r="I533" s="53" t="s">
        <v>45</v>
      </c>
      <c r="J533" s="359" t="str">
        <f>IF(ISBLANK(INDEX('Policy Characteristics'!D:D,MATCH($C533,'Policy Characteristics'!$C:$C,0))),"",INDEX('Policy Characteristics'!D:D,MATCH($C533,'Policy Characteristics'!$C:$C,0)))</f>
        <v>Electrification + Hydrogen</v>
      </c>
      <c r="K533" s="357" t="str">
        <f>IF(ISBLANK(INDEX('Policy Characteristics'!E:E,MATCH($C533,'Policy Characteristics'!$C:$C,0))),"",INDEX('Policy Characteristics'!E:E,MATCH($C533,'Policy Characteristics'!$C:$C,0)))</f>
        <v>indst med and high temp fuel type shifting</v>
      </c>
      <c r="L533" s="379">
        <f>IF(ISBLANK(INDEX('Policy Characteristics'!F:F,MATCH($C533,'Policy Characteristics'!$C:$C,0))),"",INDEX('Policy Characteristics'!F:F,MATCH($C533,'Policy Characteristics'!$C:$C,0)))</f>
        <v>0</v>
      </c>
      <c r="M533" s="379">
        <f>IF(ISBLANK(INDEX('Policy Characteristics'!G:G,MATCH($C533,'Policy Characteristics'!$C:$C,0))),"",INDEX('Policy Characteristics'!G:G,MATCH($C533,'Policy Characteristics'!$C:$C,0)))</f>
        <v>1</v>
      </c>
      <c r="N533" s="379">
        <f>IF(ISBLANK(INDEX('Policy Characteristics'!H:H,MATCH($C533,'Policy Characteristics'!$C:$C,0))),"",INDEX('Policy Characteristics'!H:H,MATCH($C533,'Policy Characteristics'!$C:$C,0)))</f>
        <v>0.01</v>
      </c>
      <c r="O533" s="357" t="str">
        <f>IF(ISBLANK(INDEX('Policy Characteristics'!I:I,MATCH($C533,'Policy Characteristics'!$C:$C,0))),"",INDEX('Policy Characteristics'!I:I,MATCH($C533,'Policy Characteristics'!$C:$C,0)))</f>
        <v>% of fuel shifted</v>
      </c>
      <c r="P533" s="357" t="str">
        <f>IF(ISBLANK(INDEX('Policy Characteristics'!J:J,MATCH($C533,'Policy Characteristics'!$C:$C,0))),"",INDEX('Policy Characteristics'!J:J,MATCH($C533,'Policy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3" s="357" t="str">
        <f>IF(ISBLANK(INDEX('Policy Characteristics'!K:K,MATCH($C533,'Policy Characteristics'!$C:$C,0))),"",INDEX('Policy Characteristics'!K:K,MATCH($C533,'Policy Characteristics'!$C:$C,0)))</f>
        <v>industry-ag-main.html#fuel-switching</v>
      </c>
      <c r="R533" s="357" t="str">
        <f>IF(ISBLANK(INDEX('Policy Characteristics'!L:L,MATCH($C533,'Policy Characteristics'!$C:$C,0))),"",INDEX('Policy Characteristics'!L:L,MATCH($C533,'Policy Characteristics'!$C:$C,0)))</f>
        <v>industry-elec-and-hydrogen.html</v>
      </c>
    </row>
    <row r="534" spans="1:18" x14ac:dyDescent="0.35">
      <c r="A534" s="357" t="str">
        <f>IF(ISBLANK(INDEX('Policy Characteristics'!A:A,MATCH($C534,'Policy Characteristics'!$C:$C,0))),"",INDEX('Policy Characteristics'!A:A,MATCH($C534,'Policy Characteristics'!$C:$C,0)))</f>
        <v>Industry</v>
      </c>
      <c r="B534" s="357" t="str">
        <f>IF(ISBLANK(INDEX('Policy Characteristics'!B:B,MATCH($C534,'Policy Characteristics'!$C:$C,0))),"",INDEX('Policy Characteristics'!B:B,MATCH($C534,'Policy Characteristics'!$C:$C,0)))</f>
        <v>Electrification + Hydrogen (Med &amp; High Temp)</v>
      </c>
      <c r="C534" s="361" t="str">
        <f t="shared" si="33"/>
        <v>Fraction of Med and High Temp Industrial Heat Shifted to Other Fuels</v>
      </c>
      <c r="D534" s="9" t="s">
        <v>3198</v>
      </c>
      <c r="E534" s="53" t="s">
        <v>2800</v>
      </c>
      <c r="F534" s="194" t="s">
        <v>3162</v>
      </c>
      <c r="G534" s="53" t="s">
        <v>3226</v>
      </c>
      <c r="H534" s="54">
        <v>1275</v>
      </c>
      <c r="I534" s="53" t="s">
        <v>45</v>
      </c>
      <c r="J534" s="359" t="str">
        <f>IF(ISBLANK(INDEX('Policy Characteristics'!D:D,MATCH($C534,'Policy Characteristics'!$C:$C,0))),"",INDEX('Policy Characteristics'!D:D,MATCH($C534,'Policy Characteristics'!$C:$C,0)))</f>
        <v>Electrification + Hydrogen</v>
      </c>
      <c r="K534" s="357" t="str">
        <f>IF(ISBLANK(INDEX('Policy Characteristics'!E:E,MATCH($C534,'Policy Characteristics'!$C:$C,0))),"",INDEX('Policy Characteristics'!E:E,MATCH($C534,'Policy Characteristics'!$C:$C,0)))</f>
        <v>indst med and high temp fuel type shifting</v>
      </c>
      <c r="L534" s="379">
        <f>IF(ISBLANK(INDEX('Policy Characteristics'!F:F,MATCH($C534,'Policy Characteristics'!$C:$C,0))),"",INDEX('Policy Characteristics'!F:F,MATCH($C534,'Policy Characteristics'!$C:$C,0)))</f>
        <v>0</v>
      </c>
      <c r="M534" s="379">
        <f>IF(ISBLANK(INDEX('Policy Characteristics'!G:G,MATCH($C534,'Policy Characteristics'!$C:$C,0))),"",INDEX('Policy Characteristics'!G:G,MATCH($C534,'Policy Characteristics'!$C:$C,0)))</f>
        <v>1</v>
      </c>
      <c r="N534" s="379">
        <f>IF(ISBLANK(INDEX('Policy Characteristics'!H:H,MATCH($C534,'Policy Characteristics'!$C:$C,0))),"",INDEX('Policy Characteristics'!H:H,MATCH($C534,'Policy Characteristics'!$C:$C,0)))</f>
        <v>0.01</v>
      </c>
      <c r="O534" s="357" t="str">
        <f>IF(ISBLANK(INDEX('Policy Characteristics'!I:I,MATCH($C534,'Policy Characteristics'!$C:$C,0))),"",INDEX('Policy Characteristics'!I:I,MATCH($C534,'Policy Characteristics'!$C:$C,0)))</f>
        <v>% of fuel shifted</v>
      </c>
      <c r="P534" s="357" t="str">
        <f>IF(ISBLANK(INDEX('Policy Characteristics'!J:J,MATCH($C534,'Policy Characteristics'!$C:$C,0))),"",INDEX('Policy Characteristics'!J:J,MATCH($C534,'Policy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4" s="357" t="str">
        <f>IF(ISBLANK(INDEX('Policy Characteristics'!K:K,MATCH($C534,'Policy Characteristics'!$C:$C,0))),"",INDEX('Policy Characteristics'!K:K,MATCH($C534,'Policy Characteristics'!$C:$C,0)))</f>
        <v>industry-ag-main.html#fuel-switching</v>
      </c>
      <c r="R534" s="357" t="str">
        <f>IF(ISBLANK(INDEX('Policy Characteristics'!L:L,MATCH($C534,'Policy Characteristics'!$C:$C,0))),"",INDEX('Policy Characteristics'!L:L,MATCH($C534,'Policy Characteristics'!$C:$C,0)))</f>
        <v>industry-elec-and-hydrogen.html</v>
      </c>
    </row>
    <row r="535" spans="1:18" x14ac:dyDescent="0.35">
      <c r="A535" s="357" t="str">
        <f>IF(ISBLANK(INDEX('Policy Characteristics'!A:A,MATCH($C535,'Policy Characteristics'!$C:$C,0))),"",INDEX('Policy Characteristics'!A:A,MATCH($C535,'Policy Characteristics'!$C:$C,0)))</f>
        <v>Industry</v>
      </c>
      <c r="B535" s="357" t="str">
        <f>IF(ISBLANK(INDEX('Policy Characteristics'!B:B,MATCH($C535,'Policy Characteristics'!$C:$C,0))),"",INDEX('Policy Characteristics'!B:B,MATCH($C535,'Policy Characteristics'!$C:$C,0)))</f>
        <v>Electrification + Hydrogen (Med &amp; High Temp)</v>
      </c>
      <c r="C535" s="361" t="str">
        <f t="shared" si="33"/>
        <v>Fraction of Med and High Temp Industrial Heat Shifted to Other Fuels</v>
      </c>
      <c r="D535" s="9" t="s">
        <v>3198</v>
      </c>
      <c r="E535" s="53" t="s">
        <v>2801</v>
      </c>
      <c r="F535" s="194" t="s">
        <v>3162</v>
      </c>
      <c r="G535" s="53" t="s">
        <v>3227</v>
      </c>
      <c r="H535" s="54">
        <v>1276</v>
      </c>
      <c r="I535" s="53" t="s">
        <v>45</v>
      </c>
      <c r="J535" s="359" t="str">
        <f>IF(ISBLANK(INDEX('Policy Characteristics'!D:D,MATCH($C535,'Policy Characteristics'!$C:$C,0))),"",INDEX('Policy Characteristics'!D:D,MATCH($C535,'Policy Characteristics'!$C:$C,0)))</f>
        <v>Electrification + Hydrogen</v>
      </c>
      <c r="K535" s="357" t="str">
        <f>IF(ISBLANK(INDEX('Policy Characteristics'!E:E,MATCH($C535,'Policy Characteristics'!$C:$C,0))),"",INDEX('Policy Characteristics'!E:E,MATCH($C535,'Policy Characteristics'!$C:$C,0)))</f>
        <v>indst med and high temp fuel type shifting</v>
      </c>
      <c r="L535" s="379">
        <f>IF(ISBLANK(INDEX('Policy Characteristics'!F:F,MATCH($C535,'Policy Characteristics'!$C:$C,0))),"",INDEX('Policy Characteristics'!F:F,MATCH($C535,'Policy Characteristics'!$C:$C,0)))</f>
        <v>0</v>
      </c>
      <c r="M535" s="379">
        <f>IF(ISBLANK(INDEX('Policy Characteristics'!G:G,MATCH($C535,'Policy Characteristics'!$C:$C,0))),"",INDEX('Policy Characteristics'!G:G,MATCH($C535,'Policy Characteristics'!$C:$C,0)))</f>
        <v>1</v>
      </c>
      <c r="N535" s="379">
        <f>IF(ISBLANK(INDEX('Policy Characteristics'!H:H,MATCH($C535,'Policy Characteristics'!$C:$C,0))),"",INDEX('Policy Characteristics'!H:H,MATCH($C535,'Policy Characteristics'!$C:$C,0)))</f>
        <v>0.01</v>
      </c>
      <c r="O535" s="357" t="str">
        <f>IF(ISBLANK(INDEX('Policy Characteristics'!I:I,MATCH($C535,'Policy Characteristics'!$C:$C,0))),"",INDEX('Policy Characteristics'!I:I,MATCH($C535,'Policy Characteristics'!$C:$C,0)))</f>
        <v>% of fuel shifted</v>
      </c>
      <c r="P535" s="357" t="str">
        <f>IF(ISBLANK(INDEX('Policy Characteristics'!J:J,MATCH($C535,'Policy Characteristics'!$C:$C,0))),"",INDEX('Policy Characteristics'!J:J,MATCH($C535,'Policy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5" s="357" t="str">
        <f>IF(ISBLANK(INDEX('Policy Characteristics'!K:K,MATCH($C535,'Policy Characteristics'!$C:$C,0))),"",INDEX('Policy Characteristics'!K:K,MATCH($C535,'Policy Characteristics'!$C:$C,0)))</f>
        <v>industry-ag-main.html#fuel-switching</v>
      </c>
      <c r="R535" s="357" t="str">
        <f>IF(ISBLANK(INDEX('Policy Characteristics'!L:L,MATCH($C535,'Policy Characteristics'!$C:$C,0))),"",INDEX('Policy Characteristics'!L:L,MATCH($C535,'Policy Characteristics'!$C:$C,0)))</f>
        <v>industry-elec-and-hydrogen.html</v>
      </c>
    </row>
    <row r="536" spans="1:18" x14ac:dyDescent="0.35">
      <c r="A536" s="357" t="str">
        <f>IF(ISBLANK(INDEX('Policy Characteristics'!A:A,MATCH($C536,'Policy Characteristics'!$C:$C,0))),"",INDEX('Policy Characteristics'!A:A,MATCH($C536,'Policy Characteristics'!$C:$C,0)))</f>
        <v>Industry</v>
      </c>
      <c r="B536" s="357" t="str">
        <f>IF(ISBLANK(INDEX('Policy Characteristics'!B:B,MATCH($C536,'Policy Characteristics'!$C:$C,0))),"",INDEX('Policy Characteristics'!B:B,MATCH($C536,'Policy Characteristics'!$C:$C,0)))</f>
        <v>Electrification + Hydrogen (Med &amp; High Temp)</v>
      </c>
      <c r="C536" s="361" t="str">
        <f t="shared" si="33"/>
        <v>Fraction of Med and High Temp Industrial Heat Shifted to Other Fuels</v>
      </c>
      <c r="D536" s="9" t="s">
        <v>3198</v>
      </c>
      <c r="E536" s="53" t="s">
        <v>2798</v>
      </c>
      <c r="F536" s="194" t="s">
        <v>3162</v>
      </c>
      <c r="G536" s="53" t="s">
        <v>3228</v>
      </c>
      <c r="H536" s="54">
        <v>1277</v>
      </c>
      <c r="I536" s="53" t="s">
        <v>44</v>
      </c>
      <c r="J536" s="359" t="str">
        <f>IF(ISBLANK(INDEX('Policy Characteristics'!D:D,MATCH($C536,'Policy Characteristics'!$C:$C,0))),"",INDEX('Policy Characteristics'!D:D,MATCH($C536,'Policy Characteristics'!$C:$C,0)))</f>
        <v>Electrification + Hydrogen</v>
      </c>
      <c r="K536" s="357" t="str">
        <f>IF(ISBLANK(INDEX('Policy Characteristics'!E:E,MATCH($C536,'Policy Characteristics'!$C:$C,0))),"",INDEX('Policy Characteristics'!E:E,MATCH($C536,'Policy Characteristics'!$C:$C,0)))</f>
        <v>indst med and high temp fuel type shifting</v>
      </c>
      <c r="L536" s="379">
        <f>IF(ISBLANK(INDEX('Policy Characteristics'!F:F,MATCH($C536,'Policy Characteristics'!$C:$C,0))),"",INDEX('Policy Characteristics'!F:F,MATCH($C536,'Policy Characteristics'!$C:$C,0)))</f>
        <v>0</v>
      </c>
      <c r="M536" s="379">
        <f>IF(ISBLANK(INDEX('Policy Characteristics'!G:G,MATCH($C536,'Policy Characteristics'!$C:$C,0))),"",INDEX('Policy Characteristics'!G:G,MATCH($C536,'Policy Characteristics'!$C:$C,0)))</f>
        <v>1</v>
      </c>
      <c r="N536" s="379">
        <f>IF(ISBLANK(INDEX('Policy Characteristics'!H:H,MATCH($C536,'Policy Characteristics'!$C:$C,0))),"",INDEX('Policy Characteristics'!H:H,MATCH($C536,'Policy Characteristics'!$C:$C,0)))</f>
        <v>0.01</v>
      </c>
      <c r="O536" s="357" t="str">
        <f>IF(ISBLANK(INDEX('Policy Characteristics'!I:I,MATCH($C536,'Policy Characteristics'!$C:$C,0))),"",INDEX('Policy Characteristics'!I:I,MATCH($C536,'Policy Characteristics'!$C:$C,0)))</f>
        <v>% of fuel shifted</v>
      </c>
      <c r="P536" s="357" t="str">
        <f>IF(ISBLANK(INDEX('Policy Characteristics'!J:J,MATCH($C536,'Policy Characteristics'!$C:$C,0))),"",INDEX('Policy Characteristics'!J:J,MATCH($C536,'Policy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6" s="357" t="str">
        <f>IF(ISBLANK(INDEX('Policy Characteristics'!K:K,MATCH($C536,'Policy Characteristics'!$C:$C,0))),"",INDEX('Policy Characteristics'!K:K,MATCH($C536,'Policy Characteristics'!$C:$C,0)))</f>
        <v>industry-ag-main.html#fuel-switching</v>
      </c>
      <c r="R536" s="357" t="str">
        <f>IF(ISBLANK(INDEX('Policy Characteristics'!L:L,MATCH($C536,'Policy Characteristics'!$C:$C,0))),"",INDEX('Policy Characteristics'!L:L,MATCH($C536,'Policy Characteristics'!$C:$C,0)))</f>
        <v>industry-elec-and-hydrogen.html</v>
      </c>
    </row>
    <row r="537" spans="1:18" x14ac:dyDescent="0.35">
      <c r="A537" s="357" t="str">
        <f>IF(ISBLANK(INDEX('Policy Characteristics'!A:A,MATCH($C537,'Policy Characteristics'!$C:$C,0))),"",INDEX('Policy Characteristics'!A:A,MATCH($C537,'Policy Characteristics'!$C:$C,0)))</f>
        <v>Industry</v>
      </c>
      <c r="B537" s="357" t="str">
        <f>IF(ISBLANK(INDEX('Policy Characteristics'!B:B,MATCH($C537,'Policy Characteristics'!$C:$C,0))),"",INDEX('Policy Characteristics'!B:B,MATCH($C537,'Policy Characteristics'!$C:$C,0)))</f>
        <v>Electrification + Hydrogen (Med &amp; High Temp)</v>
      </c>
      <c r="C537" s="361" t="str">
        <f t="shared" si="33"/>
        <v>Fraction of Med and High Temp Industrial Heat Shifted to Other Fuels</v>
      </c>
      <c r="D537" s="9" t="s">
        <v>3199</v>
      </c>
      <c r="E537" s="53" t="s">
        <v>2448</v>
      </c>
      <c r="F537" s="194" t="s">
        <v>3163</v>
      </c>
      <c r="G537" s="53" t="s">
        <v>3219</v>
      </c>
      <c r="H537" s="54">
        <v>1278</v>
      </c>
      <c r="I537" s="53" t="s">
        <v>44</v>
      </c>
      <c r="J537" s="359" t="str">
        <f>IF(ISBLANK(INDEX('Policy Characteristics'!D:D,MATCH($C537,'Policy Characteristics'!$C:$C,0))),"",INDEX('Policy Characteristics'!D:D,MATCH($C537,'Policy Characteristics'!$C:$C,0)))</f>
        <v>Electrification + Hydrogen</v>
      </c>
      <c r="K537" s="357" t="str">
        <f>IF(ISBLANK(INDEX('Policy Characteristics'!E:E,MATCH($C537,'Policy Characteristics'!$C:$C,0))),"",INDEX('Policy Characteristics'!E:E,MATCH($C537,'Policy Characteristics'!$C:$C,0)))</f>
        <v>indst med and high temp fuel type shifting</v>
      </c>
      <c r="L537" s="379">
        <f>IF(ISBLANK(INDEX('Policy Characteristics'!F:F,MATCH($C537,'Policy Characteristics'!$C:$C,0))),"",INDEX('Policy Characteristics'!F:F,MATCH($C537,'Policy Characteristics'!$C:$C,0)))</f>
        <v>0</v>
      </c>
      <c r="M537" s="379">
        <f>IF(ISBLANK(INDEX('Policy Characteristics'!G:G,MATCH($C537,'Policy Characteristics'!$C:$C,0))),"",INDEX('Policy Characteristics'!G:G,MATCH($C537,'Policy Characteristics'!$C:$C,0)))</f>
        <v>1</v>
      </c>
      <c r="N537" s="379">
        <f>IF(ISBLANK(INDEX('Policy Characteristics'!H:H,MATCH($C537,'Policy Characteristics'!$C:$C,0))),"",INDEX('Policy Characteristics'!H:H,MATCH($C537,'Policy Characteristics'!$C:$C,0)))</f>
        <v>0.01</v>
      </c>
      <c r="O537" s="357" t="str">
        <f>IF(ISBLANK(INDEX('Policy Characteristics'!I:I,MATCH($C537,'Policy Characteristics'!$C:$C,0))),"",INDEX('Policy Characteristics'!I:I,MATCH($C537,'Policy Characteristics'!$C:$C,0)))</f>
        <v>% of fuel shifted</v>
      </c>
      <c r="P537" s="357" t="str">
        <f>IF(ISBLANK(INDEX('Policy Characteristics'!J:J,MATCH($C537,'Policy Characteristics'!$C:$C,0))),"",INDEX('Policy Characteristics'!J:J,MATCH($C537,'Policy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7" s="357" t="str">
        <f>IF(ISBLANK(INDEX('Policy Characteristics'!K:K,MATCH($C537,'Policy Characteristics'!$C:$C,0))),"",INDEX('Policy Characteristics'!K:K,MATCH($C537,'Policy Characteristics'!$C:$C,0)))</f>
        <v>industry-ag-main.html#fuel-switching</v>
      </c>
      <c r="R537" s="357" t="str">
        <f>IF(ISBLANK(INDEX('Policy Characteristics'!L:L,MATCH($C537,'Policy Characteristics'!$C:$C,0))),"",INDEX('Policy Characteristics'!L:L,MATCH($C537,'Policy Characteristics'!$C:$C,0)))</f>
        <v>industry-elec-and-hydrogen.html</v>
      </c>
    </row>
    <row r="538" spans="1:18" x14ac:dyDescent="0.35">
      <c r="A538" s="357" t="str">
        <f>IF(ISBLANK(INDEX('Policy Characteristics'!A:A,MATCH($C538,'Policy Characteristics'!$C:$C,0))),"",INDEX('Policy Characteristics'!A:A,MATCH($C538,'Policy Characteristics'!$C:$C,0)))</f>
        <v>Industry</v>
      </c>
      <c r="B538" s="357" t="str">
        <f>IF(ISBLANK(INDEX('Policy Characteristics'!B:B,MATCH($C538,'Policy Characteristics'!$C:$C,0))),"",INDEX('Policy Characteristics'!B:B,MATCH($C538,'Policy Characteristics'!$C:$C,0)))</f>
        <v>Electrification + Hydrogen (Med &amp; High Temp)</v>
      </c>
      <c r="C538" s="361" t="str">
        <f t="shared" si="33"/>
        <v>Fraction of Med and High Temp Industrial Heat Shifted to Other Fuels</v>
      </c>
      <c r="D538" s="9" t="s">
        <v>3199</v>
      </c>
      <c r="E538" s="53" t="s">
        <v>2449</v>
      </c>
      <c r="F538" s="194" t="s">
        <v>3163</v>
      </c>
      <c r="G538" s="53" t="s">
        <v>3220</v>
      </c>
      <c r="H538" s="54">
        <v>1279</v>
      </c>
      <c r="I538" s="53" t="s">
        <v>45</v>
      </c>
      <c r="J538" s="359" t="str">
        <f>IF(ISBLANK(INDEX('Policy Characteristics'!D:D,MATCH($C538,'Policy Characteristics'!$C:$C,0))),"",INDEX('Policy Characteristics'!D:D,MATCH($C538,'Policy Characteristics'!$C:$C,0)))</f>
        <v>Electrification + Hydrogen</v>
      </c>
      <c r="K538" s="357" t="str">
        <f>IF(ISBLANK(INDEX('Policy Characteristics'!E:E,MATCH($C538,'Policy Characteristics'!$C:$C,0))),"",INDEX('Policy Characteristics'!E:E,MATCH($C538,'Policy Characteristics'!$C:$C,0)))</f>
        <v>indst med and high temp fuel type shifting</v>
      </c>
      <c r="L538" s="379">
        <f>IF(ISBLANK(INDEX('Policy Characteristics'!F:F,MATCH($C538,'Policy Characteristics'!$C:$C,0))),"",INDEX('Policy Characteristics'!F:F,MATCH($C538,'Policy Characteristics'!$C:$C,0)))</f>
        <v>0</v>
      </c>
      <c r="M538" s="379">
        <f>IF(ISBLANK(INDEX('Policy Characteristics'!G:G,MATCH($C538,'Policy Characteristics'!$C:$C,0))),"",INDEX('Policy Characteristics'!G:G,MATCH($C538,'Policy Characteristics'!$C:$C,0)))</f>
        <v>1</v>
      </c>
      <c r="N538" s="379">
        <f>IF(ISBLANK(INDEX('Policy Characteristics'!H:H,MATCH($C538,'Policy Characteristics'!$C:$C,0))),"",INDEX('Policy Characteristics'!H:H,MATCH($C538,'Policy Characteristics'!$C:$C,0)))</f>
        <v>0.01</v>
      </c>
      <c r="O538" s="357" t="str">
        <f>IF(ISBLANK(INDEX('Policy Characteristics'!I:I,MATCH($C538,'Policy Characteristics'!$C:$C,0))),"",INDEX('Policy Characteristics'!I:I,MATCH($C538,'Policy Characteristics'!$C:$C,0)))</f>
        <v>% of fuel shifted</v>
      </c>
      <c r="P538" s="357" t="str">
        <f>IF(ISBLANK(INDEX('Policy Characteristics'!J:J,MATCH($C538,'Policy Characteristics'!$C:$C,0))),"",INDEX('Policy Characteristics'!J:J,MATCH($C538,'Policy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8" s="357" t="str">
        <f>IF(ISBLANK(INDEX('Policy Characteristics'!K:K,MATCH($C538,'Policy Characteristics'!$C:$C,0))),"",INDEX('Policy Characteristics'!K:K,MATCH($C538,'Policy Characteristics'!$C:$C,0)))</f>
        <v>industry-ag-main.html#fuel-switching</v>
      </c>
      <c r="R538" s="357" t="str">
        <f>IF(ISBLANK(INDEX('Policy Characteristics'!L:L,MATCH($C538,'Policy Characteristics'!$C:$C,0))),"",INDEX('Policy Characteristics'!L:L,MATCH($C538,'Policy Characteristics'!$C:$C,0)))</f>
        <v>industry-elec-and-hydrogen.html</v>
      </c>
    </row>
    <row r="539" spans="1:18" x14ac:dyDescent="0.35">
      <c r="A539" s="357" t="str">
        <f>IF(ISBLANK(INDEX('Policy Characteristics'!A:A,MATCH($C539,'Policy Characteristics'!$C:$C,0))),"",INDEX('Policy Characteristics'!A:A,MATCH($C539,'Policy Characteristics'!$C:$C,0)))</f>
        <v>Industry</v>
      </c>
      <c r="B539" s="357" t="str">
        <f>IF(ISBLANK(INDEX('Policy Characteristics'!B:B,MATCH($C539,'Policy Characteristics'!$C:$C,0))),"",INDEX('Policy Characteristics'!B:B,MATCH($C539,'Policy Characteristics'!$C:$C,0)))</f>
        <v>Electrification + Hydrogen (Med &amp; High Temp)</v>
      </c>
      <c r="C539" s="361" t="str">
        <f t="shared" si="33"/>
        <v>Fraction of Med and High Temp Industrial Heat Shifted to Other Fuels</v>
      </c>
      <c r="D539" s="9" t="s">
        <v>3199</v>
      </c>
      <c r="E539" s="53" t="s">
        <v>2450</v>
      </c>
      <c r="F539" s="194" t="s">
        <v>3163</v>
      </c>
      <c r="G539" s="53" t="s">
        <v>3221</v>
      </c>
      <c r="H539" s="54">
        <v>1280</v>
      </c>
      <c r="I539" s="53" t="s">
        <v>45</v>
      </c>
      <c r="J539" s="359" t="str">
        <f>IF(ISBLANK(INDEX('Policy Characteristics'!D:D,MATCH($C539,'Policy Characteristics'!$C:$C,0))),"",INDEX('Policy Characteristics'!D:D,MATCH($C539,'Policy Characteristics'!$C:$C,0)))</f>
        <v>Electrification + Hydrogen</v>
      </c>
      <c r="K539" s="357" t="str">
        <f>IF(ISBLANK(INDEX('Policy Characteristics'!E:E,MATCH($C539,'Policy Characteristics'!$C:$C,0))),"",INDEX('Policy Characteristics'!E:E,MATCH($C539,'Policy Characteristics'!$C:$C,0)))</f>
        <v>indst med and high temp fuel type shifting</v>
      </c>
      <c r="L539" s="379">
        <f>IF(ISBLANK(INDEX('Policy Characteristics'!F:F,MATCH($C539,'Policy Characteristics'!$C:$C,0))),"",INDEX('Policy Characteristics'!F:F,MATCH($C539,'Policy Characteristics'!$C:$C,0)))</f>
        <v>0</v>
      </c>
      <c r="M539" s="379">
        <f>IF(ISBLANK(INDEX('Policy Characteristics'!G:G,MATCH($C539,'Policy Characteristics'!$C:$C,0))),"",INDEX('Policy Characteristics'!G:G,MATCH($C539,'Policy Characteristics'!$C:$C,0)))</f>
        <v>1</v>
      </c>
      <c r="N539" s="379">
        <f>IF(ISBLANK(INDEX('Policy Characteristics'!H:H,MATCH($C539,'Policy Characteristics'!$C:$C,0))),"",INDEX('Policy Characteristics'!H:H,MATCH($C539,'Policy Characteristics'!$C:$C,0)))</f>
        <v>0.01</v>
      </c>
      <c r="O539" s="357" t="str">
        <f>IF(ISBLANK(INDEX('Policy Characteristics'!I:I,MATCH($C539,'Policy Characteristics'!$C:$C,0))),"",INDEX('Policy Characteristics'!I:I,MATCH($C539,'Policy Characteristics'!$C:$C,0)))</f>
        <v>% of fuel shifted</v>
      </c>
      <c r="P539" s="357" t="str">
        <f>IF(ISBLANK(INDEX('Policy Characteristics'!J:J,MATCH($C539,'Policy Characteristics'!$C:$C,0))),"",INDEX('Policy Characteristics'!J:J,MATCH($C539,'Policy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9" s="357" t="str">
        <f>IF(ISBLANK(INDEX('Policy Characteristics'!K:K,MATCH($C539,'Policy Characteristics'!$C:$C,0))),"",INDEX('Policy Characteristics'!K:K,MATCH($C539,'Policy Characteristics'!$C:$C,0)))</f>
        <v>industry-ag-main.html#fuel-switching</v>
      </c>
      <c r="R539" s="357" t="str">
        <f>IF(ISBLANK(INDEX('Policy Characteristics'!L:L,MATCH($C539,'Policy Characteristics'!$C:$C,0))),"",INDEX('Policy Characteristics'!L:L,MATCH($C539,'Policy Characteristics'!$C:$C,0)))</f>
        <v>industry-elec-and-hydrogen.html</v>
      </c>
    </row>
    <row r="540" spans="1:18" x14ac:dyDescent="0.35">
      <c r="A540" s="357" t="str">
        <f>IF(ISBLANK(INDEX('Policy Characteristics'!A:A,MATCH($C540,'Policy Characteristics'!$C:$C,0))),"",INDEX('Policy Characteristics'!A:A,MATCH($C540,'Policy Characteristics'!$C:$C,0)))</f>
        <v>Industry</v>
      </c>
      <c r="B540" s="357" t="str">
        <f>IF(ISBLANK(INDEX('Policy Characteristics'!B:B,MATCH($C540,'Policy Characteristics'!$C:$C,0))),"",INDEX('Policy Characteristics'!B:B,MATCH($C540,'Policy Characteristics'!$C:$C,0)))</f>
        <v>Electrification + Hydrogen (Med &amp; High Temp)</v>
      </c>
      <c r="C540" s="361" t="str">
        <f t="shared" si="33"/>
        <v>Fraction of Med and High Temp Industrial Heat Shifted to Other Fuels</v>
      </c>
      <c r="D540" s="9" t="s">
        <v>3199</v>
      </c>
      <c r="E540" s="53" t="s">
        <v>2451</v>
      </c>
      <c r="F540" s="194" t="s">
        <v>3163</v>
      </c>
      <c r="G540" s="53" t="s">
        <v>3222</v>
      </c>
      <c r="H540" s="54">
        <v>1281</v>
      </c>
      <c r="I540" s="53" t="s">
        <v>45</v>
      </c>
      <c r="J540" s="359" t="str">
        <f>IF(ISBLANK(INDEX('Policy Characteristics'!D:D,MATCH($C540,'Policy Characteristics'!$C:$C,0))),"",INDEX('Policy Characteristics'!D:D,MATCH($C540,'Policy Characteristics'!$C:$C,0)))</f>
        <v>Electrification + Hydrogen</v>
      </c>
      <c r="K540" s="357" t="str">
        <f>IF(ISBLANK(INDEX('Policy Characteristics'!E:E,MATCH($C540,'Policy Characteristics'!$C:$C,0))),"",INDEX('Policy Characteristics'!E:E,MATCH($C540,'Policy Characteristics'!$C:$C,0)))</f>
        <v>indst med and high temp fuel type shifting</v>
      </c>
      <c r="L540" s="379">
        <f>IF(ISBLANK(INDEX('Policy Characteristics'!F:F,MATCH($C540,'Policy Characteristics'!$C:$C,0))),"",INDEX('Policy Characteristics'!F:F,MATCH($C540,'Policy Characteristics'!$C:$C,0)))</f>
        <v>0</v>
      </c>
      <c r="M540" s="379">
        <f>IF(ISBLANK(INDEX('Policy Characteristics'!G:G,MATCH($C540,'Policy Characteristics'!$C:$C,0))),"",INDEX('Policy Characteristics'!G:G,MATCH($C540,'Policy Characteristics'!$C:$C,0)))</f>
        <v>1</v>
      </c>
      <c r="N540" s="379">
        <f>IF(ISBLANK(INDEX('Policy Characteristics'!H:H,MATCH($C540,'Policy Characteristics'!$C:$C,0))),"",INDEX('Policy Characteristics'!H:H,MATCH($C540,'Policy Characteristics'!$C:$C,0)))</f>
        <v>0.01</v>
      </c>
      <c r="O540" s="357" t="str">
        <f>IF(ISBLANK(INDEX('Policy Characteristics'!I:I,MATCH($C540,'Policy Characteristics'!$C:$C,0))),"",INDEX('Policy Characteristics'!I:I,MATCH($C540,'Policy Characteristics'!$C:$C,0)))</f>
        <v>% of fuel shifted</v>
      </c>
      <c r="P540" s="357" t="str">
        <f>IF(ISBLANK(INDEX('Policy Characteristics'!J:J,MATCH($C540,'Policy Characteristics'!$C:$C,0))),"",INDEX('Policy Characteristics'!J:J,MATCH($C540,'Policy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0" s="357" t="str">
        <f>IF(ISBLANK(INDEX('Policy Characteristics'!K:K,MATCH($C540,'Policy Characteristics'!$C:$C,0))),"",INDEX('Policy Characteristics'!K:K,MATCH($C540,'Policy Characteristics'!$C:$C,0)))</f>
        <v>industry-ag-main.html#fuel-switching</v>
      </c>
      <c r="R540" s="357" t="str">
        <f>IF(ISBLANK(INDEX('Policy Characteristics'!L:L,MATCH($C540,'Policy Characteristics'!$C:$C,0))),"",INDEX('Policy Characteristics'!L:L,MATCH($C540,'Policy Characteristics'!$C:$C,0)))</f>
        <v>industry-elec-and-hydrogen.html</v>
      </c>
    </row>
    <row r="541" spans="1:18" x14ac:dyDescent="0.35">
      <c r="A541" s="357" t="str">
        <f>IF(ISBLANK(INDEX('Policy Characteristics'!A:A,MATCH($C541,'Policy Characteristics'!$C:$C,0))),"",INDEX('Policy Characteristics'!A:A,MATCH($C541,'Policy Characteristics'!$C:$C,0)))</f>
        <v>Industry</v>
      </c>
      <c r="B541" s="357" t="str">
        <f>IF(ISBLANK(INDEX('Policy Characteristics'!B:B,MATCH($C541,'Policy Characteristics'!$C:$C,0))),"",INDEX('Policy Characteristics'!B:B,MATCH($C541,'Policy Characteristics'!$C:$C,0)))</f>
        <v>Electrification + Hydrogen (Med &amp; High Temp)</v>
      </c>
      <c r="C541" s="361" t="str">
        <f t="shared" si="33"/>
        <v>Fraction of Med and High Temp Industrial Heat Shifted to Other Fuels</v>
      </c>
      <c r="D541" s="9" t="s">
        <v>3199</v>
      </c>
      <c r="E541" s="53" t="s">
        <v>2452</v>
      </c>
      <c r="F541" s="194" t="s">
        <v>3163</v>
      </c>
      <c r="G541" s="53" t="s">
        <v>3223</v>
      </c>
      <c r="H541" s="54">
        <v>1282</v>
      </c>
      <c r="I541" s="53" t="s">
        <v>45</v>
      </c>
      <c r="J541" s="359" t="str">
        <f>IF(ISBLANK(INDEX('Policy Characteristics'!D:D,MATCH($C541,'Policy Characteristics'!$C:$C,0))),"",INDEX('Policy Characteristics'!D:D,MATCH($C541,'Policy Characteristics'!$C:$C,0)))</f>
        <v>Electrification + Hydrogen</v>
      </c>
      <c r="K541" s="357" t="str">
        <f>IF(ISBLANK(INDEX('Policy Characteristics'!E:E,MATCH($C541,'Policy Characteristics'!$C:$C,0))),"",INDEX('Policy Characteristics'!E:E,MATCH($C541,'Policy Characteristics'!$C:$C,0)))</f>
        <v>indst med and high temp fuel type shifting</v>
      </c>
      <c r="L541" s="379">
        <f>IF(ISBLANK(INDEX('Policy Characteristics'!F:F,MATCH($C541,'Policy Characteristics'!$C:$C,0))),"",INDEX('Policy Characteristics'!F:F,MATCH($C541,'Policy Characteristics'!$C:$C,0)))</f>
        <v>0</v>
      </c>
      <c r="M541" s="379">
        <f>IF(ISBLANK(INDEX('Policy Characteristics'!G:G,MATCH($C541,'Policy Characteristics'!$C:$C,0))),"",INDEX('Policy Characteristics'!G:G,MATCH($C541,'Policy Characteristics'!$C:$C,0)))</f>
        <v>1</v>
      </c>
      <c r="N541" s="379">
        <f>IF(ISBLANK(INDEX('Policy Characteristics'!H:H,MATCH($C541,'Policy Characteristics'!$C:$C,0))),"",INDEX('Policy Characteristics'!H:H,MATCH($C541,'Policy Characteristics'!$C:$C,0)))</f>
        <v>0.01</v>
      </c>
      <c r="O541" s="357" t="str">
        <f>IF(ISBLANK(INDEX('Policy Characteristics'!I:I,MATCH($C541,'Policy Characteristics'!$C:$C,0))),"",INDEX('Policy Characteristics'!I:I,MATCH($C541,'Policy Characteristics'!$C:$C,0)))</f>
        <v>% of fuel shifted</v>
      </c>
      <c r="P541" s="357" t="str">
        <f>IF(ISBLANK(INDEX('Policy Characteristics'!J:J,MATCH($C541,'Policy Characteristics'!$C:$C,0))),"",INDEX('Policy Characteristics'!J:J,MATCH($C541,'Policy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1" s="357" t="str">
        <f>IF(ISBLANK(INDEX('Policy Characteristics'!K:K,MATCH($C541,'Policy Characteristics'!$C:$C,0))),"",INDEX('Policy Characteristics'!K:K,MATCH($C541,'Policy Characteristics'!$C:$C,0)))</f>
        <v>industry-ag-main.html#fuel-switching</v>
      </c>
      <c r="R541" s="357" t="str">
        <f>IF(ISBLANK(INDEX('Policy Characteristics'!L:L,MATCH($C541,'Policy Characteristics'!$C:$C,0))),"",INDEX('Policy Characteristics'!L:L,MATCH($C541,'Policy Characteristics'!$C:$C,0)))</f>
        <v>industry-elec-and-hydrogen.html</v>
      </c>
    </row>
    <row r="542" spans="1:18" x14ac:dyDescent="0.35">
      <c r="A542" s="357" t="str">
        <f>IF(ISBLANK(INDEX('Policy Characteristics'!A:A,MATCH($C542,'Policy Characteristics'!$C:$C,0))),"",INDEX('Policy Characteristics'!A:A,MATCH($C542,'Policy Characteristics'!$C:$C,0)))</f>
        <v>Industry</v>
      </c>
      <c r="B542" s="357" t="str">
        <f>IF(ISBLANK(INDEX('Policy Characteristics'!B:B,MATCH($C542,'Policy Characteristics'!$C:$C,0))),"",INDEX('Policy Characteristics'!B:B,MATCH($C542,'Policy Characteristics'!$C:$C,0)))</f>
        <v>Electrification + Hydrogen (Med &amp; High Temp)</v>
      </c>
      <c r="C542" s="361" t="str">
        <f t="shared" si="33"/>
        <v>Fraction of Med and High Temp Industrial Heat Shifted to Other Fuels</v>
      </c>
      <c r="D542" s="9" t="s">
        <v>3199</v>
      </c>
      <c r="E542" s="53" t="s">
        <v>2453</v>
      </c>
      <c r="F542" s="194" t="s">
        <v>3163</v>
      </c>
      <c r="G542" s="53" t="s">
        <v>3224</v>
      </c>
      <c r="H542" s="54">
        <v>1283</v>
      </c>
      <c r="I542" s="53" t="s">
        <v>45</v>
      </c>
      <c r="J542" s="359" t="str">
        <f>IF(ISBLANK(INDEX('Policy Characteristics'!D:D,MATCH($C542,'Policy Characteristics'!$C:$C,0))),"",INDEX('Policy Characteristics'!D:D,MATCH($C542,'Policy Characteristics'!$C:$C,0)))</f>
        <v>Electrification + Hydrogen</v>
      </c>
      <c r="K542" s="357" t="str">
        <f>IF(ISBLANK(INDEX('Policy Characteristics'!E:E,MATCH($C542,'Policy Characteristics'!$C:$C,0))),"",INDEX('Policy Characteristics'!E:E,MATCH($C542,'Policy Characteristics'!$C:$C,0)))</f>
        <v>indst med and high temp fuel type shifting</v>
      </c>
      <c r="L542" s="379">
        <f>IF(ISBLANK(INDEX('Policy Characteristics'!F:F,MATCH($C542,'Policy Characteristics'!$C:$C,0))),"",INDEX('Policy Characteristics'!F:F,MATCH($C542,'Policy Characteristics'!$C:$C,0)))</f>
        <v>0</v>
      </c>
      <c r="M542" s="379">
        <f>IF(ISBLANK(INDEX('Policy Characteristics'!G:G,MATCH($C542,'Policy Characteristics'!$C:$C,0))),"",INDEX('Policy Characteristics'!G:G,MATCH($C542,'Policy Characteristics'!$C:$C,0)))</f>
        <v>1</v>
      </c>
      <c r="N542" s="379">
        <f>IF(ISBLANK(INDEX('Policy Characteristics'!H:H,MATCH($C542,'Policy Characteristics'!$C:$C,0))),"",INDEX('Policy Characteristics'!H:H,MATCH($C542,'Policy Characteristics'!$C:$C,0)))</f>
        <v>0.01</v>
      </c>
      <c r="O542" s="357" t="str">
        <f>IF(ISBLANK(INDEX('Policy Characteristics'!I:I,MATCH($C542,'Policy Characteristics'!$C:$C,0))),"",INDEX('Policy Characteristics'!I:I,MATCH($C542,'Policy Characteristics'!$C:$C,0)))</f>
        <v>% of fuel shifted</v>
      </c>
      <c r="P542" s="357" t="str">
        <f>IF(ISBLANK(INDEX('Policy Characteristics'!J:J,MATCH($C542,'Policy Characteristics'!$C:$C,0))),"",INDEX('Policy Characteristics'!J:J,MATCH($C542,'Policy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2" s="357" t="str">
        <f>IF(ISBLANK(INDEX('Policy Characteristics'!K:K,MATCH($C542,'Policy Characteristics'!$C:$C,0))),"",INDEX('Policy Characteristics'!K:K,MATCH($C542,'Policy Characteristics'!$C:$C,0)))</f>
        <v>industry-ag-main.html#fuel-switching</v>
      </c>
      <c r="R542" s="357" t="str">
        <f>IF(ISBLANK(INDEX('Policy Characteristics'!L:L,MATCH($C542,'Policy Characteristics'!$C:$C,0))),"",INDEX('Policy Characteristics'!L:L,MATCH($C542,'Policy Characteristics'!$C:$C,0)))</f>
        <v>industry-elec-and-hydrogen.html</v>
      </c>
    </row>
    <row r="543" spans="1:18" x14ac:dyDescent="0.35">
      <c r="A543" s="357" t="str">
        <f>IF(ISBLANK(INDEX('Policy Characteristics'!A:A,MATCH($C543,'Policy Characteristics'!$C:$C,0))),"",INDEX('Policy Characteristics'!A:A,MATCH($C543,'Policy Characteristics'!$C:$C,0)))</f>
        <v>Industry</v>
      </c>
      <c r="B543" s="357" t="str">
        <f>IF(ISBLANK(INDEX('Policy Characteristics'!B:B,MATCH($C543,'Policy Characteristics'!$C:$C,0))),"",INDEX('Policy Characteristics'!B:B,MATCH($C543,'Policy Characteristics'!$C:$C,0)))</f>
        <v>Electrification + Hydrogen (Med &amp; High Temp)</v>
      </c>
      <c r="C543" s="361" t="str">
        <f t="shared" si="33"/>
        <v>Fraction of Med and High Temp Industrial Heat Shifted to Other Fuels</v>
      </c>
      <c r="D543" s="9" t="s">
        <v>3199</v>
      </c>
      <c r="E543" s="53" t="s">
        <v>2799</v>
      </c>
      <c r="F543" s="194" t="s">
        <v>3163</v>
      </c>
      <c r="G543" s="53" t="s">
        <v>3225</v>
      </c>
      <c r="H543" s="54">
        <v>1284</v>
      </c>
      <c r="I543" s="53" t="s">
        <v>45</v>
      </c>
      <c r="J543" s="359" t="str">
        <f>IF(ISBLANK(INDEX('Policy Characteristics'!D:D,MATCH($C543,'Policy Characteristics'!$C:$C,0))),"",INDEX('Policy Characteristics'!D:D,MATCH($C543,'Policy Characteristics'!$C:$C,0)))</f>
        <v>Electrification + Hydrogen</v>
      </c>
      <c r="K543" s="357" t="str">
        <f>IF(ISBLANK(INDEX('Policy Characteristics'!E:E,MATCH($C543,'Policy Characteristics'!$C:$C,0))),"",INDEX('Policy Characteristics'!E:E,MATCH($C543,'Policy Characteristics'!$C:$C,0)))</f>
        <v>indst med and high temp fuel type shifting</v>
      </c>
      <c r="L543" s="379">
        <f>IF(ISBLANK(INDEX('Policy Characteristics'!F:F,MATCH($C543,'Policy Characteristics'!$C:$C,0))),"",INDEX('Policy Characteristics'!F:F,MATCH($C543,'Policy Characteristics'!$C:$C,0)))</f>
        <v>0</v>
      </c>
      <c r="M543" s="379">
        <f>IF(ISBLANK(INDEX('Policy Characteristics'!G:G,MATCH($C543,'Policy Characteristics'!$C:$C,0))),"",INDEX('Policy Characteristics'!G:G,MATCH($C543,'Policy Characteristics'!$C:$C,0)))</f>
        <v>1</v>
      </c>
      <c r="N543" s="379">
        <f>IF(ISBLANK(INDEX('Policy Characteristics'!H:H,MATCH($C543,'Policy Characteristics'!$C:$C,0))),"",INDEX('Policy Characteristics'!H:H,MATCH($C543,'Policy Characteristics'!$C:$C,0)))</f>
        <v>0.01</v>
      </c>
      <c r="O543" s="357" t="str">
        <f>IF(ISBLANK(INDEX('Policy Characteristics'!I:I,MATCH($C543,'Policy Characteristics'!$C:$C,0))),"",INDEX('Policy Characteristics'!I:I,MATCH($C543,'Policy Characteristics'!$C:$C,0)))</f>
        <v>% of fuel shifted</v>
      </c>
      <c r="P543" s="357" t="str">
        <f>IF(ISBLANK(INDEX('Policy Characteristics'!J:J,MATCH($C543,'Policy Characteristics'!$C:$C,0))),"",INDEX('Policy Characteristics'!J:J,MATCH($C543,'Policy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3" s="357" t="str">
        <f>IF(ISBLANK(INDEX('Policy Characteristics'!K:K,MATCH($C543,'Policy Characteristics'!$C:$C,0))),"",INDEX('Policy Characteristics'!K:K,MATCH($C543,'Policy Characteristics'!$C:$C,0)))</f>
        <v>industry-ag-main.html#fuel-switching</v>
      </c>
      <c r="R543" s="357" t="str">
        <f>IF(ISBLANK(INDEX('Policy Characteristics'!L:L,MATCH($C543,'Policy Characteristics'!$C:$C,0))),"",INDEX('Policy Characteristics'!L:L,MATCH($C543,'Policy Characteristics'!$C:$C,0)))</f>
        <v>industry-elec-and-hydrogen.html</v>
      </c>
    </row>
    <row r="544" spans="1:18" x14ac:dyDescent="0.35">
      <c r="A544" s="357" t="str">
        <f>IF(ISBLANK(INDEX('Policy Characteristics'!A:A,MATCH($C544,'Policy Characteristics'!$C:$C,0))),"",INDEX('Policy Characteristics'!A:A,MATCH($C544,'Policy Characteristics'!$C:$C,0)))</f>
        <v>Industry</v>
      </c>
      <c r="B544" s="357" t="str">
        <f>IF(ISBLANK(INDEX('Policy Characteristics'!B:B,MATCH($C544,'Policy Characteristics'!$C:$C,0))),"",INDEX('Policy Characteristics'!B:B,MATCH($C544,'Policy Characteristics'!$C:$C,0)))</f>
        <v>Electrification + Hydrogen (Med &amp; High Temp)</v>
      </c>
      <c r="C544" s="361" t="str">
        <f t="shared" si="33"/>
        <v>Fraction of Med and High Temp Industrial Heat Shifted to Other Fuels</v>
      </c>
      <c r="D544" s="9" t="s">
        <v>3199</v>
      </c>
      <c r="E544" s="53" t="s">
        <v>2800</v>
      </c>
      <c r="F544" s="194" t="s">
        <v>3163</v>
      </c>
      <c r="G544" s="53" t="s">
        <v>3226</v>
      </c>
      <c r="H544" s="54">
        <v>1285</v>
      </c>
      <c r="I544" s="53" t="s">
        <v>45</v>
      </c>
      <c r="J544" s="359" t="str">
        <f>IF(ISBLANK(INDEX('Policy Characteristics'!D:D,MATCH($C544,'Policy Characteristics'!$C:$C,0))),"",INDEX('Policy Characteristics'!D:D,MATCH($C544,'Policy Characteristics'!$C:$C,0)))</f>
        <v>Electrification + Hydrogen</v>
      </c>
      <c r="K544" s="357" t="str">
        <f>IF(ISBLANK(INDEX('Policy Characteristics'!E:E,MATCH($C544,'Policy Characteristics'!$C:$C,0))),"",INDEX('Policy Characteristics'!E:E,MATCH($C544,'Policy Characteristics'!$C:$C,0)))</f>
        <v>indst med and high temp fuel type shifting</v>
      </c>
      <c r="L544" s="379">
        <f>IF(ISBLANK(INDEX('Policy Characteristics'!F:F,MATCH($C544,'Policy Characteristics'!$C:$C,0))),"",INDEX('Policy Characteristics'!F:F,MATCH($C544,'Policy Characteristics'!$C:$C,0)))</f>
        <v>0</v>
      </c>
      <c r="M544" s="379">
        <f>IF(ISBLANK(INDEX('Policy Characteristics'!G:G,MATCH($C544,'Policy Characteristics'!$C:$C,0))),"",INDEX('Policy Characteristics'!G:G,MATCH($C544,'Policy Characteristics'!$C:$C,0)))</f>
        <v>1</v>
      </c>
      <c r="N544" s="379">
        <f>IF(ISBLANK(INDEX('Policy Characteristics'!H:H,MATCH($C544,'Policy Characteristics'!$C:$C,0))),"",INDEX('Policy Characteristics'!H:H,MATCH($C544,'Policy Characteristics'!$C:$C,0)))</f>
        <v>0.01</v>
      </c>
      <c r="O544" s="357" t="str">
        <f>IF(ISBLANK(INDEX('Policy Characteristics'!I:I,MATCH($C544,'Policy Characteristics'!$C:$C,0))),"",INDEX('Policy Characteristics'!I:I,MATCH($C544,'Policy Characteristics'!$C:$C,0)))</f>
        <v>% of fuel shifted</v>
      </c>
      <c r="P544" s="357" t="str">
        <f>IF(ISBLANK(INDEX('Policy Characteristics'!J:J,MATCH($C544,'Policy Characteristics'!$C:$C,0))),"",INDEX('Policy Characteristics'!J:J,MATCH($C544,'Policy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4" s="357" t="str">
        <f>IF(ISBLANK(INDEX('Policy Characteristics'!K:K,MATCH($C544,'Policy Characteristics'!$C:$C,0))),"",INDEX('Policy Characteristics'!K:K,MATCH($C544,'Policy Characteristics'!$C:$C,0)))</f>
        <v>industry-ag-main.html#fuel-switching</v>
      </c>
      <c r="R544" s="357" t="str">
        <f>IF(ISBLANK(INDEX('Policy Characteristics'!L:L,MATCH($C544,'Policy Characteristics'!$C:$C,0))),"",INDEX('Policy Characteristics'!L:L,MATCH($C544,'Policy Characteristics'!$C:$C,0)))</f>
        <v>industry-elec-and-hydrogen.html</v>
      </c>
    </row>
    <row r="545" spans="1:18" x14ac:dyDescent="0.35">
      <c r="A545" s="357" t="str">
        <f>IF(ISBLANK(INDEX('Policy Characteristics'!A:A,MATCH($C545,'Policy Characteristics'!$C:$C,0))),"",INDEX('Policy Characteristics'!A:A,MATCH($C545,'Policy Characteristics'!$C:$C,0)))</f>
        <v>Industry</v>
      </c>
      <c r="B545" s="357" t="str">
        <f>IF(ISBLANK(INDEX('Policy Characteristics'!B:B,MATCH($C545,'Policy Characteristics'!$C:$C,0))),"",INDEX('Policy Characteristics'!B:B,MATCH($C545,'Policy Characteristics'!$C:$C,0)))</f>
        <v>Electrification + Hydrogen (Med &amp; High Temp)</v>
      </c>
      <c r="C545" s="361" t="str">
        <f t="shared" si="33"/>
        <v>Fraction of Med and High Temp Industrial Heat Shifted to Other Fuels</v>
      </c>
      <c r="D545" s="9" t="s">
        <v>3199</v>
      </c>
      <c r="E545" s="53" t="s">
        <v>2801</v>
      </c>
      <c r="F545" s="194" t="s">
        <v>3163</v>
      </c>
      <c r="G545" s="53" t="s">
        <v>3227</v>
      </c>
      <c r="H545" s="54">
        <v>1286</v>
      </c>
      <c r="I545" s="53" t="s">
        <v>45</v>
      </c>
      <c r="J545" s="359" t="str">
        <f>IF(ISBLANK(INDEX('Policy Characteristics'!D:D,MATCH($C545,'Policy Characteristics'!$C:$C,0))),"",INDEX('Policy Characteristics'!D:D,MATCH($C545,'Policy Characteristics'!$C:$C,0)))</f>
        <v>Electrification + Hydrogen</v>
      </c>
      <c r="K545" s="357" t="str">
        <f>IF(ISBLANK(INDEX('Policy Characteristics'!E:E,MATCH($C545,'Policy Characteristics'!$C:$C,0))),"",INDEX('Policy Characteristics'!E:E,MATCH($C545,'Policy Characteristics'!$C:$C,0)))</f>
        <v>indst med and high temp fuel type shifting</v>
      </c>
      <c r="L545" s="379">
        <f>IF(ISBLANK(INDEX('Policy Characteristics'!F:F,MATCH($C545,'Policy Characteristics'!$C:$C,0))),"",INDEX('Policy Characteristics'!F:F,MATCH($C545,'Policy Characteristics'!$C:$C,0)))</f>
        <v>0</v>
      </c>
      <c r="M545" s="379">
        <f>IF(ISBLANK(INDEX('Policy Characteristics'!G:G,MATCH($C545,'Policy Characteristics'!$C:$C,0))),"",INDEX('Policy Characteristics'!G:G,MATCH($C545,'Policy Characteristics'!$C:$C,0)))</f>
        <v>1</v>
      </c>
      <c r="N545" s="379">
        <f>IF(ISBLANK(INDEX('Policy Characteristics'!H:H,MATCH($C545,'Policy Characteristics'!$C:$C,0))),"",INDEX('Policy Characteristics'!H:H,MATCH($C545,'Policy Characteristics'!$C:$C,0)))</f>
        <v>0.01</v>
      </c>
      <c r="O545" s="357" t="str">
        <f>IF(ISBLANK(INDEX('Policy Characteristics'!I:I,MATCH($C545,'Policy Characteristics'!$C:$C,0))),"",INDEX('Policy Characteristics'!I:I,MATCH($C545,'Policy Characteristics'!$C:$C,0)))</f>
        <v>% of fuel shifted</v>
      </c>
      <c r="P545" s="357" t="str">
        <f>IF(ISBLANK(INDEX('Policy Characteristics'!J:J,MATCH($C545,'Policy Characteristics'!$C:$C,0))),"",INDEX('Policy Characteristics'!J:J,MATCH($C545,'Policy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5" s="357" t="str">
        <f>IF(ISBLANK(INDEX('Policy Characteristics'!K:K,MATCH($C545,'Policy Characteristics'!$C:$C,0))),"",INDEX('Policy Characteristics'!K:K,MATCH($C545,'Policy Characteristics'!$C:$C,0)))</f>
        <v>industry-ag-main.html#fuel-switching</v>
      </c>
      <c r="R545" s="357" t="str">
        <f>IF(ISBLANK(INDEX('Policy Characteristics'!L:L,MATCH($C545,'Policy Characteristics'!$C:$C,0))),"",INDEX('Policy Characteristics'!L:L,MATCH($C545,'Policy Characteristics'!$C:$C,0)))</f>
        <v>industry-elec-and-hydrogen.html</v>
      </c>
    </row>
    <row r="546" spans="1:18" x14ac:dyDescent="0.35">
      <c r="A546" s="357" t="str">
        <f>IF(ISBLANK(INDEX('Policy Characteristics'!A:A,MATCH($C546,'Policy Characteristics'!$C:$C,0))),"",INDEX('Policy Characteristics'!A:A,MATCH($C546,'Policy Characteristics'!$C:$C,0)))</f>
        <v>Industry</v>
      </c>
      <c r="B546" s="357" t="str">
        <f>IF(ISBLANK(INDEX('Policy Characteristics'!B:B,MATCH($C546,'Policy Characteristics'!$C:$C,0))),"",INDEX('Policy Characteristics'!B:B,MATCH($C546,'Policy Characteristics'!$C:$C,0)))</f>
        <v>Electrification + Hydrogen (Med &amp; High Temp)</v>
      </c>
      <c r="C546" s="361" t="str">
        <f t="shared" si="33"/>
        <v>Fraction of Med and High Temp Industrial Heat Shifted to Other Fuels</v>
      </c>
      <c r="D546" s="9" t="s">
        <v>3199</v>
      </c>
      <c r="E546" s="53" t="s">
        <v>2798</v>
      </c>
      <c r="F546" s="194" t="s">
        <v>3163</v>
      </c>
      <c r="G546" s="53" t="s">
        <v>3228</v>
      </c>
      <c r="H546" s="54">
        <v>1287</v>
      </c>
      <c r="I546" s="53" t="s">
        <v>44</v>
      </c>
      <c r="J546" s="359" t="str">
        <f>IF(ISBLANK(INDEX('Policy Characteristics'!D:D,MATCH($C546,'Policy Characteristics'!$C:$C,0))),"",INDEX('Policy Characteristics'!D:D,MATCH($C546,'Policy Characteristics'!$C:$C,0)))</f>
        <v>Electrification + Hydrogen</v>
      </c>
      <c r="K546" s="357" t="str">
        <f>IF(ISBLANK(INDEX('Policy Characteristics'!E:E,MATCH($C546,'Policy Characteristics'!$C:$C,0))),"",INDEX('Policy Characteristics'!E:E,MATCH($C546,'Policy Characteristics'!$C:$C,0)))</f>
        <v>indst med and high temp fuel type shifting</v>
      </c>
      <c r="L546" s="379">
        <f>IF(ISBLANK(INDEX('Policy Characteristics'!F:F,MATCH($C546,'Policy Characteristics'!$C:$C,0))),"",INDEX('Policy Characteristics'!F:F,MATCH($C546,'Policy Characteristics'!$C:$C,0)))</f>
        <v>0</v>
      </c>
      <c r="M546" s="379">
        <f>IF(ISBLANK(INDEX('Policy Characteristics'!G:G,MATCH($C546,'Policy Characteristics'!$C:$C,0))),"",INDEX('Policy Characteristics'!G:G,MATCH($C546,'Policy Characteristics'!$C:$C,0)))</f>
        <v>1</v>
      </c>
      <c r="N546" s="379">
        <f>IF(ISBLANK(INDEX('Policy Characteristics'!H:H,MATCH($C546,'Policy Characteristics'!$C:$C,0))),"",INDEX('Policy Characteristics'!H:H,MATCH($C546,'Policy Characteristics'!$C:$C,0)))</f>
        <v>0.01</v>
      </c>
      <c r="O546" s="357" t="str">
        <f>IF(ISBLANK(INDEX('Policy Characteristics'!I:I,MATCH($C546,'Policy Characteristics'!$C:$C,0))),"",INDEX('Policy Characteristics'!I:I,MATCH($C546,'Policy Characteristics'!$C:$C,0)))</f>
        <v>% of fuel shifted</v>
      </c>
      <c r="P546" s="357" t="str">
        <f>IF(ISBLANK(INDEX('Policy Characteristics'!J:J,MATCH($C546,'Policy Characteristics'!$C:$C,0))),"",INDEX('Policy Characteristics'!J:J,MATCH($C546,'Policy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6" s="357" t="str">
        <f>IF(ISBLANK(INDEX('Policy Characteristics'!K:K,MATCH($C546,'Policy Characteristics'!$C:$C,0))),"",INDEX('Policy Characteristics'!K:K,MATCH($C546,'Policy Characteristics'!$C:$C,0)))</f>
        <v>industry-ag-main.html#fuel-switching</v>
      </c>
      <c r="R546" s="357" t="str">
        <f>IF(ISBLANK(INDEX('Policy Characteristics'!L:L,MATCH($C546,'Policy Characteristics'!$C:$C,0))),"",INDEX('Policy Characteristics'!L:L,MATCH($C546,'Policy Characteristics'!$C:$C,0)))</f>
        <v>industry-elec-and-hydrogen.html</v>
      </c>
    </row>
    <row r="547" spans="1:18" x14ac:dyDescent="0.35">
      <c r="A547" s="357" t="str">
        <f>IF(ISBLANK(INDEX('Policy Characteristics'!A:A,MATCH($C547,'Policy Characteristics'!$C:$C,0))),"",INDEX('Policy Characteristics'!A:A,MATCH($C547,'Policy Characteristics'!$C:$C,0)))</f>
        <v>Industry</v>
      </c>
      <c r="B547" s="357" t="str">
        <f>IF(ISBLANK(INDEX('Policy Characteristics'!B:B,MATCH($C547,'Policy Characteristics'!$C:$C,0))),"",INDEX('Policy Characteristics'!B:B,MATCH($C547,'Policy Characteristics'!$C:$C,0)))</f>
        <v>Electrification + Hydrogen (Med &amp; High Temp)</v>
      </c>
      <c r="C547" s="361" t="str">
        <f t="shared" si="33"/>
        <v>Fraction of Med and High Temp Industrial Heat Shifted to Other Fuels</v>
      </c>
      <c r="D547" s="9" t="s">
        <v>3200</v>
      </c>
      <c r="E547" s="53" t="s">
        <v>2448</v>
      </c>
      <c r="F547" s="194" t="s">
        <v>3164</v>
      </c>
      <c r="G547" s="53" t="s">
        <v>3219</v>
      </c>
      <c r="H547" s="54">
        <v>1288</v>
      </c>
      <c r="I547" s="53" t="s">
        <v>44</v>
      </c>
      <c r="J547" s="359" t="str">
        <f>IF(ISBLANK(INDEX('Policy Characteristics'!D:D,MATCH($C547,'Policy Characteristics'!$C:$C,0))),"",INDEX('Policy Characteristics'!D:D,MATCH($C547,'Policy Characteristics'!$C:$C,0)))</f>
        <v>Electrification + Hydrogen</v>
      </c>
      <c r="K547" s="357" t="str">
        <f>IF(ISBLANK(INDEX('Policy Characteristics'!E:E,MATCH($C547,'Policy Characteristics'!$C:$C,0))),"",INDEX('Policy Characteristics'!E:E,MATCH($C547,'Policy Characteristics'!$C:$C,0)))</f>
        <v>indst med and high temp fuel type shifting</v>
      </c>
      <c r="L547" s="379">
        <f>IF(ISBLANK(INDEX('Policy Characteristics'!F:F,MATCH($C547,'Policy Characteristics'!$C:$C,0))),"",INDEX('Policy Characteristics'!F:F,MATCH($C547,'Policy Characteristics'!$C:$C,0)))</f>
        <v>0</v>
      </c>
      <c r="M547" s="379">
        <f>IF(ISBLANK(INDEX('Policy Characteristics'!G:G,MATCH($C547,'Policy Characteristics'!$C:$C,0))),"",INDEX('Policy Characteristics'!G:G,MATCH($C547,'Policy Characteristics'!$C:$C,0)))</f>
        <v>1</v>
      </c>
      <c r="N547" s="379">
        <f>IF(ISBLANK(INDEX('Policy Characteristics'!H:H,MATCH($C547,'Policy Characteristics'!$C:$C,0))),"",INDEX('Policy Characteristics'!H:H,MATCH($C547,'Policy Characteristics'!$C:$C,0)))</f>
        <v>0.01</v>
      </c>
      <c r="O547" s="357" t="str">
        <f>IF(ISBLANK(INDEX('Policy Characteristics'!I:I,MATCH($C547,'Policy Characteristics'!$C:$C,0))),"",INDEX('Policy Characteristics'!I:I,MATCH($C547,'Policy Characteristics'!$C:$C,0)))</f>
        <v>% of fuel shifted</v>
      </c>
      <c r="P547" s="357" t="str">
        <f>IF(ISBLANK(INDEX('Policy Characteristics'!J:J,MATCH($C547,'Policy Characteristics'!$C:$C,0))),"",INDEX('Policy Characteristics'!J:J,MATCH($C547,'Policy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7" s="357" t="str">
        <f>IF(ISBLANK(INDEX('Policy Characteristics'!K:K,MATCH($C547,'Policy Characteristics'!$C:$C,0))),"",INDEX('Policy Characteristics'!K:K,MATCH($C547,'Policy Characteristics'!$C:$C,0)))</f>
        <v>industry-ag-main.html#fuel-switching</v>
      </c>
      <c r="R547" s="357" t="str">
        <f>IF(ISBLANK(INDEX('Policy Characteristics'!L:L,MATCH($C547,'Policy Characteristics'!$C:$C,0))),"",INDEX('Policy Characteristics'!L:L,MATCH($C547,'Policy Characteristics'!$C:$C,0)))</f>
        <v>industry-elec-and-hydrogen.html</v>
      </c>
    </row>
    <row r="548" spans="1:18" x14ac:dyDescent="0.35">
      <c r="A548" s="357" t="str">
        <f>IF(ISBLANK(INDEX('Policy Characteristics'!A:A,MATCH($C548,'Policy Characteristics'!$C:$C,0))),"",INDEX('Policy Characteristics'!A:A,MATCH($C548,'Policy Characteristics'!$C:$C,0)))</f>
        <v>Industry</v>
      </c>
      <c r="B548" s="357" t="str">
        <f>IF(ISBLANK(INDEX('Policy Characteristics'!B:B,MATCH($C548,'Policy Characteristics'!$C:$C,0))),"",INDEX('Policy Characteristics'!B:B,MATCH($C548,'Policy Characteristics'!$C:$C,0)))</f>
        <v>Electrification + Hydrogen (Med &amp; High Temp)</v>
      </c>
      <c r="C548" s="361" t="str">
        <f t="shared" ref="C548:C611" si="34">C$467</f>
        <v>Fraction of Med and High Temp Industrial Heat Shifted to Other Fuels</v>
      </c>
      <c r="D548" s="9" t="s">
        <v>3200</v>
      </c>
      <c r="E548" s="53" t="s">
        <v>2449</v>
      </c>
      <c r="F548" s="194" t="s">
        <v>3164</v>
      </c>
      <c r="G548" s="53" t="s">
        <v>3220</v>
      </c>
      <c r="H548" s="54">
        <v>1289</v>
      </c>
      <c r="I548" s="53" t="s">
        <v>45</v>
      </c>
      <c r="J548" s="359" t="str">
        <f>IF(ISBLANK(INDEX('Policy Characteristics'!D:D,MATCH($C548,'Policy Characteristics'!$C:$C,0))),"",INDEX('Policy Characteristics'!D:D,MATCH($C548,'Policy Characteristics'!$C:$C,0)))</f>
        <v>Electrification + Hydrogen</v>
      </c>
      <c r="K548" s="357" t="str">
        <f>IF(ISBLANK(INDEX('Policy Characteristics'!E:E,MATCH($C548,'Policy Characteristics'!$C:$C,0))),"",INDEX('Policy Characteristics'!E:E,MATCH($C548,'Policy Characteristics'!$C:$C,0)))</f>
        <v>indst med and high temp fuel type shifting</v>
      </c>
      <c r="L548" s="379">
        <f>IF(ISBLANK(INDEX('Policy Characteristics'!F:F,MATCH($C548,'Policy Characteristics'!$C:$C,0))),"",INDEX('Policy Characteristics'!F:F,MATCH($C548,'Policy Characteristics'!$C:$C,0)))</f>
        <v>0</v>
      </c>
      <c r="M548" s="379">
        <f>IF(ISBLANK(INDEX('Policy Characteristics'!G:G,MATCH($C548,'Policy Characteristics'!$C:$C,0))),"",INDEX('Policy Characteristics'!G:G,MATCH($C548,'Policy Characteristics'!$C:$C,0)))</f>
        <v>1</v>
      </c>
      <c r="N548" s="379">
        <f>IF(ISBLANK(INDEX('Policy Characteristics'!H:H,MATCH($C548,'Policy Characteristics'!$C:$C,0))),"",INDEX('Policy Characteristics'!H:H,MATCH($C548,'Policy Characteristics'!$C:$C,0)))</f>
        <v>0.01</v>
      </c>
      <c r="O548" s="357" t="str">
        <f>IF(ISBLANK(INDEX('Policy Characteristics'!I:I,MATCH($C548,'Policy Characteristics'!$C:$C,0))),"",INDEX('Policy Characteristics'!I:I,MATCH($C548,'Policy Characteristics'!$C:$C,0)))</f>
        <v>% of fuel shifted</v>
      </c>
      <c r="P548" s="357" t="str">
        <f>IF(ISBLANK(INDEX('Policy Characteristics'!J:J,MATCH($C548,'Policy Characteristics'!$C:$C,0))),"",INDEX('Policy Characteristics'!J:J,MATCH($C548,'Policy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8" s="357" t="str">
        <f>IF(ISBLANK(INDEX('Policy Characteristics'!K:K,MATCH($C548,'Policy Characteristics'!$C:$C,0))),"",INDEX('Policy Characteristics'!K:K,MATCH($C548,'Policy Characteristics'!$C:$C,0)))</f>
        <v>industry-ag-main.html#fuel-switching</v>
      </c>
      <c r="R548" s="357" t="str">
        <f>IF(ISBLANK(INDEX('Policy Characteristics'!L:L,MATCH($C548,'Policy Characteristics'!$C:$C,0))),"",INDEX('Policy Characteristics'!L:L,MATCH($C548,'Policy Characteristics'!$C:$C,0)))</f>
        <v>industry-elec-and-hydrogen.html</v>
      </c>
    </row>
    <row r="549" spans="1:18" x14ac:dyDescent="0.35">
      <c r="A549" s="357" t="str">
        <f>IF(ISBLANK(INDEX('Policy Characteristics'!A:A,MATCH($C549,'Policy Characteristics'!$C:$C,0))),"",INDEX('Policy Characteristics'!A:A,MATCH($C549,'Policy Characteristics'!$C:$C,0)))</f>
        <v>Industry</v>
      </c>
      <c r="B549" s="357" t="str">
        <f>IF(ISBLANK(INDEX('Policy Characteristics'!B:B,MATCH($C549,'Policy Characteristics'!$C:$C,0))),"",INDEX('Policy Characteristics'!B:B,MATCH($C549,'Policy Characteristics'!$C:$C,0)))</f>
        <v>Electrification + Hydrogen (Med &amp; High Temp)</v>
      </c>
      <c r="C549" s="361" t="str">
        <f t="shared" si="34"/>
        <v>Fraction of Med and High Temp Industrial Heat Shifted to Other Fuels</v>
      </c>
      <c r="D549" s="9" t="s">
        <v>3200</v>
      </c>
      <c r="E549" s="53" t="s">
        <v>2450</v>
      </c>
      <c r="F549" s="194" t="s">
        <v>3164</v>
      </c>
      <c r="G549" s="53" t="s">
        <v>3221</v>
      </c>
      <c r="H549" s="54">
        <v>1290</v>
      </c>
      <c r="I549" s="53" t="s">
        <v>45</v>
      </c>
      <c r="J549" s="359" t="str">
        <f>IF(ISBLANK(INDEX('Policy Characteristics'!D:D,MATCH($C549,'Policy Characteristics'!$C:$C,0))),"",INDEX('Policy Characteristics'!D:D,MATCH($C549,'Policy Characteristics'!$C:$C,0)))</f>
        <v>Electrification + Hydrogen</v>
      </c>
      <c r="K549" s="357" t="str">
        <f>IF(ISBLANK(INDEX('Policy Characteristics'!E:E,MATCH($C549,'Policy Characteristics'!$C:$C,0))),"",INDEX('Policy Characteristics'!E:E,MATCH($C549,'Policy Characteristics'!$C:$C,0)))</f>
        <v>indst med and high temp fuel type shifting</v>
      </c>
      <c r="L549" s="379">
        <f>IF(ISBLANK(INDEX('Policy Characteristics'!F:F,MATCH($C549,'Policy Characteristics'!$C:$C,0))),"",INDEX('Policy Characteristics'!F:F,MATCH($C549,'Policy Characteristics'!$C:$C,0)))</f>
        <v>0</v>
      </c>
      <c r="M549" s="379">
        <f>IF(ISBLANK(INDEX('Policy Characteristics'!G:G,MATCH($C549,'Policy Characteristics'!$C:$C,0))),"",INDEX('Policy Characteristics'!G:G,MATCH($C549,'Policy Characteristics'!$C:$C,0)))</f>
        <v>1</v>
      </c>
      <c r="N549" s="379">
        <f>IF(ISBLANK(INDEX('Policy Characteristics'!H:H,MATCH($C549,'Policy Characteristics'!$C:$C,0))),"",INDEX('Policy Characteristics'!H:H,MATCH($C549,'Policy Characteristics'!$C:$C,0)))</f>
        <v>0.01</v>
      </c>
      <c r="O549" s="357" t="str">
        <f>IF(ISBLANK(INDEX('Policy Characteristics'!I:I,MATCH($C549,'Policy Characteristics'!$C:$C,0))),"",INDEX('Policy Characteristics'!I:I,MATCH($C549,'Policy Characteristics'!$C:$C,0)))</f>
        <v>% of fuel shifted</v>
      </c>
      <c r="P549" s="357" t="str">
        <f>IF(ISBLANK(INDEX('Policy Characteristics'!J:J,MATCH($C549,'Policy Characteristics'!$C:$C,0))),"",INDEX('Policy Characteristics'!J:J,MATCH($C549,'Policy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9" s="357" t="str">
        <f>IF(ISBLANK(INDEX('Policy Characteristics'!K:K,MATCH($C549,'Policy Characteristics'!$C:$C,0))),"",INDEX('Policy Characteristics'!K:K,MATCH($C549,'Policy Characteristics'!$C:$C,0)))</f>
        <v>industry-ag-main.html#fuel-switching</v>
      </c>
      <c r="R549" s="357" t="str">
        <f>IF(ISBLANK(INDEX('Policy Characteristics'!L:L,MATCH($C549,'Policy Characteristics'!$C:$C,0))),"",INDEX('Policy Characteristics'!L:L,MATCH($C549,'Policy Characteristics'!$C:$C,0)))</f>
        <v>industry-elec-and-hydrogen.html</v>
      </c>
    </row>
    <row r="550" spans="1:18" x14ac:dyDescent="0.35">
      <c r="A550" s="357" t="str">
        <f>IF(ISBLANK(INDEX('Policy Characteristics'!A:A,MATCH($C550,'Policy Characteristics'!$C:$C,0))),"",INDEX('Policy Characteristics'!A:A,MATCH($C550,'Policy Characteristics'!$C:$C,0)))</f>
        <v>Industry</v>
      </c>
      <c r="B550" s="357" t="str">
        <f>IF(ISBLANK(INDEX('Policy Characteristics'!B:B,MATCH($C550,'Policy Characteristics'!$C:$C,0))),"",INDEX('Policy Characteristics'!B:B,MATCH($C550,'Policy Characteristics'!$C:$C,0)))</f>
        <v>Electrification + Hydrogen (Med &amp; High Temp)</v>
      </c>
      <c r="C550" s="361" t="str">
        <f t="shared" si="34"/>
        <v>Fraction of Med and High Temp Industrial Heat Shifted to Other Fuels</v>
      </c>
      <c r="D550" s="9" t="s">
        <v>3200</v>
      </c>
      <c r="E550" s="53" t="s">
        <v>2451</v>
      </c>
      <c r="F550" s="194" t="s">
        <v>3164</v>
      </c>
      <c r="G550" s="53" t="s">
        <v>3222</v>
      </c>
      <c r="H550" s="54">
        <v>1291</v>
      </c>
      <c r="I550" s="53" t="s">
        <v>45</v>
      </c>
      <c r="J550" s="359" t="str">
        <f>IF(ISBLANK(INDEX('Policy Characteristics'!D:D,MATCH($C550,'Policy Characteristics'!$C:$C,0))),"",INDEX('Policy Characteristics'!D:D,MATCH($C550,'Policy Characteristics'!$C:$C,0)))</f>
        <v>Electrification + Hydrogen</v>
      </c>
      <c r="K550" s="357" t="str">
        <f>IF(ISBLANK(INDEX('Policy Characteristics'!E:E,MATCH($C550,'Policy Characteristics'!$C:$C,0))),"",INDEX('Policy Characteristics'!E:E,MATCH($C550,'Policy Characteristics'!$C:$C,0)))</f>
        <v>indst med and high temp fuel type shifting</v>
      </c>
      <c r="L550" s="379">
        <f>IF(ISBLANK(INDEX('Policy Characteristics'!F:F,MATCH($C550,'Policy Characteristics'!$C:$C,0))),"",INDEX('Policy Characteristics'!F:F,MATCH($C550,'Policy Characteristics'!$C:$C,0)))</f>
        <v>0</v>
      </c>
      <c r="M550" s="379">
        <f>IF(ISBLANK(INDEX('Policy Characteristics'!G:G,MATCH($C550,'Policy Characteristics'!$C:$C,0))),"",INDEX('Policy Characteristics'!G:G,MATCH($C550,'Policy Characteristics'!$C:$C,0)))</f>
        <v>1</v>
      </c>
      <c r="N550" s="379">
        <f>IF(ISBLANK(INDEX('Policy Characteristics'!H:H,MATCH($C550,'Policy Characteristics'!$C:$C,0))),"",INDEX('Policy Characteristics'!H:H,MATCH($C550,'Policy Characteristics'!$C:$C,0)))</f>
        <v>0.01</v>
      </c>
      <c r="O550" s="357" t="str">
        <f>IF(ISBLANK(INDEX('Policy Characteristics'!I:I,MATCH($C550,'Policy Characteristics'!$C:$C,0))),"",INDEX('Policy Characteristics'!I:I,MATCH($C550,'Policy Characteristics'!$C:$C,0)))</f>
        <v>% of fuel shifted</v>
      </c>
      <c r="P550" s="357" t="str">
        <f>IF(ISBLANK(INDEX('Policy Characteristics'!J:J,MATCH($C550,'Policy Characteristics'!$C:$C,0))),"",INDEX('Policy Characteristics'!J:J,MATCH($C550,'Policy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0" s="357" t="str">
        <f>IF(ISBLANK(INDEX('Policy Characteristics'!K:K,MATCH($C550,'Policy Characteristics'!$C:$C,0))),"",INDEX('Policy Characteristics'!K:K,MATCH($C550,'Policy Characteristics'!$C:$C,0)))</f>
        <v>industry-ag-main.html#fuel-switching</v>
      </c>
      <c r="R550" s="357" t="str">
        <f>IF(ISBLANK(INDEX('Policy Characteristics'!L:L,MATCH($C550,'Policy Characteristics'!$C:$C,0))),"",INDEX('Policy Characteristics'!L:L,MATCH($C550,'Policy Characteristics'!$C:$C,0)))</f>
        <v>industry-elec-and-hydrogen.html</v>
      </c>
    </row>
    <row r="551" spans="1:18" x14ac:dyDescent="0.35">
      <c r="A551" s="357" t="str">
        <f>IF(ISBLANK(INDEX('Policy Characteristics'!A:A,MATCH($C551,'Policy Characteristics'!$C:$C,0))),"",INDEX('Policy Characteristics'!A:A,MATCH($C551,'Policy Characteristics'!$C:$C,0)))</f>
        <v>Industry</v>
      </c>
      <c r="B551" s="357" t="str">
        <f>IF(ISBLANK(INDEX('Policy Characteristics'!B:B,MATCH($C551,'Policy Characteristics'!$C:$C,0))),"",INDEX('Policy Characteristics'!B:B,MATCH($C551,'Policy Characteristics'!$C:$C,0)))</f>
        <v>Electrification + Hydrogen (Med &amp; High Temp)</v>
      </c>
      <c r="C551" s="361" t="str">
        <f t="shared" si="34"/>
        <v>Fraction of Med and High Temp Industrial Heat Shifted to Other Fuels</v>
      </c>
      <c r="D551" s="9" t="s">
        <v>3200</v>
      </c>
      <c r="E551" s="53" t="s">
        <v>2452</v>
      </c>
      <c r="F551" s="194" t="s">
        <v>3164</v>
      </c>
      <c r="G551" s="53" t="s">
        <v>3223</v>
      </c>
      <c r="H551" s="54">
        <v>1292</v>
      </c>
      <c r="I551" s="53" t="s">
        <v>45</v>
      </c>
      <c r="J551" s="359" t="str">
        <f>IF(ISBLANK(INDEX('Policy Characteristics'!D:D,MATCH($C551,'Policy Characteristics'!$C:$C,0))),"",INDEX('Policy Characteristics'!D:D,MATCH($C551,'Policy Characteristics'!$C:$C,0)))</f>
        <v>Electrification + Hydrogen</v>
      </c>
      <c r="K551" s="357" t="str">
        <f>IF(ISBLANK(INDEX('Policy Characteristics'!E:E,MATCH($C551,'Policy Characteristics'!$C:$C,0))),"",INDEX('Policy Characteristics'!E:E,MATCH($C551,'Policy Characteristics'!$C:$C,0)))</f>
        <v>indst med and high temp fuel type shifting</v>
      </c>
      <c r="L551" s="379">
        <f>IF(ISBLANK(INDEX('Policy Characteristics'!F:F,MATCH($C551,'Policy Characteristics'!$C:$C,0))),"",INDEX('Policy Characteristics'!F:F,MATCH($C551,'Policy Characteristics'!$C:$C,0)))</f>
        <v>0</v>
      </c>
      <c r="M551" s="379">
        <f>IF(ISBLANK(INDEX('Policy Characteristics'!G:G,MATCH($C551,'Policy Characteristics'!$C:$C,0))),"",INDEX('Policy Characteristics'!G:G,MATCH($C551,'Policy Characteristics'!$C:$C,0)))</f>
        <v>1</v>
      </c>
      <c r="N551" s="379">
        <f>IF(ISBLANK(INDEX('Policy Characteristics'!H:H,MATCH($C551,'Policy Characteristics'!$C:$C,0))),"",INDEX('Policy Characteristics'!H:H,MATCH($C551,'Policy Characteristics'!$C:$C,0)))</f>
        <v>0.01</v>
      </c>
      <c r="O551" s="357" t="str">
        <f>IF(ISBLANK(INDEX('Policy Characteristics'!I:I,MATCH($C551,'Policy Characteristics'!$C:$C,0))),"",INDEX('Policy Characteristics'!I:I,MATCH($C551,'Policy Characteristics'!$C:$C,0)))</f>
        <v>% of fuel shifted</v>
      </c>
      <c r="P551" s="357" t="str">
        <f>IF(ISBLANK(INDEX('Policy Characteristics'!J:J,MATCH($C551,'Policy Characteristics'!$C:$C,0))),"",INDEX('Policy Characteristics'!J:J,MATCH($C551,'Policy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1" s="357" t="str">
        <f>IF(ISBLANK(INDEX('Policy Characteristics'!K:K,MATCH($C551,'Policy Characteristics'!$C:$C,0))),"",INDEX('Policy Characteristics'!K:K,MATCH($C551,'Policy Characteristics'!$C:$C,0)))</f>
        <v>industry-ag-main.html#fuel-switching</v>
      </c>
      <c r="R551" s="357" t="str">
        <f>IF(ISBLANK(INDEX('Policy Characteristics'!L:L,MATCH($C551,'Policy Characteristics'!$C:$C,0))),"",INDEX('Policy Characteristics'!L:L,MATCH($C551,'Policy Characteristics'!$C:$C,0)))</f>
        <v>industry-elec-and-hydrogen.html</v>
      </c>
    </row>
    <row r="552" spans="1:18" x14ac:dyDescent="0.35">
      <c r="A552" s="357" t="str">
        <f>IF(ISBLANK(INDEX('Policy Characteristics'!A:A,MATCH($C552,'Policy Characteristics'!$C:$C,0))),"",INDEX('Policy Characteristics'!A:A,MATCH($C552,'Policy Characteristics'!$C:$C,0)))</f>
        <v>Industry</v>
      </c>
      <c r="B552" s="357" t="str">
        <f>IF(ISBLANK(INDEX('Policy Characteristics'!B:B,MATCH($C552,'Policy Characteristics'!$C:$C,0))),"",INDEX('Policy Characteristics'!B:B,MATCH($C552,'Policy Characteristics'!$C:$C,0)))</f>
        <v>Electrification + Hydrogen (Med &amp; High Temp)</v>
      </c>
      <c r="C552" s="361" t="str">
        <f t="shared" si="34"/>
        <v>Fraction of Med and High Temp Industrial Heat Shifted to Other Fuels</v>
      </c>
      <c r="D552" s="9" t="s">
        <v>3200</v>
      </c>
      <c r="E552" s="53" t="s">
        <v>2453</v>
      </c>
      <c r="F552" s="194" t="s">
        <v>3164</v>
      </c>
      <c r="G552" s="53" t="s">
        <v>3224</v>
      </c>
      <c r="H552" s="54">
        <v>1293</v>
      </c>
      <c r="I552" s="53" t="s">
        <v>45</v>
      </c>
      <c r="J552" s="359" t="str">
        <f>IF(ISBLANK(INDEX('Policy Characteristics'!D:D,MATCH($C552,'Policy Characteristics'!$C:$C,0))),"",INDEX('Policy Characteristics'!D:D,MATCH($C552,'Policy Characteristics'!$C:$C,0)))</f>
        <v>Electrification + Hydrogen</v>
      </c>
      <c r="K552" s="357" t="str">
        <f>IF(ISBLANK(INDEX('Policy Characteristics'!E:E,MATCH($C552,'Policy Characteristics'!$C:$C,0))),"",INDEX('Policy Characteristics'!E:E,MATCH($C552,'Policy Characteristics'!$C:$C,0)))</f>
        <v>indst med and high temp fuel type shifting</v>
      </c>
      <c r="L552" s="379">
        <f>IF(ISBLANK(INDEX('Policy Characteristics'!F:F,MATCH($C552,'Policy Characteristics'!$C:$C,0))),"",INDEX('Policy Characteristics'!F:F,MATCH($C552,'Policy Characteristics'!$C:$C,0)))</f>
        <v>0</v>
      </c>
      <c r="M552" s="379">
        <f>IF(ISBLANK(INDEX('Policy Characteristics'!G:G,MATCH($C552,'Policy Characteristics'!$C:$C,0))),"",INDEX('Policy Characteristics'!G:G,MATCH($C552,'Policy Characteristics'!$C:$C,0)))</f>
        <v>1</v>
      </c>
      <c r="N552" s="379">
        <f>IF(ISBLANK(INDEX('Policy Characteristics'!H:H,MATCH($C552,'Policy Characteristics'!$C:$C,0))),"",INDEX('Policy Characteristics'!H:H,MATCH($C552,'Policy Characteristics'!$C:$C,0)))</f>
        <v>0.01</v>
      </c>
      <c r="O552" s="357" t="str">
        <f>IF(ISBLANK(INDEX('Policy Characteristics'!I:I,MATCH($C552,'Policy Characteristics'!$C:$C,0))),"",INDEX('Policy Characteristics'!I:I,MATCH($C552,'Policy Characteristics'!$C:$C,0)))</f>
        <v>% of fuel shifted</v>
      </c>
      <c r="P552" s="357" t="str">
        <f>IF(ISBLANK(INDEX('Policy Characteristics'!J:J,MATCH($C552,'Policy Characteristics'!$C:$C,0))),"",INDEX('Policy Characteristics'!J:J,MATCH($C552,'Policy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2" s="357" t="str">
        <f>IF(ISBLANK(INDEX('Policy Characteristics'!K:K,MATCH($C552,'Policy Characteristics'!$C:$C,0))),"",INDEX('Policy Characteristics'!K:K,MATCH($C552,'Policy Characteristics'!$C:$C,0)))</f>
        <v>industry-ag-main.html#fuel-switching</v>
      </c>
      <c r="R552" s="357" t="str">
        <f>IF(ISBLANK(INDEX('Policy Characteristics'!L:L,MATCH($C552,'Policy Characteristics'!$C:$C,0))),"",INDEX('Policy Characteristics'!L:L,MATCH($C552,'Policy Characteristics'!$C:$C,0)))</f>
        <v>industry-elec-and-hydrogen.html</v>
      </c>
    </row>
    <row r="553" spans="1:18" x14ac:dyDescent="0.35">
      <c r="A553" s="357" t="str">
        <f>IF(ISBLANK(INDEX('Policy Characteristics'!A:A,MATCH($C553,'Policy Characteristics'!$C:$C,0))),"",INDEX('Policy Characteristics'!A:A,MATCH($C553,'Policy Characteristics'!$C:$C,0)))</f>
        <v>Industry</v>
      </c>
      <c r="B553" s="357" t="str">
        <f>IF(ISBLANK(INDEX('Policy Characteristics'!B:B,MATCH($C553,'Policy Characteristics'!$C:$C,0))),"",INDEX('Policy Characteristics'!B:B,MATCH($C553,'Policy Characteristics'!$C:$C,0)))</f>
        <v>Electrification + Hydrogen (Med &amp; High Temp)</v>
      </c>
      <c r="C553" s="361" t="str">
        <f t="shared" si="34"/>
        <v>Fraction of Med and High Temp Industrial Heat Shifted to Other Fuels</v>
      </c>
      <c r="D553" s="9" t="s">
        <v>3200</v>
      </c>
      <c r="E553" s="53" t="s">
        <v>2799</v>
      </c>
      <c r="F553" s="194" t="s">
        <v>3164</v>
      </c>
      <c r="G553" s="53" t="s">
        <v>3225</v>
      </c>
      <c r="H553" s="54">
        <v>1294</v>
      </c>
      <c r="I553" s="53" t="s">
        <v>45</v>
      </c>
      <c r="J553" s="359" t="str">
        <f>IF(ISBLANK(INDEX('Policy Characteristics'!D:D,MATCH($C553,'Policy Characteristics'!$C:$C,0))),"",INDEX('Policy Characteristics'!D:D,MATCH($C553,'Policy Characteristics'!$C:$C,0)))</f>
        <v>Electrification + Hydrogen</v>
      </c>
      <c r="K553" s="357" t="str">
        <f>IF(ISBLANK(INDEX('Policy Characteristics'!E:E,MATCH($C553,'Policy Characteristics'!$C:$C,0))),"",INDEX('Policy Characteristics'!E:E,MATCH($C553,'Policy Characteristics'!$C:$C,0)))</f>
        <v>indst med and high temp fuel type shifting</v>
      </c>
      <c r="L553" s="379">
        <f>IF(ISBLANK(INDEX('Policy Characteristics'!F:F,MATCH($C553,'Policy Characteristics'!$C:$C,0))),"",INDEX('Policy Characteristics'!F:F,MATCH($C553,'Policy Characteristics'!$C:$C,0)))</f>
        <v>0</v>
      </c>
      <c r="M553" s="379">
        <f>IF(ISBLANK(INDEX('Policy Characteristics'!G:G,MATCH($C553,'Policy Characteristics'!$C:$C,0))),"",INDEX('Policy Characteristics'!G:G,MATCH($C553,'Policy Characteristics'!$C:$C,0)))</f>
        <v>1</v>
      </c>
      <c r="N553" s="379">
        <f>IF(ISBLANK(INDEX('Policy Characteristics'!H:H,MATCH($C553,'Policy Characteristics'!$C:$C,0))),"",INDEX('Policy Characteristics'!H:H,MATCH($C553,'Policy Characteristics'!$C:$C,0)))</f>
        <v>0.01</v>
      </c>
      <c r="O553" s="357" t="str">
        <f>IF(ISBLANK(INDEX('Policy Characteristics'!I:I,MATCH($C553,'Policy Characteristics'!$C:$C,0))),"",INDEX('Policy Characteristics'!I:I,MATCH($C553,'Policy Characteristics'!$C:$C,0)))</f>
        <v>% of fuel shifted</v>
      </c>
      <c r="P553" s="357" t="str">
        <f>IF(ISBLANK(INDEX('Policy Characteristics'!J:J,MATCH($C553,'Policy Characteristics'!$C:$C,0))),"",INDEX('Policy Characteristics'!J:J,MATCH($C553,'Policy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3" s="357" t="str">
        <f>IF(ISBLANK(INDEX('Policy Characteristics'!K:K,MATCH($C553,'Policy Characteristics'!$C:$C,0))),"",INDEX('Policy Characteristics'!K:K,MATCH($C553,'Policy Characteristics'!$C:$C,0)))</f>
        <v>industry-ag-main.html#fuel-switching</v>
      </c>
      <c r="R553" s="357" t="str">
        <f>IF(ISBLANK(INDEX('Policy Characteristics'!L:L,MATCH($C553,'Policy Characteristics'!$C:$C,0))),"",INDEX('Policy Characteristics'!L:L,MATCH($C553,'Policy Characteristics'!$C:$C,0)))</f>
        <v>industry-elec-and-hydrogen.html</v>
      </c>
    </row>
    <row r="554" spans="1:18" x14ac:dyDescent="0.35">
      <c r="A554" s="357" t="str">
        <f>IF(ISBLANK(INDEX('Policy Characteristics'!A:A,MATCH($C554,'Policy Characteristics'!$C:$C,0))),"",INDEX('Policy Characteristics'!A:A,MATCH($C554,'Policy Characteristics'!$C:$C,0)))</f>
        <v>Industry</v>
      </c>
      <c r="B554" s="357" t="str">
        <f>IF(ISBLANK(INDEX('Policy Characteristics'!B:B,MATCH($C554,'Policy Characteristics'!$C:$C,0))),"",INDEX('Policy Characteristics'!B:B,MATCH($C554,'Policy Characteristics'!$C:$C,0)))</f>
        <v>Electrification + Hydrogen (Med &amp; High Temp)</v>
      </c>
      <c r="C554" s="361" t="str">
        <f t="shared" si="34"/>
        <v>Fraction of Med and High Temp Industrial Heat Shifted to Other Fuels</v>
      </c>
      <c r="D554" s="9" t="s">
        <v>3200</v>
      </c>
      <c r="E554" s="53" t="s">
        <v>2800</v>
      </c>
      <c r="F554" s="194" t="s">
        <v>3164</v>
      </c>
      <c r="G554" s="53" t="s">
        <v>3226</v>
      </c>
      <c r="H554" s="54">
        <v>1295</v>
      </c>
      <c r="I554" s="53" t="s">
        <v>45</v>
      </c>
      <c r="J554" s="359" t="str">
        <f>IF(ISBLANK(INDEX('Policy Characteristics'!D:D,MATCH($C554,'Policy Characteristics'!$C:$C,0))),"",INDEX('Policy Characteristics'!D:D,MATCH($C554,'Policy Characteristics'!$C:$C,0)))</f>
        <v>Electrification + Hydrogen</v>
      </c>
      <c r="K554" s="357" t="str">
        <f>IF(ISBLANK(INDEX('Policy Characteristics'!E:E,MATCH($C554,'Policy Characteristics'!$C:$C,0))),"",INDEX('Policy Characteristics'!E:E,MATCH($C554,'Policy Characteristics'!$C:$C,0)))</f>
        <v>indst med and high temp fuel type shifting</v>
      </c>
      <c r="L554" s="379">
        <f>IF(ISBLANK(INDEX('Policy Characteristics'!F:F,MATCH($C554,'Policy Characteristics'!$C:$C,0))),"",INDEX('Policy Characteristics'!F:F,MATCH($C554,'Policy Characteristics'!$C:$C,0)))</f>
        <v>0</v>
      </c>
      <c r="M554" s="379">
        <f>IF(ISBLANK(INDEX('Policy Characteristics'!G:G,MATCH($C554,'Policy Characteristics'!$C:$C,0))),"",INDEX('Policy Characteristics'!G:G,MATCH($C554,'Policy Characteristics'!$C:$C,0)))</f>
        <v>1</v>
      </c>
      <c r="N554" s="379">
        <f>IF(ISBLANK(INDEX('Policy Characteristics'!H:H,MATCH($C554,'Policy Characteristics'!$C:$C,0))),"",INDEX('Policy Characteristics'!H:H,MATCH($C554,'Policy Characteristics'!$C:$C,0)))</f>
        <v>0.01</v>
      </c>
      <c r="O554" s="357" t="str">
        <f>IF(ISBLANK(INDEX('Policy Characteristics'!I:I,MATCH($C554,'Policy Characteristics'!$C:$C,0))),"",INDEX('Policy Characteristics'!I:I,MATCH($C554,'Policy Characteristics'!$C:$C,0)))</f>
        <v>% of fuel shifted</v>
      </c>
      <c r="P554" s="357" t="str">
        <f>IF(ISBLANK(INDEX('Policy Characteristics'!J:J,MATCH($C554,'Policy Characteristics'!$C:$C,0))),"",INDEX('Policy Characteristics'!J:J,MATCH($C554,'Policy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4" s="357" t="str">
        <f>IF(ISBLANK(INDEX('Policy Characteristics'!K:K,MATCH($C554,'Policy Characteristics'!$C:$C,0))),"",INDEX('Policy Characteristics'!K:K,MATCH($C554,'Policy Characteristics'!$C:$C,0)))</f>
        <v>industry-ag-main.html#fuel-switching</v>
      </c>
      <c r="R554" s="357" t="str">
        <f>IF(ISBLANK(INDEX('Policy Characteristics'!L:L,MATCH($C554,'Policy Characteristics'!$C:$C,0))),"",INDEX('Policy Characteristics'!L:L,MATCH($C554,'Policy Characteristics'!$C:$C,0)))</f>
        <v>industry-elec-and-hydrogen.html</v>
      </c>
    </row>
    <row r="555" spans="1:18" x14ac:dyDescent="0.35">
      <c r="A555" s="357" t="str">
        <f>IF(ISBLANK(INDEX('Policy Characteristics'!A:A,MATCH($C555,'Policy Characteristics'!$C:$C,0))),"",INDEX('Policy Characteristics'!A:A,MATCH($C555,'Policy Characteristics'!$C:$C,0)))</f>
        <v>Industry</v>
      </c>
      <c r="B555" s="357" t="str">
        <f>IF(ISBLANK(INDEX('Policy Characteristics'!B:B,MATCH($C555,'Policy Characteristics'!$C:$C,0))),"",INDEX('Policy Characteristics'!B:B,MATCH($C555,'Policy Characteristics'!$C:$C,0)))</f>
        <v>Electrification + Hydrogen (Med &amp; High Temp)</v>
      </c>
      <c r="C555" s="361" t="str">
        <f t="shared" si="34"/>
        <v>Fraction of Med and High Temp Industrial Heat Shifted to Other Fuels</v>
      </c>
      <c r="D555" s="9" t="s">
        <v>3200</v>
      </c>
      <c r="E555" s="53" t="s">
        <v>2801</v>
      </c>
      <c r="F555" s="194" t="s">
        <v>3164</v>
      </c>
      <c r="G555" s="53" t="s">
        <v>3227</v>
      </c>
      <c r="H555" s="54">
        <v>1296</v>
      </c>
      <c r="I555" s="53" t="s">
        <v>45</v>
      </c>
      <c r="J555" s="359" t="str">
        <f>IF(ISBLANK(INDEX('Policy Characteristics'!D:D,MATCH($C555,'Policy Characteristics'!$C:$C,0))),"",INDEX('Policy Characteristics'!D:D,MATCH($C555,'Policy Characteristics'!$C:$C,0)))</f>
        <v>Electrification + Hydrogen</v>
      </c>
      <c r="K555" s="357" t="str">
        <f>IF(ISBLANK(INDEX('Policy Characteristics'!E:E,MATCH($C555,'Policy Characteristics'!$C:$C,0))),"",INDEX('Policy Characteristics'!E:E,MATCH($C555,'Policy Characteristics'!$C:$C,0)))</f>
        <v>indst med and high temp fuel type shifting</v>
      </c>
      <c r="L555" s="379">
        <f>IF(ISBLANK(INDEX('Policy Characteristics'!F:F,MATCH($C555,'Policy Characteristics'!$C:$C,0))),"",INDEX('Policy Characteristics'!F:F,MATCH($C555,'Policy Characteristics'!$C:$C,0)))</f>
        <v>0</v>
      </c>
      <c r="M555" s="379">
        <f>IF(ISBLANK(INDEX('Policy Characteristics'!G:G,MATCH($C555,'Policy Characteristics'!$C:$C,0))),"",INDEX('Policy Characteristics'!G:G,MATCH($C555,'Policy Characteristics'!$C:$C,0)))</f>
        <v>1</v>
      </c>
      <c r="N555" s="379">
        <f>IF(ISBLANK(INDEX('Policy Characteristics'!H:H,MATCH($C555,'Policy Characteristics'!$C:$C,0))),"",INDEX('Policy Characteristics'!H:H,MATCH($C555,'Policy Characteristics'!$C:$C,0)))</f>
        <v>0.01</v>
      </c>
      <c r="O555" s="357" t="str">
        <f>IF(ISBLANK(INDEX('Policy Characteristics'!I:I,MATCH($C555,'Policy Characteristics'!$C:$C,0))),"",INDEX('Policy Characteristics'!I:I,MATCH($C555,'Policy Characteristics'!$C:$C,0)))</f>
        <v>% of fuel shifted</v>
      </c>
      <c r="P555" s="357" t="str">
        <f>IF(ISBLANK(INDEX('Policy Characteristics'!J:J,MATCH($C555,'Policy Characteristics'!$C:$C,0))),"",INDEX('Policy Characteristics'!J:J,MATCH($C555,'Policy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5" s="357" t="str">
        <f>IF(ISBLANK(INDEX('Policy Characteristics'!K:K,MATCH($C555,'Policy Characteristics'!$C:$C,0))),"",INDEX('Policy Characteristics'!K:K,MATCH($C555,'Policy Characteristics'!$C:$C,0)))</f>
        <v>industry-ag-main.html#fuel-switching</v>
      </c>
      <c r="R555" s="357" t="str">
        <f>IF(ISBLANK(INDEX('Policy Characteristics'!L:L,MATCH($C555,'Policy Characteristics'!$C:$C,0))),"",INDEX('Policy Characteristics'!L:L,MATCH($C555,'Policy Characteristics'!$C:$C,0)))</f>
        <v>industry-elec-and-hydrogen.html</v>
      </c>
    </row>
    <row r="556" spans="1:18" x14ac:dyDescent="0.35">
      <c r="A556" s="357" t="str">
        <f>IF(ISBLANK(INDEX('Policy Characteristics'!A:A,MATCH($C556,'Policy Characteristics'!$C:$C,0))),"",INDEX('Policy Characteristics'!A:A,MATCH($C556,'Policy Characteristics'!$C:$C,0)))</f>
        <v>Industry</v>
      </c>
      <c r="B556" s="357" t="str">
        <f>IF(ISBLANK(INDEX('Policy Characteristics'!B:B,MATCH($C556,'Policy Characteristics'!$C:$C,0))),"",INDEX('Policy Characteristics'!B:B,MATCH($C556,'Policy Characteristics'!$C:$C,0)))</f>
        <v>Electrification + Hydrogen (Med &amp; High Temp)</v>
      </c>
      <c r="C556" s="361" t="str">
        <f t="shared" si="34"/>
        <v>Fraction of Med and High Temp Industrial Heat Shifted to Other Fuels</v>
      </c>
      <c r="D556" s="9" t="s">
        <v>3200</v>
      </c>
      <c r="E556" s="53" t="s">
        <v>2798</v>
      </c>
      <c r="F556" s="194" t="s">
        <v>3164</v>
      </c>
      <c r="G556" s="53" t="s">
        <v>3228</v>
      </c>
      <c r="H556" s="54">
        <v>1297</v>
      </c>
      <c r="I556" s="53" t="s">
        <v>44</v>
      </c>
      <c r="J556" s="359" t="str">
        <f>IF(ISBLANK(INDEX('Policy Characteristics'!D:D,MATCH($C556,'Policy Characteristics'!$C:$C,0))),"",INDEX('Policy Characteristics'!D:D,MATCH($C556,'Policy Characteristics'!$C:$C,0)))</f>
        <v>Electrification + Hydrogen</v>
      </c>
      <c r="K556" s="357" t="str">
        <f>IF(ISBLANK(INDEX('Policy Characteristics'!E:E,MATCH($C556,'Policy Characteristics'!$C:$C,0))),"",INDEX('Policy Characteristics'!E:E,MATCH($C556,'Policy Characteristics'!$C:$C,0)))</f>
        <v>indst med and high temp fuel type shifting</v>
      </c>
      <c r="L556" s="379">
        <f>IF(ISBLANK(INDEX('Policy Characteristics'!F:F,MATCH($C556,'Policy Characteristics'!$C:$C,0))),"",INDEX('Policy Characteristics'!F:F,MATCH($C556,'Policy Characteristics'!$C:$C,0)))</f>
        <v>0</v>
      </c>
      <c r="M556" s="379">
        <f>IF(ISBLANK(INDEX('Policy Characteristics'!G:G,MATCH($C556,'Policy Characteristics'!$C:$C,0))),"",INDEX('Policy Characteristics'!G:G,MATCH($C556,'Policy Characteristics'!$C:$C,0)))</f>
        <v>1</v>
      </c>
      <c r="N556" s="379">
        <f>IF(ISBLANK(INDEX('Policy Characteristics'!H:H,MATCH($C556,'Policy Characteristics'!$C:$C,0))),"",INDEX('Policy Characteristics'!H:H,MATCH($C556,'Policy Characteristics'!$C:$C,0)))</f>
        <v>0.01</v>
      </c>
      <c r="O556" s="357" t="str">
        <f>IF(ISBLANK(INDEX('Policy Characteristics'!I:I,MATCH($C556,'Policy Characteristics'!$C:$C,0))),"",INDEX('Policy Characteristics'!I:I,MATCH($C556,'Policy Characteristics'!$C:$C,0)))</f>
        <v>% of fuel shifted</v>
      </c>
      <c r="P556" s="357" t="str">
        <f>IF(ISBLANK(INDEX('Policy Characteristics'!J:J,MATCH($C556,'Policy Characteristics'!$C:$C,0))),"",INDEX('Policy Characteristics'!J:J,MATCH($C556,'Policy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6" s="357" t="str">
        <f>IF(ISBLANK(INDEX('Policy Characteristics'!K:K,MATCH($C556,'Policy Characteristics'!$C:$C,0))),"",INDEX('Policy Characteristics'!K:K,MATCH($C556,'Policy Characteristics'!$C:$C,0)))</f>
        <v>industry-ag-main.html#fuel-switching</v>
      </c>
      <c r="R556" s="357" t="str">
        <f>IF(ISBLANK(INDEX('Policy Characteristics'!L:L,MATCH($C556,'Policy Characteristics'!$C:$C,0))),"",INDEX('Policy Characteristics'!L:L,MATCH($C556,'Policy Characteristics'!$C:$C,0)))</f>
        <v>industry-elec-and-hydrogen.html</v>
      </c>
    </row>
    <row r="557" spans="1:18" x14ac:dyDescent="0.35">
      <c r="A557" s="357" t="str">
        <f>IF(ISBLANK(INDEX('Policy Characteristics'!A:A,MATCH($C557,'Policy Characteristics'!$C:$C,0))),"",INDEX('Policy Characteristics'!A:A,MATCH($C557,'Policy Characteristics'!$C:$C,0)))</f>
        <v>Industry</v>
      </c>
      <c r="B557" s="357" t="str">
        <f>IF(ISBLANK(INDEX('Policy Characteristics'!B:B,MATCH($C557,'Policy Characteristics'!$C:$C,0))),"",INDEX('Policy Characteristics'!B:B,MATCH($C557,'Policy Characteristics'!$C:$C,0)))</f>
        <v>Electrification + Hydrogen (Med &amp; High Temp)</v>
      </c>
      <c r="C557" s="361" t="str">
        <f t="shared" si="34"/>
        <v>Fraction of Med and High Temp Industrial Heat Shifted to Other Fuels</v>
      </c>
      <c r="D557" s="9" t="s">
        <v>3201</v>
      </c>
      <c r="E557" s="53" t="s">
        <v>2448</v>
      </c>
      <c r="F557" s="194" t="s">
        <v>2660</v>
      </c>
      <c r="G557" s="53" t="s">
        <v>3219</v>
      </c>
      <c r="H557" s="54">
        <v>1298</v>
      </c>
      <c r="I557" s="53" t="s">
        <v>44</v>
      </c>
      <c r="J557" s="359" t="str">
        <f>IF(ISBLANK(INDEX('Policy Characteristics'!D:D,MATCH($C557,'Policy Characteristics'!$C:$C,0))),"",INDEX('Policy Characteristics'!D:D,MATCH($C557,'Policy Characteristics'!$C:$C,0)))</f>
        <v>Electrification + Hydrogen</v>
      </c>
      <c r="K557" s="357" t="str">
        <f>IF(ISBLANK(INDEX('Policy Characteristics'!E:E,MATCH($C557,'Policy Characteristics'!$C:$C,0))),"",INDEX('Policy Characteristics'!E:E,MATCH($C557,'Policy Characteristics'!$C:$C,0)))</f>
        <v>indst med and high temp fuel type shifting</v>
      </c>
      <c r="L557" s="379">
        <f>IF(ISBLANK(INDEX('Policy Characteristics'!F:F,MATCH($C557,'Policy Characteristics'!$C:$C,0))),"",INDEX('Policy Characteristics'!F:F,MATCH($C557,'Policy Characteristics'!$C:$C,0)))</f>
        <v>0</v>
      </c>
      <c r="M557" s="379">
        <f>IF(ISBLANK(INDEX('Policy Characteristics'!G:G,MATCH($C557,'Policy Characteristics'!$C:$C,0))),"",INDEX('Policy Characteristics'!G:G,MATCH($C557,'Policy Characteristics'!$C:$C,0)))</f>
        <v>1</v>
      </c>
      <c r="N557" s="379">
        <f>IF(ISBLANK(INDEX('Policy Characteristics'!H:H,MATCH($C557,'Policy Characteristics'!$C:$C,0))),"",INDEX('Policy Characteristics'!H:H,MATCH($C557,'Policy Characteristics'!$C:$C,0)))</f>
        <v>0.01</v>
      </c>
      <c r="O557" s="357" t="str">
        <f>IF(ISBLANK(INDEX('Policy Characteristics'!I:I,MATCH($C557,'Policy Characteristics'!$C:$C,0))),"",INDEX('Policy Characteristics'!I:I,MATCH($C557,'Policy Characteristics'!$C:$C,0)))</f>
        <v>% of fuel shifted</v>
      </c>
      <c r="P557" s="357" t="str">
        <f>IF(ISBLANK(INDEX('Policy Characteristics'!J:J,MATCH($C557,'Policy Characteristics'!$C:$C,0))),"",INDEX('Policy Characteristics'!J:J,MATCH($C557,'Policy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7" s="357" t="str">
        <f>IF(ISBLANK(INDEX('Policy Characteristics'!K:K,MATCH($C557,'Policy Characteristics'!$C:$C,0))),"",INDEX('Policy Characteristics'!K:K,MATCH($C557,'Policy Characteristics'!$C:$C,0)))</f>
        <v>industry-ag-main.html#fuel-switching</v>
      </c>
      <c r="R557" s="357" t="str">
        <f>IF(ISBLANK(INDEX('Policy Characteristics'!L:L,MATCH($C557,'Policy Characteristics'!$C:$C,0))),"",INDEX('Policy Characteristics'!L:L,MATCH($C557,'Policy Characteristics'!$C:$C,0)))</f>
        <v>industry-elec-and-hydrogen.html</v>
      </c>
    </row>
    <row r="558" spans="1:18" x14ac:dyDescent="0.35">
      <c r="A558" s="357" t="str">
        <f>IF(ISBLANK(INDEX('Policy Characteristics'!A:A,MATCH($C558,'Policy Characteristics'!$C:$C,0))),"",INDEX('Policy Characteristics'!A:A,MATCH($C558,'Policy Characteristics'!$C:$C,0)))</f>
        <v>Industry</v>
      </c>
      <c r="B558" s="357" t="str">
        <f>IF(ISBLANK(INDEX('Policy Characteristics'!B:B,MATCH($C558,'Policy Characteristics'!$C:$C,0))),"",INDEX('Policy Characteristics'!B:B,MATCH($C558,'Policy Characteristics'!$C:$C,0)))</f>
        <v>Electrification + Hydrogen (Med &amp; High Temp)</v>
      </c>
      <c r="C558" s="361" t="str">
        <f t="shared" si="34"/>
        <v>Fraction of Med and High Temp Industrial Heat Shifted to Other Fuels</v>
      </c>
      <c r="D558" s="9" t="s">
        <v>3201</v>
      </c>
      <c r="E558" s="53" t="s">
        <v>2449</v>
      </c>
      <c r="F558" s="194" t="s">
        <v>2660</v>
      </c>
      <c r="G558" s="53" t="s">
        <v>3220</v>
      </c>
      <c r="H558" s="54">
        <v>1299</v>
      </c>
      <c r="I558" s="53" t="s">
        <v>45</v>
      </c>
      <c r="J558" s="359" t="str">
        <f>IF(ISBLANK(INDEX('Policy Characteristics'!D:D,MATCH($C558,'Policy Characteristics'!$C:$C,0))),"",INDEX('Policy Characteristics'!D:D,MATCH($C558,'Policy Characteristics'!$C:$C,0)))</f>
        <v>Electrification + Hydrogen</v>
      </c>
      <c r="K558" s="357" t="str">
        <f>IF(ISBLANK(INDEX('Policy Characteristics'!E:E,MATCH($C558,'Policy Characteristics'!$C:$C,0))),"",INDEX('Policy Characteristics'!E:E,MATCH($C558,'Policy Characteristics'!$C:$C,0)))</f>
        <v>indst med and high temp fuel type shifting</v>
      </c>
      <c r="L558" s="379">
        <f>IF(ISBLANK(INDEX('Policy Characteristics'!F:F,MATCH($C558,'Policy Characteristics'!$C:$C,0))),"",INDEX('Policy Characteristics'!F:F,MATCH($C558,'Policy Characteristics'!$C:$C,0)))</f>
        <v>0</v>
      </c>
      <c r="M558" s="379">
        <f>IF(ISBLANK(INDEX('Policy Characteristics'!G:G,MATCH($C558,'Policy Characteristics'!$C:$C,0))),"",INDEX('Policy Characteristics'!G:G,MATCH($C558,'Policy Characteristics'!$C:$C,0)))</f>
        <v>1</v>
      </c>
      <c r="N558" s="379">
        <f>IF(ISBLANK(INDEX('Policy Characteristics'!H:H,MATCH($C558,'Policy Characteristics'!$C:$C,0))),"",INDEX('Policy Characteristics'!H:H,MATCH($C558,'Policy Characteristics'!$C:$C,0)))</f>
        <v>0.01</v>
      </c>
      <c r="O558" s="357" t="str">
        <f>IF(ISBLANK(INDEX('Policy Characteristics'!I:I,MATCH($C558,'Policy Characteristics'!$C:$C,0))),"",INDEX('Policy Characteristics'!I:I,MATCH($C558,'Policy Characteristics'!$C:$C,0)))</f>
        <v>% of fuel shifted</v>
      </c>
      <c r="P558" s="357" t="str">
        <f>IF(ISBLANK(INDEX('Policy Characteristics'!J:J,MATCH($C558,'Policy Characteristics'!$C:$C,0))),"",INDEX('Policy Characteristics'!J:J,MATCH($C558,'Policy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8" s="357" t="str">
        <f>IF(ISBLANK(INDEX('Policy Characteristics'!K:K,MATCH($C558,'Policy Characteristics'!$C:$C,0))),"",INDEX('Policy Characteristics'!K:K,MATCH($C558,'Policy Characteristics'!$C:$C,0)))</f>
        <v>industry-ag-main.html#fuel-switching</v>
      </c>
      <c r="R558" s="357" t="str">
        <f>IF(ISBLANK(INDEX('Policy Characteristics'!L:L,MATCH($C558,'Policy Characteristics'!$C:$C,0))),"",INDEX('Policy Characteristics'!L:L,MATCH($C558,'Policy Characteristics'!$C:$C,0)))</f>
        <v>industry-elec-and-hydrogen.html</v>
      </c>
    </row>
    <row r="559" spans="1:18" x14ac:dyDescent="0.35">
      <c r="A559" s="357" t="str">
        <f>IF(ISBLANK(INDEX('Policy Characteristics'!A:A,MATCH($C559,'Policy Characteristics'!$C:$C,0))),"",INDEX('Policy Characteristics'!A:A,MATCH($C559,'Policy Characteristics'!$C:$C,0)))</f>
        <v>Industry</v>
      </c>
      <c r="B559" s="357" t="str">
        <f>IF(ISBLANK(INDEX('Policy Characteristics'!B:B,MATCH($C559,'Policy Characteristics'!$C:$C,0))),"",INDEX('Policy Characteristics'!B:B,MATCH($C559,'Policy Characteristics'!$C:$C,0)))</f>
        <v>Electrification + Hydrogen (Med &amp; High Temp)</v>
      </c>
      <c r="C559" s="361" t="str">
        <f t="shared" si="34"/>
        <v>Fraction of Med and High Temp Industrial Heat Shifted to Other Fuels</v>
      </c>
      <c r="D559" s="9" t="s">
        <v>3201</v>
      </c>
      <c r="E559" s="53" t="s">
        <v>2450</v>
      </c>
      <c r="F559" s="194" t="s">
        <v>2660</v>
      </c>
      <c r="G559" s="53" t="s">
        <v>3221</v>
      </c>
      <c r="H559" s="54">
        <v>1300</v>
      </c>
      <c r="I559" s="53" t="s">
        <v>45</v>
      </c>
      <c r="J559" s="359" t="str">
        <f>IF(ISBLANK(INDEX('Policy Characteristics'!D:D,MATCH($C559,'Policy Characteristics'!$C:$C,0))),"",INDEX('Policy Characteristics'!D:D,MATCH($C559,'Policy Characteristics'!$C:$C,0)))</f>
        <v>Electrification + Hydrogen</v>
      </c>
      <c r="K559" s="357" t="str">
        <f>IF(ISBLANK(INDEX('Policy Characteristics'!E:E,MATCH($C559,'Policy Characteristics'!$C:$C,0))),"",INDEX('Policy Characteristics'!E:E,MATCH($C559,'Policy Characteristics'!$C:$C,0)))</f>
        <v>indst med and high temp fuel type shifting</v>
      </c>
      <c r="L559" s="379">
        <f>IF(ISBLANK(INDEX('Policy Characteristics'!F:F,MATCH($C559,'Policy Characteristics'!$C:$C,0))),"",INDEX('Policy Characteristics'!F:F,MATCH($C559,'Policy Characteristics'!$C:$C,0)))</f>
        <v>0</v>
      </c>
      <c r="M559" s="379">
        <f>IF(ISBLANK(INDEX('Policy Characteristics'!G:G,MATCH($C559,'Policy Characteristics'!$C:$C,0))),"",INDEX('Policy Characteristics'!G:G,MATCH($C559,'Policy Characteristics'!$C:$C,0)))</f>
        <v>1</v>
      </c>
      <c r="N559" s="379">
        <f>IF(ISBLANK(INDEX('Policy Characteristics'!H:H,MATCH($C559,'Policy Characteristics'!$C:$C,0))),"",INDEX('Policy Characteristics'!H:H,MATCH($C559,'Policy Characteristics'!$C:$C,0)))</f>
        <v>0.01</v>
      </c>
      <c r="O559" s="357" t="str">
        <f>IF(ISBLANK(INDEX('Policy Characteristics'!I:I,MATCH($C559,'Policy Characteristics'!$C:$C,0))),"",INDEX('Policy Characteristics'!I:I,MATCH($C559,'Policy Characteristics'!$C:$C,0)))</f>
        <v>% of fuel shifted</v>
      </c>
      <c r="P559" s="357" t="str">
        <f>IF(ISBLANK(INDEX('Policy Characteristics'!J:J,MATCH($C559,'Policy Characteristics'!$C:$C,0))),"",INDEX('Policy Characteristics'!J:J,MATCH($C559,'Policy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9" s="357" t="str">
        <f>IF(ISBLANK(INDEX('Policy Characteristics'!K:K,MATCH($C559,'Policy Characteristics'!$C:$C,0))),"",INDEX('Policy Characteristics'!K:K,MATCH($C559,'Policy Characteristics'!$C:$C,0)))</f>
        <v>industry-ag-main.html#fuel-switching</v>
      </c>
      <c r="R559" s="357" t="str">
        <f>IF(ISBLANK(INDEX('Policy Characteristics'!L:L,MATCH($C559,'Policy Characteristics'!$C:$C,0))),"",INDEX('Policy Characteristics'!L:L,MATCH($C559,'Policy Characteristics'!$C:$C,0)))</f>
        <v>industry-elec-and-hydrogen.html</v>
      </c>
    </row>
    <row r="560" spans="1:18" x14ac:dyDescent="0.35">
      <c r="A560" s="357" t="str">
        <f>IF(ISBLANK(INDEX('Policy Characteristics'!A:A,MATCH($C560,'Policy Characteristics'!$C:$C,0))),"",INDEX('Policy Characteristics'!A:A,MATCH($C560,'Policy Characteristics'!$C:$C,0)))</f>
        <v>Industry</v>
      </c>
      <c r="B560" s="357" t="str">
        <f>IF(ISBLANK(INDEX('Policy Characteristics'!B:B,MATCH($C560,'Policy Characteristics'!$C:$C,0))),"",INDEX('Policy Characteristics'!B:B,MATCH($C560,'Policy Characteristics'!$C:$C,0)))</f>
        <v>Electrification + Hydrogen (Med &amp; High Temp)</v>
      </c>
      <c r="C560" s="361" t="str">
        <f t="shared" si="34"/>
        <v>Fraction of Med and High Temp Industrial Heat Shifted to Other Fuels</v>
      </c>
      <c r="D560" s="9" t="s">
        <v>3201</v>
      </c>
      <c r="E560" s="53" t="s">
        <v>2451</v>
      </c>
      <c r="F560" s="194" t="s">
        <v>2660</v>
      </c>
      <c r="G560" s="53" t="s">
        <v>3222</v>
      </c>
      <c r="H560" s="54">
        <v>1301</v>
      </c>
      <c r="I560" s="53" t="s">
        <v>45</v>
      </c>
      <c r="J560" s="359" t="str">
        <f>IF(ISBLANK(INDEX('Policy Characteristics'!D:D,MATCH($C560,'Policy Characteristics'!$C:$C,0))),"",INDEX('Policy Characteristics'!D:D,MATCH($C560,'Policy Characteristics'!$C:$C,0)))</f>
        <v>Electrification + Hydrogen</v>
      </c>
      <c r="K560" s="357" t="str">
        <f>IF(ISBLANK(INDEX('Policy Characteristics'!E:E,MATCH($C560,'Policy Characteristics'!$C:$C,0))),"",INDEX('Policy Characteristics'!E:E,MATCH($C560,'Policy Characteristics'!$C:$C,0)))</f>
        <v>indst med and high temp fuel type shifting</v>
      </c>
      <c r="L560" s="379">
        <f>IF(ISBLANK(INDEX('Policy Characteristics'!F:F,MATCH($C560,'Policy Characteristics'!$C:$C,0))),"",INDEX('Policy Characteristics'!F:F,MATCH($C560,'Policy Characteristics'!$C:$C,0)))</f>
        <v>0</v>
      </c>
      <c r="M560" s="379">
        <f>IF(ISBLANK(INDEX('Policy Characteristics'!G:G,MATCH($C560,'Policy Characteristics'!$C:$C,0))),"",INDEX('Policy Characteristics'!G:G,MATCH($C560,'Policy Characteristics'!$C:$C,0)))</f>
        <v>1</v>
      </c>
      <c r="N560" s="379">
        <f>IF(ISBLANK(INDEX('Policy Characteristics'!H:H,MATCH($C560,'Policy Characteristics'!$C:$C,0))),"",INDEX('Policy Characteristics'!H:H,MATCH($C560,'Policy Characteristics'!$C:$C,0)))</f>
        <v>0.01</v>
      </c>
      <c r="O560" s="357" t="str">
        <f>IF(ISBLANK(INDEX('Policy Characteristics'!I:I,MATCH($C560,'Policy Characteristics'!$C:$C,0))),"",INDEX('Policy Characteristics'!I:I,MATCH($C560,'Policy Characteristics'!$C:$C,0)))</f>
        <v>% of fuel shifted</v>
      </c>
      <c r="P560" s="357" t="str">
        <f>IF(ISBLANK(INDEX('Policy Characteristics'!J:J,MATCH($C560,'Policy Characteristics'!$C:$C,0))),"",INDEX('Policy Characteristics'!J:J,MATCH($C560,'Policy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0" s="357" t="str">
        <f>IF(ISBLANK(INDEX('Policy Characteristics'!K:K,MATCH($C560,'Policy Characteristics'!$C:$C,0))),"",INDEX('Policy Characteristics'!K:K,MATCH($C560,'Policy Characteristics'!$C:$C,0)))</f>
        <v>industry-ag-main.html#fuel-switching</v>
      </c>
      <c r="R560" s="357" t="str">
        <f>IF(ISBLANK(INDEX('Policy Characteristics'!L:L,MATCH($C560,'Policy Characteristics'!$C:$C,0))),"",INDEX('Policy Characteristics'!L:L,MATCH($C560,'Policy Characteristics'!$C:$C,0)))</f>
        <v>industry-elec-and-hydrogen.html</v>
      </c>
    </row>
    <row r="561" spans="1:18" x14ac:dyDescent="0.35">
      <c r="A561" s="357" t="str">
        <f>IF(ISBLANK(INDEX('Policy Characteristics'!A:A,MATCH($C561,'Policy Characteristics'!$C:$C,0))),"",INDEX('Policy Characteristics'!A:A,MATCH($C561,'Policy Characteristics'!$C:$C,0)))</f>
        <v>Industry</v>
      </c>
      <c r="B561" s="357" t="str">
        <f>IF(ISBLANK(INDEX('Policy Characteristics'!B:B,MATCH($C561,'Policy Characteristics'!$C:$C,0))),"",INDEX('Policy Characteristics'!B:B,MATCH($C561,'Policy Characteristics'!$C:$C,0)))</f>
        <v>Electrification + Hydrogen (Med &amp; High Temp)</v>
      </c>
      <c r="C561" s="361" t="str">
        <f t="shared" si="34"/>
        <v>Fraction of Med and High Temp Industrial Heat Shifted to Other Fuels</v>
      </c>
      <c r="D561" s="9" t="s">
        <v>3201</v>
      </c>
      <c r="E561" s="53" t="s">
        <v>2452</v>
      </c>
      <c r="F561" s="194" t="s">
        <v>2660</v>
      </c>
      <c r="G561" s="53" t="s">
        <v>3223</v>
      </c>
      <c r="H561" s="54">
        <v>1302</v>
      </c>
      <c r="I561" s="53" t="s">
        <v>45</v>
      </c>
      <c r="J561" s="359" t="str">
        <f>IF(ISBLANK(INDEX('Policy Characteristics'!D:D,MATCH($C561,'Policy Characteristics'!$C:$C,0))),"",INDEX('Policy Characteristics'!D:D,MATCH($C561,'Policy Characteristics'!$C:$C,0)))</f>
        <v>Electrification + Hydrogen</v>
      </c>
      <c r="K561" s="357" t="str">
        <f>IF(ISBLANK(INDEX('Policy Characteristics'!E:E,MATCH($C561,'Policy Characteristics'!$C:$C,0))),"",INDEX('Policy Characteristics'!E:E,MATCH($C561,'Policy Characteristics'!$C:$C,0)))</f>
        <v>indst med and high temp fuel type shifting</v>
      </c>
      <c r="L561" s="379">
        <f>IF(ISBLANK(INDEX('Policy Characteristics'!F:F,MATCH($C561,'Policy Characteristics'!$C:$C,0))),"",INDEX('Policy Characteristics'!F:F,MATCH($C561,'Policy Characteristics'!$C:$C,0)))</f>
        <v>0</v>
      </c>
      <c r="M561" s="379">
        <f>IF(ISBLANK(INDEX('Policy Characteristics'!G:G,MATCH($C561,'Policy Characteristics'!$C:$C,0))),"",INDEX('Policy Characteristics'!G:G,MATCH($C561,'Policy Characteristics'!$C:$C,0)))</f>
        <v>1</v>
      </c>
      <c r="N561" s="379">
        <f>IF(ISBLANK(INDEX('Policy Characteristics'!H:H,MATCH($C561,'Policy Characteristics'!$C:$C,0))),"",INDEX('Policy Characteristics'!H:H,MATCH($C561,'Policy Characteristics'!$C:$C,0)))</f>
        <v>0.01</v>
      </c>
      <c r="O561" s="357" t="str">
        <f>IF(ISBLANK(INDEX('Policy Characteristics'!I:I,MATCH($C561,'Policy Characteristics'!$C:$C,0))),"",INDEX('Policy Characteristics'!I:I,MATCH($C561,'Policy Characteristics'!$C:$C,0)))</f>
        <v>% of fuel shifted</v>
      </c>
      <c r="P561" s="357" t="str">
        <f>IF(ISBLANK(INDEX('Policy Characteristics'!J:J,MATCH($C561,'Policy Characteristics'!$C:$C,0))),"",INDEX('Policy Characteristics'!J:J,MATCH($C561,'Policy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1" s="357" t="str">
        <f>IF(ISBLANK(INDEX('Policy Characteristics'!K:K,MATCH($C561,'Policy Characteristics'!$C:$C,0))),"",INDEX('Policy Characteristics'!K:K,MATCH($C561,'Policy Characteristics'!$C:$C,0)))</f>
        <v>industry-ag-main.html#fuel-switching</v>
      </c>
      <c r="R561" s="357" t="str">
        <f>IF(ISBLANK(INDEX('Policy Characteristics'!L:L,MATCH($C561,'Policy Characteristics'!$C:$C,0))),"",INDEX('Policy Characteristics'!L:L,MATCH($C561,'Policy Characteristics'!$C:$C,0)))</f>
        <v>industry-elec-and-hydrogen.html</v>
      </c>
    </row>
    <row r="562" spans="1:18" x14ac:dyDescent="0.35">
      <c r="A562" s="357" t="str">
        <f>IF(ISBLANK(INDEX('Policy Characteristics'!A:A,MATCH($C562,'Policy Characteristics'!$C:$C,0))),"",INDEX('Policy Characteristics'!A:A,MATCH($C562,'Policy Characteristics'!$C:$C,0)))</f>
        <v>Industry</v>
      </c>
      <c r="B562" s="357" t="str">
        <f>IF(ISBLANK(INDEX('Policy Characteristics'!B:B,MATCH($C562,'Policy Characteristics'!$C:$C,0))),"",INDEX('Policy Characteristics'!B:B,MATCH($C562,'Policy Characteristics'!$C:$C,0)))</f>
        <v>Electrification + Hydrogen (Med &amp; High Temp)</v>
      </c>
      <c r="C562" s="361" t="str">
        <f t="shared" si="34"/>
        <v>Fraction of Med and High Temp Industrial Heat Shifted to Other Fuels</v>
      </c>
      <c r="D562" s="9" t="s">
        <v>3201</v>
      </c>
      <c r="E562" s="53" t="s">
        <v>2453</v>
      </c>
      <c r="F562" s="194" t="s">
        <v>2660</v>
      </c>
      <c r="G562" s="53" t="s">
        <v>3224</v>
      </c>
      <c r="H562" s="54">
        <v>1303</v>
      </c>
      <c r="I562" s="53" t="s">
        <v>45</v>
      </c>
      <c r="J562" s="359" t="str">
        <f>IF(ISBLANK(INDEX('Policy Characteristics'!D:D,MATCH($C562,'Policy Characteristics'!$C:$C,0))),"",INDEX('Policy Characteristics'!D:D,MATCH($C562,'Policy Characteristics'!$C:$C,0)))</f>
        <v>Electrification + Hydrogen</v>
      </c>
      <c r="K562" s="357" t="str">
        <f>IF(ISBLANK(INDEX('Policy Characteristics'!E:E,MATCH($C562,'Policy Characteristics'!$C:$C,0))),"",INDEX('Policy Characteristics'!E:E,MATCH($C562,'Policy Characteristics'!$C:$C,0)))</f>
        <v>indst med and high temp fuel type shifting</v>
      </c>
      <c r="L562" s="379">
        <f>IF(ISBLANK(INDEX('Policy Characteristics'!F:F,MATCH($C562,'Policy Characteristics'!$C:$C,0))),"",INDEX('Policy Characteristics'!F:F,MATCH($C562,'Policy Characteristics'!$C:$C,0)))</f>
        <v>0</v>
      </c>
      <c r="M562" s="379">
        <f>IF(ISBLANK(INDEX('Policy Characteristics'!G:G,MATCH($C562,'Policy Characteristics'!$C:$C,0))),"",INDEX('Policy Characteristics'!G:G,MATCH($C562,'Policy Characteristics'!$C:$C,0)))</f>
        <v>1</v>
      </c>
      <c r="N562" s="379">
        <f>IF(ISBLANK(INDEX('Policy Characteristics'!H:H,MATCH($C562,'Policy Characteristics'!$C:$C,0))),"",INDEX('Policy Characteristics'!H:H,MATCH($C562,'Policy Characteristics'!$C:$C,0)))</f>
        <v>0.01</v>
      </c>
      <c r="O562" s="357" t="str">
        <f>IF(ISBLANK(INDEX('Policy Characteristics'!I:I,MATCH($C562,'Policy Characteristics'!$C:$C,0))),"",INDEX('Policy Characteristics'!I:I,MATCH($C562,'Policy Characteristics'!$C:$C,0)))</f>
        <v>% of fuel shifted</v>
      </c>
      <c r="P562" s="357" t="str">
        <f>IF(ISBLANK(INDEX('Policy Characteristics'!J:J,MATCH($C562,'Policy Characteristics'!$C:$C,0))),"",INDEX('Policy Characteristics'!J:J,MATCH($C562,'Policy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2" s="357" t="str">
        <f>IF(ISBLANK(INDEX('Policy Characteristics'!K:K,MATCH($C562,'Policy Characteristics'!$C:$C,0))),"",INDEX('Policy Characteristics'!K:K,MATCH($C562,'Policy Characteristics'!$C:$C,0)))</f>
        <v>industry-ag-main.html#fuel-switching</v>
      </c>
      <c r="R562" s="357" t="str">
        <f>IF(ISBLANK(INDEX('Policy Characteristics'!L:L,MATCH($C562,'Policy Characteristics'!$C:$C,0))),"",INDEX('Policy Characteristics'!L:L,MATCH($C562,'Policy Characteristics'!$C:$C,0)))</f>
        <v>industry-elec-and-hydrogen.html</v>
      </c>
    </row>
    <row r="563" spans="1:18" x14ac:dyDescent="0.35">
      <c r="A563" s="357" t="str">
        <f>IF(ISBLANK(INDEX('Policy Characteristics'!A:A,MATCH($C563,'Policy Characteristics'!$C:$C,0))),"",INDEX('Policy Characteristics'!A:A,MATCH($C563,'Policy Characteristics'!$C:$C,0)))</f>
        <v>Industry</v>
      </c>
      <c r="B563" s="357" t="str">
        <f>IF(ISBLANK(INDEX('Policy Characteristics'!B:B,MATCH($C563,'Policy Characteristics'!$C:$C,0))),"",INDEX('Policy Characteristics'!B:B,MATCH($C563,'Policy Characteristics'!$C:$C,0)))</f>
        <v>Electrification + Hydrogen (Med &amp; High Temp)</v>
      </c>
      <c r="C563" s="361" t="str">
        <f t="shared" si="34"/>
        <v>Fraction of Med and High Temp Industrial Heat Shifted to Other Fuels</v>
      </c>
      <c r="D563" s="9" t="s">
        <v>3201</v>
      </c>
      <c r="E563" s="53" t="s">
        <v>2799</v>
      </c>
      <c r="F563" s="194" t="s">
        <v>2660</v>
      </c>
      <c r="G563" s="53" t="s">
        <v>3225</v>
      </c>
      <c r="H563" s="54">
        <v>1304</v>
      </c>
      <c r="I563" s="53" t="s">
        <v>45</v>
      </c>
      <c r="J563" s="359" t="str">
        <f>IF(ISBLANK(INDEX('Policy Characteristics'!D:D,MATCH($C563,'Policy Characteristics'!$C:$C,0))),"",INDEX('Policy Characteristics'!D:D,MATCH($C563,'Policy Characteristics'!$C:$C,0)))</f>
        <v>Electrification + Hydrogen</v>
      </c>
      <c r="K563" s="357" t="str">
        <f>IF(ISBLANK(INDEX('Policy Characteristics'!E:E,MATCH($C563,'Policy Characteristics'!$C:$C,0))),"",INDEX('Policy Characteristics'!E:E,MATCH($C563,'Policy Characteristics'!$C:$C,0)))</f>
        <v>indst med and high temp fuel type shifting</v>
      </c>
      <c r="L563" s="379">
        <f>IF(ISBLANK(INDEX('Policy Characteristics'!F:F,MATCH($C563,'Policy Characteristics'!$C:$C,0))),"",INDEX('Policy Characteristics'!F:F,MATCH($C563,'Policy Characteristics'!$C:$C,0)))</f>
        <v>0</v>
      </c>
      <c r="M563" s="379">
        <f>IF(ISBLANK(INDEX('Policy Characteristics'!G:G,MATCH($C563,'Policy Characteristics'!$C:$C,0))),"",INDEX('Policy Characteristics'!G:G,MATCH($C563,'Policy Characteristics'!$C:$C,0)))</f>
        <v>1</v>
      </c>
      <c r="N563" s="379">
        <f>IF(ISBLANK(INDEX('Policy Characteristics'!H:H,MATCH($C563,'Policy Characteristics'!$C:$C,0))),"",INDEX('Policy Characteristics'!H:H,MATCH($C563,'Policy Characteristics'!$C:$C,0)))</f>
        <v>0.01</v>
      </c>
      <c r="O563" s="357" t="str">
        <f>IF(ISBLANK(INDEX('Policy Characteristics'!I:I,MATCH($C563,'Policy Characteristics'!$C:$C,0))),"",INDEX('Policy Characteristics'!I:I,MATCH($C563,'Policy Characteristics'!$C:$C,0)))</f>
        <v>% of fuel shifted</v>
      </c>
      <c r="P563" s="357" t="str">
        <f>IF(ISBLANK(INDEX('Policy Characteristics'!J:J,MATCH($C563,'Policy Characteristics'!$C:$C,0))),"",INDEX('Policy Characteristics'!J:J,MATCH($C563,'Policy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3" s="357" t="str">
        <f>IF(ISBLANK(INDEX('Policy Characteristics'!K:K,MATCH($C563,'Policy Characteristics'!$C:$C,0))),"",INDEX('Policy Characteristics'!K:K,MATCH($C563,'Policy Characteristics'!$C:$C,0)))</f>
        <v>industry-ag-main.html#fuel-switching</v>
      </c>
      <c r="R563" s="357" t="str">
        <f>IF(ISBLANK(INDEX('Policy Characteristics'!L:L,MATCH($C563,'Policy Characteristics'!$C:$C,0))),"",INDEX('Policy Characteristics'!L:L,MATCH($C563,'Policy Characteristics'!$C:$C,0)))</f>
        <v>industry-elec-and-hydrogen.html</v>
      </c>
    </row>
    <row r="564" spans="1:18" x14ac:dyDescent="0.35">
      <c r="A564" s="357" t="str">
        <f>IF(ISBLANK(INDEX('Policy Characteristics'!A:A,MATCH($C564,'Policy Characteristics'!$C:$C,0))),"",INDEX('Policy Characteristics'!A:A,MATCH($C564,'Policy Characteristics'!$C:$C,0)))</f>
        <v>Industry</v>
      </c>
      <c r="B564" s="357" t="str">
        <f>IF(ISBLANK(INDEX('Policy Characteristics'!B:B,MATCH($C564,'Policy Characteristics'!$C:$C,0))),"",INDEX('Policy Characteristics'!B:B,MATCH($C564,'Policy Characteristics'!$C:$C,0)))</f>
        <v>Electrification + Hydrogen (Med &amp; High Temp)</v>
      </c>
      <c r="C564" s="361" t="str">
        <f t="shared" si="34"/>
        <v>Fraction of Med and High Temp Industrial Heat Shifted to Other Fuels</v>
      </c>
      <c r="D564" s="9" t="s">
        <v>3201</v>
      </c>
      <c r="E564" s="53" t="s">
        <v>2800</v>
      </c>
      <c r="F564" s="194" t="s">
        <v>2660</v>
      </c>
      <c r="G564" s="53" t="s">
        <v>3226</v>
      </c>
      <c r="H564" s="54">
        <v>1305</v>
      </c>
      <c r="I564" s="53" t="s">
        <v>45</v>
      </c>
      <c r="J564" s="359" t="str">
        <f>IF(ISBLANK(INDEX('Policy Characteristics'!D:D,MATCH($C564,'Policy Characteristics'!$C:$C,0))),"",INDEX('Policy Characteristics'!D:D,MATCH($C564,'Policy Characteristics'!$C:$C,0)))</f>
        <v>Electrification + Hydrogen</v>
      </c>
      <c r="K564" s="357" t="str">
        <f>IF(ISBLANK(INDEX('Policy Characteristics'!E:E,MATCH($C564,'Policy Characteristics'!$C:$C,0))),"",INDEX('Policy Characteristics'!E:E,MATCH($C564,'Policy Characteristics'!$C:$C,0)))</f>
        <v>indst med and high temp fuel type shifting</v>
      </c>
      <c r="L564" s="379">
        <f>IF(ISBLANK(INDEX('Policy Characteristics'!F:F,MATCH($C564,'Policy Characteristics'!$C:$C,0))),"",INDEX('Policy Characteristics'!F:F,MATCH($C564,'Policy Characteristics'!$C:$C,0)))</f>
        <v>0</v>
      </c>
      <c r="M564" s="379">
        <f>IF(ISBLANK(INDEX('Policy Characteristics'!G:G,MATCH($C564,'Policy Characteristics'!$C:$C,0))),"",INDEX('Policy Characteristics'!G:G,MATCH($C564,'Policy Characteristics'!$C:$C,0)))</f>
        <v>1</v>
      </c>
      <c r="N564" s="379">
        <f>IF(ISBLANK(INDEX('Policy Characteristics'!H:H,MATCH($C564,'Policy Characteristics'!$C:$C,0))),"",INDEX('Policy Characteristics'!H:H,MATCH($C564,'Policy Characteristics'!$C:$C,0)))</f>
        <v>0.01</v>
      </c>
      <c r="O564" s="357" t="str">
        <f>IF(ISBLANK(INDEX('Policy Characteristics'!I:I,MATCH($C564,'Policy Characteristics'!$C:$C,0))),"",INDEX('Policy Characteristics'!I:I,MATCH($C564,'Policy Characteristics'!$C:$C,0)))</f>
        <v>% of fuel shifted</v>
      </c>
      <c r="P564" s="357" t="str">
        <f>IF(ISBLANK(INDEX('Policy Characteristics'!J:J,MATCH($C564,'Policy Characteristics'!$C:$C,0))),"",INDEX('Policy Characteristics'!J:J,MATCH($C564,'Policy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4" s="357" t="str">
        <f>IF(ISBLANK(INDEX('Policy Characteristics'!K:K,MATCH($C564,'Policy Characteristics'!$C:$C,0))),"",INDEX('Policy Characteristics'!K:K,MATCH($C564,'Policy Characteristics'!$C:$C,0)))</f>
        <v>industry-ag-main.html#fuel-switching</v>
      </c>
      <c r="R564" s="357" t="str">
        <f>IF(ISBLANK(INDEX('Policy Characteristics'!L:L,MATCH($C564,'Policy Characteristics'!$C:$C,0))),"",INDEX('Policy Characteristics'!L:L,MATCH($C564,'Policy Characteristics'!$C:$C,0)))</f>
        <v>industry-elec-and-hydrogen.html</v>
      </c>
    </row>
    <row r="565" spans="1:18" x14ac:dyDescent="0.35">
      <c r="A565" s="357" t="str">
        <f>IF(ISBLANK(INDEX('Policy Characteristics'!A:A,MATCH($C565,'Policy Characteristics'!$C:$C,0))),"",INDEX('Policy Characteristics'!A:A,MATCH($C565,'Policy Characteristics'!$C:$C,0)))</f>
        <v>Industry</v>
      </c>
      <c r="B565" s="357" t="str">
        <f>IF(ISBLANK(INDEX('Policy Characteristics'!B:B,MATCH($C565,'Policy Characteristics'!$C:$C,0))),"",INDEX('Policy Characteristics'!B:B,MATCH($C565,'Policy Characteristics'!$C:$C,0)))</f>
        <v>Electrification + Hydrogen (Med &amp; High Temp)</v>
      </c>
      <c r="C565" s="361" t="str">
        <f t="shared" si="34"/>
        <v>Fraction of Med and High Temp Industrial Heat Shifted to Other Fuels</v>
      </c>
      <c r="D565" s="9" t="s">
        <v>3201</v>
      </c>
      <c r="E565" s="53" t="s">
        <v>2801</v>
      </c>
      <c r="F565" s="194" t="s">
        <v>2660</v>
      </c>
      <c r="G565" s="53" t="s">
        <v>3227</v>
      </c>
      <c r="H565" s="54">
        <v>1306</v>
      </c>
      <c r="I565" s="53" t="s">
        <v>45</v>
      </c>
      <c r="J565" s="359" t="str">
        <f>IF(ISBLANK(INDEX('Policy Characteristics'!D:D,MATCH($C565,'Policy Characteristics'!$C:$C,0))),"",INDEX('Policy Characteristics'!D:D,MATCH($C565,'Policy Characteristics'!$C:$C,0)))</f>
        <v>Electrification + Hydrogen</v>
      </c>
      <c r="K565" s="357" t="str">
        <f>IF(ISBLANK(INDEX('Policy Characteristics'!E:E,MATCH($C565,'Policy Characteristics'!$C:$C,0))),"",INDEX('Policy Characteristics'!E:E,MATCH($C565,'Policy Characteristics'!$C:$C,0)))</f>
        <v>indst med and high temp fuel type shifting</v>
      </c>
      <c r="L565" s="379">
        <f>IF(ISBLANK(INDEX('Policy Characteristics'!F:F,MATCH($C565,'Policy Characteristics'!$C:$C,0))),"",INDEX('Policy Characteristics'!F:F,MATCH($C565,'Policy Characteristics'!$C:$C,0)))</f>
        <v>0</v>
      </c>
      <c r="M565" s="379">
        <f>IF(ISBLANK(INDEX('Policy Characteristics'!G:G,MATCH($C565,'Policy Characteristics'!$C:$C,0))),"",INDEX('Policy Characteristics'!G:G,MATCH($C565,'Policy Characteristics'!$C:$C,0)))</f>
        <v>1</v>
      </c>
      <c r="N565" s="379">
        <f>IF(ISBLANK(INDEX('Policy Characteristics'!H:H,MATCH($C565,'Policy Characteristics'!$C:$C,0))),"",INDEX('Policy Characteristics'!H:H,MATCH($C565,'Policy Characteristics'!$C:$C,0)))</f>
        <v>0.01</v>
      </c>
      <c r="O565" s="357" t="str">
        <f>IF(ISBLANK(INDEX('Policy Characteristics'!I:I,MATCH($C565,'Policy Characteristics'!$C:$C,0))),"",INDEX('Policy Characteristics'!I:I,MATCH($C565,'Policy Characteristics'!$C:$C,0)))</f>
        <v>% of fuel shifted</v>
      </c>
      <c r="P565" s="357" t="str">
        <f>IF(ISBLANK(INDEX('Policy Characteristics'!J:J,MATCH($C565,'Policy Characteristics'!$C:$C,0))),"",INDEX('Policy Characteristics'!J:J,MATCH($C565,'Policy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5" s="357" t="str">
        <f>IF(ISBLANK(INDEX('Policy Characteristics'!K:K,MATCH($C565,'Policy Characteristics'!$C:$C,0))),"",INDEX('Policy Characteristics'!K:K,MATCH($C565,'Policy Characteristics'!$C:$C,0)))</f>
        <v>industry-ag-main.html#fuel-switching</v>
      </c>
      <c r="R565" s="357" t="str">
        <f>IF(ISBLANK(INDEX('Policy Characteristics'!L:L,MATCH($C565,'Policy Characteristics'!$C:$C,0))),"",INDEX('Policy Characteristics'!L:L,MATCH($C565,'Policy Characteristics'!$C:$C,0)))</f>
        <v>industry-elec-and-hydrogen.html</v>
      </c>
    </row>
    <row r="566" spans="1:18" x14ac:dyDescent="0.35">
      <c r="A566" s="357" t="str">
        <f>IF(ISBLANK(INDEX('Policy Characteristics'!A:A,MATCH($C566,'Policy Characteristics'!$C:$C,0))),"",INDEX('Policy Characteristics'!A:A,MATCH($C566,'Policy Characteristics'!$C:$C,0)))</f>
        <v>Industry</v>
      </c>
      <c r="B566" s="357" t="str">
        <f>IF(ISBLANK(INDEX('Policy Characteristics'!B:B,MATCH($C566,'Policy Characteristics'!$C:$C,0))),"",INDEX('Policy Characteristics'!B:B,MATCH($C566,'Policy Characteristics'!$C:$C,0)))</f>
        <v>Electrification + Hydrogen (Med &amp; High Temp)</v>
      </c>
      <c r="C566" s="361" t="str">
        <f t="shared" si="34"/>
        <v>Fraction of Med and High Temp Industrial Heat Shifted to Other Fuels</v>
      </c>
      <c r="D566" s="9" t="s">
        <v>3201</v>
      </c>
      <c r="E566" s="53" t="s">
        <v>2798</v>
      </c>
      <c r="F566" s="194" t="s">
        <v>2660</v>
      </c>
      <c r="G566" s="53" t="s">
        <v>3228</v>
      </c>
      <c r="H566" s="54">
        <v>1307</v>
      </c>
      <c r="I566" s="53" t="s">
        <v>44</v>
      </c>
      <c r="J566" s="359" t="str">
        <f>IF(ISBLANK(INDEX('Policy Characteristics'!D:D,MATCH($C566,'Policy Characteristics'!$C:$C,0))),"",INDEX('Policy Characteristics'!D:D,MATCH($C566,'Policy Characteristics'!$C:$C,0)))</f>
        <v>Electrification + Hydrogen</v>
      </c>
      <c r="K566" s="357" t="str">
        <f>IF(ISBLANK(INDEX('Policy Characteristics'!E:E,MATCH($C566,'Policy Characteristics'!$C:$C,0))),"",INDEX('Policy Characteristics'!E:E,MATCH($C566,'Policy Characteristics'!$C:$C,0)))</f>
        <v>indst med and high temp fuel type shifting</v>
      </c>
      <c r="L566" s="379">
        <f>IF(ISBLANK(INDEX('Policy Characteristics'!F:F,MATCH($C566,'Policy Characteristics'!$C:$C,0))),"",INDEX('Policy Characteristics'!F:F,MATCH($C566,'Policy Characteristics'!$C:$C,0)))</f>
        <v>0</v>
      </c>
      <c r="M566" s="379">
        <f>IF(ISBLANK(INDEX('Policy Characteristics'!G:G,MATCH($C566,'Policy Characteristics'!$C:$C,0))),"",INDEX('Policy Characteristics'!G:G,MATCH($C566,'Policy Characteristics'!$C:$C,0)))</f>
        <v>1</v>
      </c>
      <c r="N566" s="379">
        <f>IF(ISBLANK(INDEX('Policy Characteristics'!H:H,MATCH($C566,'Policy Characteristics'!$C:$C,0))),"",INDEX('Policy Characteristics'!H:H,MATCH($C566,'Policy Characteristics'!$C:$C,0)))</f>
        <v>0.01</v>
      </c>
      <c r="O566" s="357" t="str">
        <f>IF(ISBLANK(INDEX('Policy Characteristics'!I:I,MATCH($C566,'Policy Characteristics'!$C:$C,0))),"",INDEX('Policy Characteristics'!I:I,MATCH($C566,'Policy Characteristics'!$C:$C,0)))</f>
        <v>% of fuel shifted</v>
      </c>
      <c r="P566" s="357" t="str">
        <f>IF(ISBLANK(INDEX('Policy Characteristics'!J:J,MATCH($C566,'Policy Characteristics'!$C:$C,0))),"",INDEX('Policy Characteristics'!J:J,MATCH($C566,'Policy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6" s="357" t="str">
        <f>IF(ISBLANK(INDEX('Policy Characteristics'!K:K,MATCH($C566,'Policy Characteristics'!$C:$C,0))),"",INDEX('Policy Characteristics'!K:K,MATCH($C566,'Policy Characteristics'!$C:$C,0)))</f>
        <v>industry-ag-main.html#fuel-switching</v>
      </c>
      <c r="R566" s="357" t="str">
        <f>IF(ISBLANK(INDEX('Policy Characteristics'!L:L,MATCH($C566,'Policy Characteristics'!$C:$C,0))),"",INDEX('Policy Characteristics'!L:L,MATCH($C566,'Policy Characteristics'!$C:$C,0)))</f>
        <v>industry-elec-and-hydrogen.html</v>
      </c>
    </row>
    <row r="567" spans="1:18" x14ac:dyDescent="0.35">
      <c r="A567" s="357" t="str">
        <f>IF(ISBLANK(INDEX('Policy Characteristics'!A:A,MATCH($C567,'Policy Characteristics'!$C:$C,0))),"",INDEX('Policy Characteristics'!A:A,MATCH($C567,'Policy Characteristics'!$C:$C,0)))</f>
        <v>Industry</v>
      </c>
      <c r="B567" s="357" t="str">
        <f>IF(ISBLANK(INDEX('Policy Characteristics'!B:B,MATCH($C567,'Policy Characteristics'!$C:$C,0))),"",INDEX('Policy Characteristics'!B:B,MATCH($C567,'Policy Characteristics'!$C:$C,0)))</f>
        <v>Electrification + Hydrogen (Med &amp; High Temp)</v>
      </c>
      <c r="C567" s="361" t="str">
        <f t="shared" si="34"/>
        <v>Fraction of Med and High Temp Industrial Heat Shifted to Other Fuels</v>
      </c>
      <c r="D567" s="9" t="s">
        <v>3202</v>
      </c>
      <c r="E567" s="53" t="s">
        <v>2448</v>
      </c>
      <c r="F567" s="194" t="s">
        <v>3165</v>
      </c>
      <c r="G567" s="53" t="s">
        <v>3219</v>
      </c>
      <c r="H567" s="54">
        <v>1308</v>
      </c>
      <c r="I567" s="53" t="s">
        <v>44</v>
      </c>
      <c r="J567" s="359" t="str">
        <f>IF(ISBLANK(INDEX('Policy Characteristics'!D:D,MATCH($C567,'Policy Characteristics'!$C:$C,0))),"",INDEX('Policy Characteristics'!D:D,MATCH($C567,'Policy Characteristics'!$C:$C,0)))</f>
        <v>Electrification + Hydrogen</v>
      </c>
      <c r="K567" s="357" t="str">
        <f>IF(ISBLANK(INDEX('Policy Characteristics'!E:E,MATCH($C567,'Policy Characteristics'!$C:$C,0))),"",INDEX('Policy Characteristics'!E:E,MATCH($C567,'Policy Characteristics'!$C:$C,0)))</f>
        <v>indst med and high temp fuel type shifting</v>
      </c>
      <c r="L567" s="379">
        <f>IF(ISBLANK(INDEX('Policy Characteristics'!F:F,MATCH($C567,'Policy Characteristics'!$C:$C,0))),"",INDEX('Policy Characteristics'!F:F,MATCH($C567,'Policy Characteristics'!$C:$C,0)))</f>
        <v>0</v>
      </c>
      <c r="M567" s="379">
        <f>IF(ISBLANK(INDEX('Policy Characteristics'!G:G,MATCH($C567,'Policy Characteristics'!$C:$C,0))),"",INDEX('Policy Characteristics'!G:G,MATCH($C567,'Policy Characteristics'!$C:$C,0)))</f>
        <v>1</v>
      </c>
      <c r="N567" s="379">
        <f>IF(ISBLANK(INDEX('Policy Characteristics'!H:H,MATCH($C567,'Policy Characteristics'!$C:$C,0))),"",INDEX('Policy Characteristics'!H:H,MATCH($C567,'Policy Characteristics'!$C:$C,0)))</f>
        <v>0.01</v>
      </c>
      <c r="O567" s="357" t="str">
        <f>IF(ISBLANK(INDEX('Policy Characteristics'!I:I,MATCH($C567,'Policy Characteristics'!$C:$C,0))),"",INDEX('Policy Characteristics'!I:I,MATCH($C567,'Policy Characteristics'!$C:$C,0)))</f>
        <v>% of fuel shifted</v>
      </c>
      <c r="P567" s="357" t="str">
        <f>IF(ISBLANK(INDEX('Policy Characteristics'!J:J,MATCH($C567,'Policy Characteristics'!$C:$C,0))),"",INDEX('Policy Characteristics'!J:J,MATCH($C567,'Policy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7" s="357" t="str">
        <f>IF(ISBLANK(INDEX('Policy Characteristics'!K:K,MATCH($C567,'Policy Characteristics'!$C:$C,0))),"",INDEX('Policy Characteristics'!K:K,MATCH($C567,'Policy Characteristics'!$C:$C,0)))</f>
        <v>industry-ag-main.html#fuel-switching</v>
      </c>
      <c r="R567" s="357" t="str">
        <f>IF(ISBLANK(INDEX('Policy Characteristics'!L:L,MATCH($C567,'Policy Characteristics'!$C:$C,0))),"",INDEX('Policy Characteristics'!L:L,MATCH($C567,'Policy Characteristics'!$C:$C,0)))</f>
        <v>industry-elec-and-hydrogen.html</v>
      </c>
    </row>
    <row r="568" spans="1:18" x14ac:dyDescent="0.35">
      <c r="A568" s="357" t="str">
        <f>IF(ISBLANK(INDEX('Policy Characteristics'!A:A,MATCH($C568,'Policy Characteristics'!$C:$C,0))),"",INDEX('Policy Characteristics'!A:A,MATCH($C568,'Policy Characteristics'!$C:$C,0)))</f>
        <v>Industry</v>
      </c>
      <c r="B568" s="357" t="str">
        <f>IF(ISBLANK(INDEX('Policy Characteristics'!B:B,MATCH($C568,'Policy Characteristics'!$C:$C,0))),"",INDEX('Policy Characteristics'!B:B,MATCH($C568,'Policy Characteristics'!$C:$C,0)))</f>
        <v>Electrification + Hydrogen (Med &amp; High Temp)</v>
      </c>
      <c r="C568" s="361" t="str">
        <f t="shared" si="34"/>
        <v>Fraction of Med and High Temp Industrial Heat Shifted to Other Fuels</v>
      </c>
      <c r="D568" s="9" t="s">
        <v>3202</v>
      </c>
      <c r="E568" s="53" t="s">
        <v>2449</v>
      </c>
      <c r="F568" s="194" t="s">
        <v>3165</v>
      </c>
      <c r="G568" s="53" t="s">
        <v>3220</v>
      </c>
      <c r="H568" s="54">
        <v>1309</v>
      </c>
      <c r="I568" s="53" t="s">
        <v>45</v>
      </c>
      <c r="J568" s="359" t="str">
        <f>IF(ISBLANK(INDEX('Policy Characteristics'!D:D,MATCH($C568,'Policy Characteristics'!$C:$C,0))),"",INDEX('Policy Characteristics'!D:D,MATCH($C568,'Policy Characteristics'!$C:$C,0)))</f>
        <v>Electrification + Hydrogen</v>
      </c>
      <c r="K568" s="357" t="str">
        <f>IF(ISBLANK(INDEX('Policy Characteristics'!E:E,MATCH($C568,'Policy Characteristics'!$C:$C,0))),"",INDEX('Policy Characteristics'!E:E,MATCH($C568,'Policy Characteristics'!$C:$C,0)))</f>
        <v>indst med and high temp fuel type shifting</v>
      </c>
      <c r="L568" s="379">
        <f>IF(ISBLANK(INDEX('Policy Characteristics'!F:F,MATCH($C568,'Policy Characteristics'!$C:$C,0))),"",INDEX('Policy Characteristics'!F:F,MATCH($C568,'Policy Characteristics'!$C:$C,0)))</f>
        <v>0</v>
      </c>
      <c r="M568" s="379">
        <f>IF(ISBLANK(INDEX('Policy Characteristics'!G:G,MATCH($C568,'Policy Characteristics'!$C:$C,0))),"",INDEX('Policy Characteristics'!G:G,MATCH($C568,'Policy Characteristics'!$C:$C,0)))</f>
        <v>1</v>
      </c>
      <c r="N568" s="379">
        <f>IF(ISBLANK(INDEX('Policy Characteristics'!H:H,MATCH($C568,'Policy Characteristics'!$C:$C,0))),"",INDEX('Policy Characteristics'!H:H,MATCH($C568,'Policy Characteristics'!$C:$C,0)))</f>
        <v>0.01</v>
      </c>
      <c r="O568" s="357" t="str">
        <f>IF(ISBLANK(INDEX('Policy Characteristics'!I:I,MATCH($C568,'Policy Characteristics'!$C:$C,0))),"",INDEX('Policy Characteristics'!I:I,MATCH($C568,'Policy Characteristics'!$C:$C,0)))</f>
        <v>% of fuel shifted</v>
      </c>
      <c r="P568" s="357" t="str">
        <f>IF(ISBLANK(INDEX('Policy Characteristics'!J:J,MATCH($C568,'Policy Characteristics'!$C:$C,0))),"",INDEX('Policy Characteristics'!J:J,MATCH($C568,'Policy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8" s="357" t="str">
        <f>IF(ISBLANK(INDEX('Policy Characteristics'!K:K,MATCH($C568,'Policy Characteristics'!$C:$C,0))),"",INDEX('Policy Characteristics'!K:K,MATCH($C568,'Policy Characteristics'!$C:$C,0)))</f>
        <v>industry-ag-main.html#fuel-switching</v>
      </c>
      <c r="R568" s="357" t="str">
        <f>IF(ISBLANK(INDEX('Policy Characteristics'!L:L,MATCH($C568,'Policy Characteristics'!$C:$C,0))),"",INDEX('Policy Characteristics'!L:L,MATCH($C568,'Policy Characteristics'!$C:$C,0)))</f>
        <v>industry-elec-and-hydrogen.html</v>
      </c>
    </row>
    <row r="569" spans="1:18" x14ac:dyDescent="0.35">
      <c r="A569" s="357" t="str">
        <f>IF(ISBLANK(INDEX('Policy Characteristics'!A:A,MATCH($C569,'Policy Characteristics'!$C:$C,0))),"",INDEX('Policy Characteristics'!A:A,MATCH($C569,'Policy Characteristics'!$C:$C,0)))</f>
        <v>Industry</v>
      </c>
      <c r="B569" s="357" t="str">
        <f>IF(ISBLANK(INDEX('Policy Characteristics'!B:B,MATCH($C569,'Policy Characteristics'!$C:$C,0))),"",INDEX('Policy Characteristics'!B:B,MATCH($C569,'Policy Characteristics'!$C:$C,0)))</f>
        <v>Electrification + Hydrogen (Med &amp; High Temp)</v>
      </c>
      <c r="C569" s="361" t="str">
        <f t="shared" si="34"/>
        <v>Fraction of Med and High Temp Industrial Heat Shifted to Other Fuels</v>
      </c>
      <c r="D569" s="9" t="s">
        <v>3202</v>
      </c>
      <c r="E569" s="53" t="s">
        <v>2450</v>
      </c>
      <c r="F569" s="194" t="s">
        <v>3165</v>
      </c>
      <c r="G569" s="53" t="s">
        <v>3221</v>
      </c>
      <c r="H569" s="54">
        <v>1310</v>
      </c>
      <c r="I569" s="53" t="s">
        <v>45</v>
      </c>
      <c r="J569" s="359" t="str">
        <f>IF(ISBLANK(INDEX('Policy Characteristics'!D:D,MATCH($C569,'Policy Characteristics'!$C:$C,0))),"",INDEX('Policy Characteristics'!D:D,MATCH($C569,'Policy Characteristics'!$C:$C,0)))</f>
        <v>Electrification + Hydrogen</v>
      </c>
      <c r="K569" s="357" t="str">
        <f>IF(ISBLANK(INDEX('Policy Characteristics'!E:E,MATCH($C569,'Policy Characteristics'!$C:$C,0))),"",INDEX('Policy Characteristics'!E:E,MATCH($C569,'Policy Characteristics'!$C:$C,0)))</f>
        <v>indst med and high temp fuel type shifting</v>
      </c>
      <c r="L569" s="379">
        <f>IF(ISBLANK(INDEX('Policy Characteristics'!F:F,MATCH($C569,'Policy Characteristics'!$C:$C,0))),"",INDEX('Policy Characteristics'!F:F,MATCH($C569,'Policy Characteristics'!$C:$C,0)))</f>
        <v>0</v>
      </c>
      <c r="M569" s="379">
        <f>IF(ISBLANK(INDEX('Policy Characteristics'!G:G,MATCH($C569,'Policy Characteristics'!$C:$C,0))),"",INDEX('Policy Characteristics'!G:G,MATCH($C569,'Policy Characteristics'!$C:$C,0)))</f>
        <v>1</v>
      </c>
      <c r="N569" s="379">
        <f>IF(ISBLANK(INDEX('Policy Characteristics'!H:H,MATCH($C569,'Policy Characteristics'!$C:$C,0))),"",INDEX('Policy Characteristics'!H:H,MATCH($C569,'Policy Characteristics'!$C:$C,0)))</f>
        <v>0.01</v>
      </c>
      <c r="O569" s="357" t="str">
        <f>IF(ISBLANK(INDEX('Policy Characteristics'!I:I,MATCH($C569,'Policy Characteristics'!$C:$C,0))),"",INDEX('Policy Characteristics'!I:I,MATCH($C569,'Policy Characteristics'!$C:$C,0)))</f>
        <v>% of fuel shifted</v>
      </c>
      <c r="P569" s="357" t="str">
        <f>IF(ISBLANK(INDEX('Policy Characteristics'!J:J,MATCH($C569,'Policy Characteristics'!$C:$C,0))),"",INDEX('Policy Characteristics'!J:J,MATCH($C569,'Policy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9" s="357" t="str">
        <f>IF(ISBLANK(INDEX('Policy Characteristics'!K:K,MATCH($C569,'Policy Characteristics'!$C:$C,0))),"",INDEX('Policy Characteristics'!K:K,MATCH($C569,'Policy Characteristics'!$C:$C,0)))</f>
        <v>industry-ag-main.html#fuel-switching</v>
      </c>
      <c r="R569" s="357" t="str">
        <f>IF(ISBLANK(INDEX('Policy Characteristics'!L:L,MATCH($C569,'Policy Characteristics'!$C:$C,0))),"",INDEX('Policy Characteristics'!L:L,MATCH($C569,'Policy Characteristics'!$C:$C,0)))</f>
        <v>industry-elec-and-hydrogen.html</v>
      </c>
    </row>
    <row r="570" spans="1:18" x14ac:dyDescent="0.35">
      <c r="A570" s="357" t="str">
        <f>IF(ISBLANK(INDEX('Policy Characteristics'!A:A,MATCH($C570,'Policy Characteristics'!$C:$C,0))),"",INDEX('Policy Characteristics'!A:A,MATCH($C570,'Policy Characteristics'!$C:$C,0)))</f>
        <v>Industry</v>
      </c>
      <c r="B570" s="357" t="str">
        <f>IF(ISBLANK(INDEX('Policy Characteristics'!B:B,MATCH($C570,'Policy Characteristics'!$C:$C,0))),"",INDEX('Policy Characteristics'!B:B,MATCH($C570,'Policy Characteristics'!$C:$C,0)))</f>
        <v>Electrification + Hydrogen (Med &amp; High Temp)</v>
      </c>
      <c r="C570" s="361" t="str">
        <f t="shared" si="34"/>
        <v>Fraction of Med and High Temp Industrial Heat Shifted to Other Fuels</v>
      </c>
      <c r="D570" s="9" t="s">
        <v>3202</v>
      </c>
      <c r="E570" s="53" t="s">
        <v>2451</v>
      </c>
      <c r="F570" s="194" t="s">
        <v>3165</v>
      </c>
      <c r="G570" s="53" t="s">
        <v>3222</v>
      </c>
      <c r="H570" s="54">
        <v>1311</v>
      </c>
      <c r="I570" s="53" t="s">
        <v>45</v>
      </c>
      <c r="J570" s="359" t="str">
        <f>IF(ISBLANK(INDEX('Policy Characteristics'!D:D,MATCH($C570,'Policy Characteristics'!$C:$C,0))),"",INDEX('Policy Characteristics'!D:D,MATCH($C570,'Policy Characteristics'!$C:$C,0)))</f>
        <v>Electrification + Hydrogen</v>
      </c>
      <c r="K570" s="357" t="str">
        <f>IF(ISBLANK(INDEX('Policy Characteristics'!E:E,MATCH($C570,'Policy Characteristics'!$C:$C,0))),"",INDEX('Policy Characteristics'!E:E,MATCH($C570,'Policy Characteristics'!$C:$C,0)))</f>
        <v>indst med and high temp fuel type shifting</v>
      </c>
      <c r="L570" s="379">
        <f>IF(ISBLANK(INDEX('Policy Characteristics'!F:F,MATCH($C570,'Policy Characteristics'!$C:$C,0))),"",INDEX('Policy Characteristics'!F:F,MATCH($C570,'Policy Characteristics'!$C:$C,0)))</f>
        <v>0</v>
      </c>
      <c r="M570" s="379">
        <f>IF(ISBLANK(INDEX('Policy Characteristics'!G:G,MATCH($C570,'Policy Characteristics'!$C:$C,0))),"",INDEX('Policy Characteristics'!G:G,MATCH($C570,'Policy Characteristics'!$C:$C,0)))</f>
        <v>1</v>
      </c>
      <c r="N570" s="379">
        <f>IF(ISBLANK(INDEX('Policy Characteristics'!H:H,MATCH($C570,'Policy Characteristics'!$C:$C,0))),"",INDEX('Policy Characteristics'!H:H,MATCH($C570,'Policy Characteristics'!$C:$C,0)))</f>
        <v>0.01</v>
      </c>
      <c r="O570" s="357" t="str">
        <f>IF(ISBLANK(INDEX('Policy Characteristics'!I:I,MATCH($C570,'Policy Characteristics'!$C:$C,0))),"",INDEX('Policy Characteristics'!I:I,MATCH($C570,'Policy Characteristics'!$C:$C,0)))</f>
        <v>% of fuel shifted</v>
      </c>
      <c r="P570" s="357" t="str">
        <f>IF(ISBLANK(INDEX('Policy Characteristics'!J:J,MATCH($C570,'Policy Characteristics'!$C:$C,0))),"",INDEX('Policy Characteristics'!J:J,MATCH($C570,'Policy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0" s="357" t="str">
        <f>IF(ISBLANK(INDEX('Policy Characteristics'!K:K,MATCH($C570,'Policy Characteristics'!$C:$C,0))),"",INDEX('Policy Characteristics'!K:K,MATCH($C570,'Policy Characteristics'!$C:$C,0)))</f>
        <v>industry-ag-main.html#fuel-switching</v>
      </c>
      <c r="R570" s="357" t="str">
        <f>IF(ISBLANK(INDEX('Policy Characteristics'!L:L,MATCH($C570,'Policy Characteristics'!$C:$C,0))),"",INDEX('Policy Characteristics'!L:L,MATCH($C570,'Policy Characteristics'!$C:$C,0)))</f>
        <v>industry-elec-and-hydrogen.html</v>
      </c>
    </row>
    <row r="571" spans="1:18" x14ac:dyDescent="0.35">
      <c r="A571" s="357" t="str">
        <f>IF(ISBLANK(INDEX('Policy Characteristics'!A:A,MATCH($C571,'Policy Characteristics'!$C:$C,0))),"",INDEX('Policy Characteristics'!A:A,MATCH($C571,'Policy Characteristics'!$C:$C,0)))</f>
        <v>Industry</v>
      </c>
      <c r="B571" s="357" t="str">
        <f>IF(ISBLANK(INDEX('Policy Characteristics'!B:B,MATCH($C571,'Policy Characteristics'!$C:$C,0))),"",INDEX('Policy Characteristics'!B:B,MATCH($C571,'Policy Characteristics'!$C:$C,0)))</f>
        <v>Electrification + Hydrogen (Med &amp; High Temp)</v>
      </c>
      <c r="C571" s="361" t="str">
        <f t="shared" si="34"/>
        <v>Fraction of Med and High Temp Industrial Heat Shifted to Other Fuels</v>
      </c>
      <c r="D571" s="9" t="s">
        <v>3202</v>
      </c>
      <c r="E571" s="53" t="s">
        <v>2452</v>
      </c>
      <c r="F571" s="194" t="s">
        <v>3165</v>
      </c>
      <c r="G571" s="53" t="s">
        <v>3223</v>
      </c>
      <c r="H571" s="54">
        <v>1312</v>
      </c>
      <c r="I571" s="53" t="s">
        <v>45</v>
      </c>
      <c r="J571" s="359" t="str">
        <f>IF(ISBLANK(INDEX('Policy Characteristics'!D:D,MATCH($C571,'Policy Characteristics'!$C:$C,0))),"",INDEX('Policy Characteristics'!D:D,MATCH($C571,'Policy Characteristics'!$C:$C,0)))</f>
        <v>Electrification + Hydrogen</v>
      </c>
      <c r="K571" s="357" t="str">
        <f>IF(ISBLANK(INDEX('Policy Characteristics'!E:E,MATCH($C571,'Policy Characteristics'!$C:$C,0))),"",INDEX('Policy Characteristics'!E:E,MATCH($C571,'Policy Characteristics'!$C:$C,0)))</f>
        <v>indst med and high temp fuel type shifting</v>
      </c>
      <c r="L571" s="379">
        <f>IF(ISBLANK(INDEX('Policy Characteristics'!F:F,MATCH($C571,'Policy Characteristics'!$C:$C,0))),"",INDEX('Policy Characteristics'!F:F,MATCH($C571,'Policy Characteristics'!$C:$C,0)))</f>
        <v>0</v>
      </c>
      <c r="M571" s="379">
        <f>IF(ISBLANK(INDEX('Policy Characteristics'!G:G,MATCH($C571,'Policy Characteristics'!$C:$C,0))),"",INDEX('Policy Characteristics'!G:G,MATCH($C571,'Policy Characteristics'!$C:$C,0)))</f>
        <v>1</v>
      </c>
      <c r="N571" s="379">
        <f>IF(ISBLANK(INDEX('Policy Characteristics'!H:H,MATCH($C571,'Policy Characteristics'!$C:$C,0))),"",INDEX('Policy Characteristics'!H:H,MATCH($C571,'Policy Characteristics'!$C:$C,0)))</f>
        <v>0.01</v>
      </c>
      <c r="O571" s="357" t="str">
        <f>IF(ISBLANK(INDEX('Policy Characteristics'!I:I,MATCH($C571,'Policy Characteristics'!$C:$C,0))),"",INDEX('Policy Characteristics'!I:I,MATCH($C571,'Policy Characteristics'!$C:$C,0)))</f>
        <v>% of fuel shifted</v>
      </c>
      <c r="P571" s="357" t="str">
        <f>IF(ISBLANK(INDEX('Policy Characteristics'!J:J,MATCH($C571,'Policy Characteristics'!$C:$C,0))),"",INDEX('Policy Characteristics'!J:J,MATCH($C571,'Policy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1" s="357" t="str">
        <f>IF(ISBLANK(INDEX('Policy Characteristics'!K:K,MATCH($C571,'Policy Characteristics'!$C:$C,0))),"",INDEX('Policy Characteristics'!K:K,MATCH($C571,'Policy Characteristics'!$C:$C,0)))</f>
        <v>industry-ag-main.html#fuel-switching</v>
      </c>
      <c r="R571" s="357" t="str">
        <f>IF(ISBLANK(INDEX('Policy Characteristics'!L:L,MATCH($C571,'Policy Characteristics'!$C:$C,0))),"",INDEX('Policy Characteristics'!L:L,MATCH($C571,'Policy Characteristics'!$C:$C,0)))</f>
        <v>industry-elec-and-hydrogen.html</v>
      </c>
    </row>
    <row r="572" spans="1:18" x14ac:dyDescent="0.35">
      <c r="A572" s="357" t="str">
        <f>IF(ISBLANK(INDEX('Policy Characteristics'!A:A,MATCH($C572,'Policy Characteristics'!$C:$C,0))),"",INDEX('Policy Characteristics'!A:A,MATCH($C572,'Policy Characteristics'!$C:$C,0)))</f>
        <v>Industry</v>
      </c>
      <c r="B572" s="357" t="str">
        <f>IF(ISBLANK(INDEX('Policy Characteristics'!B:B,MATCH($C572,'Policy Characteristics'!$C:$C,0))),"",INDEX('Policy Characteristics'!B:B,MATCH($C572,'Policy Characteristics'!$C:$C,0)))</f>
        <v>Electrification + Hydrogen (Med &amp; High Temp)</v>
      </c>
      <c r="C572" s="361" t="str">
        <f t="shared" si="34"/>
        <v>Fraction of Med and High Temp Industrial Heat Shifted to Other Fuels</v>
      </c>
      <c r="D572" s="9" t="s">
        <v>3202</v>
      </c>
      <c r="E572" s="53" t="s">
        <v>2453</v>
      </c>
      <c r="F572" s="194" t="s">
        <v>3165</v>
      </c>
      <c r="G572" s="53" t="s">
        <v>3224</v>
      </c>
      <c r="H572" s="54">
        <v>1313</v>
      </c>
      <c r="I572" s="53" t="s">
        <v>45</v>
      </c>
      <c r="J572" s="359" t="str">
        <f>IF(ISBLANK(INDEX('Policy Characteristics'!D:D,MATCH($C572,'Policy Characteristics'!$C:$C,0))),"",INDEX('Policy Characteristics'!D:D,MATCH($C572,'Policy Characteristics'!$C:$C,0)))</f>
        <v>Electrification + Hydrogen</v>
      </c>
      <c r="K572" s="357" t="str">
        <f>IF(ISBLANK(INDEX('Policy Characteristics'!E:E,MATCH($C572,'Policy Characteristics'!$C:$C,0))),"",INDEX('Policy Characteristics'!E:E,MATCH($C572,'Policy Characteristics'!$C:$C,0)))</f>
        <v>indst med and high temp fuel type shifting</v>
      </c>
      <c r="L572" s="379">
        <f>IF(ISBLANK(INDEX('Policy Characteristics'!F:F,MATCH($C572,'Policy Characteristics'!$C:$C,0))),"",INDEX('Policy Characteristics'!F:F,MATCH($C572,'Policy Characteristics'!$C:$C,0)))</f>
        <v>0</v>
      </c>
      <c r="M572" s="379">
        <f>IF(ISBLANK(INDEX('Policy Characteristics'!G:G,MATCH($C572,'Policy Characteristics'!$C:$C,0))),"",INDEX('Policy Characteristics'!G:G,MATCH($C572,'Policy Characteristics'!$C:$C,0)))</f>
        <v>1</v>
      </c>
      <c r="N572" s="379">
        <f>IF(ISBLANK(INDEX('Policy Characteristics'!H:H,MATCH($C572,'Policy Characteristics'!$C:$C,0))),"",INDEX('Policy Characteristics'!H:H,MATCH($C572,'Policy Characteristics'!$C:$C,0)))</f>
        <v>0.01</v>
      </c>
      <c r="O572" s="357" t="str">
        <f>IF(ISBLANK(INDEX('Policy Characteristics'!I:I,MATCH($C572,'Policy Characteristics'!$C:$C,0))),"",INDEX('Policy Characteristics'!I:I,MATCH($C572,'Policy Characteristics'!$C:$C,0)))</f>
        <v>% of fuel shifted</v>
      </c>
      <c r="P572" s="357" t="str">
        <f>IF(ISBLANK(INDEX('Policy Characteristics'!J:J,MATCH($C572,'Policy Characteristics'!$C:$C,0))),"",INDEX('Policy Characteristics'!J:J,MATCH($C572,'Policy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2" s="357" t="str">
        <f>IF(ISBLANK(INDEX('Policy Characteristics'!K:K,MATCH($C572,'Policy Characteristics'!$C:$C,0))),"",INDEX('Policy Characteristics'!K:K,MATCH($C572,'Policy Characteristics'!$C:$C,0)))</f>
        <v>industry-ag-main.html#fuel-switching</v>
      </c>
      <c r="R572" s="357" t="str">
        <f>IF(ISBLANK(INDEX('Policy Characteristics'!L:L,MATCH($C572,'Policy Characteristics'!$C:$C,0))),"",INDEX('Policy Characteristics'!L:L,MATCH($C572,'Policy Characteristics'!$C:$C,0)))</f>
        <v>industry-elec-and-hydrogen.html</v>
      </c>
    </row>
    <row r="573" spans="1:18" x14ac:dyDescent="0.35">
      <c r="A573" s="357" t="str">
        <f>IF(ISBLANK(INDEX('Policy Characteristics'!A:A,MATCH($C573,'Policy Characteristics'!$C:$C,0))),"",INDEX('Policy Characteristics'!A:A,MATCH($C573,'Policy Characteristics'!$C:$C,0)))</f>
        <v>Industry</v>
      </c>
      <c r="B573" s="357" t="str">
        <f>IF(ISBLANK(INDEX('Policy Characteristics'!B:B,MATCH($C573,'Policy Characteristics'!$C:$C,0))),"",INDEX('Policy Characteristics'!B:B,MATCH($C573,'Policy Characteristics'!$C:$C,0)))</f>
        <v>Electrification + Hydrogen (Med &amp; High Temp)</v>
      </c>
      <c r="C573" s="361" t="str">
        <f t="shared" si="34"/>
        <v>Fraction of Med and High Temp Industrial Heat Shifted to Other Fuels</v>
      </c>
      <c r="D573" s="9" t="s">
        <v>3202</v>
      </c>
      <c r="E573" s="53" t="s">
        <v>2799</v>
      </c>
      <c r="F573" s="194" t="s">
        <v>3165</v>
      </c>
      <c r="G573" s="53" t="s">
        <v>3225</v>
      </c>
      <c r="H573" s="54">
        <v>1314</v>
      </c>
      <c r="I573" s="53" t="s">
        <v>45</v>
      </c>
      <c r="J573" s="359" t="str">
        <f>IF(ISBLANK(INDEX('Policy Characteristics'!D:D,MATCH($C573,'Policy Characteristics'!$C:$C,0))),"",INDEX('Policy Characteristics'!D:D,MATCH($C573,'Policy Characteristics'!$C:$C,0)))</f>
        <v>Electrification + Hydrogen</v>
      </c>
      <c r="K573" s="357" t="str">
        <f>IF(ISBLANK(INDEX('Policy Characteristics'!E:E,MATCH($C573,'Policy Characteristics'!$C:$C,0))),"",INDEX('Policy Characteristics'!E:E,MATCH($C573,'Policy Characteristics'!$C:$C,0)))</f>
        <v>indst med and high temp fuel type shifting</v>
      </c>
      <c r="L573" s="379">
        <f>IF(ISBLANK(INDEX('Policy Characteristics'!F:F,MATCH($C573,'Policy Characteristics'!$C:$C,0))),"",INDEX('Policy Characteristics'!F:F,MATCH($C573,'Policy Characteristics'!$C:$C,0)))</f>
        <v>0</v>
      </c>
      <c r="M573" s="379">
        <f>IF(ISBLANK(INDEX('Policy Characteristics'!G:G,MATCH($C573,'Policy Characteristics'!$C:$C,0))),"",INDEX('Policy Characteristics'!G:G,MATCH($C573,'Policy Characteristics'!$C:$C,0)))</f>
        <v>1</v>
      </c>
      <c r="N573" s="379">
        <f>IF(ISBLANK(INDEX('Policy Characteristics'!H:H,MATCH($C573,'Policy Characteristics'!$C:$C,0))),"",INDEX('Policy Characteristics'!H:H,MATCH($C573,'Policy Characteristics'!$C:$C,0)))</f>
        <v>0.01</v>
      </c>
      <c r="O573" s="357" t="str">
        <f>IF(ISBLANK(INDEX('Policy Characteristics'!I:I,MATCH($C573,'Policy Characteristics'!$C:$C,0))),"",INDEX('Policy Characteristics'!I:I,MATCH($C573,'Policy Characteristics'!$C:$C,0)))</f>
        <v>% of fuel shifted</v>
      </c>
      <c r="P573" s="357" t="str">
        <f>IF(ISBLANK(INDEX('Policy Characteristics'!J:J,MATCH($C573,'Policy Characteristics'!$C:$C,0))),"",INDEX('Policy Characteristics'!J:J,MATCH($C573,'Policy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3" s="357" t="str">
        <f>IF(ISBLANK(INDEX('Policy Characteristics'!K:K,MATCH($C573,'Policy Characteristics'!$C:$C,0))),"",INDEX('Policy Characteristics'!K:K,MATCH($C573,'Policy Characteristics'!$C:$C,0)))</f>
        <v>industry-ag-main.html#fuel-switching</v>
      </c>
      <c r="R573" s="357" t="str">
        <f>IF(ISBLANK(INDEX('Policy Characteristics'!L:L,MATCH($C573,'Policy Characteristics'!$C:$C,0))),"",INDEX('Policy Characteristics'!L:L,MATCH($C573,'Policy Characteristics'!$C:$C,0)))</f>
        <v>industry-elec-and-hydrogen.html</v>
      </c>
    </row>
    <row r="574" spans="1:18" x14ac:dyDescent="0.35">
      <c r="A574" s="357" t="str">
        <f>IF(ISBLANK(INDEX('Policy Characteristics'!A:A,MATCH($C574,'Policy Characteristics'!$C:$C,0))),"",INDEX('Policy Characteristics'!A:A,MATCH($C574,'Policy Characteristics'!$C:$C,0)))</f>
        <v>Industry</v>
      </c>
      <c r="B574" s="357" t="str">
        <f>IF(ISBLANK(INDEX('Policy Characteristics'!B:B,MATCH($C574,'Policy Characteristics'!$C:$C,0))),"",INDEX('Policy Characteristics'!B:B,MATCH($C574,'Policy Characteristics'!$C:$C,0)))</f>
        <v>Electrification + Hydrogen (Med &amp; High Temp)</v>
      </c>
      <c r="C574" s="361" t="str">
        <f t="shared" si="34"/>
        <v>Fraction of Med and High Temp Industrial Heat Shifted to Other Fuels</v>
      </c>
      <c r="D574" s="9" t="s">
        <v>3202</v>
      </c>
      <c r="E574" s="53" t="s">
        <v>2800</v>
      </c>
      <c r="F574" s="194" t="s">
        <v>3165</v>
      </c>
      <c r="G574" s="53" t="s">
        <v>3226</v>
      </c>
      <c r="H574" s="54">
        <v>1315</v>
      </c>
      <c r="I574" s="53" t="s">
        <v>45</v>
      </c>
      <c r="J574" s="359" t="str">
        <f>IF(ISBLANK(INDEX('Policy Characteristics'!D:D,MATCH($C574,'Policy Characteristics'!$C:$C,0))),"",INDEX('Policy Characteristics'!D:D,MATCH($C574,'Policy Characteristics'!$C:$C,0)))</f>
        <v>Electrification + Hydrogen</v>
      </c>
      <c r="K574" s="357" t="str">
        <f>IF(ISBLANK(INDEX('Policy Characteristics'!E:E,MATCH($C574,'Policy Characteristics'!$C:$C,0))),"",INDEX('Policy Characteristics'!E:E,MATCH($C574,'Policy Characteristics'!$C:$C,0)))</f>
        <v>indst med and high temp fuel type shifting</v>
      </c>
      <c r="L574" s="379">
        <f>IF(ISBLANK(INDEX('Policy Characteristics'!F:F,MATCH($C574,'Policy Characteristics'!$C:$C,0))),"",INDEX('Policy Characteristics'!F:F,MATCH($C574,'Policy Characteristics'!$C:$C,0)))</f>
        <v>0</v>
      </c>
      <c r="M574" s="379">
        <f>IF(ISBLANK(INDEX('Policy Characteristics'!G:G,MATCH($C574,'Policy Characteristics'!$C:$C,0))),"",INDEX('Policy Characteristics'!G:G,MATCH($C574,'Policy Characteristics'!$C:$C,0)))</f>
        <v>1</v>
      </c>
      <c r="N574" s="379">
        <f>IF(ISBLANK(INDEX('Policy Characteristics'!H:H,MATCH($C574,'Policy Characteristics'!$C:$C,0))),"",INDEX('Policy Characteristics'!H:H,MATCH($C574,'Policy Characteristics'!$C:$C,0)))</f>
        <v>0.01</v>
      </c>
      <c r="O574" s="357" t="str">
        <f>IF(ISBLANK(INDEX('Policy Characteristics'!I:I,MATCH($C574,'Policy Characteristics'!$C:$C,0))),"",INDEX('Policy Characteristics'!I:I,MATCH($C574,'Policy Characteristics'!$C:$C,0)))</f>
        <v>% of fuel shifted</v>
      </c>
      <c r="P574" s="357" t="str">
        <f>IF(ISBLANK(INDEX('Policy Characteristics'!J:J,MATCH($C574,'Policy Characteristics'!$C:$C,0))),"",INDEX('Policy Characteristics'!J:J,MATCH($C574,'Policy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4" s="357" t="str">
        <f>IF(ISBLANK(INDEX('Policy Characteristics'!K:K,MATCH($C574,'Policy Characteristics'!$C:$C,0))),"",INDEX('Policy Characteristics'!K:K,MATCH($C574,'Policy Characteristics'!$C:$C,0)))</f>
        <v>industry-ag-main.html#fuel-switching</v>
      </c>
      <c r="R574" s="357" t="str">
        <f>IF(ISBLANK(INDEX('Policy Characteristics'!L:L,MATCH($C574,'Policy Characteristics'!$C:$C,0))),"",INDEX('Policy Characteristics'!L:L,MATCH($C574,'Policy Characteristics'!$C:$C,0)))</f>
        <v>industry-elec-and-hydrogen.html</v>
      </c>
    </row>
    <row r="575" spans="1:18" x14ac:dyDescent="0.35">
      <c r="A575" s="357" t="str">
        <f>IF(ISBLANK(INDEX('Policy Characteristics'!A:A,MATCH($C575,'Policy Characteristics'!$C:$C,0))),"",INDEX('Policy Characteristics'!A:A,MATCH($C575,'Policy Characteristics'!$C:$C,0)))</f>
        <v>Industry</v>
      </c>
      <c r="B575" s="357" t="str">
        <f>IF(ISBLANK(INDEX('Policy Characteristics'!B:B,MATCH($C575,'Policy Characteristics'!$C:$C,0))),"",INDEX('Policy Characteristics'!B:B,MATCH($C575,'Policy Characteristics'!$C:$C,0)))</f>
        <v>Electrification + Hydrogen (Med &amp; High Temp)</v>
      </c>
      <c r="C575" s="361" t="str">
        <f t="shared" si="34"/>
        <v>Fraction of Med and High Temp Industrial Heat Shifted to Other Fuels</v>
      </c>
      <c r="D575" s="9" t="s">
        <v>3202</v>
      </c>
      <c r="E575" s="53" t="s">
        <v>2801</v>
      </c>
      <c r="F575" s="194" t="s">
        <v>3165</v>
      </c>
      <c r="G575" s="53" t="s">
        <v>3227</v>
      </c>
      <c r="H575" s="54">
        <v>1316</v>
      </c>
      <c r="I575" s="53" t="s">
        <v>45</v>
      </c>
      <c r="J575" s="359" t="str">
        <f>IF(ISBLANK(INDEX('Policy Characteristics'!D:D,MATCH($C575,'Policy Characteristics'!$C:$C,0))),"",INDEX('Policy Characteristics'!D:D,MATCH($C575,'Policy Characteristics'!$C:$C,0)))</f>
        <v>Electrification + Hydrogen</v>
      </c>
      <c r="K575" s="357" t="str">
        <f>IF(ISBLANK(INDEX('Policy Characteristics'!E:E,MATCH($C575,'Policy Characteristics'!$C:$C,0))),"",INDEX('Policy Characteristics'!E:E,MATCH($C575,'Policy Characteristics'!$C:$C,0)))</f>
        <v>indst med and high temp fuel type shifting</v>
      </c>
      <c r="L575" s="379">
        <f>IF(ISBLANK(INDEX('Policy Characteristics'!F:F,MATCH($C575,'Policy Characteristics'!$C:$C,0))),"",INDEX('Policy Characteristics'!F:F,MATCH($C575,'Policy Characteristics'!$C:$C,0)))</f>
        <v>0</v>
      </c>
      <c r="M575" s="379">
        <f>IF(ISBLANK(INDEX('Policy Characteristics'!G:G,MATCH($C575,'Policy Characteristics'!$C:$C,0))),"",INDEX('Policy Characteristics'!G:G,MATCH($C575,'Policy Characteristics'!$C:$C,0)))</f>
        <v>1</v>
      </c>
      <c r="N575" s="379">
        <f>IF(ISBLANK(INDEX('Policy Characteristics'!H:H,MATCH($C575,'Policy Characteristics'!$C:$C,0))),"",INDEX('Policy Characteristics'!H:H,MATCH($C575,'Policy Characteristics'!$C:$C,0)))</f>
        <v>0.01</v>
      </c>
      <c r="O575" s="357" t="str">
        <f>IF(ISBLANK(INDEX('Policy Characteristics'!I:I,MATCH($C575,'Policy Characteristics'!$C:$C,0))),"",INDEX('Policy Characteristics'!I:I,MATCH($C575,'Policy Characteristics'!$C:$C,0)))</f>
        <v>% of fuel shifted</v>
      </c>
      <c r="P575" s="357" t="str">
        <f>IF(ISBLANK(INDEX('Policy Characteristics'!J:J,MATCH($C575,'Policy Characteristics'!$C:$C,0))),"",INDEX('Policy Characteristics'!J:J,MATCH($C575,'Policy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5" s="357" t="str">
        <f>IF(ISBLANK(INDEX('Policy Characteristics'!K:K,MATCH($C575,'Policy Characteristics'!$C:$C,0))),"",INDEX('Policy Characteristics'!K:K,MATCH($C575,'Policy Characteristics'!$C:$C,0)))</f>
        <v>industry-ag-main.html#fuel-switching</v>
      </c>
      <c r="R575" s="357" t="str">
        <f>IF(ISBLANK(INDEX('Policy Characteristics'!L:L,MATCH($C575,'Policy Characteristics'!$C:$C,0))),"",INDEX('Policy Characteristics'!L:L,MATCH($C575,'Policy Characteristics'!$C:$C,0)))</f>
        <v>industry-elec-and-hydrogen.html</v>
      </c>
    </row>
    <row r="576" spans="1:18" x14ac:dyDescent="0.35">
      <c r="A576" s="357" t="str">
        <f>IF(ISBLANK(INDEX('Policy Characteristics'!A:A,MATCH($C576,'Policy Characteristics'!$C:$C,0))),"",INDEX('Policy Characteristics'!A:A,MATCH($C576,'Policy Characteristics'!$C:$C,0)))</f>
        <v>Industry</v>
      </c>
      <c r="B576" s="357" t="str">
        <f>IF(ISBLANK(INDEX('Policy Characteristics'!B:B,MATCH($C576,'Policy Characteristics'!$C:$C,0))),"",INDEX('Policy Characteristics'!B:B,MATCH($C576,'Policy Characteristics'!$C:$C,0)))</f>
        <v>Electrification + Hydrogen (Med &amp; High Temp)</v>
      </c>
      <c r="C576" s="361" t="str">
        <f t="shared" si="34"/>
        <v>Fraction of Med and High Temp Industrial Heat Shifted to Other Fuels</v>
      </c>
      <c r="D576" s="9" t="s">
        <v>3202</v>
      </c>
      <c r="E576" s="53" t="s">
        <v>2798</v>
      </c>
      <c r="F576" s="194" t="s">
        <v>3165</v>
      </c>
      <c r="G576" s="53" t="s">
        <v>3228</v>
      </c>
      <c r="H576" s="54">
        <v>1317</v>
      </c>
      <c r="I576" s="53" t="s">
        <v>44</v>
      </c>
      <c r="J576" s="359" t="str">
        <f>IF(ISBLANK(INDEX('Policy Characteristics'!D:D,MATCH($C576,'Policy Characteristics'!$C:$C,0))),"",INDEX('Policy Characteristics'!D:D,MATCH($C576,'Policy Characteristics'!$C:$C,0)))</f>
        <v>Electrification + Hydrogen</v>
      </c>
      <c r="K576" s="357" t="str">
        <f>IF(ISBLANK(INDEX('Policy Characteristics'!E:E,MATCH($C576,'Policy Characteristics'!$C:$C,0))),"",INDEX('Policy Characteristics'!E:E,MATCH($C576,'Policy Characteristics'!$C:$C,0)))</f>
        <v>indst med and high temp fuel type shifting</v>
      </c>
      <c r="L576" s="379">
        <f>IF(ISBLANK(INDEX('Policy Characteristics'!F:F,MATCH($C576,'Policy Characteristics'!$C:$C,0))),"",INDEX('Policy Characteristics'!F:F,MATCH($C576,'Policy Characteristics'!$C:$C,0)))</f>
        <v>0</v>
      </c>
      <c r="M576" s="379">
        <f>IF(ISBLANK(INDEX('Policy Characteristics'!G:G,MATCH($C576,'Policy Characteristics'!$C:$C,0))),"",INDEX('Policy Characteristics'!G:G,MATCH($C576,'Policy Characteristics'!$C:$C,0)))</f>
        <v>1</v>
      </c>
      <c r="N576" s="379">
        <f>IF(ISBLANK(INDEX('Policy Characteristics'!H:H,MATCH($C576,'Policy Characteristics'!$C:$C,0))),"",INDEX('Policy Characteristics'!H:H,MATCH($C576,'Policy Characteristics'!$C:$C,0)))</f>
        <v>0.01</v>
      </c>
      <c r="O576" s="357" t="str">
        <f>IF(ISBLANK(INDEX('Policy Characteristics'!I:I,MATCH($C576,'Policy Characteristics'!$C:$C,0))),"",INDEX('Policy Characteristics'!I:I,MATCH($C576,'Policy Characteristics'!$C:$C,0)))</f>
        <v>% of fuel shifted</v>
      </c>
      <c r="P576" s="357" t="str">
        <f>IF(ISBLANK(INDEX('Policy Characteristics'!J:J,MATCH($C576,'Policy Characteristics'!$C:$C,0))),"",INDEX('Policy Characteristics'!J:J,MATCH($C576,'Policy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6" s="357" t="str">
        <f>IF(ISBLANK(INDEX('Policy Characteristics'!K:K,MATCH($C576,'Policy Characteristics'!$C:$C,0))),"",INDEX('Policy Characteristics'!K:K,MATCH($C576,'Policy Characteristics'!$C:$C,0)))</f>
        <v>industry-ag-main.html#fuel-switching</v>
      </c>
      <c r="R576" s="357" t="str">
        <f>IF(ISBLANK(INDEX('Policy Characteristics'!L:L,MATCH($C576,'Policy Characteristics'!$C:$C,0))),"",INDEX('Policy Characteristics'!L:L,MATCH($C576,'Policy Characteristics'!$C:$C,0)))</f>
        <v>industry-elec-and-hydrogen.html</v>
      </c>
    </row>
    <row r="577" spans="1:18" x14ac:dyDescent="0.35">
      <c r="A577" s="357" t="str">
        <f>IF(ISBLANK(INDEX('Policy Characteristics'!A:A,MATCH($C577,'Policy Characteristics'!$C:$C,0))),"",INDEX('Policy Characteristics'!A:A,MATCH($C577,'Policy Characteristics'!$C:$C,0)))</f>
        <v>Industry</v>
      </c>
      <c r="B577" s="357" t="str">
        <f>IF(ISBLANK(INDEX('Policy Characteristics'!B:B,MATCH($C577,'Policy Characteristics'!$C:$C,0))),"",INDEX('Policy Characteristics'!B:B,MATCH($C577,'Policy Characteristics'!$C:$C,0)))</f>
        <v>Electrification + Hydrogen (Med &amp; High Temp)</v>
      </c>
      <c r="C577" s="361" t="str">
        <f t="shared" si="34"/>
        <v>Fraction of Med and High Temp Industrial Heat Shifted to Other Fuels</v>
      </c>
      <c r="D577" s="9" t="s">
        <v>3203</v>
      </c>
      <c r="E577" s="53" t="s">
        <v>2448</v>
      </c>
      <c r="F577" s="194" t="s">
        <v>3166</v>
      </c>
      <c r="G577" s="53" t="s">
        <v>3219</v>
      </c>
      <c r="H577" s="54">
        <v>1318</v>
      </c>
      <c r="I577" s="53" t="s">
        <v>44</v>
      </c>
      <c r="J577" s="359" t="str">
        <f>IF(ISBLANK(INDEX('Policy Characteristics'!D:D,MATCH($C577,'Policy Characteristics'!$C:$C,0))),"",INDEX('Policy Characteristics'!D:D,MATCH($C577,'Policy Characteristics'!$C:$C,0)))</f>
        <v>Electrification + Hydrogen</v>
      </c>
      <c r="K577" s="357" t="str">
        <f>IF(ISBLANK(INDEX('Policy Characteristics'!E:E,MATCH($C577,'Policy Characteristics'!$C:$C,0))),"",INDEX('Policy Characteristics'!E:E,MATCH($C577,'Policy Characteristics'!$C:$C,0)))</f>
        <v>indst med and high temp fuel type shifting</v>
      </c>
      <c r="L577" s="379">
        <f>IF(ISBLANK(INDEX('Policy Characteristics'!F:F,MATCH($C577,'Policy Characteristics'!$C:$C,0))),"",INDEX('Policy Characteristics'!F:F,MATCH($C577,'Policy Characteristics'!$C:$C,0)))</f>
        <v>0</v>
      </c>
      <c r="M577" s="379">
        <f>IF(ISBLANK(INDEX('Policy Characteristics'!G:G,MATCH($C577,'Policy Characteristics'!$C:$C,0))),"",INDEX('Policy Characteristics'!G:G,MATCH($C577,'Policy Characteristics'!$C:$C,0)))</f>
        <v>1</v>
      </c>
      <c r="N577" s="379">
        <f>IF(ISBLANK(INDEX('Policy Characteristics'!H:H,MATCH($C577,'Policy Characteristics'!$C:$C,0))),"",INDEX('Policy Characteristics'!H:H,MATCH($C577,'Policy Characteristics'!$C:$C,0)))</f>
        <v>0.01</v>
      </c>
      <c r="O577" s="357" t="str">
        <f>IF(ISBLANK(INDEX('Policy Characteristics'!I:I,MATCH($C577,'Policy Characteristics'!$C:$C,0))),"",INDEX('Policy Characteristics'!I:I,MATCH($C577,'Policy Characteristics'!$C:$C,0)))</f>
        <v>% of fuel shifted</v>
      </c>
      <c r="P577" s="357" t="str">
        <f>IF(ISBLANK(INDEX('Policy Characteristics'!J:J,MATCH($C577,'Policy Characteristics'!$C:$C,0))),"",INDEX('Policy Characteristics'!J:J,MATCH($C577,'Policy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7" s="357" t="str">
        <f>IF(ISBLANK(INDEX('Policy Characteristics'!K:K,MATCH($C577,'Policy Characteristics'!$C:$C,0))),"",INDEX('Policy Characteristics'!K:K,MATCH($C577,'Policy Characteristics'!$C:$C,0)))</f>
        <v>industry-ag-main.html#fuel-switching</v>
      </c>
      <c r="R577" s="357" t="str">
        <f>IF(ISBLANK(INDEX('Policy Characteristics'!L:L,MATCH($C577,'Policy Characteristics'!$C:$C,0))),"",INDEX('Policy Characteristics'!L:L,MATCH($C577,'Policy Characteristics'!$C:$C,0)))</f>
        <v>industry-elec-and-hydrogen.html</v>
      </c>
    </row>
    <row r="578" spans="1:18" x14ac:dyDescent="0.35">
      <c r="A578" s="357" t="str">
        <f>IF(ISBLANK(INDEX('Policy Characteristics'!A:A,MATCH($C578,'Policy Characteristics'!$C:$C,0))),"",INDEX('Policy Characteristics'!A:A,MATCH($C578,'Policy Characteristics'!$C:$C,0)))</f>
        <v>Industry</v>
      </c>
      <c r="B578" s="357" t="str">
        <f>IF(ISBLANK(INDEX('Policy Characteristics'!B:B,MATCH($C578,'Policy Characteristics'!$C:$C,0))),"",INDEX('Policy Characteristics'!B:B,MATCH($C578,'Policy Characteristics'!$C:$C,0)))</f>
        <v>Electrification + Hydrogen (Med &amp; High Temp)</v>
      </c>
      <c r="C578" s="361" t="str">
        <f t="shared" si="34"/>
        <v>Fraction of Med and High Temp Industrial Heat Shifted to Other Fuels</v>
      </c>
      <c r="D578" s="9" t="s">
        <v>3203</v>
      </c>
      <c r="E578" s="53" t="s">
        <v>2449</v>
      </c>
      <c r="F578" s="194" t="s">
        <v>3166</v>
      </c>
      <c r="G578" s="53" t="s">
        <v>3220</v>
      </c>
      <c r="H578" s="54">
        <v>1319</v>
      </c>
      <c r="I578" s="53" t="s">
        <v>45</v>
      </c>
      <c r="J578" s="359" t="str">
        <f>IF(ISBLANK(INDEX('Policy Characteristics'!D:D,MATCH($C578,'Policy Characteristics'!$C:$C,0))),"",INDEX('Policy Characteristics'!D:D,MATCH($C578,'Policy Characteristics'!$C:$C,0)))</f>
        <v>Electrification + Hydrogen</v>
      </c>
      <c r="K578" s="357" t="str">
        <f>IF(ISBLANK(INDEX('Policy Characteristics'!E:E,MATCH($C578,'Policy Characteristics'!$C:$C,0))),"",INDEX('Policy Characteristics'!E:E,MATCH($C578,'Policy Characteristics'!$C:$C,0)))</f>
        <v>indst med and high temp fuel type shifting</v>
      </c>
      <c r="L578" s="379">
        <f>IF(ISBLANK(INDEX('Policy Characteristics'!F:F,MATCH($C578,'Policy Characteristics'!$C:$C,0))),"",INDEX('Policy Characteristics'!F:F,MATCH($C578,'Policy Characteristics'!$C:$C,0)))</f>
        <v>0</v>
      </c>
      <c r="M578" s="379">
        <f>IF(ISBLANK(INDEX('Policy Characteristics'!G:G,MATCH($C578,'Policy Characteristics'!$C:$C,0))),"",INDEX('Policy Characteristics'!G:G,MATCH($C578,'Policy Characteristics'!$C:$C,0)))</f>
        <v>1</v>
      </c>
      <c r="N578" s="379">
        <f>IF(ISBLANK(INDEX('Policy Characteristics'!H:H,MATCH($C578,'Policy Characteristics'!$C:$C,0))),"",INDEX('Policy Characteristics'!H:H,MATCH($C578,'Policy Characteristics'!$C:$C,0)))</f>
        <v>0.01</v>
      </c>
      <c r="O578" s="357" t="str">
        <f>IF(ISBLANK(INDEX('Policy Characteristics'!I:I,MATCH($C578,'Policy Characteristics'!$C:$C,0))),"",INDEX('Policy Characteristics'!I:I,MATCH($C578,'Policy Characteristics'!$C:$C,0)))</f>
        <v>% of fuel shifted</v>
      </c>
      <c r="P578" s="357" t="str">
        <f>IF(ISBLANK(INDEX('Policy Characteristics'!J:J,MATCH($C578,'Policy Characteristics'!$C:$C,0))),"",INDEX('Policy Characteristics'!J:J,MATCH($C578,'Policy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8" s="357" t="str">
        <f>IF(ISBLANK(INDEX('Policy Characteristics'!K:K,MATCH($C578,'Policy Characteristics'!$C:$C,0))),"",INDEX('Policy Characteristics'!K:K,MATCH($C578,'Policy Characteristics'!$C:$C,0)))</f>
        <v>industry-ag-main.html#fuel-switching</v>
      </c>
      <c r="R578" s="357" t="str">
        <f>IF(ISBLANK(INDEX('Policy Characteristics'!L:L,MATCH($C578,'Policy Characteristics'!$C:$C,0))),"",INDEX('Policy Characteristics'!L:L,MATCH($C578,'Policy Characteristics'!$C:$C,0)))</f>
        <v>industry-elec-and-hydrogen.html</v>
      </c>
    </row>
    <row r="579" spans="1:18" x14ac:dyDescent="0.35">
      <c r="A579" s="357" t="str">
        <f>IF(ISBLANK(INDEX('Policy Characteristics'!A:A,MATCH($C579,'Policy Characteristics'!$C:$C,0))),"",INDEX('Policy Characteristics'!A:A,MATCH($C579,'Policy Characteristics'!$C:$C,0)))</f>
        <v>Industry</v>
      </c>
      <c r="B579" s="357" t="str">
        <f>IF(ISBLANK(INDEX('Policy Characteristics'!B:B,MATCH($C579,'Policy Characteristics'!$C:$C,0))),"",INDEX('Policy Characteristics'!B:B,MATCH($C579,'Policy Characteristics'!$C:$C,0)))</f>
        <v>Electrification + Hydrogen (Med &amp; High Temp)</v>
      </c>
      <c r="C579" s="361" t="str">
        <f t="shared" si="34"/>
        <v>Fraction of Med and High Temp Industrial Heat Shifted to Other Fuels</v>
      </c>
      <c r="D579" s="9" t="s">
        <v>3203</v>
      </c>
      <c r="E579" s="53" t="s">
        <v>2450</v>
      </c>
      <c r="F579" s="194" t="s">
        <v>3166</v>
      </c>
      <c r="G579" s="53" t="s">
        <v>3221</v>
      </c>
      <c r="H579" s="54">
        <v>1320</v>
      </c>
      <c r="I579" s="53" t="s">
        <v>45</v>
      </c>
      <c r="J579" s="359" t="str">
        <f>IF(ISBLANK(INDEX('Policy Characteristics'!D:D,MATCH($C579,'Policy Characteristics'!$C:$C,0))),"",INDEX('Policy Characteristics'!D:D,MATCH($C579,'Policy Characteristics'!$C:$C,0)))</f>
        <v>Electrification + Hydrogen</v>
      </c>
      <c r="K579" s="357" t="str">
        <f>IF(ISBLANK(INDEX('Policy Characteristics'!E:E,MATCH($C579,'Policy Characteristics'!$C:$C,0))),"",INDEX('Policy Characteristics'!E:E,MATCH($C579,'Policy Characteristics'!$C:$C,0)))</f>
        <v>indst med and high temp fuel type shifting</v>
      </c>
      <c r="L579" s="379">
        <f>IF(ISBLANK(INDEX('Policy Characteristics'!F:F,MATCH($C579,'Policy Characteristics'!$C:$C,0))),"",INDEX('Policy Characteristics'!F:F,MATCH($C579,'Policy Characteristics'!$C:$C,0)))</f>
        <v>0</v>
      </c>
      <c r="M579" s="379">
        <f>IF(ISBLANK(INDEX('Policy Characteristics'!G:G,MATCH($C579,'Policy Characteristics'!$C:$C,0))),"",INDEX('Policy Characteristics'!G:G,MATCH($C579,'Policy Characteristics'!$C:$C,0)))</f>
        <v>1</v>
      </c>
      <c r="N579" s="379">
        <f>IF(ISBLANK(INDEX('Policy Characteristics'!H:H,MATCH($C579,'Policy Characteristics'!$C:$C,0))),"",INDEX('Policy Characteristics'!H:H,MATCH($C579,'Policy Characteristics'!$C:$C,0)))</f>
        <v>0.01</v>
      </c>
      <c r="O579" s="357" t="str">
        <f>IF(ISBLANK(INDEX('Policy Characteristics'!I:I,MATCH($C579,'Policy Characteristics'!$C:$C,0))),"",INDEX('Policy Characteristics'!I:I,MATCH($C579,'Policy Characteristics'!$C:$C,0)))</f>
        <v>% of fuel shifted</v>
      </c>
      <c r="P579" s="357" t="str">
        <f>IF(ISBLANK(INDEX('Policy Characteristics'!J:J,MATCH($C579,'Policy Characteristics'!$C:$C,0))),"",INDEX('Policy Characteristics'!J:J,MATCH($C579,'Policy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9" s="357" t="str">
        <f>IF(ISBLANK(INDEX('Policy Characteristics'!K:K,MATCH($C579,'Policy Characteristics'!$C:$C,0))),"",INDEX('Policy Characteristics'!K:K,MATCH($C579,'Policy Characteristics'!$C:$C,0)))</f>
        <v>industry-ag-main.html#fuel-switching</v>
      </c>
      <c r="R579" s="357" t="str">
        <f>IF(ISBLANK(INDEX('Policy Characteristics'!L:L,MATCH($C579,'Policy Characteristics'!$C:$C,0))),"",INDEX('Policy Characteristics'!L:L,MATCH($C579,'Policy Characteristics'!$C:$C,0)))</f>
        <v>industry-elec-and-hydrogen.html</v>
      </c>
    </row>
    <row r="580" spans="1:18" x14ac:dyDescent="0.35">
      <c r="A580" s="357" t="str">
        <f>IF(ISBLANK(INDEX('Policy Characteristics'!A:A,MATCH($C580,'Policy Characteristics'!$C:$C,0))),"",INDEX('Policy Characteristics'!A:A,MATCH($C580,'Policy Characteristics'!$C:$C,0)))</f>
        <v>Industry</v>
      </c>
      <c r="B580" s="357" t="str">
        <f>IF(ISBLANK(INDEX('Policy Characteristics'!B:B,MATCH($C580,'Policy Characteristics'!$C:$C,0))),"",INDEX('Policy Characteristics'!B:B,MATCH($C580,'Policy Characteristics'!$C:$C,0)))</f>
        <v>Electrification + Hydrogen (Med &amp; High Temp)</v>
      </c>
      <c r="C580" s="361" t="str">
        <f t="shared" si="34"/>
        <v>Fraction of Med and High Temp Industrial Heat Shifted to Other Fuels</v>
      </c>
      <c r="D580" s="9" t="s">
        <v>3203</v>
      </c>
      <c r="E580" s="53" t="s">
        <v>2451</v>
      </c>
      <c r="F580" s="194" t="s">
        <v>3166</v>
      </c>
      <c r="G580" s="53" t="s">
        <v>3222</v>
      </c>
      <c r="H580" s="54">
        <v>1321</v>
      </c>
      <c r="I580" s="53" t="s">
        <v>45</v>
      </c>
      <c r="J580" s="359" t="str">
        <f>IF(ISBLANK(INDEX('Policy Characteristics'!D:D,MATCH($C580,'Policy Characteristics'!$C:$C,0))),"",INDEX('Policy Characteristics'!D:D,MATCH($C580,'Policy Characteristics'!$C:$C,0)))</f>
        <v>Electrification + Hydrogen</v>
      </c>
      <c r="K580" s="357" t="str">
        <f>IF(ISBLANK(INDEX('Policy Characteristics'!E:E,MATCH($C580,'Policy Characteristics'!$C:$C,0))),"",INDEX('Policy Characteristics'!E:E,MATCH($C580,'Policy Characteristics'!$C:$C,0)))</f>
        <v>indst med and high temp fuel type shifting</v>
      </c>
      <c r="L580" s="379">
        <f>IF(ISBLANK(INDEX('Policy Characteristics'!F:F,MATCH($C580,'Policy Characteristics'!$C:$C,0))),"",INDEX('Policy Characteristics'!F:F,MATCH($C580,'Policy Characteristics'!$C:$C,0)))</f>
        <v>0</v>
      </c>
      <c r="M580" s="379">
        <f>IF(ISBLANK(INDEX('Policy Characteristics'!G:G,MATCH($C580,'Policy Characteristics'!$C:$C,0))),"",INDEX('Policy Characteristics'!G:G,MATCH($C580,'Policy Characteristics'!$C:$C,0)))</f>
        <v>1</v>
      </c>
      <c r="N580" s="379">
        <f>IF(ISBLANK(INDEX('Policy Characteristics'!H:H,MATCH($C580,'Policy Characteristics'!$C:$C,0))),"",INDEX('Policy Characteristics'!H:H,MATCH($C580,'Policy Characteristics'!$C:$C,0)))</f>
        <v>0.01</v>
      </c>
      <c r="O580" s="357" t="str">
        <f>IF(ISBLANK(INDEX('Policy Characteristics'!I:I,MATCH($C580,'Policy Characteristics'!$C:$C,0))),"",INDEX('Policy Characteristics'!I:I,MATCH($C580,'Policy Characteristics'!$C:$C,0)))</f>
        <v>% of fuel shifted</v>
      </c>
      <c r="P580" s="357" t="str">
        <f>IF(ISBLANK(INDEX('Policy Characteristics'!J:J,MATCH($C580,'Policy Characteristics'!$C:$C,0))),"",INDEX('Policy Characteristics'!J:J,MATCH($C580,'Policy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0" s="357" t="str">
        <f>IF(ISBLANK(INDEX('Policy Characteristics'!K:K,MATCH($C580,'Policy Characteristics'!$C:$C,0))),"",INDEX('Policy Characteristics'!K:K,MATCH($C580,'Policy Characteristics'!$C:$C,0)))</f>
        <v>industry-ag-main.html#fuel-switching</v>
      </c>
      <c r="R580" s="357" t="str">
        <f>IF(ISBLANK(INDEX('Policy Characteristics'!L:L,MATCH($C580,'Policy Characteristics'!$C:$C,0))),"",INDEX('Policy Characteristics'!L:L,MATCH($C580,'Policy Characteristics'!$C:$C,0)))</f>
        <v>industry-elec-and-hydrogen.html</v>
      </c>
    </row>
    <row r="581" spans="1:18" x14ac:dyDescent="0.35">
      <c r="A581" s="357" t="str">
        <f>IF(ISBLANK(INDEX('Policy Characteristics'!A:A,MATCH($C581,'Policy Characteristics'!$C:$C,0))),"",INDEX('Policy Characteristics'!A:A,MATCH($C581,'Policy Characteristics'!$C:$C,0)))</f>
        <v>Industry</v>
      </c>
      <c r="B581" s="357" t="str">
        <f>IF(ISBLANK(INDEX('Policy Characteristics'!B:B,MATCH($C581,'Policy Characteristics'!$C:$C,0))),"",INDEX('Policy Characteristics'!B:B,MATCH($C581,'Policy Characteristics'!$C:$C,0)))</f>
        <v>Electrification + Hydrogen (Med &amp; High Temp)</v>
      </c>
      <c r="C581" s="361" t="str">
        <f t="shared" si="34"/>
        <v>Fraction of Med and High Temp Industrial Heat Shifted to Other Fuels</v>
      </c>
      <c r="D581" s="9" t="s">
        <v>3203</v>
      </c>
      <c r="E581" s="53" t="s">
        <v>2452</v>
      </c>
      <c r="F581" s="194" t="s">
        <v>3166</v>
      </c>
      <c r="G581" s="53" t="s">
        <v>3223</v>
      </c>
      <c r="H581" s="54">
        <v>1322</v>
      </c>
      <c r="I581" s="53" t="s">
        <v>45</v>
      </c>
      <c r="J581" s="359" t="str">
        <f>IF(ISBLANK(INDEX('Policy Characteristics'!D:D,MATCH($C581,'Policy Characteristics'!$C:$C,0))),"",INDEX('Policy Characteristics'!D:D,MATCH($C581,'Policy Characteristics'!$C:$C,0)))</f>
        <v>Electrification + Hydrogen</v>
      </c>
      <c r="K581" s="357" t="str">
        <f>IF(ISBLANK(INDEX('Policy Characteristics'!E:E,MATCH($C581,'Policy Characteristics'!$C:$C,0))),"",INDEX('Policy Characteristics'!E:E,MATCH($C581,'Policy Characteristics'!$C:$C,0)))</f>
        <v>indst med and high temp fuel type shifting</v>
      </c>
      <c r="L581" s="379">
        <f>IF(ISBLANK(INDEX('Policy Characteristics'!F:F,MATCH($C581,'Policy Characteristics'!$C:$C,0))),"",INDEX('Policy Characteristics'!F:F,MATCH($C581,'Policy Characteristics'!$C:$C,0)))</f>
        <v>0</v>
      </c>
      <c r="M581" s="379">
        <f>IF(ISBLANK(INDEX('Policy Characteristics'!G:G,MATCH($C581,'Policy Characteristics'!$C:$C,0))),"",INDEX('Policy Characteristics'!G:G,MATCH($C581,'Policy Characteristics'!$C:$C,0)))</f>
        <v>1</v>
      </c>
      <c r="N581" s="379">
        <f>IF(ISBLANK(INDEX('Policy Characteristics'!H:H,MATCH($C581,'Policy Characteristics'!$C:$C,0))),"",INDEX('Policy Characteristics'!H:H,MATCH($C581,'Policy Characteristics'!$C:$C,0)))</f>
        <v>0.01</v>
      </c>
      <c r="O581" s="357" t="str">
        <f>IF(ISBLANK(INDEX('Policy Characteristics'!I:I,MATCH($C581,'Policy Characteristics'!$C:$C,0))),"",INDEX('Policy Characteristics'!I:I,MATCH($C581,'Policy Characteristics'!$C:$C,0)))</f>
        <v>% of fuel shifted</v>
      </c>
      <c r="P581" s="357" t="str">
        <f>IF(ISBLANK(INDEX('Policy Characteristics'!J:J,MATCH($C581,'Policy Characteristics'!$C:$C,0))),"",INDEX('Policy Characteristics'!J:J,MATCH($C581,'Policy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1" s="357" t="str">
        <f>IF(ISBLANK(INDEX('Policy Characteristics'!K:K,MATCH($C581,'Policy Characteristics'!$C:$C,0))),"",INDEX('Policy Characteristics'!K:K,MATCH($C581,'Policy Characteristics'!$C:$C,0)))</f>
        <v>industry-ag-main.html#fuel-switching</v>
      </c>
      <c r="R581" s="357" t="str">
        <f>IF(ISBLANK(INDEX('Policy Characteristics'!L:L,MATCH($C581,'Policy Characteristics'!$C:$C,0))),"",INDEX('Policy Characteristics'!L:L,MATCH($C581,'Policy Characteristics'!$C:$C,0)))</f>
        <v>industry-elec-and-hydrogen.html</v>
      </c>
    </row>
    <row r="582" spans="1:18" x14ac:dyDescent="0.35">
      <c r="A582" s="357" t="str">
        <f>IF(ISBLANK(INDEX('Policy Characteristics'!A:A,MATCH($C582,'Policy Characteristics'!$C:$C,0))),"",INDEX('Policy Characteristics'!A:A,MATCH($C582,'Policy Characteristics'!$C:$C,0)))</f>
        <v>Industry</v>
      </c>
      <c r="B582" s="357" t="str">
        <f>IF(ISBLANK(INDEX('Policy Characteristics'!B:B,MATCH($C582,'Policy Characteristics'!$C:$C,0))),"",INDEX('Policy Characteristics'!B:B,MATCH($C582,'Policy Characteristics'!$C:$C,0)))</f>
        <v>Electrification + Hydrogen (Med &amp; High Temp)</v>
      </c>
      <c r="C582" s="361" t="str">
        <f t="shared" si="34"/>
        <v>Fraction of Med and High Temp Industrial Heat Shifted to Other Fuels</v>
      </c>
      <c r="D582" s="9" t="s">
        <v>3203</v>
      </c>
      <c r="E582" s="53" t="s">
        <v>2453</v>
      </c>
      <c r="F582" s="194" t="s">
        <v>3166</v>
      </c>
      <c r="G582" s="53" t="s">
        <v>3224</v>
      </c>
      <c r="H582" s="54">
        <v>1323</v>
      </c>
      <c r="I582" s="53" t="s">
        <v>45</v>
      </c>
      <c r="J582" s="359" t="str">
        <f>IF(ISBLANK(INDEX('Policy Characteristics'!D:D,MATCH($C582,'Policy Characteristics'!$C:$C,0))),"",INDEX('Policy Characteristics'!D:D,MATCH($C582,'Policy Characteristics'!$C:$C,0)))</f>
        <v>Electrification + Hydrogen</v>
      </c>
      <c r="K582" s="357" t="str">
        <f>IF(ISBLANK(INDEX('Policy Characteristics'!E:E,MATCH($C582,'Policy Characteristics'!$C:$C,0))),"",INDEX('Policy Characteristics'!E:E,MATCH($C582,'Policy Characteristics'!$C:$C,0)))</f>
        <v>indst med and high temp fuel type shifting</v>
      </c>
      <c r="L582" s="379">
        <f>IF(ISBLANK(INDEX('Policy Characteristics'!F:F,MATCH($C582,'Policy Characteristics'!$C:$C,0))),"",INDEX('Policy Characteristics'!F:F,MATCH($C582,'Policy Characteristics'!$C:$C,0)))</f>
        <v>0</v>
      </c>
      <c r="M582" s="379">
        <f>IF(ISBLANK(INDEX('Policy Characteristics'!G:G,MATCH($C582,'Policy Characteristics'!$C:$C,0))),"",INDEX('Policy Characteristics'!G:G,MATCH($C582,'Policy Characteristics'!$C:$C,0)))</f>
        <v>1</v>
      </c>
      <c r="N582" s="379">
        <f>IF(ISBLANK(INDEX('Policy Characteristics'!H:H,MATCH($C582,'Policy Characteristics'!$C:$C,0))),"",INDEX('Policy Characteristics'!H:H,MATCH($C582,'Policy Characteristics'!$C:$C,0)))</f>
        <v>0.01</v>
      </c>
      <c r="O582" s="357" t="str">
        <f>IF(ISBLANK(INDEX('Policy Characteristics'!I:I,MATCH($C582,'Policy Characteristics'!$C:$C,0))),"",INDEX('Policy Characteristics'!I:I,MATCH($C582,'Policy Characteristics'!$C:$C,0)))</f>
        <v>% of fuel shifted</v>
      </c>
      <c r="P582" s="357" t="str">
        <f>IF(ISBLANK(INDEX('Policy Characteristics'!J:J,MATCH($C582,'Policy Characteristics'!$C:$C,0))),"",INDEX('Policy Characteristics'!J:J,MATCH($C582,'Policy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2" s="357" t="str">
        <f>IF(ISBLANK(INDEX('Policy Characteristics'!K:K,MATCH($C582,'Policy Characteristics'!$C:$C,0))),"",INDEX('Policy Characteristics'!K:K,MATCH($C582,'Policy Characteristics'!$C:$C,0)))</f>
        <v>industry-ag-main.html#fuel-switching</v>
      </c>
      <c r="R582" s="357" t="str">
        <f>IF(ISBLANK(INDEX('Policy Characteristics'!L:L,MATCH($C582,'Policy Characteristics'!$C:$C,0))),"",INDEX('Policy Characteristics'!L:L,MATCH($C582,'Policy Characteristics'!$C:$C,0)))</f>
        <v>industry-elec-and-hydrogen.html</v>
      </c>
    </row>
    <row r="583" spans="1:18" x14ac:dyDescent="0.35">
      <c r="A583" s="357" t="str">
        <f>IF(ISBLANK(INDEX('Policy Characteristics'!A:A,MATCH($C583,'Policy Characteristics'!$C:$C,0))),"",INDEX('Policy Characteristics'!A:A,MATCH($C583,'Policy Characteristics'!$C:$C,0)))</f>
        <v>Industry</v>
      </c>
      <c r="B583" s="357" t="str">
        <f>IF(ISBLANK(INDEX('Policy Characteristics'!B:B,MATCH($C583,'Policy Characteristics'!$C:$C,0))),"",INDEX('Policy Characteristics'!B:B,MATCH($C583,'Policy Characteristics'!$C:$C,0)))</f>
        <v>Electrification + Hydrogen (Med &amp; High Temp)</v>
      </c>
      <c r="C583" s="361" t="str">
        <f t="shared" si="34"/>
        <v>Fraction of Med and High Temp Industrial Heat Shifted to Other Fuels</v>
      </c>
      <c r="D583" s="9" t="s">
        <v>3203</v>
      </c>
      <c r="E583" s="53" t="s">
        <v>2799</v>
      </c>
      <c r="F583" s="194" t="s">
        <v>3166</v>
      </c>
      <c r="G583" s="53" t="s">
        <v>3225</v>
      </c>
      <c r="H583" s="54">
        <v>1324</v>
      </c>
      <c r="I583" s="53" t="s">
        <v>45</v>
      </c>
      <c r="J583" s="359" t="str">
        <f>IF(ISBLANK(INDEX('Policy Characteristics'!D:D,MATCH($C583,'Policy Characteristics'!$C:$C,0))),"",INDEX('Policy Characteristics'!D:D,MATCH($C583,'Policy Characteristics'!$C:$C,0)))</f>
        <v>Electrification + Hydrogen</v>
      </c>
      <c r="K583" s="357" t="str">
        <f>IF(ISBLANK(INDEX('Policy Characteristics'!E:E,MATCH($C583,'Policy Characteristics'!$C:$C,0))),"",INDEX('Policy Characteristics'!E:E,MATCH($C583,'Policy Characteristics'!$C:$C,0)))</f>
        <v>indst med and high temp fuel type shifting</v>
      </c>
      <c r="L583" s="379">
        <f>IF(ISBLANK(INDEX('Policy Characteristics'!F:F,MATCH($C583,'Policy Characteristics'!$C:$C,0))),"",INDEX('Policy Characteristics'!F:F,MATCH($C583,'Policy Characteristics'!$C:$C,0)))</f>
        <v>0</v>
      </c>
      <c r="M583" s="379">
        <f>IF(ISBLANK(INDEX('Policy Characteristics'!G:G,MATCH($C583,'Policy Characteristics'!$C:$C,0))),"",INDEX('Policy Characteristics'!G:G,MATCH($C583,'Policy Characteristics'!$C:$C,0)))</f>
        <v>1</v>
      </c>
      <c r="N583" s="379">
        <f>IF(ISBLANK(INDEX('Policy Characteristics'!H:H,MATCH($C583,'Policy Characteristics'!$C:$C,0))),"",INDEX('Policy Characteristics'!H:H,MATCH($C583,'Policy Characteristics'!$C:$C,0)))</f>
        <v>0.01</v>
      </c>
      <c r="O583" s="357" t="str">
        <f>IF(ISBLANK(INDEX('Policy Characteristics'!I:I,MATCH($C583,'Policy Characteristics'!$C:$C,0))),"",INDEX('Policy Characteristics'!I:I,MATCH($C583,'Policy Characteristics'!$C:$C,0)))</f>
        <v>% of fuel shifted</v>
      </c>
      <c r="P583" s="357" t="str">
        <f>IF(ISBLANK(INDEX('Policy Characteristics'!J:J,MATCH($C583,'Policy Characteristics'!$C:$C,0))),"",INDEX('Policy Characteristics'!J:J,MATCH($C583,'Policy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3" s="357" t="str">
        <f>IF(ISBLANK(INDEX('Policy Characteristics'!K:K,MATCH($C583,'Policy Characteristics'!$C:$C,0))),"",INDEX('Policy Characteristics'!K:K,MATCH($C583,'Policy Characteristics'!$C:$C,0)))</f>
        <v>industry-ag-main.html#fuel-switching</v>
      </c>
      <c r="R583" s="357" t="str">
        <f>IF(ISBLANK(INDEX('Policy Characteristics'!L:L,MATCH($C583,'Policy Characteristics'!$C:$C,0))),"",INDEX('Policy Characteristics'!L:L,MATCH($C583,'Policy Characteristics'!$C:$C,0)))</f>
        <v>industry-elec-and-hydrogen.html</v>
      </c>
    </row>
    <row r="584" spans="1:18" x14ac:dyDescent="0.35">
      <c r="A584" s="357" t="str">
        <f>IF(ISBLANK(INDEX('Policy Characteristics'!A:A,MATCH($C584,'Policy Characteristics'!$C:$C,0))),"",INDEX('Policy Characteristics'!A:A,MATCH($C584,'Policy Characteristics'!$C:$C,0)))</f>
        <v>Industry</v>
      </c>
      <c r="B584" s="357" t="str">
        <f>IF(ISBLANK(INDEX('Policy Characteristics'!B:B,MATCH($C584,'Policy Characteristics'!$C:$C,0))),"",INDEX('Policy Characteristics'!B:B,MATCH($C584,'Policy Characteristics'!$C:$C,0)))</f>
        <v>Electrification + Hydrogen (Med &amp; High Temp)</v>
      </c>
      <c r="C584" s="361" t="str">
        <f t="shared" si="34"/>
        <v>Fraction of Med and High Temp Industrial Heat Shifted to Other Fuels</v>
      </c>
      <c r="D584" s="9" t="s">
        <v>3203</v>
      </c>
      <c r="E584" s="53" t="s">
        <v>2800</v>
      </c>
      <c r="F584" s="194" t="s">
        <v>3166</v>
      </c>
      <c r="G584" s="53" t="s">
        <v>3226</v>
      </c>
      <c r="H584" s="54">
        <v>1325</v>
      </c>
      <c r="I584" s="53" t="s">
        <v>45</v>
      </c>
      <c r="J584" s="359" t="str">
        <f>IF(ISBLANK(INDEX('Policy Characteristics'!D:D,MATCH($C584,'Policy Characteristics'!$C:$C,0))),"",INDEX('Policy Characteristics'!D:D,MATCH($C584,'Policy Characteristics'!$C:$C,0)))</f>
        <v>Electrification + Hydrogen</v>
      </c>
      <c r="K584" s="357" t="str">
        <f>IF(ISBLANK(INDEX('Policy Characteristics'!E:E,MATCH($C584,'Policy Characteristics'!$C:$C,0))),"",INDEX('Policy Characteristics'!E:E,MATCH($C584,'Policy Characteristics'!$C:$C,0)))</f>
        <v>indst med and high temp fuel type shifting</v>
      </c>
      <c r="L584" s="379">
        <f>IF(ISBLANK(INDEX('Policy Characteristics'!F:F,MATCH($C584,'Policy Characteristics'!$C:$C,0))),"",INDEX('Policy Characteristics'!F:F,MATCH($C584,'Policy Characteristics'!$C:$C,0)))</f>
        <v>0</v>
      </c>
      <c r="M584" s="379">
        <f>IF(ISBLANK(INDEX('Policy Characteristics'!G:G,MATCH($C584,'Policy Characteristics'!$C:$C,0))),"",INDEX('Policy Characteristics'!G:G,MATCH($C584,'Policy Characteristics'!$C:$C,0)))</f>
        <v>1</v>
      </c>
      <c r="N584" s="379">
        <f>IF(ISBLANK(INDEX('Policy Characteristics'!H:H,MATCH($C584,'Policy Characteristics'!$C:$C,0))),"",INDEX('Policy Characteristics'!H:H,MATCH($C584,'Policy Characteristics'!$C:$C,0)))</f>
        <v>0.01</v>
      </c>
      <c r="O584" s="357" t="str">
        <f>IF(ISBLANK(INDEX('Policy Characteristics'!I:I,MATCH($C584,'Policy Characteristics'!$C:$C,0))),"",INDEX('Policy Characteristics'!I:I,MATCH($C584,'Policy Characteristics'!$C:$C,0)))</f>
        <v>% of fuel shifted</v>
      </c>
      <c r="P584" s="357" t="str">
        <f>IF(ISBLANK(INDEX('Policy Characteristics'!J:J,MATCH($C584,'Policy Characteristics'!$C:$C,0))),"",INDEX('Policy Characteristics'!J:J,MATCH($C584,'Policy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4" s="357" t="str">
        <f>IF(ISBLANK(INDEX('Policy Characteristics'!K:K,MATCH($C584,'Policy Characteristics'!$C:$C,0))),"",INDEX('Policy Characteristics'!K:K,MATCH($C584,'Policy Characteristics'!$C:$C,0)))</f>
        <v>industry-ag-main.html#fuel-switching</v>
      </c>
      <c r="R584" s="357" t="str">
        <f>IF(ISBLANK(INDEX('Policy Characteristics'!L:L,MATCH($C584,'Policy Characteristics'!$C:$C,0))),"",INDEX('Policy Characteristics'!L:L,MATCH($C584,'Policy Characteristics'!$C:$C,0)))</f>
        <v>industry-elec-and-hydrogen.html</v>
      </c>
    </row>
    <row r="585" spans="1:18" x14ac:dyDescent="0.35">
      <c r="A585" s="357" t="str">
        <f>IF(ISBLANK(INDEX('Policy Characteristics'!A:A,MATCH($C585,'Policy Characteristics'!$C:$C,0))),"",INDEX('Policy Characteristics'!A:A,MATCH($C585,'Policy Characteristics'!$C:$C,0)))</f>
        <v>Industry</v>
      </c>
      <c r="B585" s="357" t="str">
        <f>IF(ISBLANK(INDEX('Policy Characteristics'!B:B,MATCH($C585,'Policy Characteristics'!$C:$C,0))),"",INDEX('Policy Characteristics'!B:B,MATCH($C585,'Policy Characteristics'!$C:$C,0)))</f>
        <v>Electrification + Hydrogen (Med &amp; High Temp)</v>
      </c>
      <c r="C585" s="361" t="str">
        <f t="shared" si="34"/>
        <v>Fraction of Med and High Temp Industrial Heat Shifted to Other Fuels</v>
      </c>
      <c r="D585" s="9" t="s">
        <v>3203</v>
      </c>
      <c r="E585" s="53" t="s">
        <v>2801</v>
      </c>
      <c r="F585" s="194" t="s">
        <v>3166</v>
      </c>
      <c r="G585" s="53" t="s">
        <v>3227</v>
      </c>
      <c r="H585" s="54">
        <v>1326</v>
      </c>
      <c r="I585" s="53" t="s">
        <v>45</v>
      </c>
      <c r="J585" s="359" t="str">
        <f>IF(ISBLANK(INDEX('Policy Characteristics'!D:D,MATCH($C585,'Policy Characteristics'!$C:$C,0))),"",INDEX('Policy Characteristics'!D:D,MATCH($C585,'Policy Characteristics'!$C:$C,0)))</f>
        <v>Electrification + Hydrogen</v>
      </c>
      <c r="K585" s="357" t="str">
        <f>IF(ISBLANK(INDEX('Policy Characteristics'!E:E,MATCH($C585,'Policy Characteristics'!$C:$C,0))),"",INDEX('Policy Characteristics'!E:E,MATCH($C585,'Policy Characteristics'!$C:$C,0)))</f>
        <v>indst med and high temp fuel type shifting</v>
      </c>
      <c r="L585" s="379">
        <f>IF(ISBLANK(INDEX('Policy Characteristics'!F:F,MATCH($C585,'Policy Characteristics'!$C:$C,0))),"",INDEX('Policy Characteristics'!F:F,MATCH($C585,'Policy Characteristics'!$C:$C,0)))</f>
        <v>0</v>
      </c>
      <c r="M585" s="379">
        <f>IF(ISBLANK(INDEX('Policy Characteristics'!G:G,MATCH($C585,'Policy Characteristics'!$C:$C,0))),"",INDEX('Policy Characteristics'!G:G,MATCH($C585,'Policy Characteristics'!$C:$C,0)))</f>
        <v>1</v>
      </c>
      <c r="N585" s="379">
        <f>IF(ISBLANK(INDEX('Policy Characteristics'!H:H,MATCH($C585,'Policy Characteristics'!$C:$C,0))),"",INDEX('Policy Characteristics'!H:H,MATCH($C585,'Policy Characteristics'!$C:$C,0)))</f>
        <v>0.01</v>
      </c>
      <c r="O585" s="357" t="str">
        <f>IF(ISBLANK(INDEX('Policy Characteristics'!I:I,MATCH($C585,'Policy Characteristics'!$C:$C,0))),"",INDEX('Policy Characteristics'!I:I,MATCH($C585,'Policy Characteristics'!$C:$C,0)))</f>
        <v>% of fuel shifted</v>
      </c>
      <c r="P585" s="357" t="str">
        <f>IF(ISBLANK(INDEX('Policy Characteristics'!J:J,MATCH($C585,'Policy Characteristics'!$C:$C,0))),"",INDEX('Policy Characteristics'!J:J,MATCH($C585,'Policy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5" s="357" t="str">
        <f>IF(ISBLANK(INDEX('Policy Characteristics'!K:K,MATCH($C585,'Policy Characteristics'!$C:$C,0))),"",INDEX('Policy Characteristics'!K:K,MATCH($C585,'Policy Characteristics'!$C:$C,0)))</f>
        <v>industry-ag-main.html#fuel-switching</v>
      </c>
      <c r="R585" s="357" t="str">
        <f>IF(ISBLANK(INDEX('Policy Characteristics'!L:L,MATCH($C585,'Policy Characteristics'!$C:$C,0))),"",INDEX('Policy Characteristics'!L:L,MATCH($C585,'Policy Characteristics'!$C:$C,0)))</f>
        <v>industry-elec-and-hydrogen.html</v>
      </c>
    </row>
    <row r="586" spans="1:18" x14ac:dyDescent="0.35">
      <c r="A586" s="357" t="str">
        <f>IF(ISBLANK(INDEX('Policy Characteristics'!A:A,MATCH($C586,'Policy Characteristics'!$C:$C,0))),"",INDEX('Policy Characteristics'!A:A,MATCH($C586,'Policy Characteristics'!$C:$C,0)))</f>
        <v>Industry</v>
      </c>
      <c r="B586" s="357" t="str">
        <f>IF(ISBLANK(INDEX('Policy Characteristics'!B:B,MATCH($C586,'Policy Characteristics'!$C:$C,0))),"",INDEX('Policy Characteristics'!B:B,MATCH($C586,'Policy Characteristics'!$C:$C,0)))</f>
        <v>Electrification + Hydrogen (Med &amp; High Temp)</v>
      </c>
      <c r="C586" s="361" t="str">
        <f t="shared" si="34"/>
        <v>Fraction of Med and High Temp Industrial Heat Shifted to Other Fuels</v>
      </c>
      <c r="D586" s="9" t="s">
        <v>3203</v>
      </c>
      <c r="E586" s="53" t="s">
        <v>2798</v>
      </c>
      <c r="F586" s="194" t="s">
        <v>3166</v>
      </c>
      <c r="G586" s="53" t="s">
        <v>3228</v>
      </c>
      <c r="H586" s="54">
        <v>1327</v>
      </c>
      <c r="I586" s="53" t="s">
        <v>44</v>
      </c>
      <c r="J586" s="359" t="str">
        <f>IF(ISBLANK(INDEX('Policy Characteristics'!D:D,MATCH($C586,'Policy Characteristics'!$C:$C,0))),"",INDEX('Policy Characteristics'!D:D,MATCH($C586,'Policy Characteristics'!$C:$C,0)))</f>
        <v>Electrification + Hydrogen</v>
      </c>
      <c r="K586" s="357" t="str">
        <f>IF(ISBLANK(INDEX('Policy Characteristics'!E:E,MATCH($C586,'Policy Characteristics'!$C:$C,0))),"",INDEX('Policy Characteristics'!E:E,MATCH($C586,'Policy Characteristics'!$C:$C,0)))</f>
        <v>indst med and high temp fuel type shifting</v>
      </c>
      <c r="L586" s="379">
        <f>IF(ISBLANK(INDEX('Policy Characteristics'!F:F,MATCH($C586,'Policy Characteristics'!$C:$C,0))),"",INDEX('Policy Characteristics'!F:F,MATCH($C586,'Policy Characteristics'!$C:$C,0)))</f>
        <v>0</v>
      </c>
      <c r="M586" s="379">
        <f>IF(ISBLANK(INDEX('Policy Characteristics'!G:G,MATCH($C586,'Policy Characteristics'!$C:$C,0))),"",INDEX('Policy Characteristics'!G:G,MATCH($C586,'Policy Characteristics'!$C:$C,0)))</f>
        <v>1</v>
      </c>
      <c r="N586" s="379">
        <f>IF(ISBLANK(INDEX('Policy Characteristics'!H:H,MATCH($C586,'Policy Characteristics'!$C:$C,0))),"",INDEX('Policy Characteristics'!H:H,MATCH($C586,'Policy Characteristics'!$C:$C,0)))</f>
        <v>0.01</v>
      </c>
      <c r="O586" s="357" t="str">
        <f>IF(ISBLANK(INDEX('Policy Characteristics'!I:I,MATCH($C586,'Policy Characteristics'!$C:$C,0))),"",INDEX('Policy Characteristics'!I:I,MATCH($C586,'Policy Characteristics'!$C:$C,0)))</f>
        <v>% of fuel shifted</v>
      </c>
      <c r="P586" s="357" t="str">
        <f>IF(ISBLANK(INDEX('Policy Characteristics'!J:J,MATCH($C586,'Policy Characteristics'!$C:$C,0))),"",INDEX('Policy Characteristics'!J:J,MATCH($C586,'Policy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6" s="357" t="str">
        <f>IF(ISBLANK(INDEX('Policy Characteristics'!K:K,MATCH($C586,'Policy Characteristics'!$C:$C,0))),"",INDEX('Policy Characteristics'!K:K,MATCH($C586,'Policy Characteristics'!$C:$C,0)))</f>
        <v>industry-ag-main.html#fuel-switching</v>
      </c>
      <c r="R586" s="357" t="str">
        <f>IF(ISBLANK(INDEX('Policy Characteristics'!L:L,MATCH($C586,'Policy Characteristics'!$C:$C,0))),"",INDEX('Policy Characteristics'!L:L,MATCH($C586,'Policy Characteristics'!$C:$C,0)))</f>
        <v>industry-elec-and-hydrogen.html</v>
      </c>
    </row>
    <row r="587" spans="1:18" x14ac:dyDescent="0.35">
      <c r="A587" s="357" t="str">
        <f>IF(ISBLANK(INDEX('Policy Characteristics'!A:A,MATCH($C587,'Policy Characteristics'!$C:$C,0))),"",INDEX('Policy Characteristics'!A:A,MATCH($C587,'Policy Characteristics'!$C:$C,0)))</f>
        <v>Industry</v>
      </c>
      <c r="B587" s="357" t="str">
        <f>IF(ISBLANK(INDEX('Policy Characteristics'!B:B,MATCH($C587,'Policy Characteristics'!$C:$C,0))),"",INDEX('Policy Characteristics'!B:B,MATCH($C587,'Policy Characteristics'!$C:$C,0)))</f>
        <v>Electrification + Hydrogen (Med &amp; High Temp)</v>
      </c>
      <c r="C587" s="361" t="str">
        <f t="shared" si="34"/>
        <v>Fraction of Med and High Temp Industrial Heat Shifted to Other Fuels</v>
      </c>
      <c r="D587" s="9" t="s">
        <v>3204</v>
      </c>
      <c r="E587" s="53" t="s">
        <v>2448</v>
      </c>
      <c r="F587" s="194" t="s">
        <v>3167</v>
      </c>
      <c r="G587" s="53" t="s">
        <v>3219</v>
      </c>
      <c r="H587" s="54">
        <v>1328</v>
      </c>
      <c r="I587" s="53" t="s">
        <v>44</v>
      </c>
      <c r="J587" s="359" t="str">
        <f>IF(ISBLANK(INDEX('Policy Characteristics'!D:D,MATCH($C587,'Policy Characteristics'!$C:$C,0))),"",INDEX('Policy Characteristics'!D:D,MATCH($C587,'Policy Characteristics'!$C:$C,0)))</f>
        <v>Electrification + Hydrogen</v>
      </c>
      <c r="K587" s="357" t="str">
        <f>IF(ISBLANK(INDEX('Policy Characteristics'!E:E,MATCH($C587,'Policy Characteristics'!$C:$C,0))),"",INDEX('Policy Characteristics'!E:E,MATCH($C587,'Policy Characteristics'!$C:$C,0)))</f>
        <v>indst med and high temp fuel type shifting</v>
      </c>
      <c r="L587" s="379">
        <f>IF(ISBLANK(INDEX('Policy Characteristics'!F:F,MATCH($C587,'Policy Characteristics'!$C:$C,0))),"",INDEX('Policy Characteristics'!F:F,MATCH($C587,'Policy Characteristics'!$C:$C,0)))</f>
        <v>0</v>
      </c>
      <c r="M587" s="379">
        <f>IF(ISBLANK(INDEX('Policy Characteristics'!G:G,MATCH($C587,'Policy Characteristics'!$C:$C,0))),"",INDEX('Policy Characteristics'!G:G,MATCH($C587,'Policy Characteristics'!$C:$C,0)))</f>
        <v>1</v>
      </c>
      <c r="N587" s="379">
        <f>IF(ISBLANK(INDEX('Policy Characteristics'!H:H,MATCH($C587,'Policy Characteristics'!$C:$C,0))),"",INDEX('Policy Characteristics'!H:H,MATCH($C587,'Policy Characteristics'!$C:$C,0)))</f>
        <v>0.01</v>
      </c>
      <c r="O587" s="357" t="str">
        <f>IF(ISBLANK(INDEX('Policy Characteristics'!I:I,MATCH($C587,'Policy Characteristics'!$C:$C,0))),"",INDEX('Policy Characteristics'!I:I,MATCH($C587,'Policy Characteristics'!$C:$C,0)))</f>
        <v>% of fuel shifted</v>
      </c>
      <c r="P587" s="357" t="str">
        <f>IF(ISBLANK(INDEX('Policy Characteristics'!J:J,MATCH($C587,'Policy Characteristics'!$C:$C,0))),"",INDEX('Policy Characteristics'!J:J,MATCH($C587,'Policy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7" s="357" t="str">
        <f>IF(ISBLANK(INDEX('Policy Characteristics'!K:K,MATCH($C587,'Policy Characteristics'!$C:$C,0))),"",INDEX('Policy Characteristics'!K:K,MATCH($C587,'Policy Characteristics'!$C:$C,0)))</f>
        <v>industry-ag-main.html#fuel-switching</v>
      </c>
      <c r="R587" s="357" t="str">
        <f>IF(ISBLANK(INDEX('Policy Characteristics'!L:L,MATCH($C587,'Policy Characteristics'!$C:$C,0))),"",INDEX('Policy Characteristics'!L:L,MATCH($C587,'Policy Characteristics'!$C:$C,0)))</f>
        <v>industry-elec-and-hydrogen.html</v>
      </c>
    </row>
    <row r="588" spans="1:18" x14ac:dyDescent="0.35">
      <c r="A588" s="357" t="str">
        <f>IF(ISBLANK(INDEX('Policy Characteristics'!A:A,MATCH($C588,'Policy Characteristics'!$C:$C,0))),"",INDEX('Policy Characteristics'!A:A,MATCH($C588,'Policy Characteristics'!$C:$C,0)))</f>
        <v>Industry</v>
      </c>
      <c r="B588" s="357" t="str">
        <f>IF(ISBLANK(INDEX('Policy Characteristics'!B:B,MATCH($C588,'Policy Characteristics'!$C:$C,0))),"",INDEX('Policy Characteristics'!B:B,MATCH($C588,'Policy Characteristics'!$C:$C,0)))</f>
        <v>Electrification + Hydrogen (Med &amp; High Temp)</v>
      </c>
      <c r="C588" s="361" t="str">
        <f t="shared" si="34"/>
        <v>Fraction of Med and High Temp Industrial Heat Shifted to Other Fuels</v>
      </c>
      <c r="D588" s="9" t="s">
        <v>3204</v>
      </c>
      <c r="E588" s="53" t="s">
        <v>2449</v>
      </c>
      <c r="F588" s="194" t="s">
        <v>3167</v>
      </c>
      <c r="G588" s="53" t="s">
        <v>3220</v>
      </c>
      <c r="H588" s="54">
        <v>1329</v>
      </c>
      <c r="I588" s="53" t="s">
        <v>45</v>
      </c>
      <c r="J588" s="359" t="str">
        <f>IF(ISBLANK(INDEX('Policy Characteristics'!D:D,MATCH($C588,'Policy Characteristics'!$C:$C,0))),"",INDEX('Policy Characteristics'!D:D,MATCH($C588,'Policy Characteristics'!$C:$C,0)))</f>
        <v>Electrification + Hydrogen</v>
      </c>
      <c r="K588" s="357" t="str">
        <f>IF(ISBLANK(INDEX('Policy Characteristics'!E:E,MATCH($C588,'Policy Characteristics'!$C:$C,0))),"",INDEX('Policy Characteristics'!E:E,MATCH($C588,'Policy Characteristics'!$C:$C,0)))</f>
        <v>indst med and high temp fuel type shifting</v>
      </c>
      <c r="L588" s="379">
        <f>IF(ISBLANK(INDEX('Policy Characteristics'!F:F,MATCH($C588,'Policy Characteristics'!$C:$C,0))),"",INDEX('Policy Characteristics'!F:F,MATCH($C588,'Policy Characteristics'!$C:$C,0)))</f>
        <v>0</v>
      </c>
      <c r="M588" s="379">
        <f>IF(ISBLANK(INDEX('Policy Characteristics'!G:G,MATCH($C588,'Policy Characteristics'!$C:$C,0))),"",INDEX('Policy Characteristics'!G:G,MATCH($C588,'Policy Characteristics'!$C:$C,0)))</f>
        <v>1</v>
      </c>
      <c r="N588" s="379">
        <f>IF(ISBLANK(INDEX('Policy Characteristics'!H:H,MATCH($C588,'Policy Characteristics'!$C:$C,0))),"",INDEX('Policy Characteristics'!H:H,MATCH($C588,'Policy Characteristics'!$C:$C,0)))</f>
        <v>0.01</v>
      </c>
      <c r="O588" s="357" t="str">
        <f>IF(ISBLANK(INDEX('Policy Characteristics'!I:I,MATCH($C588,'Policy Characteristics'!$C:$C,0))),"",INDEX('Policy Characteristics'!I:I,MATCH($C588,'Policy Characteristics'!$C:$C,0)))</f>
        <v>% of fuel shifted</v>
      </c>
      <c r="P588" s="357" t="str">
        <f>IF(ISBLANK(INDEX('Policy Characteristics'!J:J,MATCH($C588,'Policy Characteristics'!$C:$C,0))),"",INDEX('Policy Characteristics'!J:J,MATCH($C588,'Policy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8" s="357" t="str">
        <f>IF(ISBLANK(INDEX('Policy Characteristics'!K:K,MATCH($C588,'Policy Characteristics'!$C:$C,0))),"",INDEX('Policy Characteristics'!K:K,MATCH($C588,'Policy Characteristics'!$C:$C,0)))</f>
        <v>industry-ag-main.html#fuel-switching</v>
      </c>
      <c r="R588" s="357" t="str">
        <f>IF(ISBLANK(INDEX('Policy Characteristics'!L:L,MATCH($C588,'Policy Characteristics'!$C:$C,0))),"",INDEX('Policy Characteristics'!L:L,MATCH($C588,'Policy Characteristics'!$C:$C,0)))</f>
        <v>industry-elec-and-hydrogen.html</v>
      </c>
    </row>
    <row r="589" spans="1:18" x14ac:dyDescent="0.35">
      <c r="A589" s="357" t="str">
        <f>IF(ISBLANK(INDEX('Policy Characteristics'!A:A,MATCH($C589,'Policy Characteristics'!$C:$C,0))),"",INDEX('Policy Characteristics'!A:A,MATCH($C589,'Policy Characteristics'!$C:$C,0)))</f>
        <v>Industry</v>
      </c>
      <c r="B589" s="357" t="str">
        <f>IF(ISBLANK(INDEX('Policy Characteristics'!B:B,MATCH($C589,'Policy Characteristics'!$C:$C,0))),"",INDEX('Policy Characteristics'!B:B,MATCH($C589,'Policy Characteristics'!$C:$C,0)))</f>
        <v>Electrification + Hydrogen (Med &amp; High Temp)</v>
      </c>
      <c r="C589" s="361" t="str">
        <f t="shared" si="34"/>
        <v>Fraction of Med and High Temp Industrial Heat Shifted to Other Fuels</v>
      </c>
      <c r="D589" s="9" t="s">
        <v>3204</v>
      </c>
      <c r="E589" s="53" t="s">
        <v>2450</v>
      </c>
      <c r="F589" s="194" t="s">
        <v>3167</v>
      </c>
      <c r="G589" s="53" t="s">
        <v>3221</v>
      </c>
      <c r="H589" s="54">
        <v>1330</v>
      </c>
      <c r="I589" s="53" t="s">
        <v>45</v>
      </c>
      <c r="J589" s="359" t="str">
        <f>IF(ISBLANK(INDEX('Policy Characteristics'!D:D,MATCH($C589,'Policy Characteristics'!$C:$C,0))),"",INDEX('Policy Characteristics'!D:D,MATCH($C589,'Policy Characteristics'!$C:$C,0)))</f>
        <v>Electrification + Hydrogen</v>
      </c>
      <c r="K589" s="357" t="str">
        <f>IF(ISBLANK(INDEX('Policy Characteristics'!E:E,MATCH($C589,'Policy Characteristics'!$C:$C,0))),"",INDEX('Policy Characteristics'!E:E,MATCH($C589,'Policy Characteristics'!$C:$C,0)))</f>
        <v>indst med and high temp fuel type shifting</v>
      </c>
      <c r="L589" s="379">
        <f>IF(ISBLANK(INDEX('Policy Characteristics'!F:F,MATCH($C589,'Policy Characteristics'!$C:$C,0))),"",INDEX('Policy Characteristics'!F:F,MATCH($C589,'Policy Characteristics'!$C:$C,0)))</f>
        <v>0</v>
      </c>
      <c r="M589" s="379">
        <f>IF(ISBLANK(INDEX('Policy Characteristics'!G:G,MATCH($C589,'Policy Characteristics'!$C:$C,0))),"",INDEX('Policy Characteristics'!G:G,MATCH($C589,'Policy Characteristics'!$C:$C,0)))</f>
        <v>1</v>
      </c>
      <c r="N589" s="379">
        <f>IF(ISBLANK(INDEX('Policy Characteristics'!H:H,MATCH($C589,'Policy Characteristics'!$C:$C,0))),"",INDEX('Policy Characteristics'!H:H,MATCH($C589,'Policy Characteristics'!$C:$C,0)))</f>
        <v>0.01</v>
      </c>
      <c r="O589" s="357" t="str">
        <f>IF(ISBLANK(INDEX('Policy Characteristics'!I:I,MATCH($C589,'Policy Characteristics'!$C:$C,0))),"",INDEX('Policy Characteristics'!I:I,MATCH($C589,'Policy Characteristics'!$C:$C,0)))</f>
        <v>% of fuel shifted</v>
      </c>
      <c r="P589" s="357" t="str">
        <f>IF(ISBLANK(INDEX('Policy Characteristics'!J:J,MATCH($C589,'Policy Characteristics'!$C:$C,0))),"",INDEX('Policy Characteristics'!J:J,MATCH($C589,'Policy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9" s="357" t="str">
        <f>IF(ISBLANK(INDEX('Policy Characteristics'!K:K,MATCH($C589,'Policy Characteristics'!$C:$C,0))),"",INDEX('Policy Characteristics'!K:K,MATCH($C589,'Policy Characteristics'!$C:$C,0)))</f>
        <v>industry-ag-main.html#fuel-switching</v>
      </c>
      <c r="R589" s="357" t="str">
        <f>IF(ISBLANK(INDEX('Policy Characteristics'!L:L,MATCH($C589,'Policy Characteristics'!$C:$C,0))),"",INDEX('Policy Characteristics'!L:L,MATCH($C589,'Policy Characteristics'!$C:$C,0)))</f>
        <v>industry-elec-and-hydrogen.html</v>
      </c>
    </row>
    <row r="590" spans="1:18" x14ac:dyDescent="0.35">
      <c r="A590" s="357" t="str">
        <f>IF(ISBLANK(INDEX('Policy Characteristics'!A:A,MATCH($C590,'Policy Characteristics'!$C:$C,0))),"",INDEX('Policy Characteristics'!A:A,MATCH($C590,'Policy Characteristics'!$C:$C,0)))</f>
        <v>Industry</v>
      </c>
      <c r="B590" s="357" t="str">
        <f>IF(ISBLANK(INDEX('Policy Characteristics'!B:B,MATCH($C590,'Policy Characteristics'!$C:$C,0))),"",INDEX('Policy Characteristics'!B:B,MATCH($C590,'Policy Characteristics'!$C:$C,0)))</f>
        <v>Electrification + Hydrogen (Med &amp; High Temp)</v>
      </c>
      <c r="C590" s="361" t="str">
        <f t="shared" si="34"/>
        <v>Fraction of Med and High Temp Industrial Heat Shifted to Other Fuels</v>
      </c>
      <c r="D590" s="9" t="s">
        <v>3204</v>
      </c>
      <c r="E590" s="53" t="s">
        <v>2451</v>
      </c>
      <c r="F590" s="194" t="s">
        <v>3167</v>
      </c>
      <c r="G590" s="53" t="s">
        <v>3222</v>
      </c>
      <c r="H590" s="54">
        <v>1331</v>
      </c>
      <c r="I590" s="53" t="s">
        <v>45</v>
      </c>
      <c r="J590" s="359" t="str">
        <f>IF(ISBLANK(INDEX('Policy Characteristics'!D:D,MATCH($C590,'Policy Characteristics'!$C:$C,0))),"",INDEX('Policy Characteristics'!D:D,MATCH($C590,'Policy Characteristics'!$C:$C,0)))</f>
        <v>Electrification + Hydrogen</v>
      </c>
      <c r="K590" s="357" t="str">
        <f>IF(ISBLANK(INDEX('Policy Characteristics'!E:E,MATCH($C590,'Policy Characteristics'!$C:$C,0))),"",INDEX('Policy Characteristics'!E:E,MATCH($C590,'Policy Characteristics'!$C:$C,0)))</f>
        <v>indst med and high temp fuel type shifting</v>
      </c>
      <c r="L590" s="379">
        <f>IF(ISBLANK(INDEX('Policy Characteristics'!F:F,MATCH($C590,'Policy Characteristics'!$C:$C,0))),"",INDEX('Policy Characteristics'!F:F,MATCH($C590,'Policy Characteristics'!$C:$C,0)))</f>
        <v>0</v>
      </c>
      <c r="M590" s="379">
        <f>IF(ISBLANK(INDEX('Policy Characteristics'!G:G,MATCH($C590,'Policy Characteristics'!$C:$C,0))),"",INDEX('Policy Characteristics'!G:G,MATCH($C590,'Policy Characteristics'!$C:$C,0)))</f>
        <v>1</v>
      </c>
      <c r="N590" s="379">
        <f>IF(ISBLANK(INDEX('Policy Characteristics'!H:H,MATCH($C590,'Policy Characteristics'!$C:$C,0))),"",INDEX('Policy Characteristics'!H:H,MATCH($C590,'Policy Characteristics'!$C:$C,0)))</f>
        <v>0.01</v>
      </c>
      <c r="O590" s="357" t="str">
        <f>IF(ISBLANK(INDEX('Policy Characteristics'!I:I,MATCH($C590,'Policy Characteristics'!$C:$C,0))),"",INDEX('Policy Characteristics'!I:I,MATCH($C590,'Policy Characteristics'!$C:$C,0)))</f>
        <v>% of fuel shifted</v>
      </c>
      <c r="P590" s="357" t="str">
        <f>IF(ISBLANK(INDEX('Policy Characteristics'!J:J,MATCH($C590,'Policy Characteristics'!$C:$C,0))),"",INDEX('Policy Characteristics'!J:J,MATCH($C590,'Policy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0" s="357" t="str">
        <f>IF(ISBLANK(INDEX('Policy Characteristics'!K:K,MATCH($C590,'Policy Characteristics'!$C:$C,0))),"",INDEX('Policy Characteristics'!K:K,MATCH($C590,'Policy Characteristics'!$C:$C,0)))</f>
        <v>industry-ag-main.html#fuel-switching</v>
      </c>
      <c r="R590" s="357" t="str">
        <f>IF(ISBLANK(INDEX('Policy Characteristics'!L:L,MATCH($C590,'Policy Characteristics'!$C:$C,0))),"",INDEX('Policy Characteristics'!L:L,MATCH($C590,'Policy Characteristics'!$C:$C,0)))</f>
        <v>industry-elec-and-hydrogen.html</v>
      </c>
    </row>
    <row r="591" spans="1:18" x14ac:dyDescent="0.35">
      <c r="A591" s="357" t="str">
        <f>IF(ISBLANK(INDEX('Policy Characteristics'!A:A,MATCH($C591,'Policy Characteristics'!$C:$C,0))),"",INDEX('Policy Characteristics'!A:A,MATCH($C591,'Policy Characteristics'!$C:$C,0)))</f>
        <v>Industry</v>
      </c>
      <c r="B591" s="357" t="str">
        <f>IF(ISBLANK(INDEX('Policy Characteristics'!B:B,MATCH($C591,'Policy Characteristics'!$C:$C,0))),"",INDEX('Policy Characteristics'!B:B,MATCH($C591,'Policy Characteristics'!$C:$C,0)))</f>
        <v>Electrification + Hydrogen (Med &amp; High Temp)</v>
      </c>
      <c r="C591" s="361" t="str">
        <f t="shared" si="34"/>
        <v>Fraction of Med and High Temp Industrial Heat Shifted to Other Fuels</v>
      </c>
      <c r="D591" s="9" t="s">
        <v>3204</v>
      </c>
      <c r="E591" s="53" t="s">
        <v>2452</v>
      </c>
      <c r="F591" s="194" t="s">
        <v>3167</v>
      </c>
      <c r="G591" s="53" t="s">
        <v>3223</v>
      </c>
      <c r="H591" s="54">
        <v>1332</v>
      </c>
      <c r="I591" s="53" t="s">
        <v>45</v>
      </c>
      <c r="J591" s="359" t="str">
        <f>IF(ISBLANK(INDEX('Policy Characteristics'!D:D,MATCH($C591,'Policy Characteristics'!$C:$C,0))),"",INDEX('Policy Characteristics'!D:D,MATCH($C591,'Policy Characteristics'!$C:$C,0)))</f>
        <v>Electrification + Hydrogen</v>
      </c>
      <c r="K591" s="357" t="str">
        <f>IF(ISBLANK(INDEX('Policy Characteristics'!E:E,MATCH($C591,'Policy Characteristics'!$C:$C,0))),"",INDEX('Policy Characteristics'!E:E,MATCH($C591,'Policy Characteristics'!$C:$C,0)))</f>
        <v>indst med and high temp fuel type shifting</v>
      </c>
      <c r="L591" s="379">
        <f>IF(ISBLANK(INDEX('Policy Characteristics'!F:F,MATCH($C591,'Policy Characteristics'!$C:$C,0))),"",INDEX('Policy Characteristics'!F:F,MATCH($C591,'Policy Characteristics'!$C:$C,0)))</f>
        <v>0</v>
      </c>
      <c r="M591" s="379">
        <f>IF(ISBLANK(INDEX('Policy Characteristics'!G:G,MATCH($C591,'Policy Characteristics'!$C:$C,0))),"",INDEX('Policy Characteristics'!G:G,MATCH($C591,'Policy Characteristics'!$C:$C,0)))</f>
        <v>1</v>
      </c>
      <c r="N591" s="379">
        <f>IF(ISBLANK(INDEX('Policy Characteristics'!H:H,MATCH($C591,'Policy Characteristics'!$C:$C,0))),"",INDEX('Policy Characteristics'!H:H,MATCH($C591,'Policy Characteristics'!$C:$C,0)))</f>
        <v>0.01</v>
      </c>
      <c r="O591" s="357" t="str">
        <f>IF(ISBLANK(INDEX('Policy Characteristics'!I:I,MATCH($C591,'Policy Characteristics'!$C:$C,0))),"",INDEX('Policy Characteristics'!I:I,MATCH($C591,'Policy Characteristics'!$C:$C,0)))</f>
        <v>% of fuel shifted</v>
      </c>
      <c r="P591" s="357" t="str">
        <f>IF(ISBLANK(INDEX('Policy Characteristics'!J:J,MATCH($C591,'Policy Characteristics'!$C:$C,0))),"",INDEX('Policy Characteristics'!J:J,MATCH($C591,'Policy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1" s="357" t="str">
        <f>IF(ISBLANK(INDEX('Policy Characteristics'!K:K,MATCH($C591,'Policy Characteristics'!$C:$C,0))),"",INDEX('Policy Characteristics'!K:K,MATCH($C591,'Policy Characteristics'!$C:$C,0)))</f>
        <v>industry-ag-main.html#fuel-switching</v>
      </c>
      <c r="R591" s="357" t="str">
        <f>IF(ISBLANK(INDEX('Policy Characteristics'!L:L,MATCH($C591,'Policy Characteristics'!$C:$C,0))),"",INDEX('Policy Characteristics'!L:L,MATCH($C591,'Policy Characteristics'!$C:$C,0)))</f>
        <v>industry-elec-and-hydrogen.html</v>
      </c>
    </row>
    <row r="592" spans="1:18" x14ac:dyDescent="0.35">
      <c r="A592" s="357" t="str">
        <f>IF(ISBLANK(INDEX('Policy Characteristics'!A:A,MATCH($C592,'Policy Characteristics'!$C:$C,0))),"",INDEX('Policy Characteristics'!A:A,MATCH($C592,'Policy Characteristics'!$C:$C,0)))</f>
        <v>Industry</v>
      </c>
      <c r="B592" s="357" t="str">
        <f>IF(ISBLANK(INDEX('Policy Characteristics'!B:B,MATCH($C592,'Policy Characteristics'!$C:$C,0))),"",INDEX('Policy Characteristics'!B:B,MATCH($C592,'Policy Characteristics'!$C:$C,0)))</f>
        <v>Electrification + Hydrogen (Med &amp; High Temp)</v>
      </c>
      <c r="C592" s="361" t="str">
        <f t="shared" si="34"/>
        <v>Fraction of Med and High Temp Industrial Heat Shifted to Other Fuels</v>
      </c>
      <c r="D592" s="9" t="s">
        <v>3204</v>
      </c>
      <c r="E592" s="53" t="s">
        <v>2453</v>
      </c>
      <c r="F592" s="194" t="s">
        <v>3167</v>
      </c>
      <c r="G592" s="53" t="s">
        <v>3224</v>
      </c>
      <c r="H592" s="54">
        <v>1333</v>
      </c>
      <c r="I592" s="53" t="s">
        <v>45</v>
      </c>
      <c r="J592" s="359" t="str">
        <f>IF(ISBLANK(INDEX('Policy Characteristics'!D:D,MATCH($C592,'Policy Characteristics'!$C:$C,0))),"",INDEX('Policy Characteristics'!D:D,MATCH($C592,'Policy Characteristics'!$C:$C,0)))</f>
        <v>Electrification + Hydrogen</v>
      </c>
      <c r="K592" s="357" t="str">
        <f>IF(ISBLANK(INDEX('Policy Characteristics'!E:E,MATCH($C592,'Policy Characteristics'!$C:$C,0))),"",INDEX('Policy Characteristics'!E:E,MATCH($C592,'Policy Characteristics'!$C:$C,0)))</f>
        <v>indst med and high temp fuel type shifting</v>
      </c>
      <c r="L592" s="379">
        <f>IF(ISBLANK(INDEX('Policy Characteristics'!F:F,MATCH($C592,'Policy Characteristics'!$C:$C,0))),"",INDEX('Policy Characteristics'!F:F,MATCH($C592,'Policy Characteristics'!$C:$C,0)))</f>
        <v>0</v>
      </c>
      <c r="M592" s="379">
        <f>IF(ISBLANK(INDEX('Policy Characteristics'!G:G,MATCH($C592,'Policy Characteristics'!$C:$C,0))),"",INDEX('Policy Characteristics'!G:G,MATCH($C592,'Policy Characteristics'!$C:$C,0)))</f>
        <v>1</v>
      </c>
      <c r="N592" s="379">
        <f>IF(ISBLANK(INDEX('Policy Characteristics'!H:H,MATCH($C592,'Policy Characteristics'!$C:$C,0))),"",INDEX('Policy Characteristics'!H:H,MATCH($C592,'Policy Characteristics'!$C:$C,0)))</f>
        <v>0.01</v>
      </c>
      <c r="O592" s="357" t="str">
        <f>IF(ISBLANK(INDEX('Policy Characteristics'!I:I,MATCH($C592,'Policy Characteristics'!$C:$C,0))),"",INDEX('Policy Characteristics'!I:I,MATCH($C592,'Policy Characteristics'!$C:$C,0)))</f>
        <v>% of fuel shifted</v>
      </c>
      <c r="P592" s="357" t="str">
        <f>IF(ISBLANK(INDEX('Policy Characteristics'!J:J,MATCH($C592,'Policy Characteristics'!$C:$C,0))),"",INDEX('Policy Characteristics'!J:J,MATCH($C592,'Policy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2" s="357" t="str">
        <f>IF(ISBLANK(INDEX('Policy Characteristics'!K:K,MATCH($C592,'Policy Characteristics'!$C:$C,0))),"",INDEX('Policy Characteristics'!K:K,MATCH($C592,'Policy Characteristics'!$C:$C,0)))</f>
        <v>industry-ag-main.html#fuel-switching</v>
      </c>
      <c r="R592" s="357" t="str">
        <f>IF(ISBLANK(INDEX('Policy Characteristics'!L:L,MATCH($C592,'Policy Characteristics'!$C:$C,0))),"",INDEX('Policy Characteristics'!L:L,MATCH($C592,'Policy Characteristics'!$C:$C,0)))</f>
        <v>industry-elec-and-hydrogen.html</v>
      </c>
    </row>
    <row r="593" spans="1:18" x14ac:dyDescent="0.35">
      <c r="A593" s="357" t="str">
        <f>IF(ISBLANK(INDEX('Policy Characteristics'!A:A,MATCH($C593,'Policy Characteristics'!$C:$C,0))),"",INDEX('Policy Characteristics'!A:A,MATCH($C593,'Policy Characteristics'!$C:$C,0)))</f>
        <v>Industry</v>
      </c>
      <c r="B593" s="357" t="str">
        <f>IF(ISBLANK(INDEX('Policy Characteristics'!B:B,MATCH($C593,'Policy Characteristics'!$C:$C,0))),"",INDEX('Policy Characteristics'!B:B,MATCH($C593,'Policy Characteristics'!$C:$C,0)))</f>
        <v>Electrification + Hydrogen (Med &amp; High Temp)</v>
      </c>
      <c r="C593" s="361" t="str">
        <f t="shared" si="34"/>
        <v>Fraction of Med and High Temp Industrial Heat Shifted to Other Fuels</v>
      </c>
      <c r="D593" s="9" t="s">
        <v>3204</v>
      </c>
      <c r="E593" s="53" t="s">
        <v>2799</v>
      </c>
      <c r="F593" s="194" t="s">
        <v>3167</v>
      </c>
      <c r="G593" s="53" t="s">
        <v>3225</v>
      </c>
      <c r="H593" s="54">
        <v>1334</v>
      </c>
      <c r="I593" s="53" t="s">
        <v>45</v>
      </c>
      <c r="J593" s="359" t="str">
        <f>IF(ISBLANK(INDEX('Policy Characteristics'!D:D,MATCH($C593,'Policy Characteristics'!$C:$C,0))),"",INDEX('Policy Characteristics'!D:D,MATCH($C593,'Policy Characteristics'!$C:$C,0)))</f>
        <v>Electrification + Hydrogen</v>
      </c>
      <c r="K593" s="357" t="str">
        <f>IF(ISBLANK(INDEX('Policy Characteristics'!E:E,MATCH($C593,'Policy Characteristics'!$C:$C,0))),"",INDEX('Policy Characteristics'!E:E,MATCH($C593,'Policy Characteristics'!$C:$C,0)))</f>
        <v>indst med and high temp fuel type shifting</v>
      </c>
      <c r="L593" s="379">
        <f>IF(ISBLANK(INDEX('Policy Characteristics'!F:F,MATCH($C593,'Policy Characteristics'!$C:$C,0))),"",INDEX('Policy Characteristics'!F:F,MATCH($C593,'Policy Characteristics'!$C:$C,0)))</f>
        <v>0</v>
      </c>
      <c r="M593" s="379">
        <f>IF(ISBLANK(INDEX('Policy Characteristics'!G:G,MATCH($C593,'Policy Characteristics'!$C:$C,0))),"",INDEX('Policy Characteristics'!G:G,MATCH($C593,'Policy Characteristics'!$C:$C,0)))</f>
        <v>1</v>
      </c>
      <c r="N593" s="379">
        <f>IF(ISBLANK(INDEX('Policy Characteristics'!H:H,MATCH($C593,'Policy Characteristics'!$C:$C,0))),"",INDEX('Policy Characteristics'!H:H,MATCH($C593,'Policy Characteristics'!$C:$C,0)))</f>
        <v>0.01</v>
      </c>
      <c r="O593" s="357" t="str">
        <f>IF(ISBLANK(INDEX('Policy Characteristics'!I:I,MATCH($C593,'Policy Characteristics'!$C:$C,0))),"",INDEX('Policy Characteristics'!I:I,MATCH($C593,'Policy Characteristics'!$C:$C,0)))</f>
        <v>% of fuel shifted</v>
      </c>
      <c r="P593" s="357" t="str">
        <f>IF(ISBLANK(INDEX('Policy Characteristics'!J:J,MATCH($C593,'Policy Characteristics'!$C:$C,0))),"",INDEX('Policy Characteristics'!J:J,MATCH($C593,'Policy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3" s="357" t="str">
        <f>IF(ISBLANK(INDEX('Policy Characteristics'!K:K,MATCH($C593,'Policy Characteristics'!$C:$C,0))),"",INDEX('Policy Characteristics'!K:K,MATCH($C593,'Policy Characteristics'!$C:$C,0)))</f>
        <v>industry-ag-main.html#fuel-switching</v>
      </c>
      <c r="R593" s="357" t="str">
        <f>IF(ISBLANK(INDEX('Policy Characteristics'!L:L,MATCH($C593,'Policy Characteristics'!$C:$C,0))),"",INDEX('Policy Characteristics'!L:L,MATCH($C593,'Policy Characteristics'!$C:$C,0)))</f>
        <v>industry-elec-and-hydrogen.html</v>
      </c>
    </row>
    <row r="594" spans="1:18" x14ac:dyDescent="0.35">
      <c r="A594" s="357" t="str">
        <f>IF(ISBLANK(INDEX('Policy Characteristics'!A:A,MATCH($C594,'Policy Characteristics'!$C:$C,0))),"",INDEX('Policy Characteristics'!A:A,MATCH($C594,'Policy Characteristics'!$C:$C,0)))</f>
        <v>Industry</v>
      </c>
      <c r="B594" s="357" t="str">
        <f>IF(ISBLANK(INDEX('Policy Characteristics'!B:B,MATCH($C594,'Policy Characteristics'!$C:$C,0))),"",INDEX('Policy Characteristics'!B:B,MATCH($C594,'Policy Characteristics'!$C:$C,0)))</f>
        <v>Electrification + Hydrogen (Med &amp; High Temp)</v>
      </c>
      <c r="C594" s="361" t="str">
        <f t="shared" si="34"/>
        <v>Fraction of Med and High Temp Industrial Heat Shifted to Other Fuels</v>
      </c>
      <c r="D594" s="9" t="s">
        <v>3204</v>
      </c>
      <c r="E594" s="53" t="s">
        <v>2800</v>
      </c>
      <c r="F594" s="194" t="s">
        <v>3167</v>
      </c>
      <c r="G594" s="53" t="s">
        <v>3226</v>
      </c>
      <c r="H594" s="54">
        <v>1335</v>
      </c>
      <c r="I594" s="53" t="s">
        <v>45</v>
      </c>
      <c r="J594" s="359" t="str">
        <f>IF(ISBLANK(INDEX('Policy Characteristics'!D:D,MATCH($C594,'Policy Characteristics'!$C:$C,0))),"",INDEX('Policy Characteristics'!D:D,MATCH($C594,'Policy Characteristics'!$C:$C,0)))</f>
        <v>Electrification + Hydrogen</v>
      </c>
      <c r="K594" s="357" t="str">
        <f>IF(ISBLANK(INDEX('Policy Characteristics'!E:E,MATCH($C594,'Policy Characteristics'!$C:$C,0))),"",INDEX('Policy Characteristics'!E:E,MATCH($C594,'Policy Characteristics'!$C:$C,0)))</f>
        <v>indst med and high temp fuel type shifting</v>
      </c>
      <c r="L594" s="379">
        <f>IF(ISBLANK(INDEX('Policy Characteristics'!F:F,MATCH($C594,'Policy Characteristics'!$C:$C,0))),"",INDEX('Policy Characteristics'!F:F,MATCH($C594,'Policy Characteristics'!$C:$C,0)))</f>
        <v>0</v>
      </c>
      <c r="M594" s="379">
        <f>IF(ISBLANK(INDEX('Policy Characteristics'!G:G,MATCH($C594,'Policy Characteristics'!$C:$C,0))),"",INDEX('Policy Characteristics'!G:G,MATCH($C594,'Policy Characteristics'!$C:$C,0)))</f>
        <v>1</v>
      </c>
      <c r="N594" s="379">
        <f>IF(ISBLANK(INDEX('Policy Characteristics'!H:H,MATCH($C594,'Policy Characteristics'!$C:$C,0))),"",INDEX('Policy Characteristics'!H:H,MATCH($C594,'Policy Characteristics'!$C:$C,0)))</f>
        <v>0.01</v>
      </c>
      <c r="O594" s="357" t="str">
        <f>IF(ISBLANK(INDEX('Policy Characteristics'!I:I,MATCH($C594,'Policy Characteristics'!$C:$C,0))),"",INDEX('Policy Characteristics'!I:I,MATCH($C594,'Policy Characteristics'!$C:$C,0)))</f>
        <v>% of fuel shifted</v>
      </c>
      <c r="P594" s="357" t="str">
        <f>IF(ISBLANK(INDEX('Policy Characteristics'!J:J,MATCH($C594,'Policy Characteristics'!$C:$C,0))),"",INDEX('Policy Characteristics'!J:J,MATCH($C594,'Policy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4" s="357" t="str">
        <f>IF(ISBLANK(INDEX('Policy Characteristics'!K:K,MATCH($C594,'Policy Characteristics'!$C:$C,0))),"",INDEX('Policy Characteristics'!K:K,MATCH($C594,'Policy Characteristics'!$C:$C,0)))</f>
        <v>industry-ag-main.html#fuel-switching</v>
      </c>
      <c r="R594" s="357" t="str">
        <f>IF(ISBLANK(INDEX('Policy Characteristics'!L:L,MATCH($C594,'Policy Characteristics'!$C:$C,0))),"",INDEX('Policy Characteristics'!L:L,MATCH($C594,'Policy Characteristics'!$C:$C,0)))</f>
        <v>industry-elec-and-hydrogen.html</v>
      </c>
    </row>
    <row r="595" spans="1:18" x14ac:dyDescent="0.35">
      <c r="A595" s="357" t="str">
        <f>IF(ISBLANK(INDEX('Policy Characteristics'!A:A,MATCH($C595,'Policy Characteristics'!$C:$C,0))),"",INDEX('Policy Characteristics'!A:A,MATCH($C595,'Policy Characteristics'!$C:$C,0)))</f>
        <v>Industry</v>
      </c>
      <c r="B595" s="357" t="str">
        <f>IF(ISBLANK(INDEX('Policy Characteristics'!B:B,MATCH($C595,'Policy Characteristics'!$C:$C,0))),"",INDEX('Policy Characteristics'!B:B,MATCH($C595,'Policy Characteristics'!$C:$C,0)))</f>
        <v>Electrification + Hydrogen (Med &amp; High Temp)</v>
      </c>
      <c r="C595" s="361" t="str">
        <f t="shared" si="34"/>
        <v>Fraction of Med and High Temp Industrial Heat Shifted to Other Fuels</v>
      </c>
      <c r="D595" s="9" t="s">
        <v>3204</v>
      </c>
      <c r="E595" s="53" t="s">
        <v>2801</v>
      </c>
      <c r="F595" s="194" t="s">
        <v>3167</v>
      </c>
      <c r="G595" s="53" t="s">
        <v>3227</v>
      </c>
      <c r="H595" s="54">
        <v>1336</v>
      </c>
      <c r="I595" s="53" t="s">
        <v>45</v>
      </c>
      <c r="J595" s="359" t="str">
        <f>IF(ISBLANK(INDEX('Policy Characteristics'!D:D,MATCH($C595,'Policy Characteristics'!$C:$C,0))),"",INDEX('Policy Characteristics'!D:D,MATCH($C595,'Policy Characteristics'!$C:$C,0)))</f>
        <v>Electrification + Hydrogen</v>
      </c>
      <c r="K595" s="357" t="str">
        <f>IF(ISBLANK(INDEX('Policy Characteristics'!E:E,MATCH($C595,'Policy Characteristics'!$C:$C,0))),"",INDEX('Policy Characteristics'!E:E,MATCH($C595,'Policy Characteristics'!$C:$C,0)))</f>
        <v>indst med and high temp fuel type shifting</v>
      </c>
      <c r="L595" s="379">
        <f>IF(ISBLANK(INDEX('Policy Characteristics'!F:F,MATCH($C595,'Policy Characteristics'!$C:$C,0))),"",INDEX('Policy Characteristics'!F:F,MATCH($C595,'Policy Characteristics'!$C:$C,0)))</f>
        <v>0</v>
      </c>
      <c r="M595" s="379">
        <f>IF(ISBLANK(INDEX('Policy Characteristics'!G:G,MATCH($C595,'Policy Characteristics'!$C:$C,0))),"",INDEX('Policy Characteristics'!G:G,MATCH($C595,'Policy Characteristics'!$C:$C,0)))</f>
        <v>1</v>
      </c>
      <c r="N595" s="379">
        <f>IF(ISBLANK(INDEX('Policy Characteristics'!H:H,MATCH($C595,'Policy Characteristics'!$C:$C,0))),"",INDEX('Policy Characteristics'!H:H,MATCH($C595,'Policy Characteristics'!$C:$C,0)))</f>
        <v>0.01</v>
      </c>
      <c r="O595" s="357" t="str">
        <f>IF(ISBLANK(INDEX('Policy Characteristics'!I:I,MATCH($C595,'Policy Characteristics'!$C:$C,0))),"",INDEX('Policy Characteristics'!I:I,MATCH($C595,'Policy Characteristics'!$C:$C,0)))</f>
        <v>% of fuel shifted</v>
      </c>
      <c r="P595" s="357" t="str">
        <f>IF(ISBLANK(INDEX('Policy Characteristics'!J:J,MATCH($C595,'Policy Characteristics'!$C:$C,0))),"",INDEX('Policy Characteristics'!J:J,MATCH($C595,'Policy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5" s="357" t="str">
        <f>IF(ISBLANK(INDEX('Policy Characteristics'!K:K,MATCH($C595,'Policy Characteristics'!$C:$C,0))),"",INDEX('Policy Characteristics'!K:K,MATCH($C595,'Policy Characteristics'!$C:$C,0)))</f>
        <v>industry-ag-main.html#fuel-switching</v>
      </c>
      <c r="R595" s="357" t="str">
        <f>IF(ISBLANK(INDEX('Policy Characteristics'!L:L,MATCH($C595,'Policy Characteristics'!$C:$C,0))),"",INDEX('Policy Characteristics'!L:L,MATCH($C595,'Policy Characteristics'!$C:$C,0)))</f>
        <v>industry-elec-and-hydrogen.html</v>
      </c>
    </row>
    <row r="596" spans="1:18" x14ac:dyDescent="0.35">
      <c r="A596" s="357" t="str">
        <f>IF(ISBLANK(INDEX('Policy Characteristics'!A:A,MATCH($C596,'Policy Characteristics'!$C:$C,0))),"",INDEX('Policy Characteristics'!A:A,MATCH($C596,'Policy Characteristics'!$C:$C,0)))</f>
        <v>Industry</v>
      </c>
      <c r="B596" s="357" t="str">
        <f>IF(ISBLANK(INDEX('Policy Characteristics'!B:B,MATCH($C596,'Policy Characteristics'!$C:$C,0))),"",INDEX('Policy Characteristics'!B:B,MATCH($C596,'Policy Characteristics'!$C:$C,0)))</f>
        <v>Electrification + Hydrogen (Med &amp; High Temp)</v>
      </c>
      <c r="C596" s="361" t="str">
        <f t="shared" si="34"/>
        <v>Fraction of Med and High Temp Industrial Heat Shifted to Other Fuels</v>
      </c>
      <c r="D596" s="9" t="s">
        <v>3204</v>
      </c>
      <c r="E596" s="53" t="s">
        <v>2798</v>
      </c>
      <c r="F596" s="194" t="s">
        <v>3167</v>
      </c>
      <c r="G596" s="53" t="s">
        <v>3228</v>
      </c>
      <c r="H596" s="54">
        <v>1337</v>
      </c>
      <c r="I596" s="53" t="s">
        <v>44</v>
      </c>
      <c r="J596" s="359" t="str">
        <f>IF(ISBLANK(INDEX('Policy Characteristics'!D:D,MATCH($C596,'Policy Characteristics'!$C:$C,0))),"",INDEX('Policy Characteristics'!D:D,MATCH($C596,'Policy Characteristics'!$C:$C,0)))</f>
        <v>Electrification + Hydrogen</v>
      </c>
      <c r="K596" s="357" t="str">
        <f>IF(ISBLANK(INDEX('Policy Characteristics'!E:E,MATCH($C596,'Policy Characteristics'!$C:$C,0))),"",INDEX('Policy Characteristics'!E:E,MATCH($C596,'Policy Characteristics'!$C:$C,0)))</f>
        <v>indst med and high temp fuel type shifting</v>
      </c>
      <c r="L596" s="379">
        <f>IF(ISBLANK(INDEX('Policy Characteristics'!F:F,MATCH($C596,'Policy Characteristics'!$C:$C,0))),"",INDEX('Policy Characteristics'!F:F,MATCH($C596,'Policy Characteristics'!$C:$C,0)))</f>
        <v>0</v>
      </c>
      <c r="M596" s="379">
        <f>IF(ISBLANK(INDEX('Policy Characteristics'!G:G,MATCH($C596,'Policy Characteristics'!$C:$C,0))),"",INDEX('Policy Characteristics'!G:G,MATCH($C596,'Policy Characteristics'!$C:$C,0)))</f>
        <v>1</v>
      </c>
      <c r="N596" s="379">
        <f>IF(ISBLANK(INDEX('Policy Characteristics'!H:H,MATCH($C596,'Policy Characteristics'!$C:$C,0))),"",INDEX('Policy Characteristics'!H:H,MATCH($C596,'Policy Characteristics'!$C:$C,0)))</f>
        <v>0.01</v>
      </c>
      <c r="O596" s="357" t="str">
        <f>IF(ISBLANK(INDEX('Policy Characteristics'!I:I,MATCH($C596,'Policy Characteristics'!$C:$C,0))),"",INDEX('Policy Characteristics'!I:I,MATCH($C596,'Policy Characteristics'!$C:$C,0)))</f>
        <v>% of fuel shifted</v>
      </c>
      <c r="P596" s="357" t="str">
        <f>IF(ISBLANK(INDEX('Policy Characteristics'!J:J,MATCH($C596,'Policy Characteristics'!$C:$C,0))),"",INDEX('Policy Characteristics'!J:J,MATCH($C596,'Policy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6" s="357" t="str">
        <f>IF(ISBLANK(INDEX('Policy Characteristics'!K:K,MATCH($C596,'Policy Characteristics'!$C:$C,0))),"",INDEX('Policy Characteristics'!K:K,MATCH($C596,'Policy Characteristics'!$C:$C,0)))</f>
        <v>industry-ag-main.html#fuel-switching</v>
      </c>
      <c r="R596" s="357" t="str">
        <f>IF(ISBLANK(INDEX('Policy Characteristics'!L:L,MATCH($C596,'Policy Characteristics'!$C:$C,0))),"",INDEX('Policy Characteristics'!L:L,MATCH($C596,'Policy Characteristics'!$C:$C,0)))</f>
        <v>industry-elec-and-hydrogen.html</v>
      </c>
    </row>
    <row r="597" spans="1:18" x14ac:dyDescent="0.35">
      <c r="A597" s="357" t="str">
        <f>IF(ISBLANK(INDEX('Policy Characteristics'!A:A,MATCH($C597,'Policy Characteristics'!$C:$C,0))),"",INDEX('Policy Characteristics'!A:A,MATCH($C597,'Policy Characteristics'!$C:$C,0)))</f>
        <v>Industry</v>
      </c>
      <c r="B597" s="357" t="str">
        <f>IF(ISBLANK(INDEX('Policy Characteristics'!B:B,MATCH($C597,'Policy Characteristics'!$C:$C,0))),"",INDEX('Policy Characteristics'!B:B,MATCH($C597,'Policy Characteristics'!$C:$C,0)))</f>
        <v>Electrification + Hydrogen (Med &amp; High Temp)</v>
      </c>
      <c r="C597" s="361" t="str">
        <f t="shared" si="34"/>
        <v>Fraction of Med and High Temp Industrial Heat Shifted to Other Fuels</v>
      </c>
      <c r="D597" s="9" t="s">
        <v>3205</v>
      </c>
      <c r="E597" s="53" t="s">
        <v>2448</v>
      </c>
      <c r="F597" s="194" t="s">
        <v>2661</v>
      </c>
      <c r="G597" s="53" t="s">
        <v>3219</v>
      </c>
      <c r="H597" s="54">
        <v>1338</v>
      </c>
      <c r="I597" s="53" t="s">
        <v>44</v>
      </c>
      <c r="J597" s="359" t="str">
        <f>IF(ISBLANK(INDEX('Policy Characteristics'!D:D,MATCH($C597,'Policy Characteristics'!$C:$C,0))),"",INDEX('Policy Characteristics'!D:D,MATCH($C597,'Policy Characteristics'!$C:$C,0)))</f>
        <v>Electrification + Hydrogen</v>
      </c>
      <c r="K597" s="357" t="str">
        <f>IF(ISBLANK(INDEX('Policy Characteristics'!E:E,MATCH($C597,'Policy Characteristics'!$C:$C,0))),"",INDEX('Policy Characteristics'!E:E,MATCH($C597,'Policy Characteristics'!$C:$C,0)))</f>
        <v>indst med and high temp fuel type shifting</v>
      </c>
      <c r="L597" s="379">
        <f>IF(ISBLANK(INDEX('Policy Characteristics'!F:F,MATCH($C597,'Policy Characteristics'!$C:$C,0))),"",INDEX('Policy Characteristics'!F:F,MATCH($C597,'Policy Characteristics'!$C:$C,0)))</f>
        <v>0</v>
      </c>
      <c r="M597" s="379">
        <f>IF(ISBLANK(INDEX('Policy Characteristics'!G:G,MATCH($C597,'Policy Characteristics'!$C:$C,0))),"",INDEX('Policy Characteristics'!G:G,MATCH($C597,'Policy Characteristics'!$C:$C,0)))</f>
        <v>1</v>
      </c>
      <c r="N597" s="379">
        <f>IF(ISBLANK(INDEX('Policy Characteristics'!H:H,MATCH($C597,'Policy Characteristics'!$C:$C,0))),"",INDEX('Policy Characteristics'!H:H,MATCH($C597,'Policy Characteristics'!$C:$C,0)))</f>
        <v>0.01</v>
      </c>
      <c r="O597" s="357" t="str">
        <f>IF(ISBLANK(INDEX('Policy Characteristics'!I:I,MATCH($C597,'Policy Characteristics'!$C:$C,0))),"",INDEX('Policy Characteristics'!I:I,MATCH($C597,'Policy Characteristics'!$C:$C,0)))</f>
        <v>% of fuel shifted</v>
      </c>
      <c r="P597" s="357" t="str">
        <f>IF(ISBLANK(INDEX('Policy Characteristics'!J:J,MATCH($C597,'Policy Characteristics'!$C:$C,0))),"",INDEX('Policy Characteristics'!J:J,MATCH($C597,'Policy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7" s="357" t="str">
        <f>IF(ISBLANK(INDEX('Policy Characteristics'!K:K,MATCH($C597,'Policy Characteristics'!$C:$C,0))),"",INDEX('Policy Characteristics'!K:K,MATCH($C597,'Policy Characteristics'!$C:$C,0)))</f>
        <v>industry-ag-main.html#fuel-switching</v>
      </c>
      <c r="R597" s="357" t="str">
        <f>IF(ISBLANK(INDEX('Policy Characteristics'!L:L,MATCH($C597,'Policy Characteristics'!$C:$C,0))),"",INDEX('Policy Characteristics'!L:L,MATCH($C597,'Policy Characteristics'!$C:$C,0)))</f>
        <v>industry-elec-and-hydrogen.html</v>
      </c>
    </row>
    <row r="598" spans="1:18" x14ac:dyDescent="0.35">
      <c r="A598" s="357" t="str">
        <f>IF(ISBLANK(INDEX('Policy Characteristics'!A:A,MATCH($C598,'Policy Characteristics'!$C:$C,0))),"",INDEX('Policy Characteristics'!A:A,MATCH($C598,'Policy Characteristics'!$C:$C,0)))</f>
        <v>Industry</v>
      </c>
      <c r="B598" s="357" t="str">
        <f>IF(ISBLANK(INDEX('Policy Characteristics'!B:B,MATCH($C598,'Policy Characteristics'!$C:$C,0))),"",INDEX('Policy Characteristics'!B:B,MATCH($C598,'Policy Characteristics'!$C:$C,0)))</f>
        <v>Electrification + Hydrogen (Med &amp; High Temp)</v>
      </c>
      <c r="C598" s="361" t="str">
        <f t="shared" si="34"/>
        <v>Fraction of Med and High Temp Industrial Heat Shifted to Other Fuels</v>
      </c>
      <c r="D598" s="9" t="s">
        <v>3205</v>
      </c>
      <c r="E598" s="53" t="s">
        <v>2449</v>
      </c>
      <c r="F598" s="194" t="s">
        <v>2661</v>
      </c>
      <c r="G598" s="53" t="s">
        <v>3220</v>
      </c>
      <c r="H598" s="54">
        <v>1339</v>
      </c>
      <c r="I598" s="53" t="s">
        <v>45</v>
      </c>
      <c r="J598" s="359" t="str">
        <f>IF(ISBLANK(INDEX('Policy Characteristics'!D:D,MATCH($C598,'Policy Characteristics'!$C:$C,0))),"",INDEX('Policy Characteristics'!D:D,MATCH($C598,'Policy Characteristics'!$C:$C,0)))</f>
        <v>Electrification + Hydrogen</v>
      </c>
      <c r="K598" s="357" t="str">
        <f>IF(ISBLANK(INDEX('Policy Characteristics'!E:E,MATCH($C598,'Policy Characteristics'!$C:$C,0))),"",INDEX('Policy Characteristics'!E:E,MATCH($C598,'Policy Characteristics'!$C:$C,0)))</f>
        <v>indst med and high temp fuel type shifting</v>
      </c>
      <c r="L598" s="379">
        <f>IF(ISBLANK(INDEX('Policy Characteristics'!F:F,MATCH($C598,'Policy Characteristics'!$C:$C,0))),"",INDEX('Policy Characteristics'!F:F,MATCH($C598,'Policy Characteristics'!$C:$C,0)))</f>
        <v>0</v>
      </c>
      <c r="M598" s="379">
        <f>IF(ISBLANK(INDEX('Policy Characteristics'!G:G,MATCH($C598,'Policy Characteristics'!$C:$C,0))),"",INDEX('Policy Characteristics'!G:G,MATCH($C598,'Policy Characteristics'!$C:$C,0)))</f>
        <v>1</v>
      </c>
      <c r="N598" s="379">
        <f>IF(ISBLANK(INDEX('Policy Characteristics'!H:H,MATCH($C598,'Policy Characteristics'!$C:$C,0))),"",INDEX('Policy Characteristics'!H:H,MATCH($C598,'Policy Characteristics'!$C:$C,0)))</f>
        <v>0.01</v>
      </c>
      <c r="O598" s="357" t="str">
        <f>IF(ISBLANK(INDEX('Policy Characteristics'!I:I,MATCH($C598,'Policy Characteristics'!$C:$C,0))),"",INDEX('Policy Characteristics'!I:I,MATCH($C598,'Policy Characteristics'!$C:$C,0)))</f>
        <v>% of fuel shifted</v>
      </c>
      <c r="P598" s="357" t="str">
        <f>IF(ISBLANK(INDEX('Policy Characteristics'!J:J,MATCH($C598,'Policy Characteristics'!$C:$C,0))),"",INDEX('Policy Characteristics'!J:J,MATCH($C598,'Policy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8" s="357" t="str">
        <f>IF(ISBLANK(INDEX('Policy Characteristics'!K:K,MATCH($C598,'Policy Characteristics'!$C:$C,0))),"",INDEX('Policy Characteristics'!K:K,MATCH($C598,'Policy Characteristics'!$C:$C,0)))</f>
        <v>industry-ag-main.html#fuel-switching</v>
      </c>
      <c r="R598" s="357" t="str">
        <f>IF(ISBLANK(INDEX('Policy Characteristics'!L:L,MATCH($C598,'Policy Characteristics'!$C:$C,0))),"",INDEX('Policy Characteristics'!L:L,MATCH($C598,'Policy Characteristics'!$C:$C,0)))</f>
        <v>industry-elec-and-hydrogen.html</v>
      </c>
    </row>
    <row r="599" spans="1:18" x14ac:dyDescent="0.35">
      <c r="A599" s="357" t="str">
        <f>IF(ISBLANK(INDEX('Policy Characteristics'!A:A,MATCH($C599,'Policy Characteristics'!$C:$C,0))),"",INDEX('Policy Characteristics'!A:A,MATCH($C599,'Policy Characteristics'!$C:$C,0)))</f>
        <v>Industry</v>
      </c>
      <c r="B599" s="357" t="str">
        <f>IF(ISBLANK(INDEX('Policy Characteristics'!B:B,MATCH($C599,'Policy Characteristics'!$C:$C,0))),"",INDEX('Policy Characteristics'!B:B,MATCH($C599,'Policy Characteristics'!$C:$C,0)))</f>
        <v>Electrification + Hydrogen (Med &amp; High Temp)</v>
      </c>
      <c r="C599" s="361" t="str">
        <f t="shared" si="34"/>
        <v>Fraction of Med and High Temp Industrial Heat Shifted to Other Fuels</v>
      </c>
      <c r="D599" s="9" t="s">
        <v>3205</v>
      </c>
      <c r="E599" s="53" t="s">
        <v>2450</v>
      </c>
      <c r="F599" s="194" t="s">
        <v>2661</v>
      </c>
      <c r="G599" s="53" t="s">
        <v>3221</v>
      </c>
      <c r="H599" s="54">
        <v>1340</v>
      </c>
      <c r="I599" s="53" t="s">
        <v>45</v>
      </c>
      <c r="J599" s="359" t="str">
        <f>IF(ISBLANK(INDEX('Policy Characteristics'!D:D,MATCH($C599,'Policy Characteristics'!$C:$C,0))),"",INDEX('Policy Characteristics'!D:D,MATCH($C599,'Policy Characteristics'!$C:$C,0)))</f>
        <v>Electrification + Hydrogen</v>
      </c>
      <c r="K599" s="357" t="str">
        <f>IF(ISBLANK(INDEX('Policy Characteristics'!E:E,MATCH($C599,'Policy Characteristics'!$C:$C,0))),"",INDEX('Policy Characteristics'!E:E,MATCH($C599,'Policy Characteristics'!$C:$C,0)))</f>
        <v>indst med and high temp fuel type shifting</v>
      </c>
      <c r="L599" s="379">
        <f>IF(ISBLANK(INDEX('Policy Characteristics'!F:F,MATCH($C599,'Policy Characteristics'!$C:$C,0))),"",INDEX('Policy Characteristics'!F:F,MATCH($C599,'Policy Characteristics'!$C:$C,0)))</f>
        <v>0</v>
      </c>
      <c r="M599" s="379">
        <f>IF(ISBLANK(INDEX('Policy Characteristics'!G:G,MATCH($C599,'Policy Characteristics'!$C:$C,0))),"",INDEX('Policy Characteristics'!G:G,MATCH($C599,'Policy Characteristics'!$C:$C,0)))</f>
        <v>1</v>
      </c>
      <c r="N599" s="379">
        <f>IF(ISBLANK(INDEX('Policy Characteristics'!H:H,MATCH($C599,'Policy Characteristics'!$C:$C,0))),"",INDEX('Policy Characteristics'!H:H,MATCH($C599,'Policy Characteristics'!$C:$C,0)))</f>
        <v>0.01</v>
      </c>
      <c r="O599" s="357" t="str">
        <f>IF(ISBLANK(INDEX('Policy Characteristics'!I:I,MATCH($C599,'Policy Characteristics'!$C:$C,0))),"",INDEX('Policy Characteristics'!I:I,MATCH($C599,'Policy Characteristics'!$C:$C,0)))</f>
        <v>% of fuel shifted</v>
      </c>
      <c r="P599" s="357" t="str">
        <f>IF(ISBLANK(INDEX('Policy Characteristics'!J:J,MATCH($C599,'Policy Characteristics'!$C:$C,0))),"",INDEX('Policy Characteristics'!J:J,MATCH($C599,'Policy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9" s="357" t="str">
        <f>IF(ISBLANK(INDEX('Policy Characteristics'!K:K,MATCH($C599,'Policy Characteristics'!$C:$C,0))),"",INDEX('Policy Characteristics'!K:K,MATCH($C599,'Policy Characteristics'!$C:$C,0)))</f>
        <v>industry-ag-main.html#fuel-switching</v>
      </c>
      <c r="R599" s="357" t="str">
        <f>IF(ISBLANK(INDEX('Policy Characteristics'!L:L,MATCH($C599,'Policy Characteristics'!$C:$C,0))),"",INDEX('Policy Characteristics'!L:L,MATCH($C599,'Policy Characteristics'!$C:$C,0)))</f>
        <v>industry-elec-and-hydrogen.html</v>
      </c>
    </row>
    <row r="600" spans="1:18" x14ac:dyDescent="0.35">
      <c r="A600" s="357" t="str">
        <f>IF(ISBLANK(INDEX('Policy Characteristics'!A:A,MATCH($C600,'Policy Characteristics'!$C:$C,0))),"",INDEX('Policy Characteristics'!A:A,MATCH($C600,'Policy Characteristics'!$C:$C,0)))</f>
        <v>Industry</v>
      </c>
      <c r="B600" s="357" t="str">
        <f>IF(ISBLANK(INDEX('Policy Characteristics'!B:B,MATCH($C600,'Policy Characteristics'!$C:$C,0))),"",INDEX('Policy Characteristics'!B:B,MATCH($C600,'Policy Characteristics'!$C:$C,0)))</f>
        <v>Electrification + Hydrogen (Med &amp; High Temp)</v>
      </c>
      <c r="C600" s="361" t="str">
        <f t="shared" si="34"/>
        <v>Fraction of Med and High Temp Industrial Heat Shifted to Other Fuels</v>
      </c>
      <c r="D600" s="9" t="s">
        <v>3205</v>
      </c>
      <c r="E600" s="53" t="s">
        <v>2451</v>
      </c>
      <c r="F600" s="194" t="s">
        <v>2661</v>
      </c>
      <c r="G600" s="53" t="s">
        <v>3222</v>
      </c>
      <c r="H600" s="54">
        <v>1341</v>
      </c>
      <c r="I600" s="53" t="s">
        <v>45</v>
      </c>
      <c r="J600" s="359" t="str">
        <f>IF(ISBLANK(INDEX('Policy Characteristics'!D:D,MATCH($C600,'Policy Characteristics'!$C:$C,0))),"",INDEX('Policy Characteristics'!D:D,MATCH($C600,'Policy Characteristics'!$C:$C,0)))</f>
        <v>Electrification + Hydrogen</v>
      </c>
      <c r="K600" s="357" t="str">
        <f>IF(ISBLANK(INDEX('Policy Characteristics'!E:E,MATCH($C600,'Policy Characteristics'!$C:$C,0))),"",INDEX('Policy Characteristics'!E:E,MATCH($C600,'Policy Characteristics'!$C:$C,0)))</f>
        <v>indst med and high temp fuel type shifting</v>
      </c>
      <c r="L600" s="379">
        <f>IF(ISBLANK(INDEX('Policy Characteristics'!F:F,MATCH($C600,'Policy Characteristics'!$C:$C,0))),"",INDEX('Policy Characteristics'!F:F,MATCH($C600,'Policy Characteristics'!$C:$C,0)))</f>
        <v>0</v>
      </c>
      <c r="M600" s="379">
        <f>IF(ISBLANK(INDEX('Policy Characteristics'!G:G,MATCH($C600,'Policy Characteristics'!$C:$C,0))),"",INDEX('Policy Characteristics'!G:G,MATCH($C600,'Policy Characteristics'!$C:$C,0)))</f>
        <v>1</v>
      </c>
      <c r="N600" s="379">
        <f>IF(ISBLANK(INDEX('Policy Characteristics'!H:H,MATCH($C600,'Policy Characteristics'!$C:$C,0))),"",INDEX('Policy Characteristics'!H:H,MATCH($C600,'Policy Characteristics'!$C:$C,0)))</f>
        <v>0.01</v>
      </c>
      <c r="O600" s="357" t="str">
        <f>IF(ISBLANK(INDEX('Policy Characteristics'!I:I,MATCH($C600,'Policy Characteristics'!$C:$C,0))),"",INDEX('Policy Characteristics'!I:I,MATCH($C600,'Policy Characteristics'!$C:$C,0)))</f>
        <v>% of fuel shifted</v>
      </c>
      <c r="P600" s="357" t="str">
        <f>IF(ISBLANK(INDEX('Policy Characteristics'!J:J,MATCH($C600,'Policy Characteristics'!$C:$C,0))),"",INDEX('Policy Characteristics'!J:J,MATCH($C600,'Policy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0" s="357" t="str">
        <f>IF(ISBLANK(INDEX('Policy Characteristics'!K:K,MATCH($C600,'Policy Characteristics'!$C:$C,0))),"",INDEX('Policy Characteristics'!K:K,MATCH($C600,'Policy Characteristics'!$C:$C,0)))</f>
        <v>industry-ag-main.html#fuel-switching</v>
      </c>
      <c r="R600" s="357" t="str">
        <f>IF(ISBLANK(INDEX('Policy Characteristics'!L:L,MATCH($C600,'Policy Characteristics'!$C:$C,0))),"",INDEX('Policy Characteristics'!L:L,MATCH($C600,'Policy Characteristics'!$C:$C,0)))</f>
        <v>industry-elec-and-hydrogen.html</v>
      </c>
    </row>
    <row r="601" spans="1:18" x14ac:dyDescent="0.35">
      <c r="A601" s="357" t="str">
        <f>IF(ISBLANK(INDEX('Policy Characteristics'!A:A,MATCH($C601,'Policy Characteristics'!$C:$C,0))),"",INDEX('Policy Characteristics'!A:A,MATCH($C601,'Policy Characteristics'!$C:$C,0)))</f>
        <v>Industry</v>
      </c>
      <c r="B601" s="357" t="str">
        <f>IF(ISBLANK(INDEX('Policy Characteristics'!B:B,MATCH($C601,'Policy Characteristics'!$C:$C,0))),"",INDEX('Policy Characteristics'!B:B,MATCH($C601,'Policy Characteristics'!$C:$C,0)))</f>
        <v>Electrification + Hydrogen (Med &amp; High Temp)</v>
      </c>
      <c r="C601" s="361" t="str">
        <f t="shared" si="34"/>
        <v>Fraction of Med and High Temp Industrial Heat Shifted to Other Fuels</v>
      </c>
      <c r="D601" s="9" t="s">
        <v>3205</v>
      </c>
      <c r="E601" s="53" t="s">
        <v>2452</v>
      </c>
      <c r="F601" s="194" t="s">
        <v>2661</v>
      </c>
      <c r="G601" s="53" t="s">
        <v>3223</v>
      </c>
      <c r="H601" s="54">
        <v>1342</v>
      </c>
      <c r="I601" s="53" t="s">
        <v>45</v>
      </c>
      <c r="J601" s="359" t="str">
        <f>IF(ISBLANK(INDEX('Policy Characteristics'!D:D,MATCH($C601,'Policy Characteristics'!$C:$C,0))),"",INDEX('Policy Characteristics'!D:D,MATCH($C601,'Policy Characteristics'!$C:$C,0)))</f>
        <v>Electrification + Hydrogen</v>
      </c>
      <c r="K601" s="357" t="str">
        <f>IF(ISBLANK(INDEX('Policy Characteristics'!E:E,MATCH($C601,'Policy Characteristics'!$C:$C,0))),"",INDEX('Policy Characteristics'!E:E,MATCH($C601,'Policy Characteristics'!$C:$C,0)))</f>
        <v>indst med and high temp fuel type shifting</v>
      </c>
      <c r="L601" s="379">
        <f>IF(ISBLANK(INDEX('Policy Characteristics'!F:F,MATCH($C601,'Policy Characteristics'!$C:$C,0))),"",INDEX('Policy Characteristics'!F:F,MATCH($C601,'Policy Characteristics'!$C:$C,0)))</f>
        <v>0</v>
      </c>
      <c r="M601" s="379">
        <f>IF(ISBLANK(INDEX('Policy Characteristics'!G:G,MATCH($C601,'Policy Characteristics'!$C:$C,0))),"",INDEX('Policy Characteristics'!G:G,MATCH($C601,'Policy Characteristics'!$C:$C,0)))</f>
        <v>1</v>
      </c>
      <c r="N601" s="379">
        <f>IF(ISBLANK(INDEX('Policy Characteristics'!H:H,MATCH($C601,'Policy Characteristics'!$C:$C,0))),"",INDEX('Policy Characteristics'!H:H,MATCH($C601,'Policy Characteristics'!$C:$C,0)))</f>
        <v>0.01</v>
      </c>
      <c r="O601" s="357" t="str">
        <f>IF(ISBLANK(INDEX('Policy Characteristics'!I:I,MATCH($C601,'Policy Characteristics'!$C:$C,0))),"",INDEX('Policy Characteristics'!I:I,MATCH($C601,'Policy Characteristics'!$C:$C,0)))</f>
        <v>% of fuel shifted</v>
      </c>
      <c r="P601" s="357" t="str">
        <f>IF(ISBLANK(INDEX('Policy Characteristics'!J:J,MATCH($C601,'Policy Characteristics'!$C:$C,0))),"",INDEX('Policy Characteristics'!J:J,MATCH($C601,'Policy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1" s="357" t="str">
        <f>IF(ISBLANK(INDEX('Policy Characteristics'!K:K,MATCH($C601,'Policy Characteristics'!$C:$C,0))),"",INDEX('Policy Characteristics'!K:K,MATCH($C601,'Policy Characteristics'!$C:$C,0)))</f>
        <v>industry-ag-main.html#fuel-switching</v>
      </c>
      <c r="R601" s="357" t="str">
        <f>IF(ISBLANK(INDEX('Policy Characteristics'!L:L,MATCH($C601,'Policy Characteristics'!$C:$C,0))),"",INDEX('Policy Characteristics'!L:L,MATCH($C601,'Policy Characteristics'!$C:$C,0)))</f>
        <v>industry-elec-and-hydrogen.html</v>
      </c>
    </row>
    <row r="602" spans="1:18" x14ac:dyDescent="0.35">
      <c r="A602" s="357" t="str">
        <f>IF(ISBLANK(INDEX('Policy Characteristics'!A:A,MATCH($C602,'Policy Characteristics'!$C:$C,0))),"",INDEX('Policy Characteristics'!A:A,MATCH($C602,'Policy Characteristics'!$C:$C,0)))</f>
        <v>Industry</v>
      </c>
      <c r="B602" s="357" t="str">
        <f>IF(ISBLANK(INDEX('Policy Characteristics'!B:B,MATCH($C602,'Policy Characteristics'!$C:$C,0))),"",INDEX('Policy Characteristics'!B:B,MATCH($C602,'Policy Characteristics'!$C:$C,0)))</f>
        <v>Electrification + Hydrogen (Med &amp; High Temp)</v>
      </c>
      <c r="C602" s="361" t="str">
        <f t="shared" si="34"/>
        <v>Fraction of Med and High Temp Industrial Heat Shifted to Other Fuels</v>
      </c>
      <c r="D602" s="9" t="s">
        <v>3205</v>
      </c>
      <c r="E602" s="53" t="s">
        <v>2453</v>
      </c>
      <c r="F602" s="194" t="s">
        <v>2661</v>
      </c>
      <c r="G602" s="53" t="s">
        <v>3224</v>
      </c>
      <c r="H602" s="54">
        <v>1343</v>
      </c>
      <c r="I602" s="53" t="s">
        <v>45</v>
      </c>
      <c r="J602" s="359" t="str">
        <f>IF(ISBLANK(INDEX('Policy Characteristics'!D:D,MATCH($C602,'Policy Characteristics'!$C:$C,0))),"",INDEX('Policy Characteristics'!D:D,MATCH($C602,'Policy Characteristics'!$C:$C,0)))</f>
        <v>Electrification + Hydrogen</v>
      </c>
      <c r="K602" s="357" t="str">
        <f>IF(ISBLANK(INDEX('Policy Characteristics'!E:E,MATCH($C602,'Policy Characteristics'!$C:$C,0))),"",INDEX('Policy Characteristics'!E:E,MATCH($C602,'Policy Characteristics'!$C:$C,0)))</f>
        <v>indst med and high temp fuel type shifting</v>
      </c>
      <c r="L602" s="379">
        <f>IF(ISBLANK(INDEX('Policy Characteristics'!F:F,MATCH($C602,'Policy Characteristics'!$C:$C,0))),"",INDEX('Policy Characteristics'!F:F,MATCH($C602,'Policy Characteristics'!$C:$C,0)))</f>
        <v>0</v>
      </c>
      <c r="M602" s="379">
        <f>IF(ISBLANK(INDEX('Policy Characteristics'!G:G,MATCH($C602,'Policy Characteristics'!$C:$C,0))),"",INDEX('Policy Characteristics'!G:G,MATCH($C602,'Policy Characteristics'!$C:$C,0)))</f>
        <v>1</v>
      </c>
      <c r="N602" s="379">
        <f>IF(ISBLANK(INDEX('Policy Characteristics'!H:H,MATCH($C602,'Policy Characteristics'!$C:$C,0))),"",INDEX('Policy Characteristics'!H:H,MATCH($C602,'Policy Characteristics'!$C:$C,0)))</f>
        <v>0.01</v>
      </c>
      <c r="O602" s="357" t="str">
        <f>IF(ISBLANK(INDEX('Policy Characteristics'!I:I,MATCH($C602,'Policy Characteristics'!$C:$C,0))),"",INDEX('Policy Characteristics'!I:I,MATCH($C602,'Policy Characteristics'!$C:$C,0)))</f>
        <v>% of fuel shifted</v>
      </c>
      <c r="P602" s="357" t="str">
        <f>IF(ISBLANK(INDEX('Policy Characteristics'!J:J,MATCH($C602,'Policy Characteristics'!$C:$C,0))),"",INDEX('Policy Characteristics'!J:J,MATCH($C602,'Policy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2" s="357" t="str">
        <f>IF(ISBLANK(INDEX('Policy Characteristics'!K:K,MATCH($C602,'Policy Characteristics'!$C:$C,0))),"",INDEX('Policy Characteristics'!K:K,MATCH($C602,'Policy Characteristics'!$C:$C,0)))</f>
        <v>industry-ag-main.html#fuel-switching</v>
      </c>
      <c r="R602" s="357" t="str">
        <f>IF(ISBLANK(INDEX('Policy Characteristics'!L:L,MATCH($C602,'Policy Characteristics'!$C:$C,0))),"",INDEX('Policy Characteristics'!L:L,MATCH($C602,'Policy Characteristics'!$C:$C,0)))</f>
        <v>industry-elec-and-hydrogen.html</v>
      </c>
    </row>
    <row r="603" spans="1:18" x14ac:dyDescent="0.35">
      <c r="A603" s="357" t="str">
        <f>IF(ISBLANK(INDEX('Policy Characteristics'!A:A,MATCH($C603,'Policy Characteristics'!$C:$C,0))),"",INDEX('Policy Characteristics'!A:A,MATCH($C603,'Policy Characteristics'!$C:$C,0)))</f>
        <v>Industry</v>
      </c>
      <c r="B603" s="357" t="str">
        <f>IF(ISBLANK(INDEX('Policy Characteristics'!B:B,MATCH($C603,'Policy Characteristics'!$C:$C,0))),"",INDEX('Policy Characteristics'!B:B,MATCH($C603,'Policy Characteristics'!$C:$C,0)))</f>
        <v>Electrification + Hydrogen (Med &amp; High Temp)</v>
      </c>
      <c r="C603" s="361" t="str">
        <f t="shared" si="34"/>
        <v>Fraction of Med and High Temp Industrial Heat Shifted to Other Fuels</v>
      </c>
      <c r="D603" s="9" t="s">
        <v>3205</v>
      </c>
      <c r="E603" s="53" t="s">
        <v>2799</v>
      </c>
      <c r="F603" s="194" t="s">
        <v>2661</v>
      </c>
      <c r="G603" s="53" t="s">
        <v>3225</v>
      </c>
      <c r="H603" s="54">
        <v>1344</v>
      </c>
      <c r="I603" s="53" t="s">
        <v>45</v>
      </c>
      <c r="J603" s="359" t="str">
        <f>IF(ISBLANK(INDEX('Policy Characteristics'!D:D,MATCH($C603,'Policy Characteristics'!$C:$C,0))),"",INDEX('Policy Characteristics'!D:D,MATCH($C603,'Policy Characteristics'!$C:$C,0)))</f>
        <v>Electrification + Hydrogen</v>
      </c>
      <c r="K603" s="357" t="str">
        <f>IF(ISBLANK(INDEX('Policy Characteristics'!E:E,MATCH($C603,'Policy Characteristics'!$C:$C,0))),"",INDEX('Policy Characteristics'!E:E,MATCH($C603,'Policy Characteristics'!$C:$C,0)))</f>
        <v>indst med and high temp fuel type shifting</v>
      </c>
      <c r="L603" s="379">
        <f>IF(ISBLANK(INDEX('Policy Characteristics'!F:F,MATCH($C603,'Policy Characteristics'!$C:$C,0))),"",INDEX('Policy Characteristics'!F:F,MATCH($C603,'Policy Characteristics'!$C:$C,0)))</f>
        <v>0</v>
      </c>
      <c r="M603" s="379">
        <f>IF(ISBLANK(INDEX('Policy Characteristics'!G:G,MATCH($C603,'Policy Characteristics'!$C:$C,0))),"",INDEX('Policy Characteristics'!G:G,MATCH($C603,'Policy Characteristics'!$C:$C,0)))</f>
        <v>1</v>
      </c>
      <c r="N603" s="379">
        <f>IF(ISBLANK(INDEX('Policy Characteristics'!H:H,MATCH($C603,'Policy Characteristics'!$C:$C,0))),"",INDEX('Policy Characteristics'!H:H,MATCH($C603,'Policy Characteristics'!$C:$C,0)))</f>
        <v>0.01</v>
      </c>
      <c r="O603" s="357" t="str">
        <f>IF(ISBLANK(INDEX('Policy Characteristics'!I:I,MATCH($C603,'Policy Characteristics'!$C:$C,0))),"",INDEX('Policy Characteristics'!I:I,MATCH($C603,'Policy Characteristics'!$C:$C,0)))</f>
        <v>% of fuel shifted</v>
      </c>
      <c r="P603" s="357" t="str">
        <f>IF(ISBLANK(INDEX('Policy Characteristics'!J:J,MATCH($C603,'Policy Characteristics'!$C:$C,0))),"",INDEX('Policy Characteristics'!J:J,MATCH($C603,'Policy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3" s="357" t="str">
        <f>IF(ISBLANK(INDEX('Policy Characteristics'!K:K,MATCH($C603,'Policy Characteristics'!$C:$C,0))),"",INDEX('Policy Characteristics'!K:K,MATCH($C603,'Policy Characteristics'!$C:$C,0)))</f>
        <v>industry-ag-main.html#fuel-switching</v>
      </c>
      <c r="R603" s="357" t="str">
        <f>IF(ISBLANK(INDEX('Policy Characteristics'!L:L,MATCH($C603,'Policy Characteristics'!$C:$C,0))),"",INDEX('Policy Characteristics'!L:L,MATCH($C603,'Policy Characteristics'!$C:$C,0)))</f>
        <v>industry-elec-and-hydrogen.html</v>
      </c>
    </row>
    <row r="604" spans="1:18" x14ac:dyDescent="0.35">
      <c r="A604" s="357" t="str">
        <f>IF(ISBLANK(INDEX('Policy Characteristics'!A:A,MATCH($C604,'Policy Characteristics'!$C:$C,0))),"",INDEX('Policy Characteristics'!A:A,MATCH($C604,'Policy Characteristics'!$C:$C,0)))</f>
        <v>Industry</v>
      </c>
      <c r="B604" s="357" t="str">
        <f>IF(ISBLANK(INDEX('Policy Characteristics'!B:B,MATCH($C604,'Policy Characteristics'!$C:$C,0))),"",INDEX('Policy Characteristics'!B:B,MATCH($C604,'Policy Characteristics'!$C:$C,0)))</f>
        <v>Electrification + Hydrogen (Med &amp; High Temp)</v>
      </c>
      <c r="C604" s="361" t="str">
        <f t="shared" si="34"/>
        <v>Fraction of Med and High Temp Industrial Heat Shifted to Other Fuels</v>
      </c>
      <c r="D604" s="9" t="s">
        <v>3205</v>
      </c>
      <c r="E604" s="53" t="s">
        <v>2800</v>
      </c>
      <c r="F604" s="194" t="s">
        <v>2661</v>
      </c>
      <c r="G604" s="53" t="s">
        <v>3226</v>
      </c>
      <c r="H604" s="54">
        <v>1345</v>
      </c>
      <c r="I604" s="53" t="s">
        <v>45</v>
      </c>
      <c r="J604" s="359" t="str">
        <f>IF(ISBLANK(INDEX('Policy Characteristics'!D:D,MATCH($C604,'Policy Characteristics'!$C:$C,0))),"",INDEX('Policy Characteristics'!D:D,MATCH($C604,'Policy Characteristics'!$C:$C,0)))</f>
        <v>Electrification + Hydrogen</v>
      </c>
      <c r="K604" s="357" t="str">
        <f>IF(ISBLANK(INDEX('Policy Characteristics'!E:E,MATCH($C604,'Policy Characteristics'!$C:$C,0))),"",INDEX('Policy Characteristics'!E:E,MATCH($C604,'Policy Characteristics'!$C:$C,0)))</f>
        <v>indst med and high temp fuel type shifting</v>
      </c>
      <c r="L604" s="379">
        <f>IF(ISBLANK(INDEX('Policy Characteristics'!F:F,MATCH($C604,'Policy Characteristics'!$C:$C,0))),"",INDEX('Policy Characteristics'!F:F,MATCH($C604,'Policy Characteristics'!$C:$C,0)))</f>
        <v>0</v>
      </c>
      <c r="M604" s="379">
        <f>IF(ISBLANK(INDEX('Policy Characteristics'!G:G,MATCH($C604,'Policy Characteristics'!$C:$C,0))),"",INDEX('Policy Characteristics'!G:G,MATCH($C604,'Policy Characteristics'!$C:$C,0)))</f>
        <v>1</v>
      </c>
      <c r="N604" s="379">
        <f>IF(ISBLANK(INDEX('Policy Characteristics'!H:H,MATCH($C604,'Policy Characteristics'!$C:$C,0))),"",INDEX('Policy Characteristics'!H:H,MATCH($C604,'Policy Characteristics'!$C:$C,0)))</f>
        <v>0.01</v>
      </c>
      <c r="O604" s="357" t="str">
        <f>IF(ISBLANK(INDEX('Policy Characteristics'!I:I,MATCH($C604,'Policy Characteristics'!$C:$C,0))),"",INDEX('Policy Characteristics'!I:I,MATCH($C604,'Policy Characteristics'!$C:$C,0)))</f>
        <v>% of fuel shifted</v>
      </c>
      <c r="P604" s="357" t="str">
        <f>IF(ISBLANK(INDEX('Policy Characteristics'!J:J,MATCH($C604,'Policy Characteristics'!$C:$C,0))),"",INDEX('Policy Characteristics'!J:J,MATCH($C604,'Policy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4" s="357" t="str">
        <f>IF(ISBLANK(INDEX('Policy Characteristics'!K:K,MATCH($C604,'Policy Characteristics'!$C:$C,0))),"",INDEX('Policy Characteristics'!K:K,MATCH($C604,'Policy Characteristics'!$C:$C,0)))</f>
        <v>industry-ag-main.html#fuel-switching</v>
      </c>
      <c r="R604" s="357" t="str">
        <f>IF(ISBLANK(INDEX('Policy Characteristics'!L:L,MATCH($C604,'Policy Characteristics'!$C:$C,0))),"",INDEX('Policy Characteristics'!L:L,MATCH($C604,'Policy Characteristics'!$C:$C,0)))</f>
        <v>industry-elec-and-hydrogen.html</v>
      </c>
    </row>
    <row r="605" spans="1:18" x14ac:dyDescent="0.35">
      <c r="A605" s="357" t="str">
        <f>IF(ISBLANK(INDEX('Policy Characteristics'!A:A,MATCH($C605,'Policy Characteristics'!$C:$C,0))),"",INDEX('Policy Characteristics'!A:A,MATCH($C605,'Policy Characteristics'!$C:$C,0)))</f>
        <v>Industry</v>
      </c>
      <c r="B605" s="357" t="str">
        <f>IF(ISBLANK(INDEX('Policy Characteristics'!B:B,MATCH($C605,'Policy Characteristics'!$C:$C,0))),"",INDEX('Policy Characteristics'!B:B,MATCH($C605,'Policy Characteristics'!$C:$C,0)))</f>
        <v>Electrification + Hydrogen (Med &amp; High Temp)</v>
      </c>
      <c r="C605" s="361" t="str">
        <f t="shared" si="34"/>
        <v>Fraction of Med and High Temp Industrial Heat Shifted to Other Fuels</v>
      </c>
      <c r="D605" s="9" t="s">
        <v>3205</v>
      </c>
      <c r="E605" s="53" t="s">
        <v>2801</v>
      </c>
      <c r="F605" s="194" t="s">
        <v>2661</v>
      </c>
      <c r="G605" s="53" t="s">
        <v>3227</v>
      </c>
      <c r="H605" s="54">
        <v>1346</v>
      </c>
      <c r="I605" s="53" t="s">
        <v>45</v>
      </c>
      <c r="J605" s="359" t="str">
        <f>IF(ISBLANK(INDEX('Policy Characteristics'!D:D,MATCH($C605,'Policy Characteristics'!$C:$C,0))),"",INDEX('Policy Characteristics'!D:D,MATCH($C605,'Policy Characteristics'!$C:$C,0)))</f>
        <v>Electrification + Hydrogen</v>
      </c>
      <c r="K605" s="357" t="str">
        <f>IF(ISBLANK(INDEX('Policy Characteristics'!E:E,MATCH($C605,'Policy Characteristics'!$C:$C,0))),"",INDEX('Policy Characteristics'!E:E,MATCH($C605,'Policy Characteristics'!$C:$C,0)))</f>
        <v>indst med and high temp fuel type shifting</v>
      </c>
      <c r="L605" s="379">
        <f>IF(ISBLANK(INDEX('Policy Characteristics'!F:F,MATCH($C605,'Policy Characteristics'!$C:$C,0))),"",INDEX('Policy Characteristics'!F:F,MATCH($C605,'Policy Characteristics'!$C:$C,0)))</f>
        <v>0</v>
      </c>
      <c r="M605" s="379">
        <f>IF(ISBLANK(INDEX('Policy Characteristics'!G:G,MATCH($C605,'Policy Characteristics'!$C:$C,0))),"",INDEX('Policy Characteristics'!G:G,MATCH($C605,'Policy Characteristics'!$C:$C,0)))</f>
        <v>1</v>
      </c>
      <c r="N605" s="379">
        <f>IF(ISBLANK(INDEX('Policy Characteristics'!H:H,MATCH($C605,'Policy Characteristics'!$C:$C,0))),"",INDEX('Policy Characteristics'!H:H,MATCH($C605,'Policy Characteristics'!$C:$C,0)))</f>
        <v>0.01</v>
      </c>
      <c r="O605" s="357" t="str">
        <f>IF(ISBLANK(INDEX('Policy Characteristics'!I:I,MATCH($C605,'Policy Characteristics'!$C:$C,0))),"",INDEX('Policy Characteristics'!I:I,MATCH($C605,'Policy Characteristics'!$C:$C,0)))</f>
        <v>% of fuel shifted</v>
      </c>
      <c r="P605" s="357" t="str">
        <f>IF(ISBLANK(INDEX('Policy Characteristics'!J:J,MATCH($C605,'Policy Characteristics'!$C:$C,0))),"",INDEX('Policy Characteristics'!J:J,MATCH($C605,'Policy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5" s="357" t="str">
        <f>IF(ISBLANK(INDEX('Policy Characteristics'!K:K,MATCH($C605,'Policy Characteristics'!$C:$C,0))),"",INDEX('Policy Characteristics'!K:K,MATCH($C605,'Policy Characteristics'!$C:$C,0)))</f>
        <v>industry-ag-main.html#fuel-switching</v>
      </c>
      <c r="R605" s="357" t="str">
        <f>IF(ISBLANK(INDEX('Policy Characteristics'!L:L,MATCH($C605,'Policy Characteristics'!$C:$C,0))),"",INDEX('Policy Characteristics'!L:L,MATCH($C605,'Policy Characteristics'!$C:$C,0)))</f>
        <v>industry-elec-and-hydrogen.html</v>
      </c>
    </row>
    <row r="606" spans="1:18" x14ac:dyDescent="0.35">
      <c r="A606" s="357" t="str">
        <f>IF(ISBLANK(INDEX('Policy Characteristics'!A:A,MATCH($C606,'Policy Characteristics'!$C:$C,0))),"",INDEX('Policy Characteristics'!A:A,MATCH($C606,'Policy Characteristics'!$C:$C,0)))</f>
        <v>Industry</v>
      </c>
      <c r="B606" s="357" t="str">
        <f>IF(ISBLANK(INDEX('Policy Characteristics'!B:B,MATCH($C606,'Policy Characteristics'!$C:$C,0))),"",INDEX('Policy Characteristics'!B:B,MATCH($C606,'Policy Characteristics'!$C:$C,0)))</f>
        <v>Electrification + Hydrogen (Med &amp; High Temp)</v>
      </c>
      <c r="C606" s="361" t="str">
        <f t="shared" si="34"/>
        <v>Fraction of Med and High Temp Industrial Heat Shifted to Other Fuels</v>
      </c>
      <c r="D606" s="9" t="s">
        <v>3205</v>
      </c>
      <c r="E606" s="53" t="s">
        <v>2798</v>
      </c>
      <c r="F606" s="194" t="s">
        <v>2661</v>
      </c>
      <c r="G606" s="53" t="s">
        <v>3228</v>
      </c>
      <c r="H606" s="54">
        <v>1347</v>
      </c>
      <c r="I606" s="53" t="s">
        <v>44</v>
      </c>
      <c r="J606" s="359" t="str">
        <f>IF(ISBLANK(INDEX('Policy Characteristics'!D:D,MATCH($C606,'Policy Characteristics'!$C:$C,0))),"",INDEX('Policy Characteristics'!D:D,MATCH($C606,'Policy Characteristics'!$C:$C,0)))</f>
        <v>Electrification + Hydrogen</v>
      </c>
      <c r="K606" s="357" t="str">
        <f>IF(ISBLANK(INDEX('Policy Characteristics'!E:E,MATCH($C606,'Policy Characteristics'!$C:$C,0))),"",INDEX('Policy Characteristics'!E:E,MATCH($C606,'Policy Characteristics'!$C:$C,0)))</f>
        <v>indst med and high temp fuel type shifting</v>
      </c>
      <c r="L606" s="379">
        <f>IF(ISBLANK(INDEX('Policy Characteristics'!F:F,MATCH($C606,'Policy Characteristics'!$C:$C,0))),"",INDEX('Policy Characteristics'!F:F,MATCH($C606,'Policy Characteristics'!$C:$C,0)))</f>
        <v>0</v>
      </c>
      <c r="M606" s="379">
        <f>IF(ISBLANK(INDEX('Policy Characteristics'!G:G,MATCH($C606,'Policy Characteristics'!$C:$C,0))),"",INDEX('Policy Characteristics'!G:G,MATCH($C606,'Policy Characteristics'!$C:$C,0)))</f>
        <v>1</v>
      </c>
      <c r="N606" s="379">
        <f>IF(ISBLANK(INDEX('Policy Characteristics'!H:H,MATCH($C606,'Policy Characteristics'!$C:$C,0))),"",INDEX('Policy Characteristics'!H:H,MATCH($C606,'Policy Characteristics'!$C:$C,0)))</f>
        <v>0.01</v>
      </c>
      <c r="O606" s="357" t="str">
        <f>IF(ISBLANK(INDEX('Policy Characteristics'!I:I,MATCH($C606,'Policy Characteristics'!$C:$C,0))),"",INDEX('Policy Characteristics'!I:I,MATCH($C606,'Policy Characteristics'!$C:$C,0)))</f>
        <v>% of fuel shifted</v>
      </c>
      <c r="P606" s="357" t="str">
        <f>IF(ISBLANK(INDEX('Policy Characteristics'!J:J,MATCH($C606,'Policy Characteristics'!$C:$C,0))),"",INDEX('Policy Characteristics'!J:J,MATCH($C606,'Policy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6" s="357" t="str">
        <f>IF(ISBLANK(INDEX('Policy Characteristics'!K:K,MATCH($C606,'Policy Characteristics'!$C:$C,0))),"",INDEX('Policy Characteristics'!K:K,MATCH($C606,'Policy Characteristics'!$C:$C,0)))</f>
        <v>industry-ag-main.html#fuel-switching</v>
      </c>
      <c r="R606" s="357" t="str">
        <f>IF(ISBLANK(INDEX('Policy Characteristics'!L:L,MATCH($C606,'Policy Characteristics'!$C:$C,0))),"",INDEX('Policy Characteristics'!L:L,MATCH($C606,'Policy Characteristics'!$C:$C,0)))</f>
        <v>industry-elec-and-hydrogen.html</v>
      </c>
    </row>
    <row r="607" spans="1:18" x14ac:dyDescent="0.35">
      <c r="A607" s="357" t="str">
        <f>IF(ISBLANK(INDEX('Policy Characteristics'!A:A,MATCH($C607,'Policy Characteristics'!$C:$C,0))),"",INDEX('Policy Characteristics'!A:A,MATCH($C607,'Policy Characteristics'!$C:$C,0)))</f>
        <v>Industry</v>
      </c>
      <c r="B607" s="357" t="str">
        <f>IF(ISBLANK(INDEX('Policy Characteristics'!B:B,MATCH($C607,'Policy Characteristics'!$C:$C,0))),"",INDEX('Policy Characteristics'!B:B,MATCH($C607,'Policy Characteristics'!$C:$C,0)))</f>
        <v>Electrification + Hydrogen (Med &amp; High Temp)</v>
      </c>
      <c r="C607" s="361" t="str">
        <f t="shared" si="34"/>
        <v>Fraction of Med and High Temp Industrial Heat Shifted to Other Fuels</v>
      </c>
      <c r="D607" s="9" t="s">
        <v>3206</v>
      </c>
      <c r="E607" s="53" t="s">
        <v>2448</v>
      </c>
      <c r="F607" s="194" t="s">
        <v>3168</v>
      </c>
      <c r="G607" s="53" t="s">
        <v>3219</v>
      </c>
      <c r="H607" s="54">
        <v>1348</v>
      </c>
      <c r="I607" s="53" t="s">
        <v>44</v>
      </c>
      <c r="J607" s="359" t="str">
        <f>IF(ISBLANK(INDEX('Policy Characteristics'!D:D,MATCH($C607,'Policy Characteristics'!$C:$C,0))),"",INDEX('Policy Characteristics'!D:D,MATCH($C607,'Policy Characteristics'!$C:$C,0)))</f>
        <v>Electrification + Hydrogen</v>
      </c>
      <c r="K607" s="357" t="str">
        <f>IF(ISBLANK(INDEX('Policy Characteristics'!E:E,MATCH($C607,'Policy Characteristics'!$C:$C,0))),"",INDEX('Policy Characteristics'!E:E,MATCH($C607,'Policy Characteristics'!$C:$C,0)))</f>
        <v>indst med and high temp fuel type shifting</v>
      </c>
      <c r="L607" s="379">
        <f>IF(ISBLANK(INDEX('Policy Characteristics'!F:F,MATCH($C607,'Policy Characteristics'!$C:$C,0))),"",INDEX('Policy Characteristics'!F:F,MATCH($C607,'Policy Characteristics'!$C:$C,0)))</f>
        <v>0</v>
      </c>
      <c r="M607" s="379">
        <f>IF(ISBLANK(INDEX('Policy Characteristics'!G:G,MATCH($C607,'Policy Characteristics'!$C:$C,0))),"",INDEX('Policy Characteristics'!G:G,MATCH($C607,'Policy Characteristics'!$C:$C,0)))</f>
        <v>1</v>
      </c>
      <c r="N607" s="379">
        <f>IF(ISBLANK(INDEX('Policy Characteristics'!H:H,MATCH($C607,'Policy Characteristics'!$C:$C,0))),"",INDEX('Policy Characteristics'!H:H,MATCH($C607,'Policy Characteristics'!$C:$C,0)))</f>
        <v>0.01</v>
      </c>
      <c r="O607" s="357" t="str">
        <f>IF(ISBLANK(INDEX('Policy Characteristics'!I:I,MATCH($C607,'Policy Characteristics'!$C:$C,0))),"",INDEX('Policy Characteristics'!I:I,MATCH($C607,'Policy Characteristics'!$C:$C,0)))</f>
        <v>% of fuel shifted</v>
      </c>
      <c r="P607" s="357" t="str">
        <f>IF(ISBLANK(INDEX('Policy Characteristics'!J:J,MATCH($C607,'Policy Characteristics'!$C:$C,0))),"",INDEX('Policy Characteristics'!J:J,MATCH($C607,'Policy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7" s="357" t="str">
        <f>IF(ISBLANK(INDEX('Policy Characteristics'!K:K,MATCH($C607,'Policy Characteristics'!$C:$C,0))),"",INDEX('Policy Characteristics'!K:K,MATCH($C607,'Policy Characteristics'!$C:$C,0)))</f>
        <v>industry-ag-main.html#fuel-switching</v>
      </c>
      <c r="R607" s="357" t="str">
        <f>IF(ISBLANK(INDEX('Policy Characteristics'!L:L,MATCH($C607,'Policy Characteristics'!$C:$C,0))),"",INDEX('Policy Characteristics'!L:L,MATCH($C607,'Policy Characteristics'!$C:$C,0)))</f>
        <v>industry-elec-and-hydrogen.html</v>
      </c>
    </row>
    <row r="608" spans="1:18" x14ac:dyDescent="0.35">
      <c r="A608" s="357" t="str">
        <f>IF(ISBLANK(INDEX('Policy Characteristics'!A:A,MATCH($C608,'Policy Characteristics'!$C:$C,0))),"",INDEX('Policy Characteristics'!A:A,MATCH($C608,'Policy Characteristics'!$C:$C,0)))</f>
        <v>Industry</v>
      </c>
      <c r="B608" s="357" t="str">
        <f>IF(ISBLANK(INDEX('Policy Characteristics'!B:B,MATCH($C608,'Policy Characteristics'!$C:$C,0))),"",INDEX('Policy Characteristics'!B:B,MATCH($C608,'Policy Characteristics'!$C:$C,0)))</f>
        <v>Electrification + Hydrogen (Med &amp; High Temp)</v>
      </c>
      <c r="C608" s="361" t="str">
        <f t="shared" si="34"/>
        <v>Fraction of Med and High Temp Industrial Heat Shifted to Other Fuels</v>
      </c>
      <c r="D608" s="9" t="s">
        <v>3206</v>
      </c>
      <c r="E608" s="53" t="s">
        <v>2449</v>
      </c>
      <c r="F608" s="194" t="s">
        <v>3168</v>
      </c>
      <c r="G608" s="53" t="s">
        <v>3220</v>
      </c>
      <c r="H608" s="54">
        <v>1349</v>
      </c>
      <c r="I608" s="53" t="s">
        <v>45</v>
      </c>
      <c r="J608" s="359" t="str">
        <f>IF(ISBLANK(INDEX('Policy Characteristics'!D:D,MATCH($C608,'Policy Characteristics'!$C:$C,0))),"",INDEX('Policy Characteristics'!D:D,MATCH($C608,'Policy Characteristics'!$C:$C,0)))</f>
        <v>Electrification + Hydrogen</v>
      </c>
      <c r="K608" s="357" t="str">
        <f>IF(ISBLANK(INDEX('Policy Characteristics'!E:E,MATCH($C608,'Policy Characteristics'!$C:$C,0))),"",INDEX('Policy Characteristics'!E:E,MATCH($C608,'Policy Characteristics'!$C:$C,0)))</f>
        <v>indst med and high temp fuel type shifting</v>
      </c>
      <c r="L608" s="379">
        <f>IF(ISBLANK(INDEX('Policy Characteristics'!F:F,MATCH($C608,'Policy Characteristics'!$C:$C,0))),"",INDEX('Policy Characteristics'!F:F,MATCH($C608,'Policy Characteristics'!$C:$C,0)))</f>
        <v>0</v>
      </c>
      <c r="M608" s="379">
        <f>IF(ISBLANK(INDEX('Policy Characteristics'!G:G,MATCH($C608,'Policy Characteristics'!$C:$C,0))),"",INDEX('Policy Characteristics'!G:G,MATCH($C608,'Policy Characteristics'!$C:$C,0)))</f>
        <v>1</v>
      </c>
      <c r="N608" s="379">
        <f>IF(ISBLANK(INDEX('Policy Characteristics'!H:H,MATCH($C608,'Policy Characteristics'!$C:$C,0))),"",INDEX('Policy Characteristics'!H:H,MATCH($C608,'Policy Characteristics'!$C:$C,0)))</f>
        <v>0.01</v>
      </c>
      <c r="O608" s="357" t="str">
        <f>IF(ISBLANK(INDEX('Policy Characteristics'!I:I,MATCH($C608,'Policy Characteristics'!$C:$C,0))),"",INDEX('Policy Characteristics'!I:I,MATCH($C608,'Policy Characteristics'!$C:$C,0)))</f>
        <v>% of fuel shifted</v>
      </c>
      <c r="P608" s="357" t="str">
        <f>IF(ISBLANK(INDEX('Policy Characteristics'!J:J,MATCH($C608,'Policy Characteristics'!$C:$C,0))),"",INDEX('Policy Characteristics'!J:J,MATCH($C608,'Policy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8" s="357" t="str">
        <f>IF(ISBLANK(INDEX('Policy Characteristics'!K:K,MATCH($C608,'Policy Characteristics'!$C:$C,0))),"",INDEX('Policy Characteristics'!K:K,MATCH($C608,'Policy Characteristics'!$C:$C,0)))</f>
        <v>industry-ag-main.html#fuel-switching</v>
      </c>
      <c r="R608" s="357" t="str">
        <f>IF(ISBLANK(INDEX('Policy Characteristics'!L:L,MATCH($C608,'Policy Characteristics'!$C:$C,0))),"",INDEX('Policy Characteristics'!L:L,MATCH($C608,'Policy Characteristics'!$C:$C,0)))</f>
        <v>industry-elec-and-hydrogen.html</v>
      </c>
    </row>
    <row r="609" spans="1:18" x14ac:dyDescent="0.35">
      <c r="A609" s="357" t="str">
        <f>IF(ISBLANK(INDEX('Policy Characteristics'!A:A,MATCH($C609,'Policy Characteristics'!$C:$C,0))),"",INDEX('Policy Characteristics'!A:A,MATCH($C609,'Policy Characteristics'!$C:$C,0)))</f>
        <v>Industry</v>
      </c>
      <c r="B609" s="357" t="str">
        <f>IF(ISBLANK(INDEX('Policy Characteristics'!B:B,MATCH($C609,'Policy Characteristics'!$C:$C,0))),"",INDEX('Policy Characteristics'!B:B,MATCH($C609,'Policy Characteristics'!$C:$C,0)))</f>
        <v>Electrification + Hydrogen (Med &amp; High Temp)</v>
      </c>
      <c r="C609" s="361" t="str">
        <f t="shared" si="34"/>
        <v>Fraction of Med and High Temp Industrial Heat Shifted to Other Fuels</v>
      </c>
      <c r="D609" s="9" t="s">
        <v>3206</v>
      </c>
      <c r="E609" s="53" t="s">
        <v>2450</v>
      </c>
      <c r="F609" s="194" t="s">
        <v>3168</v>
      </c>
      <c r="G609" s="53" t="s">
        <v>3221</v>
      </c>
      <c r="H609" s="54">
        <v>1350</v>
      </c>
      <c r="I609" s="53" t="s">
        <v>45</v>
      </c>
      <c r="J609" s="359" t="str">
        <f>IF(ISBLANK(INDEX('Policy Characteristics'!D:D,MATCH($C609,'Policy Characteristics'!$C:$C,0))),"",INDEX('Policy Characteristics'!D:D,MATCH($C609,'Policy Characteristics'!$C:$C,0)))</f>
        <v>Electrification + Hydrogen</v>
      </c>
      <c r="K609" s="357" t="str">
        <f>IF(ISBLANK(INDEX('Policy Characteristics'!E:E,MATCH($C609,'Policy Characteristics'!$C:$C,0))),"",INDEX('Policy Characteristics'!E:E,MATCH($C609,'Policy Characteristics'!$C:$C,0)))</f>
        <v>indst med and high temp fuel type shifting</v>
      </c>
      <c r="L609" s="379">
        <f>IF(ISBLANK(INDEX('Policy Characteristics'!F:F,MATCH($C609,'Policy Characteristics'!$C:$C,0))),"",INDEX('Policy Characteristics'!F:F,MATCH($C609,'Policy Characteristics'!$C:$C,0)))</f>
        <v>0</v>
      </c>
      <c r="M609" s="379">
        <f>IF(ISBLANK(INDEX('Policy Characteristics'!G:G,MATCH($C609,'Policy Characteristics'!$C:$C,0))),"",INDEX('Policy Characteristics'!G:G,MATCH($C609,'Policy Characteristics'!$C:$C,0)))</f>
        <v>1</v>
      </c>
      <c r="N609" s="379">
        <f>IF(ISBLANK(INDEX('Policy Characteristics'!H:H,MATCH($C609,'Policy Characteristics'!$C:$C,0))),"",INDEX('Policy Characteristics'!H:H,MATCH($C609,'Policy Characteristics'!$C:$C,0)))</f>
        <v>0.01</v>
      </c>
      <c r="O609" s="357" t="str">
        <f>IF(ISBLANK(INDEX('Policy Characteristics'!I:I,MATCH($C609,'Policy Characteristics'!$C:$C,0))),"",INDEX('Policy Characteristics'!I:I,MATCH($C609,'Policy Characteristics'!$C:$C,0)))</f>
        <v>% of fuel shifted</v>
      </c>
      <c r="P609" s="357" t="str">
        <f>IF(ISBLANK(INDEX('Policy Characteristics'!J:J,MATCH($C609,'Policy Characteristics'!$C:$C,0))),"",INDEX('Policy Characteristics'!J:J,MATCH($C609,'Policy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9" s="357" t="str">
        <f>IF(ISBLANK(INDEX('Policy Characteristics'!K:K,MATCH($C609,'Policy Characteristics'!$C:$C,0))),"",INDEX('Policy Characteristics'!K:K,MATCH($C609,'Policy Characteristics'!$C:$C,0)))</f>
        <v>industry-ag-main.html#fuel-switching</v>
      </c>
      <c r="R609" s="357" t="str">
        <f>IF(ISBLANK(INDEX('Policy Characteristics'!L:L,MATCH($C609,'Policy Characteristics'!$C:$C,0))),"",INDEX('Policy Characteristics'!L:L,MATCH($C609,'Policy Characteristics'!$C:$C,0)))</f>
        <v>industry-elec-and-hydrogen.html</v>
      </c>
    </row>
    <row r="610" spans="1:18" x14ac:dyDescent="0.35">
      <c r="A610" s="357" t="str">
        <f>IF(ISBLANK(INDEX('Policy Characteristics'!A:A,MATCH($C610,'Policy Characteristics'!$C:$C,0))),"",INDEX('Policy Characteristics'!A:A,MATCH($C610,'Policy Characteristics'!$C:$C,0)))</f>
        <v>Industry</v>
      </c>
      <c r="B610" s="357" t="str">
        <f>IF(ISBLANK(INDEX('Policy Characteristics'!B:B,MATCH($C610,'Policy Characteristics'!$C:$C,0))),"",INDEX('Policy Characteristics'!B:B,MATCH($C610,'Policy Characteristics'!$C:$C,0)))</f>
        <v>Electrification + Hydrogen (Med &amp; High Temp)</v>
      </c>
      <c r="C610" s="361" t="str">
        <f t="shared" si="34"/>
        <v>Fraction of Med and High Temp Industrial Heat Shifted to Other Fuels</v>
      </c>
      <c r="D610" s="9" t="s">
        <v>3206</v>
      </c>
      <c r="E610" s="53" t="s">
        <v>2451</v>
      </c>
      <c r="F610" s="194" t="s">
        <v>3168</v>
      </c>
      <c r="G610" s="53" t="s">
        <v>3222</v>
      </c>
      <c r="H610" s="54">
        <v>1351</v>
      </c>
      <c r="I610" s="53" t="s">
        <v>45</v>
      </c>
      <c r="J610" s="359" t="str">
        <f>IF(ISBLANK(INDEX('Policy Characteristics'!D:D,MATCH($C610,'Policy Characteristics'!$C:$C,0))),"",INDEX('Policy Characteristics'!D:D,MATCH($C610,'Policy Characteristics'!$C:$C,0)))</f>
        <v>Electrification + Hydrogen</v>
      </c>
      <c r="K610" s="357" t="str">
        <f>IF(ISBLANK(INDEX('Policy Characteristics'!E:E,MATCH($C610,'Policy Characteristics'!$C:$C,0))),"",INDEX('Policy Characteristics'!E:E,MATCH($C610,'Policy Characteristics'!$C:$C,0)))</f>
        <v>indst med and high temp fuel type shifting</v>
      </c>
      <c r="L610" s="379">
        <f>IF(ISBLANK(INDEX('Policy Characteristics'!F:F,MATCH($C610,'Policy Characteristics'!$C:$C,0))),"",INDEX('Policy Characteristics'!F:F,MATCH($C610,'Policy Characteristics'!$C:$C,0)))</f>
        <v>0</v>
      </c>
      <c r="M610" s="379">
        <f>IF(ISBLANK(INDEX('Policy Characteristics'!G:G,MATCH($C610,'Policy Characteristics'!$C:$C,0))),"",INDEX('Policy Characteristics'!G:G,MATCH($C610,'Policy Characteristics'!$C:$C,0)))</f>
        <v>1</v>
      </c>
      <c r="N610" s="379">
        <f>IF(ISBLANK(INDEX('Policy Characteristics'!H:H,MATCH($C610,'Policy Characteristics'!$C:$C,0))),"",INDEX('Policy Characteristics'!H:H,MATCH($C610,'Policy Characteristics'!$C:$C,0)))</f>
        <v>0.01</v>
      </c>
      <c r="O610" s="357" t="str">
        <f>IF(ISBLANK(INDEX('Policy Characteristics'!I:I,MATCH($C610,'Policy Characteristics'!$C:$C,0))),"",INDEX('Policy Characteristics'!I:I,MATCH($C610,'Policy Characteristics'!$C:$C,0)))</f>
        <v>% of fuel shifted</v>
      </c>
      <c r="P610" s="357" t="str">
        <f>IF(ISBLANK(INDEX('Policy Characteristics'!J:J,MATCH($C610,'Policy Characteristics'!$C:$C,0))),"",INDEX('Policy Characteristics'!J:J,MATCH($C610,'Policy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0" s="357" t="str">
        <f>IF(ISBLANK(INDEX('Policy Characteristics'!K:K,MATCH($C610,'Policy Characteristics'!$C:$C,0))),"",INDEX('Policy Characteristics'!K:K,MATCH($C610,'Policy Characteristics'!$C:$C,0)))</f>
        <v>industry-ag-main.html#fuel-switching</v>
      </c>
      <c r="R610" s="357" t="str">
        <f>IF(ISBLANK(INDEX('Policy Characteristics'!L:L,MATCH($C610,'Policy Characteristics'!$C:$C,0))),"",INDEX('Policy Characteristics'!L:L,MATCH($C610,'Policy Characteristics'!$C:$C,0)))</f>
        <v>industry-elec-and-hydrogen.html</v>
      </c>
    </row>
    <row r="611" spans="1:18" x14ac:dyDescent="0.35">
      <c r="A611" s="357" t="str">
        <f>IF(ISBLANK(INDEX('Policy Characteristics'!A:A,MATCH($C611,'Policy Characteristics'!$C:$C,0))),"",INDEX('Policy Characteristics'!A:A,MATCH($C611,'Policy Characteristics'!$C:$C,0)))</f>
        <v>Industry</v>
      </c>
      <c r="B611" s="357" t="str">
        <f>IF(ISBLANK(INDEX('Policy Characteristics'!B:B,MATCH($C611,'Policy Characteristics'!$C:$C,0))),"",INDEX('Policy Characteristics'!B:B,MATCH($C611,'Policy Characteristics'!$C:$C,0)))</f>
        <v>Electrification + Hydrogen (Med &amp; High Temp)</v>
      </c>
      <c r="C611" s="361" t="str">
        <f t="shared" si="34"/>
        <v>Fraction of Med and High Temp Industrial Heat Shifted to Other Fuels</v>
      </c>
      <c r="D611" s="9" t="s">
        <v>3206</v>
      </c>
      <c r="E611" s="53" t="s">
        <v>2452</v>
      </c>
      <c r="F611" s="194" t="s">
        <v>3168</v>
      </c>
      <c r="G611" s="53" t="s">
        <v>3223</v>
      </c>
      <c r="H611" s="54">
        <v>1352</v>
      </c>
      <c r="I611" s="53" t="s">
        <v>45</v>
      </c>
      <c r="J611" s="359" t="str">
        <f>IF(ISBLANK(INDEX('Policy Characteristics'!D:D,MATCH($C611,'Policy Characteristics'!$C:$C,0))),"",INDEX('Policy Characteristics'!D:D,MATCH($C611,'Policy Characteristics'!$C:$C,0)))</f>
        <v>Electrification + Hydrogen</v>
      </c>
      <c r="K611" s="357" t="str">
        <f>IF(ISBLANK(INDEX('Policy Characteristics'!E:E,MATCH($C611,'Policy Characteristics'!$C:$C,0))),"",INDEX('Policy Characteristics'!E:E,MATCH($C611,'Policy Characteristics'!$C:$C,0)))</f>
        <v>indst med and high temp fuel type shifting</v>
      </c>
      <c r="L611" s="379">
        <f>IF(ISBLANK(INDEX('Policy Characteristics'!F:F,MATCH($C611,'Policy Characteristics'!$C:$C,0))),"",INDEX('Policy Characteristics'!F:F,MATCH($C611,'Policy Characteristics'!$C:$C,0)))</f>
        <v>0</v>
      </c>
      <c r="M611" s="379">
        <f>IF(ISBLANK(INDEX('Policy Characteristics'!G:G,MATCH($C611,'Policy Characteristics'!$C:$C,0))),"",INDEX('Policy Characteristics'!G:G,MATCH($C611,'Policy Characteristics'!$C:$C,0)))</f>
        <v>1</v>
      </c>
      <c r="N611" s="379">
        <f>IF(ISBLANK(INDEX('Policy Characteristics'!H:H,MATCH($C611,'Policy Characteristics'!$C:$C,0))),"",INDEX('Policy Characteristics'!H:H,MATCH($C611,'Policy Characteristics'!$C:$C,0)))</f>
        <v>0.01</v>
      </c>
      <c r="O611" s="357" t="str">
        <f>IF(ISBLANK(INDEX('Policy Characteristics'!I:I,MATCH($C611,'Policy Characteristics'!$C:$C,0))),"",INDEX('Policy Characteristics'!I:I,MATCH($C611,'Policy Characteristics'!$C:$C,0)))</f>
        <v>% of fuel shifted</v>
      </c>
      <c r="P611" s="357" t="str">
        <f>IF(ISBLANK(INDEX('Policy Characteristics'!J:J,MATCH($C611,'Policy Characteristics'!$C:$C,0))),"",INDEX('Policy Characteristics'!J:J,MATCH($C611,'Policy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1" s="357" t="str">
        <f>IF(ISBLANK(INDEX('Policy Characteristics'!K:K,MATCH($C611,'Policy Characteristics'!$C:$C,0))),"",INDEX('Policy Characteristics'!K:K,MATCH($C611,'Policy Characteristics'!$C:$C,0)))</f>
        <v>industry-ag-main.html#fuel-switching</v>
      </c>
      <c r="R611" s="357" t="str">
        <f>IF(ISBLANK(INDEX('Policy Characteristics'!L:L,MATCH($C611,'Policy Characteristics'!$C:$C,0))),"",INDEX('Policy Characteristics'!L:L,MATCH($C611,'Policy Characteristics'!$C:$C,0)))</f>
        <v>industry-elec-and-hydrogen.html</v>
      </c>
    </row>
    <row r="612" spans="1:18" x14ac:dyDescent="0.35">
      <c r="A612" s="357" t="str">
        <f>IF(ISBLANK(INDEX('Policy Characteristics'!A:A,MATCH($C612,'Policy Characteristics'!$C:$C,0))),"",INDEX('Policy Characteristics'!A:A,MATCH($C612,'Policy Characteristics'!$C:$C,0)))</f>
        <v>Industry</v>
      </c>
      <c r="B612" s="357" t="str">
        <f>IF(ISBLANK(INDEX('Policy Characteristics'!B:B,MATCH($C612,'Policy Characteristics'!$C:$C,0))),"",INDEX('Policy Characteristics'!B:B,MATCH($C612,'Policy Characteristics'!$C:$C,0)))</f>
        <v>Electrification + Hydrogen (Med &amp; High Temp)</v>
      </c>
      <c r="C612" s="361" t="str">
        <f t="shared" ref="C612:C675" si="35">C$467</f>
        <v>Fraction of Med and High Temp Industrial Heat Shifted to Other Fuels</v>
      </c>
      <c r="D612" s="9" t="s">
        <v>3206</v>
      </c>
      <c r="E612" s="53" t="s">
        <v>2453</v>
      </c>
      <c r="F612" s="194" t="s">
        <v>3168</v>
      </c>
      <c r="G612" s="53" t="s">
        <v>3224</v>
      </c>
      <c r="H612" s="54">
        <v>1353</v>
      </c>
      <c r="I612" s="53" t="s">
        <v>45</v>
      </c>
      <c r="J612" s="359" t="str">
        <f>IF(ISBLANK(INDEX('Policy Characteristics'!D:D,MATCH($C612,'Policy Characteristics'!$C:$C,0))),"",INDEX('Policy Characteristics'!D:D,MATCH($C612,'Policy Characteristics'!$C:$C,0)))</f>
        <v>Electrification + Hydrogen</v>
      </c>
      <c r="K612" s="357" t="str">
        <f>IF(ISBLANK(INDEX('Policy Characteristics'!E:E,MATCH($C612,'Policy Characteristics'!$C:$C,0))),"",INDEX('Policy Characteristics'!E:E,MATCH($C612,'Policy Characteristics'!$C:$C,0)))</f>
        <v>indst med and high temp fuel type shifting</v>
      </c>
      <c r="L612" s="379">
        <f>IF(ISBLANK(INDEX('Policy Characteristics'!F:F,MATCH($C612,'Policy Characteristics'!$C:$C,0))),"",INDEX('Policy Characteristics'!F:F,MATCH($C612,'Policy Characteristics'!$C:$C,0)))</f>
        <v>0</v>
      </c>
      <c r="M612" s="379">
        <f>IF(ISBLANK(INDEX('Policy Characteristics'!G:G,MATCH($C612,'Policy Characteristics'!$C:$C,0))),"",INDEX('Policy Characteristics'!G:G,MATCH($C612,'Policy Characteristics'!$C:$C,0)))</f>
        <v>1</v>
      </c>
      <c r="N612" s="379">
        <f>IF(ISBLANK(INDEX('Policy Characteristics'!H:H,MATCH($C612,'Policy Characteristics'!$C:$C,0))),"",INDEX('Policy Characteristics'!H:H,MATCH($C612,'Policy Characteristics'!$C:$C,0)))</f>
        <v>0.01</v>
      </c>
      <c r="O612" s="357" t="str">
        <f>IF(ISBLANK(INDEX('Policy Characteristics'!I:I,MATCH($C612,'Policy Characteristics'!$C:$C,0))),"",INDEX('Policy Characteristics'!I:I,MATCH($C612,'Policy Characteristics'!$C:$C,0)))</f>
        <v>% of fuel shifted</v>
      </c>
      <c r="P612" s="357" t="str">
        <f>IF(ISBLANK(INDEX('Policy Characteristics'!J:J,MATCH($C612,'Policy Characteristics'!$C:$C,0))),"",INDEX('Policy Characteristics'!J:J,MATCH($C612,'Policy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2" s="357" t="str">
        <f>IF(ISBLANK(INDEX('Policy Characteristics'!K:K,MATCH($C612,'Policy Characteristics'!$C:$C,0))),"",INDEX('Policy Characteristics'!K:K,MATCH($C612,'Policy Characteristics'!$C:$C,0)))</f>
        <v>industry-ag-main.html#fuel-switching</v>
      </c>
      <c r="R612" s="357" t="str">
        <f>IF(ISBLANK(INDEX('Policy Characteristics'!L:L,MATCH($C612,'Policy Characteristics'!$C:$C,0))),"",INDEX('Policy Characteristics'!L:L,MATCH($C612,'Policy Characteristics'!$C:$C,0)))</f>
        <v>industry-elec-and-hydrogen.html</v>
      </c>
    </row>
    <row r="613" spans="1:18" x14ac:dyDescent="0.35">
      <c r="A613" s="357" t="str">
        <f>IF(ISBLANK(INDEX('Policy Characteristics'!A:A,MATCH($C613,'Policy Characteristics'!$C:$C,0))),"",INDEX('Policy Characteristics'!A:A,MATCH($C613,'Policy Characteristics'!$C:$C,0)))</f>
        <v>Industry</v>
      </c>
      <c r="B613" s="357" t="str">
        <f>IF(ISBLANK(INDEX('Policy Characteristics'!B:B,MATCH($C613,'Policy Characteristics'!$C:$C,0))),"",INDEX('Policy Characteristics'!B:B,MATCH($C613,'Policy Characteristics'!$C:$C,0)))</f>
        <v>Electrification + Hydrogen (Med &amp; High Temp)</v>
      </c>
      <c r="C613" s="361" t="str">
        <f t="shared" si="35"/>
        <v>Fraction of Med and High Temp Industrial Heat Shifted to Other Fuels</v>
      </c>
      <c r="D613" s="9" t="s">
        <v>3206</v>
      </c>
      <c r="E613" s="53" t="s">
        <v>2799</v>
      </c>
      <c r="F613" s="194" t="s">
        <v>3168</v>
      </c>
      <c r="G613" s="53" t="s">
        <v>3225</v>
      </c>
      <c r="H613" s="54">
        <v>1354</v>
      </c>
      <c r="I613" s="53" t="s">
        <v>45</v>
      </c>
      <c r="J613" s="359" t="str">
        <f>IF(ISBLANK(INDEX('Policy Characteristics'!D:D,MATCH($C613,'Policy Characteristics'!$C:$C,0))),"",INDEX('Policy Characteristics'!D:D,MATCH($C613,'Policy Characteristics'!$C:$C,0)))</f>
        <v>Electrification + Hydrogen</v>
      </c>
      <c r="K613" s="357" t="str">
        <f>IF(ISBLANK(INDEX('Policy Characteristics'!E:E,MATCH($C613,'Policy Characteristics'!$C:$C,0))),"",INDEX('Policy Characteristics'!E:E,MATCH($C613,'Policy Characteristics'!$C:$C,0)))</f>
        <v>indst med and high temp fuel type shifting</v>
      </c>
      <c r="L613" s="379">
        <f>IF(ISBLANK(INDEX('Policy Characteristics'!F:F,MATCH($C613,'Policy Characteristics'!$C:$C,0))),"",INDEX('Policy Characteristics'!F:F,MATCH($C613,'Policy Characteristics'!$C:$C,0)))</f>
        <v>0</v>
      </c>
      <c r="M613" s="379">
        <f>IF(ISBLANK(INDEX('Policy Characteristics'!G:G,MATCH($C613,'Policy Characteristics'!$C:$C,0))),"",INDEX('Policy Characteristics'!G:G,MATCH($C613,'Policy Characteristics'!$C:$C,0)))</f>
        <v>1</v>
      </c>
      <c r="N613" s="379">
        <f>IF(ISBLANK(INDEX('Policy Characteristics'!H:H,MATCH($C613,'Policy Characteristics'!$C:$C,0))),"",INDEX('Policy Characteristics'!H:H,MATCH($C613,'Policy Characteristics'!$C:$C,0)))</f>
        <v>0.01</v>
      </c>
      <c r="O613" s="357" t="str">
        <f>IF(ISBLANK(INDEX('Policy Characteristics'!I:I,MATCH($C613,'Policy Characteristics'!$C:$C,0))),"",INDEX('Policy Characteristics'!I:I,MATCH($C613,'Policy Characteristics'!$C:$C,0)))</f>
        <v>% of fuel shifted</v>
      </c>
      <c r="P613" s="357" t="str">
        <f>IF(ISBLANK(INDEX('Policy Characteristics'!J:J,MATCH($C613,'Policy Characteristics'!$C:$C,0))),"",INDEX('Policy Characteristics'!J:J,MATCH($C613,'Policy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3" s="357" t="str">
        <f>IF(ISBLANK(INDEX('Policy Characteristics'!K:K,MATCH($C613,'Policy Characteristics'!$C:$C,0))),"",INDEX('Policy Characteristics'!K:K,MATCH($C613,'Policy Characteristics'!$C:$C,0)))</f>
        <v>industry-ag-main.html#fuel-switching</v>
      </c>
      <c r="R613" s="357" t="str">
        <f>IF(ISBLANK(INDEX('Policy Characteristics'!L:L,MATCH($C613,'Policy Characteristics'!$C:$C,0))),"",INDEX('Policy Characteristics'!L:L,MATCH($C613,'Policy Characteristics'!$C:$C,0)))</f>
        <v>industry-elec-and-hydrogen.html</v>
      </c>
    </row>
    <row r="614" spans="1:18" x14ac:dyDescent="0.35">
      <c r="A614" s="357" t="str">
        <f>IF(ISBLANK(INDEX('Policy Characteristics'!A:A,MATCH($C614,'Policy Characteristics'!$C:$C,0))),"",INDEX('Policy Characteristics'!A:A,MATCH($C614,'Policy Characteristics'!$C:$C,0)))</f>
        <v>Industry</v>
      </c>
      <c r="B614" s="357" t="str">
        <f>IF(ISBLANK(INDEX('Policy Characteristics'!B:B,MATCH($C614,'Policy Characteristics'!$C:$C,0))),"",INDEX('Policy Characteristics'!B:B,MATCH($C614,'Policy Characteristics'!$C:$C,0)))</f>
        <v>Electrification + Hydrogen (Med &amp; High Temp)</v>
      </c>
      <c r="C614" s="361" t="str">
        <f t="shared" si="35"/>
        <v>Fraction of Med and High Temp Industrial Heat Shifted to Other Fuels</v>
      </c>
      <c r="D614" s="9" t="s">
        <v>3206</v>
      </c>
      <c r="E614" s="53" t="s">
        <v>2800</v>
      </c>
      <c r="F614" s="194" t="s">
        <v>3168</v>
      </c>
      <c r="G614" s="53" t="s">
        <v>3226</v>
      </c>
      <c r="H614" s="54">
        <v>1355</v>
      </c>
      <c r="I614" s="53" t="s">
        <v>45</v>
      </c>
      <c r="J614" s="359" t="str">
        <f>IF(ISBLANK(INDEX('Policy Characteristics'!D:D,MATCH($C614,'Policy Characteristics'!$C:$C,0))),"",INDEX('Policy Characteristics'!D:D,MATCH($C614,'Policy Characteristics'!$C:$C,0)))</f>
        <v>Electrification + Hydrogen</v>
      </c>
      <c r="K614" s="357" t="str">
        <f>IF(ISBLANK(INDEX('Policy Characteristics'!E:E,MATCH($C614,'Policy Characteristics'!$C:$C,0))),"",INDEX('Policy Characteristics'!E:E,MATCH($C614,'Policy Characteristics'!$C:$C,0)))</f>
        <v>indst med and high temp fuel type shifting</v>
      </c>
      <c r="L614" s="379">
        <f>IF(ISBLANK(INDEX('Policy Characteristics'!F:F,MATCH($C614,'Policy Characteristics'!$C:$C,0))),"",INDEX('Policy Characteristics'!F:F,MATCH($C614,'Policy Characteristics'!$C:$C,0)))</f>
        <v>0</v>
      </c>
      <c r="M614" s="379">
        <f>IF(ISBLANK(INDEX('Policy Characteristics'!G:G,MATCH($C614,'Policy Characteristics'!$C:$C,0))),"",INDEX('Policy Characteristics'!G:G,MATCH($C614,'Policy Characteristics'!$C:$C,0)))</f>
        <v>1</v>
      </c>
      <c r="N614" s="379">
        <f>IF(ISBLANK(INDEX('Policy Characteristics'!H:H,MATCH($C614,'Policy Characteristics'!$C:$C,0))),"",INDEX('Policy Characteristics'!H:H,MATCH($C614,'Policy Characteristics'!$C:$C,0)))</f>
        <v>0.01</v>
      </c>
      <c r="O614" s="357" t="str">
        <f>IF(ISBLANK(INDEX('Policy Characteristics'!I:I,MATCH($C614,'Policy Characteristics'!$C:$C,0))),"",INDEX('Policy Characteristics'!I:I,MATCH($C614,'Policy Characteristics'!$C:$C,0)))</f>
        <v>% of fuel shifted</v>
      </c>
      <c r="P614" s="357" t="str">
        <f>IF(ISBLANK(INDEX('Policy Characteristics'!J:J,MATCH($C614,'Policy Characteristics'!$C:$C,0))),"",INDEX('Policy Characteristics'!J:J,MATCH($C614,'Policy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4" s="357" t="str">
        <f>IF(ISBLANK(INDEX('Policy Characteristics'!K:K,MATCH($C614,'Policy Characteristics'!$C:$C,0))),"",INDEX('Policy Characteristics'!K:K,MATCH($C614,'Policy Characteristics'!$C:$C,0)))</f>
        <v>industry-ag-main.html#fuel-switching</v>
      </c>
      <c r="R614" s="357" t="str">
        <f>IF(ISBLANK(INDEX('Policy Characteristics'!L:L,MATCH($C614,'Policy Characteristics'!$C:$C,0))),"",INDEX('Policy Characteristics'!L:L,MATCH($C614,'Policy Characteristics'!$C:$C,0)))</f>
        <v>industry-elec-and-hydrogen.html</v>
      </c>
    </row>
    <row r="615" spans="1:18" x14ac:dyDescent="0.35">
      <c r="A615" s="357" t="str">
        <f>IF(ISBLANK(INDEX('Policy Characteristics'!A:A,MATCH($C615,'Policy Characteristics'!$C:$C,0))),"",INDEX('Policy Characteristics'!A:A,MATCH($C615,'Policy Characteristics'!$C:$C,0)))</f>
        <v>Industry</v>
      </c>
      <c r="B615" s="357" t="str">
        <f>IF(ISBLANK(INDEX('Policy Characteristics'!B:B,MATCH($C615,'Policy Characteristics'!$C:$C,0))),"",INDEX('Policy Characteristics'!B:B,MATCH($C615,'Policy Characteristics'!$C:$C,0)))</f>
        <v>Electrification + Hydrogen (Med &amp; High Temp)</v>
      </c>
      <c r="C615" s="361" t="str">
        <f t="shared" si="35"/>
        <v>Fraction of Med and High Temp Industrial Heat Shifted to Other Fuels</v>
      </c>
      <c r="D615" s="9" t="s">
        <v>3206</v>
      </c>
      <c r="E615" s="53" t="s">
        <v>2801</v>
      </c>
      <c r="F615" s="194" t="s">
        <v>3168</v>
      </c>
      <c r="G615" s="53" t="s">
        <v>3227</v>
      </c>
      <c r="H615" s="54">
        <v>1356</v>
      </c>
      <c r="I615" s="53" t="s">
        <v>45</v>
      </c>
      <c r="J615" s="359" t="str">
        <f>IF(ISBLANK(INDEX('Policy Characteristics'!D:D,MATCH($C615,'Policy Characteristics'!$C:$C,0))),"",INDEX('Policy Characteristics'!D:D,MATCH($C615,'Policy Characteristics'!$C:$C,0)))</f>
        <v>Electrification + Hydrogen</v>
      </c>
      <c r="K615" s="357" t="str">
        <f>IF(ISBLANK(INDEX('Policy Characteristics'!E:E,MATCH($C615,'Policy Characteristics'!$C:$C,0))),"",INDEX('Policy Characteristics'!E:E,MATCH($C615,'Policy Characteristics'!$C:$C,0)))</f>
        <v>indst med and high temp fuel type shifting</v>
      </c>
      <c r="L615" s="379">
        <f>IF(ISBLANK(INDEX('Policy Characteristics'!F:F,MATCH($C615,'Policy Characteristics'!$C:$C,0))),"",INDEX('Policy Characteristics'!F:F,MATCH($C615,'Policy Characteristics'!$C:$C,0)))</f>
        <v>0</v>
      </c>
      <c r="M615" s="379">
        <f>IF(ISBLANK(INDEX('Policy Characteristics'!G:G,MATCH($C615,'Policy Characteristics'!$C:$C,0))),"",INDEX('Policy Characteristics'!G:G,MATCH($C615,'Policy Characteristics'!$C:$C,0)))</f>
        <v>1</v>
      </c>
      <c r="N615" s="379">
        <f>IF(ISBLANK(INDEX('Policy Characteristics'!H:H,MATCH($C615,'Policy Characteristics'!$C:$C,0))),"",INDEX('Policy Characteristics'!H:H,MATCH($C615,'Policy Characteristics'!$C:$C,0)))</f>
        <v>0.01</v>
      </c>
      <c r="O615" s="357" t="str">
        <f>IF(ISBLANK(INDEX('Policy Characteristics'!I:I,MATCH($C615,'Policy Characteristics'!$C:$C,0))),"",INDEX('Policy Characteristics'!I:I,MATCH($C615,'Policy Characteristics'!$C:$C,0)))</f>
        <v>% of fuel shifted</v>
      </c>
      <c r="P615" s="357" t="str">
        <f>IF(ISBLANK(INDEX('Policy Characteristics'!J:J,MATCH($C615,'Policy Characteristics'!$C:$C,0))),"",INDEX('Policy Characteristics'!J:J,MATCH($C615,'Policy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5" s="357" t="str">
        <f>IF(ISBLANK(INDEX('Policy Characteristics'!K:K,MATCH($C615,'Policy Characteristics'!$C:$C,0))),"",INDEX('Policy Characteristics'!K:K,MATCH($C615,'Policy Characteristics'!$C:$C,0)))</f>
        <v>industry-ag-main.html#fuel-switching</v>
      </c>
      <c r="R615" s="357" t="str">
        <f>IF(ISBLANK(INDEX('Policy Characteristics'!L:L,MATCH($C615,'Policy Characteristics'!$C:$C,0))),"",INDEX('Policy Characteristics'!L:L,MATCH($C615,'Policy Characteristics'!$C:$C,0)))</f>
        <v>industry-elec-and-hydrogen.html</v>
      </c>
    </row>
    <row r="616" spans="1:18" x14ac:dyDescent="0.35">
      <c r="A616" s="357" t="str">
        <f>IF(ISBLANK(INDEX('Policy Characteristics'!A:A,MATCH($C616,'Policy Characteristics'!$C:$C,0))),"",INDEX('Policy Characteristics'!A:A,MATCH($C616,'Policy Characteristics'!$C:$C,0)))</f>
        <v>Industry</v>
      </c>
      <c r="B616" s="357" t="str">
        <f>IF(ISBLANK(INDEX('Policy Characteristics'!B:B,MATCH($C616,'Policy Characteristics'!$C:$C,0))),"",INDEX('Policy Characteristics'!B:B,MATCH($C616,'Policy Characteristics'!$C:$C,0)))</f>
        <v>Electrification + Hydrogen (Med &amp; High Temp)</v>
      </c>
      <c r="C616" s="361" t="str">
        <f t="shared" si="35"/>
        <v>Fraction of Med and High Temp Industrial Heat Shifted to Other Fuels</v>
      </c>
      <c r="D616" s="9" t="s">
        <v>3206</v>
      </c>
      <c r="E616" s="53" t="s">
        <v>2798</v>
      </c>
      <c r="F616" s="194" t="s">
        <v>3168</v>
      </c>
      <c r="G616" s="53" t="s">
        <v>3228</v>
      </c>
      <c r="H616" s="54">
        <v>1357</v>
      </c>
      <c r="I616" s="53" t="s">
        <v>44</v>
      </c>
      <c r="J616" s="359" t="str">
        <f>IF(ISBLANK(INDEX('Policy Characteristics'!D:D,MATCH($C616,'Policy Characteristics'!$C:$C,0))),"",INDEX('Policy Characteristics'!D:D,MATCH($C616,'Policy Characteristics'!$C:$C,0)))</f>
        <v>Electrification + Hydrogen</v>
      </c>
      <c r="K616" s="357" t="str">
        <f>IF(ISBLANK(INDEX('Policy Characteristics'!E:E,MATCH($C616,'Policy Characteristics'!$C:$C,0))),"",INDEX('Policy Characteristics'!E:E,MATCH($C616,'Policy Characteristics'!$C:$C,0)))</f>
        <v>indst med and high temp fuel type shifting</v>
      </c>
      <c r="L616" s="379">
        <f>IF(ISBLANK(INDEX('Policy Characteristics'!F:F,MATCH($C616,'Policy Characteristics'!$C:$C,0))),"",INDEX('Policy Characteristics'!F:F,MATCH($C616,'Policy Characteristics'!$C:$C,0)))</f>
        <v>0</v>
      </c>
      <c r="M616" s="379">
        <f>IF(ISBLANK(INDEX('Policy Characteristics'!G:G,MATCH($C616,'Policy Characteristics'!$C:$C,0))),"",INDEX('Policy Characteristics'!G:G,MATCH($C616,'Policy Characteristics'!$C:$C,0)))</f>
        <v>1</v>
      </c>
      <c r="N616" s="379">
        <f>IF(ISBLANK(INDEX('Policy Characteristics'!H:H,MATCH($C616,'Policy Characteristics'!$C:$C,0))),"",INDEX('Policy Characteristics'!H:H,MATCH($C616,'Policy Characteristics'!$C:$C,0)))</f>
        <v>0.01</v>
      </c>
      <c r="O616" s="357" t="str">
        <f>IF(ISBLANK(INDEX('Policy Characteristics'!I:I,MATCH($C616,'Policy Characteristics'!$C:$C,0))),"",INDEX('Policy Characteristics'!I:I,MATCH($C616,'Policy Characteristics'!$C:$C,0)))</f>
        <v>% of fuel shifted</v>
      </c>
      <c r="P616" s="357" t="str">
        <f>IF(ISBLANK(INDEX('Policy Characteristics'!J:J,MATCH($C616,'Policy Characteristics'!$C:$C,0))),"",INDEX('Policy Characteristics'!J:J,MATCH($C616,'Policy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6" s="357" t="str">
        <f>IF(ISBLANK(INDEX('Policy Characteristics'!K:K,MATCH($C616,'Policy Characteristics'!$C:$C,0))),"",INDEX('Policy Characteristics'!K:K,MATCH($C616,'Policy Characteristics'!$C:$C,0)))</f>
        <v>industry-ag-main.html#fuel-switching</v>
      </c>
      <c r="R616" s="357" t="str">
        <f>IF(ISBLANK(INDEX('Policy Characteristics'!L:L,MATCH($C616,'Policy Characteristics'!$C:$C,0))),"",INDEX('Policy Characteristics'!L:L,MATCH($C616,'Policy Characteristics'!$C:$C,0)))</f>
        <v>industry-elec-and-hydrogen.html</v>
      </c>
    </row>
    <row r="617" spans="1:18" x14ac:dyDescent="0.35">
      <c r="A617" s="357" t="str">
        <f>IF(ISBLANK(INDEX('Policy Characteristics'!A:A,MATCH($C617,'Policy Characteristics'!$C:$C,0))),"",INDEX('Policy Characteristics'!A:A,MATCH($C617,'Policy Characteristics'!$C:$C,0)))</f>
        <v>Industry</v>
      </c>
      <c r="B617" s="357" t="str">
        <f>IF(ISBLANK(INDEX('Policy Characteristics'!B:B,MATCH($C617,'Policy Characteristics'!$C:$C,0))),"",INDEX('Policy Characteristics'!B:B,MATCH($C617,'Policy Characteristics'!$C:$C,0)))</f>
        <v>Electrification + Hydrogen (Med &amp; High Temp)</v>
      </c>
      <c r="C617" s="361" t="str">
        <f t="shared" si="35"/>
        <v>Fraction of Med and High Temp Industrial Heat Shifted to Other Fuels</v>
      </c>
      <c r="D617" s="9" t="s">
        <v>3207</v>
      </c>
      <c r="E617" s="53" t="s">
        <v>2448</v>
      </c>
      <c r="F617" s="194" t="s">
        <v>3169</v>
      </c>
      <c r="G617" s="53" t="s">
        <v>3219</v>
      </c>
      <c r="H617" s="54">
        <v>1358</v>
      </c>
      <c r="I617" s="53" t="s">
        <v>44</v>
      </c>
      <c r="J617" s="359" t="str">
        <f>IF(ISBLANK(INDEX('Policy Characteristics'!D:D,MATCH($C617,'Policy Characteristics'!$C:$C,0))),"",INDEX('Policy Characteristics'!D:D,MATCH($C617,'Policy Characteristics'!$C:$C,0)))</f>
        <v>Electrification + Hydrogen</v>
      </c>
      <c r="K617" s="357" t="str">
        <f>IF(ISBLANK(INDEX('Policy Characteristics'!E:E,MATCH($C617,'Policy Characteristics'!$C:$C,0))),"",INDEX('Policy Characteristics'!E:E,MATCH($C617,'Policy Characteristics'!$C:$C,0)))</f>
        <v>indst med and high temp fuel type shifting</v>
      </c>
      <c r="L617" s="379">
        <f>IF(ISBLANK(INDEX('Policy Characteristics'!F:F,MATCH($C617,'Policy Characteristics'!$C:$C,0))),"",INDEX('Policy Characteristics'!F:F,MATCH($C617,'Policy Characteristics'!$C:$C,0)))</f>
        <v>0</v>
      </c>
      <c r="M617" s="379">
        <f>IF(ISBLANK(INDEX('Policy Characteristics'!G:G,MATCH($C617,'Policy Characteristics'!$C:$C,0))),"",INDEX('Policy Characteristics'!G:G,MATCH($C617,'Policy Characteristics'!$C:$C,0)))</f>
        <v>1</v>
      </c>
      <c r="N617" s="379">
        <f>IF(ISBLANK(INDEX('Policy Characteristics'!H:H,MATCH($C617,'Policy Characteristics'!$C:$C,0))),"",INDEX('Policy Characteristics'!H:H,MATCH($C617,'Policy Characteristics'!$C:$C,0)))</f>
        <v>0.01</v>
      </c>
      <c r="O617" s="357" t="str">
        <f>IF(ISBLANK(INDEX('Policy Characteristics'!I:I,MATCH($C617,'Policy Characteristics'!$C:$C,0))),"",INDEX('Policy Characteristics'!I:I,MATCH($C617,'Policy Characteristics'!$C:$C,0)))</f>
        <v>% of fuel shifted</v>
      </c>
      <c r="P617" s="357" t="str">
        <f>IF(ISBLANK(INDEX('Policy Characteristics'!J:J,MATCH($C617,'Policy Characteristics'!$C:$C,0))),"",INDEX('Policy Characteristics'!J:J,MATCH($C617,'Policy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7" s="357" t="str">
        <f>IF(ISBLANK(INDEX('Policy Characteristics'!K:K,MATCH($C617,'Policy Characteristics'!$C:$C,0))),"",INDEX('Policy Characteristics'!K:K,MATCH($C617,'Policy Characteristics'!$C:$C,0)))</f>
        <v>industry-ag-main.html#fuel-switching</v>
      </c>
      <c r="R617" s="357" t="str">
        <f>IF(ISBLANK(INDEX('Policy Characteristics'!L:L,MATCH($C617,'Policy Characteristics'!$C:$C,0))),"",INDEX('Policy Characteristics'!L:L,MATCH($C617,'Policy Characteristics'!$C:$C,0)))</f>
        <v>industry-elec-and-hydrogen.html</v>
      </c>
    </row>
    <row r="618" spans="1:18" x14ac:dyDescent="0.35">
      <c r="A618" s="357" t="str">
        <f>IF(ISBLANK(INDEX('Policy Characteristics'!A:A,MATCH($C618,'Policy Characteristics'!$C:$C,0))),"",INDEX('Policy Characteristics'!A:A,MATCH($C618,'Policy Characteristics'!$C:$C,0)))</f>
        <v>Industry</v>
      </c>
      <c r="B618" s="357" t="str">
        <f>IF(ISBLANK(INDEX('Policy Characteristics'!B:B,MATCH($C618,'Policy Characteristics'!$C:$C,0))),"",INDEX('Policy Characteristics'!B:B,MATCH($C618,'Policy Characteristics'!$C:$C,0)))</f>
        <v>Electrification + Hydrogen (Med &amp; High Temp)</v>
      </c>
      <c r="C618" s="361" t="str">
        <f t="shared" si="35"/>
        <v>Fraction of Med and High Temp Industrial Heat Shifted to Other Fuels</v>
      </c>
      <c r="D618" s="9" t="s">
        <v>3207</v>
      </c>
      <c r="E618" s="53" t="s">
        <v>2449</v>
      </c>
      <c r="F618" s="194" t="s">
        <v>3169</v>
      </c>
      <c r="G618" s="53" t="s">
        <v>3220</v>
      </c>
      <c r="H618" s="54">
        <v>1359</v>
      </c>
      <c r="I618" s="53" t="s">
        <v>45</v>
      </c>
      <c r="J618" s="359" t="str">
        <f>IF(ISBLANK(INDEX('Policy Characteristics'!D:D,MATCH($C618,'Policy Characteristics'!$C:$C,0))),"",INDEX('Policy Characteristics'!D:D,MATCH($C618,'Policy Characteristics'!$C:$C,0)))</f>
        <v>Electrification + Hydrogen</v>
      </c>
      <c r="K618" s="357" t="str">
        <f>IF(ISBLANK(INDEX('Policy Characteristics'!E:E,MATCH($C618,'Policy Characteristics'!$C:$C,0))),"",INDEX('Policy Characteristics'!E:E,MATCH($C618,'Policy Characteristics'!$C:$C,0)))</f>
        <v>indst med and high temp fuel type shifting</v>
      </c>
      <c r="L618" s="379">
        <f>IF(ISBLANK(INDEX('Policy Characteristics'!F:F,MATCH($C618,'Policy Characteristics'!$C:$C,0))),"",INDEX('Policy Characteristics'!F:F,MATCH($C618,'Policy Characteristics'!$C:$C,0)))</f>
        <v>0</v>
      </c>
      <c r="M618" s="379">
        <f>IF(ISBLANK(INDEX('Policy Characteristics'!G:G,MATCH($C618,'Policy Characteristics'!$C:$C,0))),"",INDEX('Policy Characteristics'!G:G,MATCH($C618,'Policy Characteristics'!$C:$C,0)))</f>
        <v>1</v>
      </c>
      <c r="N618" s="379">
        <f>IF(ISBLANK(INDEX('Policy Characteristics'!H:H,MATCH($C618,'Policy Characteristics'!$C:$C,0))),"",INDEX('Policy Characteristics'!H:H,MATCH($C618,'Policy Characteristics'!$C:$C,0)))</f>
        <v>0.01</v>
      </c>
      <c r="O618" s="357" t="str">
        <f>IF(ISBLANK(INDEX('Policy Characteristics'!I:I,MATCH($C618,'Policy Characteristics'!$C:$C,0))),"",INDEX('Policy Characteristics'!I:I,MATCH($C618,'Policy Characteristics'!$C:$C,0)))</f>
        <v>% of fuel shifted</v>
      </c>
      <c r="P618" s="357" t="str">
        <f>IF(ISBLANK(INDEX('Policy Characteristics'!J:J,MATCH($C618,'Policy Characteristics'!$C:$C,0))),"",INDEX('Policy Characteristics'!J:J,MATCH($C618,'Policy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8" s="357" t="str">
        <f>IF(ISBLANK(INDEX('Policy Characteristics'!K:K,MATCH($C618,'Policy Characteristics'!$C:$C,0))),"",INDEX('Policy Characteristics'!K:K,MATCH($C618,'Policy Characteristics'!$C:$C,0)))</f>
        <v>industry-ag-main.html#fuel-switching</v>
      </c>
      <c r="R618" s="357" t="str">
        <f>IF(ISBLANK(INDEX('Policy Characteristics'!L:L,MATCH($C618,'Policy Characteristics'!$C:$C,0))),"",INDEX('Policy Characteristics'!L:L,MATCH($C618,'Policy Characteristics'!$C:$C,0)))</f>
        <v>industry-elec-and-hydrogen.html</v>
      </c>
    </row>
    <row r="619" spans="1:18" x14ac:dyDescent="0.35">
      <c r="A619" s="357" t="str">
        <f>IF(ISBLANK(INDEX('Policy Characteristics'!A:A,MATCH($C619,'Policy Characteristics'!$C:$C,0))),"",INDEX('Policy Characteristics'!A:A,MATCH($C619,'Policy Characteristics'!$C:$C,0)))</f>
        <v>Industry</v>
      </c>
      <c r="B619" s="357" t="str">
        <f>IF(ISBLANK(INDEX('Policy Characteristics'!B:B,MATCH($C619,'Policy Characteristics'!$C:$C,0))),"",INDEX('Policy Characteristics'!B:B,MATCH($C619,'Policy Characteristics'!$C:$C,0)))</f>
        <v>Electrification + Hydrogen (Med &amp; High Temp)</v>
      </c>
      <c r="C619" s="361" t="str">
        <f t="shared" si="35"/>
        <v>Fraction of Med and High Temp Industrial Heat Shifted to Other Fuels</v>
      </c>
      <c r="D619" s="9" t="s">
        <v>3207</v>
      </c>
      <c r="E619" s="53" t="s">
        <v>2450</v>
      </c>
      <c r="F619" s="194" t="s">
        <v>3169</v>
      </c>
      <c r="G619" s="53" t="s">
        <v>3221</v>
      </c>
      <c r="H619" s="54">
        <v>1360</v>
      </c>
      <c r="I619" s="53" t="s">
        <v>45</v>
      </c>
      <c r="J619" s="359" t="str">
        <f>IF(ISBLANK(INDEX('Policy Characteristics'!D:D,MATCH($C619,'Policy Characteristics'!$C:$C,0))),"",INDEX('Policy Characteristics'!D:D,MATCH($C619,'Policy Characteristics'!$C:$C,0)))</f>
        <v>Electrification + Hydrogen</v>
      </c>
      <c r="K619" s="357" t="str">
        <f>IF(ISBLANK(INDEX('Policy Characteristics'!E:E,MATCH($C619,'Policy Characteristics'!$C:$C,0))),"",INDEX('Policy Characteristics'!E:E,MATCH($C619,'Policy Characteristics'!$C:$C,0)))</f>
        <v>indst med and high temp fuel type shifting</v>
      </c>
      <c r="L619" s="379">
        <f>IF(ISBLANK(INDEX('Policy Characteristics'!F:F,MATCH($C619,'Policy Characteristics'!$C:$C,0))),"",INDEX('Policy Characteristics'!F:F,MATCH($C619,'Policy Characteristics'!$C:$C,0)))</f>
        <v>0</v>
      </c>
      <c r="M619" s="379">
        <f>IF(ISBLANK(INDEX('Policy Characteristics'!G:G,MATCH($C619,'Policy Characteristics'!$C:$C,0))),"",INDEX('Policy Characteristics'!G:G,MATCH($C619,'Policy Characteristics'!$C:$C,0)))</f>
        <v>1</v>
      </c>
      <c r="N619" s="379">
        <f>IF(ISBLANK(INDEX('Policy Characteristics'!H:H,MATCH($C619,'Policy Characteristics'!$C:$C,0))),"",INDEX('Policy Characteristics'!H:H,MATCH($C619,'Policy Characteristics'!$C:$C,0)))</f>
        <v>0.01</v>
      </c>
      <c r="O619" s="357" t="str">
        <f>IF(ISBLANK(INDEX('Policy Characteristics'!I:I,MATCH($C619,'Policy Characteristics'!$C:$C,0))),"",INDEX('Policy Characteristics'!I:I,MATCH($C619,'Policy Characteristics'!$C:$C,0)))</f>
        <v>% of fuel shifted</v>
      </c>
      <c r="P619" s="357" t="str">
        <f>IF(ISBLANK(INDEX('Policy Characteristics'!J:J,MATCH($C619,'Policy Characteristics'!$C:$C,0))),"",INDEX('Policy Characteristics'!J:J,MATCH($C619,'Policy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9" s="357" t="str">
        <f>IF(ISBLANK(INDEX('Policy Characteristics'!K:K,MATCH($C619,'Policy Characteristics'!$C:$C,0))),"",INDEX('Policy Characteristics'!K:K,MATCH($C619,'Policy Characteristics'!$C:$C,0)))</f>
        <v>industry-ag-main.html#fuel-switching</v>
      </c>
      <c r="R619" s="357" t="str">
        <f>IF(ISBLANK(INDEX('Policy Characteristics'!L:L,MATCH($C619,'Policy Characteristics'!$C:$C,0))),"",INDEX('Policy Characteristics'!L:L,MATCH($C619,'Policy Characteristics'!$C:$C,0)))</f>
        <v>industry-elec-and-hydrogen.html</v>
      </c>
    </row>
    <row r="620" spans="1:18" x14ac:dyDescent="0.35">
      <c r="A620" s="357" t="str">
        <f>IF(ISBLANK(INDEX('Policy Characteristics'!A:A,MATCH($C620,'Policy Characteristics'!$C:$C,0))),"",INDEX('Policy Characteristics'!A:A,MATCH($C620,'Policy Characteristics'!$C:$C,0)))</f>
        <v>Industry</v>
      </c>
      <c r="B620" s="357" t="str">
        <f>IF(ISBLANK(INDEX('Policy Characteristics'!B:B,MATCH($C620,'Policy Characteristics'!$C:$C,0))),"",INDEX('Policy Characteristics'!B:B,MATCH($C620,'Policy Characteristics'!$C:$C,0)))</f>
        <v>Electrification + Hydrogen (Med &amp; High Temp)</v>
      </c>
      <c r="C620" s="361" t="str">
        <f t="shared" si="35"/>
        <v>Fraction of Med and High Temp Industrial Heat Shifted to Other Fuels</v>
      </c>
      <c r="D620" s="9" t="s">
        <v>3207</v>
      </c>
      <c r="E620" s="53" t="s">
        <v>2451</v>
      </c>
      <c r="F620" s="194" t="s">
        <v>3169</v>
      </c>
      <c r="G620" s="53" t="s">
        <v>3222</v>
      </c>
      <c r="H620" s="54">
        <v>1361</v>
      </c>
      <c r="I620" s="53" t="s">
        <v>45</v>
      </c>
      <c r="J620" s="359" t="str">
        <f>IF(ISBLANK(INDEX('Policy Characteristics'!D:D,MATCH($C620,'Policy Characteristics'!$C:$C,0))),"",INDEX('Policy Characteristics'!D:D,MATCH($C620,'Policy Characteristics'!$C:$C,0)))</f>
        <v>Electrification + Hydrogen</v>
      </c>
      <c r="K620" s="357" t="str">
        <f>IF(ISBLANK(INDEX('Policy Characteristics'!E:E,MATCH($C620,'Policy Characteristics'!$C:$C,0))),"",INDEX('Policy Characteristics'!E:E,MATCH($C620,'Policy Characteristics'!$C:$C,0)))</f>
        <v>indst med and high temp fuel type shifting</v>
      </c>
      <c r="L620" s="379">
        <f>IF(ISBLANK(INDEX('Policy Characteristics'!F:F,MATCH($C620,'Policy Characteristics'!$C:$C,0))),"",INDEX('Policy Characteristics'!F:F,MATCH($C620,'Policy Characteristics'!$C:$C,0)))</f>
        <v>0</v>
      </c>
      <c r="M620" s="379">
        <f>IF(ISBLANK(INDEX('Policy Characteristics'!G:G,MATCH($C620,'Policy Characteristics'!$C:$C,0))),"",INDEX('Policy Characteristics'!G:G,MATCH($C620,'Policy Characteristics'!$C:$C,0)))</f>
        <v>1</v>
      </c>
      <c r="N620" s="379">
        <f>IF(ISBLANK(INDEX('Policy Characteristics'!H:H,MATCH($C620,'Policy Characteristics'!$C:$C,0))),"",INDEX('Policy Characteristics'!H:H,MATCH($C620,'Policy Characteristics'!$C:$C,0)))</f>
        <v>0.01</v>
      </c>
      <c r="O620" s="357" t="str">
        <f>IF(ISBLANK(INDEX('Policy Characteristics'!I:I,MATCH($C620,'Policy Characteristics'!$C:$C,0))),"",INDEX('Policy Characteristics'!I:I,MATCH($C620,'Policy Characteristics'!$C:$C,0)))</f>
        <v>% of fuel shifted</v>
      </c>
      <c r="P620" s="357" t="str">
        <f>IF(ISBLANK(INDEX('Policy Characteristics'!J:J,MATCH($C620,'Policy Characteristics'!$C:$C,0))),"",INDEX('Policy Characteristics'!J:J,MATCH($C620,'Policy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0" s="357" t="str">
        <f>IF(ISBLANK(INDEX('Policy Characteristics'!K:K,MATCH($C620,'Policy Characteristics'!$C:$C,0))),"",INDEX('Policy Characteristics'!K:K,MATCH($C620,'Policy Characteristics'!$C:$C,0)))</f>
        <v>industry-ag-main.html#fuel-switching</v>
      </c>
      <c r="R620" s="357" t="str">
        <f>IF(ISBLANK(INDEX('Policy Characteristics'!L:L,MATCH($C620,'Policy Characteristics'!$C:$C,0))),"",INDEX('Policy Characteristics'!L:L,MATCH($C620,'Policy Characteristics'!$C:$C,0)))</f>
        <v>industry-elec-and-hydrogen.html</v>
      </c>
    </row>
    <row r="621" spans="1:18" x14ac:dyDescent="0.35">
      <c r="A621" s="357" t="str">
        <f>IF(ISBLANK(INDEX('Policy Characteristics'!A:A,MATCH($C621,'Policy Characteristics'!$C:$C,0))),"",INDEX('Policy Characteristics'!A:A,MATCH($C621,'Policy Characteristics'!$C:$C,0)))</f>
        <v>Industry</v>
      </c>
      <c r="B621" s="357" t="str">
        <f>IF(ISBLANK(INDEX('Policy Characteristics'!B:B,MATCH($C621,'Policy Characteristics'!$C:$C,0))),"",INDEX('Policy Characteristics'!B:B,MATCH($C621,'Policy Characteristics'!$C:$C,0)))</f>
        <v>Electrification + Hydrogen (Med &amp; High Temp)</v>
      </c>
      <c r="C621" s="361" t="str">
        <f t="shared" si="35"/>
        <v>Fraction of Med and High Temp Industrial Heat Shifted to Other Fuels</v>
      </c>
      <c r="D621" s="9" t="s">
        <v>3207</v>
      </c>
      <c r="E621" s="53" t="s">
        <v>2452</v>
      </c>
      <c r="F621" s="194" t="s">
        <v>3169</v>
      </c>
      <c r="G621" s="53" t="s">
        <v>3223</v>
      </c>
      <c r="H621" s="54">
        <v>1362</v>
      </c>
      <c r="I621" s="53" t="s">
        <v>45</v>
      </c>
      <c r="J621" s="359" t="str">
        <f>IF(ISBLANK(INDEX('Policy Characteristics'!D:D,MATCH($C621,'Policy Characteristics'!$C:$C,0))),"",INDEX('Policy Characteristics'!D:D,MATCH($C621,'Policy Characteristics'!$C:$C,0)))</f>
        <v>Electrification + Hydrogen</v>
      </c>
      <c r="K621" s="357" t="str">
        <f>IF(ISBLANK(INDEX('Policy Characteristics'!E:E,MATCH($C621,'Policy Characteristics'!$C:$C,0))),"",INDEX('Policy Characteristics'!E:E,MATCH($C621,'Policy Characteristics'!$C:$C,0)))</f>
        <v>indst med and high temp fuel type shifting</v>
      </c>
      <c r="L621" s="379">
        <f>IF(ISBLANK(INDEX('Policy Characteristics'!F:F,MATCH($C621,'Policy Characteristics'!$C:$C,0))),"",INDEX('Policy Characteristics'!F:F,MATCH($C621,'Policy Characteristics'!$C:$C,0)))</f>
        <v>0</v>
      </c>
      <c r="M621" s="379">
        <f>IF(ISBLANK(INDEX('Policy Characteristics'!G:G,MATCH($C621,'Policy Characteristics'!$C:$C,0))),"",INDEX('Policy Characteristics'!G:G,MATCH($C621,'Policy Characteristics'!$C:$C,0)))</f>
        <v>1</v>
      </c>
      <c r="N621" s="379">
        <f>IF(ISBLANK(INDEX('Policy Characteristics'!H:H,MATCH($C621,'Policy Characteristics'!$C:$C,0))),"",INDEX('Policy Characteristics'!H:H,MATCH($C621,'Policy Characteristics'!$C:$C,0)))</f>
        <v>0.01</v>
      </c>
      <c r="O621" s="357" t="str">
        <f>IF(ISBLANK(INDEX('Policy Characteristics'!I:I,MATCH($C621,'Policy Characteristics'!$C:$C,0))),"",INDEX('Policy Characteristics'!I:I,MATCH($C621,'Policy Characteristics'!$C:$C,0)))</f>
        <v>% of fuel shifted</v>
      </c>
      <c r="P621" s="357" t="str">
        <f>IF(ISBLANK(INDEX('Policy Characteristics'!J:J,MATCH($C621,'Policy Characteristics'!$C:$C,0))),"",INDEX('Policy Characteristics'!J:J,MATCH($C621,'Policy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1" s="357" t="str">
        <f>IF(ISBLANK(INDEX('Policy Characteristics'!K:K,MATCH($C621,'Policy Characteristics'!$C:$C,0))),"",INDEX('Policy Characteristics'!K:K,MATCH($C621,'Policy Characteristics'!$C:$C,0)))</f>
        <v>industry-ag-main.html#fuel-switching</v>
      </c>
      <c r="R621" s="357" t="str">
        <f>IF(ISBLANK(INDEX('Policy Characteristics'!L:L,MATCH($C621,'Policy Characteristics'!$C:$C,0))),"",INDEX('Policy Characteristics'!L:L,MATCH($C621,'Policy Characteristics'!$C:$C,0)))</f>
        <v>industry-elec-and-hydrogen.html</v>
      </c>
    </row>
    <row r="622" spans="1:18" x14ac:dyDescent="0.35">
      <c r="A622" s="357" t="str">
        <f>IF(ISBLANK(INDEX('Policy Characteristics'!A:A,MATCH($C622,'Policy Characteristics'!$C:$C,0))),"",INDEX('Policy Characteristics'!A:A,MATCH($C622,'Policy Characteristics'!$C:$C,0)))</f>
        <v>Industry</v>
      </c>
      <c r="B622" s="357" t="str">
        <f>IF(ISBLANK(INDEX('Policy Characteristics'!B:B,MATCH($C622,'Policy Characteristics'!$C:$C,0))),"",INDEX('Policy Characteristics'!B:B,MATCH($C622,'Policy Characteristics'!$C:$C,0)))</f>
        <v>Electrification + Hydrogen (Med &amp; High Temp)</v>
      </c>
      <c r="C622" s="361" t="str">
        <f t="shared" si="35"/>
        <v>Fraction of Med and High Temp Industrial Heat Shifted to Other Fuels</v>
      </c>
      <c r="D622" s="9" t="s">
        <v>3207</v>
      </c>
      <c r="E622" s="53" t="s">
        <v>2453</v>
      </c>
      <c r="F622" s="194" t="s">
        <v>3169</v>
      </c>
      <c r="G622" s="53" t="s">
        <v>3224</v>
      </c>
      <c r="H622" s="54">
        <v>1363</v>
      </c>
      <c r="I622" s="53" t="s">
        <v>45</v>
      </c>
      <c r="J622" s="359" t="str">
        <f>IF(ISBLANK(INDEX('Policy Characteristics'!D:D,MATCH($C622,'Policy Characteristics'!$C:$C,0))),"",INDEX('Policy Characteristics'!D:D,MATCH($C622,'Policy Characteristics'!$C:$C,0)))</f>
        <v>Electrification + Hydrogen</v>
      </c>
      <c r="K622" s="357" t="str">
        <f>IF(ISBLANK(INDEX('Policy Characteristics'!E:E,MATCH($C622,'Policy Characteristics'!$C:$C,0))),"",INDEX('Policy Characteristics'!E:E,MATCH($C622,'Policy Characteristics'!$C:$C,0)))</f>
        <v>indst med and high temp fuel type shifting</v>
      </c>
      <c r="L622" s="379">
        <f>IF(ISBLANK(INDEX('Policy Characteristics'!F:F,MATCH($C622,'Policy Characteristics'!$C:$C,0))),"",INDEX('Policy Characteristics'!F:F,MATCH($C622,'Policy Characteristics'!$C:$C,0)))</f>
        <v>0</v>
      </c>
      <c r="M622" s="379">
        <f>IF(ISBLANK(INDEX('Policy Characteristics'!G:G,MATCH($C622,'Policy Characteristics'!$C:$C,0))),"",INDEX('Policy Characteristics'!G:G,MATCH($C622,'Policy Characteristics'!$C:$C,0)))</f>
        <v>1</v>
      </c>
      <c r="N622" s="379">
        <f>IF(ISBLANK(INDEX('Policy Characteristics'!H:H,MATCH($C622,'Policy Characteristics'!$C:$C,0))),"",INDEX('Policy Characteristics'!H:H,MATCH($C622,'Policy Characteristics'!$C:$C,0)))</f>
        <v>0.01</v>
      </c>
      <c r="O622" s="357" t="str">
        <f>IF(ISBLANK(INDEX('Policy Characteristics'!I:I,MATCH($C622,'Policy Characteristics'!$C:$C,0))),"",INDEX('Policy Characteristics'!I:I,MATCH($C622,'Policy Characteristics'!$C:$C,0)))</f>
        <v>% of fuel shifted</v>
      </c>
      <c r="P622" s="357" t="str">
        <f>IF(ISBLANK(INDEX('Policy Characteristics'!J:J,MATCH($C622,'Policy Characteristics'!$C:$C,0))),"",INDEX('Policy Characteristics'!J:J,MATCH($C622,'Policy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2" s="357" t="str">
        <f>IF(ISBLANK(INDEX('Policy Characteristics'!K:K,MATCH($C622,'Policy Characteristics'!$C:$C,0))),"",INDEX('Policy Characteristics'!K:K,MATCH($C622,'Policy Characteristics'!$C:$C,0)))</f>
        <v>industry-ag-main.html#fuel-switching</v>
      </c>
      <c r="R622" s="357" t="str">
        <f>IF(ISBLANK(INDEX('Policy Characteristics'!L:L,MATCH($C622,'Policy Characteristics'!$C:$C,0))),"",INDEX('Policy Characteristics'!L:L,MATCH($C622,'Policy Characteristics'!$C:$C,0)))</f>
        <v>industry-elec-and-hydrogen.html</v>
      </c>
    </row>
    <row r="623" spans="1:18" x14ac:dyDescent="0.35">
      <c r="A623" s="357" t="str">
        <f>IF(ISBLANK(INDEX('Policy Characteristics'!A:A,MATCH($C623,'Policy Characteristics'!$C:$C,0))),"",INDEX('Policy Characteristics'!A:A,MATCH($C623,'Policy Characteristics'!$C:$C,0)))</f>
        <v>Industry</v>
      </c>
      <c r="B623" s="357" t="str">
        <f>IF(ISBLANK(INDEX('Policy Characteristics'!B:B,MATCH($C623,'Policy Characteristics'!$C:$C,0))),"",INDEX('Policy Characteristics'!B:B,MATCH($C623,'Policy Characteristics'!$C:$C,0)))</f>
        <v>Electrification + Hydrogen (Med &amp; High Temp)</v>
      </c>
      <c r="C623" s="361" t="str">
        <f t="shared" si="35"/>
        <v>Fraction of Med and High Temp Industrial Heat Shifted to Other Fuels</v>
      </c>
      <c r="D623" s="9" t="s">
        <v>3207</v>
      </c>
      <c r="E623" s="53" t="s">
        <v>2799</v>
      </c>
      <c r="F623" s="194" t="s">
        <v>3169</v>
      </c>
      <c r="G623" s="53" t="s">
        <v>3225</v>
      </c>
      <c r="H623" s="54">
        <v>1364</v>
      </c>
      <c r="I623" s="53" t="s">
        <v>45</v>
      </c>
      <c r="J623" s="359" t="str">
        <f>IF(ISBLANK(INDEX('Policy Characteristics'!D:D,MATCH($C623,'Policy Characteristics'!$C:$C,0))),"",INDEX('Policy Characteristics'!D:D,MATCH($C623,'Policy Characteristics'!$C:$C,0)))</f>
        <v>Electrification + Hydrogen</v>
      </c>
      <c r="K623" s="357" t="str">
        <f>IF(ISBLANK(INDEX('Policy Characteristics'!E:E,MATCH($C623,'Policy Characteristics'!$C:$C,0))),"",INDEX('Policy Characteristics'!E:E,MATCH($C623,'Policy Characteristics'!$C:$C,0)))</f>
        <v>indst med and high temp fuel type shifting</v>
      </c>
      <c r="L623" s="379">
        <f>IF(ISBLANK(INDEX('Policy Characteristics'!F:F,MATCH($C623,'Policy Characteristics'!$C:$C,0))),"",INDEX('Policy Characteristics'!F:F,MATCH($C623,'Policy Characteristics'!$C:$C,0)))</f>
        <v>0</v>
      </c>
      <c r="M623" s="379">
        <f>IF(ISBLANK(INDEX('Policy Characteristics'!G:G,MATCH($C623,'Policy Characteristics'!$C:$C,0))),"",INDEX('Policy Characteristics'!G:G,MATCH($C623,'Policy Characteristics'!$C:$C,0)))</f>
        <v>1</v>
      </c>
      <c r="N623" s="379">
        <f>IF(ISBLANK(INDEX('Policy Characteristics'!H:H,MATCH($C623,'Policy Characteristics'!$C:$C,0))),"",INDEX('Policy Characteristics'!H:H,MATCH($C623,'Policy Characteristics'!$C:$C,0)))</f>
        <v>0.01</v>
      </c>
      <c r="O623" s="357" t="str">
        <f>IF(ISBLANK(INDEX('Policy Characteristics'!I:I,MATCH($C623,'Policy Characteristics'!$C:$C,0))),"",INDEX('Policy Characteristics'!I:I,MATCH($C623,'Policy Characteristics'!$C:$C,0)))</f>
        <v>% of fuel shifted</v>
      </c>
      <c r="P623" s="357" t="str">
        <f>IF(ISBLANK(INDEX('Policy Characteristics'!J:J,MATCH($C623,'Policy Characteristics'!$C:$C,0))),"",INDEX('Policy Characteristics'!J:J,MATCH($C623,'Policy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3" s="357" t="str">
        <f>IF(ISBLANK(INDEX('Policy Characteristics'!K:K,MATCH($C623,'Policy Characteristics'!$C:$C,0))),"",INDEX('Policy Characteristics'!K:K,MATCH($C623,'Policy Characteristics'!$C:$C,0)))</f>
        <v>industry-ag-main.html#fuel-switching</v>
      </c>
      <c r="R623" s="357" t="str">
        <f>IF(ISBLANK(INDEX('Policy Characteristics'!L:L,MATCH($C623,'Policy Characteristics'!$C:$C,0))),"",INDEX('Policy Characteristics'!L:L,MATCH($C623,'Policy Characteristics'!$C:$C,0)))</f>
        <v>industry-elec-and-hydrogen.html</v>
      </c>
    </row>
    <row r="624" spans="1:18" x14ac:dyDescent="0.35">
      <c r="A624" s="357" t="str">
        <f>IF(ISBLANK(INDEX('Policy Characteristics'!A:A,MATCH($C624,'Policy Characteristics'!$C:$C,0))),"",INDEX('Policy Characteristics'!A:A,MATCH($C624,'Policy Characteristics'!$C:$C,0)))</f>
        <v>Industry</v>
      </c>
      <c r="B624" s="357" t="str">
        <f>IF(ISBLANK(INDEX('Policy Characteristics'!B:B,MATCH($C624,'Policy Characteristics'!$C:$C,0))),"",INDEX('Policy Characteristics'!B:B,MATCH($C624,'Policy Characteristics'!$C:$C,0)))</f>
        <v>Electrification + Hydrogen (Med &amp; High Temp)</v>
      </c>
      <c r="C624" s="361" t="str">
        <f t="shared" si="35"/>
        <v>Fraction of Med and High Temp Industrial Heat Shifted to Other Fuels</v>
      </c>
      <c r="D624" s="9" t="s">
        <v>3207</v>
      </c>
      <c r="E624" s="53" t="s">
        <v>2800</v>
      </c>
      <c r="F624" s="194" t="s">
        <v>3169</v>
      </c>
      <c r="G624" s="53" t="s">
        <v>3226</v>
      </c>
      <c r="H624" s="54">
        <v>1365</v>
      </c>
      <c r="I624" s="53" t="s">
        <v>45</v>
      </c>
      <c r="J624" s="359" t="str">
        <f>IF(ISBLANK(INDEX('Policy Characteristics'!D:D,MATCH($C624,'Policy Characteristics'!$C:$C,0))),"",INDEX('Policy Characteristics'!D:D,MATCH($C624,'Policy Characteristics'!$C:$C,0)))</f>
        <v>Electrification + Hydrogen</v>
      </c>
      <c r="K624" s="357" t="str">
        <f>IF(ISBLANK(INDEX('Policy Characteristics'!E:E,MATCH($C624,'Policy Characteristics'!$C:$C,0))),"",INDEX('Policy Characteristics'!E:E,MATCH($C624,'Policy Characteristics'!$C:$C,0)))</f>
        <v>indst med and high temp fuel type shifting</v>
      </c>
      <c r="L624" s="379">
        <f>IF(ISBLANK(INDEX('Policy Characteristics'!F:F,MATCH($C624,'Policy Characteristics'!$C:$C,0))),"",INDEX('Policy Characteristics'!F:F,MATCH($C624,'Policy Characteristics'!$C:$C,0)))</f>
        <v>0</v>
      </c>
      <c r="M624" s="379">
        <f>IF(ISBLANK(INDEX('Policy Characteristics'!G:G,MATCH($C624,'Policy Characteristics'!$C:$C,0))),"",INDEX('Policy Characteristics'!G:G,MATCH($C624,'Policy Characteristics'!$C:$C,0)))</f>
        <v>1</v>
      </c>
      <c r="N624" s="379">
        <f>IF(ISBLANK(INDEX('Policy Characteristics'!H:H,MATCH($C624,'Policy Characteristics'!$C:$C,0))),"",INDEX('Policy Characteristics'!H:H,MATCH($C624,'Policy Characteristics'!$C:$C,0)))</f>
        <v>0.01</v>
      </c>
      <c r="O624" s="357" t="str">
        <f>IF(ISBLANK(INDEX('Policy Characteristics'!I:I,MATCH($C624,'Policy Characteristics'!$C:$C,0))),"",INDEX('Policy Characteristics'!I:I,MATCH($C624,'Policy Characteristics'!$C:$C,0)))</f>
        <v>% of fuel shifted</v>
      </c>
      <c r="P624" s="357" t="str">
        <f>IF(ISBLANK(INDEX('Policy Characteristics'!J:J,MATCH($C624,'Policy Characteristics'!$C:$C,0))),"",INDEX('Policy Characteristics'!J:J,MATCH($C624,'Policy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4" s="357" t="str">
        <f>IF(ISBLANK(INDEX('Policy Characteristics'!K:K,MATCH($C624,'Policy Characteristics'!$C:$C,0))),"",INDEX('Policy Characteristics'!K:K,MATCH($C624,'Policy Characteristics'!$C:$C,0)))</f>
        <v>industry-ag-main.html#fuel-switching</v>
      </c>
      <c r="R624" s="357" t="str">
        <f>IF(ISBLANK(INDEX('Policy Characteristics'!L:L,MATCH($C624,'Policy Characteristics'!$C:$C,0))),"",INDEX('Policy Characteristics'!L:L,MATCH($C624,'Policy Characteristics'!$C:$C,0)))</f>
        <v>industry-elec-and-hydrogen.html</v>
      </c>
    </row>
    <row r="625" spans="1:18" x14ac:dyDescent="0.35">
      <c r="A625" s="357" t="str">
        <f>IF(ISBLANK(INDEX('Policy Characteristics'!A:A,MATCH($C625,'Policy Characteristics'!$C:$C,0))),"",INDEX('Policy Characteristics'!A:A,MATCH($C625,'Policy Characteristics'!$C:$C,0)))</f>
        <v>Industry</v>
      </c>
      <c r="B625" s="357" t="str">
        <f>IF(ISBLANK(INDEX('Policy Characteristics'!B:B,MATCH($C625,'Policy Characteristics'!$C:$C,0))),"",INDEX('Policy Characteristics'!B:B,MATCH($C625,'Policy Characteristics'!$C:$C,0)))</f>
        <v>Electrification + Hydrogen (Med &amp; High Temp)</v>
      </c>
      <c r="C625" s="361" t="str">
        <f t="shared" si="35"/>
        <v>Fraction of Med and High Temp Industrial Heat Shifted to Other Fuels</v>
      </c>
      <c r="D625" s="9" t="s">
        <v>3207</v>
      </c>
      <c r="E625" s="53" t="s">
        <v>2801</v>
      </c>
      <c r="F625" s="194" t="s">
        <v>3169</v>
      </c>
      <c r="G625" s="53" t="s">
        <v>3227</v>
      </c>
      <c r="H625" s="54">
        <v>1366</v>
      </c>
      <c r="I625" s="53" t="s">
        <v>45</v>
      </c>
      <c r="J625" s="359" t="str">
        <f>IF(ISBLANK(INDEX('Policy Characteristics'!D:D,MATCH($C625,'Policy Characteristics'!$C:$C,0))),"",INDEX('Policy Characteristics'!D:D,MATCH($C625,'Policy Characteristics'!$C:$C,0)))</f>
        <v>Electrification + Hydrogen</v>
      </c>
      <c r="K625" s="357" t="str">
        <f>IF(ISBLANK(INDEX('Policy Characteristics'!E:E,MATCH($C625,'Policy Characteristics'!$C:$C,0))),"",INDEX('Policy Characteristics'!E:E,MATCH($C625,'Policy Characteristics'!$C:$C,0)))</f>
        <v>indst med and high temp fuel type shifting</v>
      </c>
      <c r="L625" s="379">
        <f>IF(ISBLANK(INDEX('Policy Characteristics'!F:F,MATCH($C625,'Policy Characteristics'!$C:$C,0))),"",INDEX('Policy Characteristics'!F:F,MATCH($C625,'Policy Characteristics'!$C:$C,0)))</f>
        <v>0</v>
      </c>
      <c r="M625" s="379">
        <f>IF(ISBLANK(INDEX('Policy Characteristics'!G:G,MATCH($C625,'Policy Characteristics'!$C:$C,0))),"",INDEX('Policy Characteristics'!G:G,MATCH($C625,'Policy Characteristics'!$C:$C,0)))</f>
        <v>1</v>
      </c>
      <c r="N625" s="379">
        <f>IF(ISBLANK(INDEX('Policy Characteristics'!H:H,MATCH($C625,'Policy Characteristics'!$C:$C,0))),"",INDEX('Policy Characteristics'!H:H,MATCH($C625,'Policy Characteristics'!$C:$C,0)))</f>
        <v>0.01</v>
      </c>
      <c r="O625" s="357" t="str">
        <f>IF(ISBLANK(INDEX('Policy Characteristics'!I:I,MATCH($C625,'Policy Characteristics'!$C:$C,0))),"",INDEX('Policy Characteristics'!I:I,MATCH($C625,'Policy Characteristics'!$C:$C,0)))</f>
        <v>% of fuel shifted</v>
      </c>
      <c r="P625" s="357" t="str">
        <f>IF(ISBLANK(INDEX('Policy Characteristics'!J:J,MATCH($C625,'Policy Characteristics'!$C:$C,0))),"",INDEX('Policy Characteristics'!J:J,MATCH($C625,'Policy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5" s="357" t="str">
        <f>IF(ISBLANK(INDEX('Policy Characteristics'!K:K,MATCH($C625,'Policy Characteristics'!$C:$C,0))),"",INDEX('Policy Characteristics'!K:K,MATCH($C625,'Policy Characteristics'!$C:$C,0)))</f>
        <v>industry-ag-main.html#fuel-switching</v>
      </c>
      <c r="R625" s="357" t="str">
        <f>IF(ISBLANK(INDEX('Policy Characteristics'!L:L,MATCH($C625,'Policy Characteristics'!$C:$C,0))),"",INDEX('Policy Characteristics'!L:L,MATCH($C625,'Policy Characteristics'!$C:$C,0)))</f>
        <v>industry-elec-and-hydrogen.html</v>
      </c>
    </row>
    <row r="626" spans="1:18" x14ac:dyDescent="0.35">
      <c r="A626" s="357" t="str">
        <f>IF(ISBLANK(INDEX('Policy Characteristics'!A:A,MATCH($C626,'Policy Characteristics'!$C:$C,0))),"",INDEX('Policy Characteristics'!A:A,MATCH($C626,'Policy Characteristics'!$C:$C,0)))</f>
        <v>Industry</v>
      </c>
      <c r="B626" s="357" t="str">
        <f>IF(ISBLANK(INDEX('Policy Characteristics'!B:B,MATCH($C626,'Policy Characteristics'!$C:$C,0))),"",INDEX('Policy Characteristics'!B:B,MATCH($C626,'Policy Characteristics'!$C:$C,0)))</f>
        <v>Electrification + Hydrogen (Med &amp; High Temp)</v>
      </c>
      <c r="C626" s="361" t="str">
        <f t="shared" si="35"/>
        <v>Fraction of Med and High Temp Industrial Heat Shifted to Other Fuels</v>
      </c>
      <c r="D626" s="9" t="s">
        <v>3207</v>
      </c>
      <c r="E626" s="53" t="s">
        <v>2798</v>
      </c>
      <c r="F626" s="194" t="s">
        <v>3169</v>
      </c>
      <c r="G626" s="53" t="s">
        <v>3228</v>
      </c>
      <c r="H626" s="54">
        <v>1367</v>
      </c>
      <c r="I626" s="53" t="s">
        <v>44</v>
      </c>
      <c r="J626" s="359" t="str">
        <f>IF(ISBLANK(INDEX('Policy Characteristics'!D:D,MATCH($C626,'Policy Characteristics'!$C:$C,0))),"",INDEX('Policy Characteristics'!D:D,MATCH($C626,'Policy Characteristics'!$C:$C,0)))</f>
        <v>Electrification + Hydrogen</v>
      </c>
      <c r="K626" s="357" t="str">
        <f>IF(ISBLANK(INDEX('Policy Characteristics'!E:E,MATCH($C626,'Policy Characteristics'!$C:$C,0))),"",INDEX('Policy Characteristics'!E:E,MATCH($C626,'Policy Characteristics'!$C:$C,0)))</f>
        <v>indst med and high temp fuel type shifting</v>
      </c>
      <c r="L626" s="379">
        <f>IF(ISBLANK(INDEX('Policy Characteristics'!F:F,MATCH($C626,'Policy Characteristics'!$C:$C,0))),"",INDEX('Policy Characteristics'!F:F,MATCH($C626,'Policy Characteristics'!$C:$C,0)))</f>
        <v>0</v>
      </c>
      <c r="M626" s="379">
        <f>IF(ISBLANK(INDEX('Policy Characteristics'!G:G,MATCH($C626,'Policy Characteristics'!$C:$C,0))),"",INDEX('Policy Characteristics'!G:G,MATCH($C626,'Policy Characteristics'!$C:$C,0)))</f>
        <v>1</v>
      </c>
      <c r="N626" s="379">
        <f>IF(ISBLANK(INDEX('Policy Characteristics'!H:H,MATCH($C626,'Policy Characteristics'!$C:$C,0))),"",INDEX('Policy Characteristics'!H:H,MATCH($C626,'Policy Characteristics'!$C:$C,0)))</f>
        <v>0.01</v>
      </c>
      <c r="O626" s="357" t="str">
        <f>IF(ISBLANK(INDEX('Policy Characteristics'!I:I,MATCH($C626,'Policy Characteristics'!$C:$C,0))),"",INDEX('Policy Characteristics'!I:I,MATCH($C626,'Policy Characteristics'!$C:$C,0)))</f>
        <v>% of fuel shifted</v>
      </c>
      <c r="P626" s="357" t="str">
        <f>IF(ISBLANK(INDEX('Policy Characteristics'!J:J,MATCH($C626,'Policy Characteristics'!$C:$C,0))),"",INDEX('Policy Characteristics'!J:J,MATCH($C626,'Policy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6" s="357" t="str">
        <f>IF(ISBLANK(INDEX('Policy Characteristics'!K:K,MATCH($C626,'Policy Characteristics'!$C:$C,0))),"",INDEX('Policy Characteristics'!K:K,MATCH($C626,'Policy Characteristics'!$C:$C,0)))</f>
        <v>industry-ag-main.html#fuel-switching</v>
      </c>
      <c r="R626" s="357" t="str">
        <f>IF(ISBLANK(INDEX('Policy Characteristics'!L:L,MATCH($C626,'Policy Characteristics'!$C:$C,0))),"",INDEX('Policy Characteristics'!L:L,MATCH($C626,'Policy Characteristics'!$C:$C,0)))</f>
        <v>industry-elec-and-hydrogen.html</v>
      </c>
    </row>
    <row r="627" spans="1:18" x14ac:dyDescent="0.35">
      <c r="A627" s="357" t="str">
        <f>IF(ISBLANK(INDEX('Policy Characteristics'!A:A,MATCH($C627,'Policy Characteristics'!$C:$C,0))),"",INDEX('Policy Characteristics'!A:A,MATCH($C627,'Policy Characteristics'!$C:$C,0)))</f>
        <v>Industry</v>
      </c>
      <c r="B627" s="357" t="str">
        <f>IF(ISBLANK(INDEX('Policy Characteristics'!B:B,MATCH($C627,'Policy Characteristics'!$C:$C,0))),"",INDEX('Policy Characteristics'!B:B,MATCH($C627,'Policy Characteristics'!$C:$C,0)))</f>
        <v>Electrification + Hydrogen (Med &amp; High Temp)</v>
      </c>
      <c r="C627" s="361" t="str">
        <f t="shared" si="35"/>
        <v>Fraction of Med and High Temp Industrial Heat Shifted to Other Fuels</v>
      </c>
      <c r="D627" s="9" t="s">
        <v>3208</v>
      </c>
      <c r="E627" s="53" t="s">
        <v>2448</v>
      </c>
      <c r="F627" s="194" t="s">
        <v>3170</v>
      </c>
      <c r="G627" s="53" t="s">
        <v>3219</v>
      </c>
      <c r="H627" s="54">
        <v>1368</v>
      </c>
      <c r="I627" s="53" t="s">
        <v>44</v>
      </c>
      <c r="J627" s="359" t="str">
        <f>IF(ISBLANK(INDEX('Policy Characteristics'!D:D,MATCH($C627,'Policy Characteristics'!$C:$C,0))),"",INDEX('Policy Characteristics'!D:D,MATCH($C627,'Policy Characteristics'!$C:$C,0)))</f>
        <v>Electrification + Hydrogen</v>
      </c>
      <c r="K627" s="357" t="str">
        <f>IF(ISBLANK(INDEX('Policy Characteristics'!E:E,MATCH($C627,'Policy Characteristics'!$C:$C,0))),"",INDEX('Policy Characteristics'!E:E,MATCH($C627,'Policy Characteristics'!$C:$C,0)))</f>
        <v>indst med and high temp fuel type shifting</v>
      </c>
      <c r="L627" s="379">
        <f>IF(ISBLANK(INDEX('Policy Characteristics'!F:F,MATCH($C627,'Policy Characteristics'!$C:$C,0))),"",INDEX('Policy Characteristics'!F:F,MATCH($C627,'Policy Characteristics'!$C:$C,0)))</f>
        <v>0</v>
      </c>
      <c r="M627" s="379">
        <f>IF(ISBLANK(INDEX('Policy Characteristics'!G:G,MATCH($C627,'Policy Characteristics'!$C:$C,0))),"",INDEX('Policy Characteristics'!G:G,MATCH($C627,'Policy Characteristics'!$C:$C,0)))</f>
        <v>1</v>
      </c>
      <c r="N627" s="379">
        <f>IF(ISBLANK(INDEX('Policy Characteristics'!H:H,MATCH($C627,'Policy Characteristics'!$C:$C,0))),"",INDEX('Policy Characteristics'!H:H,MATCH($C627,'Policy Characteristics'!$C:$C,0)))</f>
        <v>0.01</v>
      </c>
      <c r="O627" s="357" t="str">
        <f>IF(ISBLANK(INDEX('Policy Characteristics'!I:I,MATCH($C627,'Policy Characteristics'!$C:$C,0))),"",INDEX('Policy Characteristics'!I:I,MATCH($C627,'Policy Characteristics'!$C:$C,0)))</f>
        <v>% of fuel shifted</v>
      </c>
      <c r="P627" s="357" t="str">
        <f>IF(ISBLANK(INDEX('Policy Characteristics'!J:J,MATCH($C627,'Policy Characteristics'!$C:$C,0))),"",INDEX('Policy Characteristics'!J:J,MATCH($C627,'Policy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7" s="357" t="str">
        <f>IF(ISBLANK(INDEX('Policy Characteristics'!K:K,MATCH($C627,'Policy Characteristics'!$C:$C,0))),"",INDEX('Policy Characteristics'!K:K,MATCH($C627,'Policy Characteristics'!$C:$C,0)))</f>
        <v>industry-ag-main.html#fuel-switching</v>
      </c>
      <c r="R627" s="357" t="str">
        <f>IF(ISBLANK(INDEX('Policy Characteristics'!L:L,MATCH($C627,'Policy Characteristics'!$C:$C,0))),"",INDEX('Policy Characteristics'!L:L,MATCH($C627,'Policy Characteristics'!$C:$C,0)))</f>
        <v>industry-elec-and-hydrogen.html</v>
      </c>
    </row>
    <row r="628" spans="1:18" x14ac:dyDescent="0.35">
      <c r="A628" s="357" t="str">
        <f>IF(ISBLANK(INDEX('Policy Characteristics'!A:A,MATCH($C628,'Policy Characteristics'!$C:$C,0))),"",INDEX('Policy Characteristics'!A:A,MATCH($C628,'Policy Characteristics'!$C:$C,0)))</f>
        <v>Industry</v>
      </c>
      <c r="B628" s="357" t="str">
        <f>IF(ISBLANK(INDEX('Policy Characteristics'!B:B,MATCH($C628,'Policy Characteristics'!$C:$C,0))),"",INDEX('Policy Characteristics'!B:B,MATCH($C628,'Policy Characteristics'!$C:$C,0)))</f>
        <v>Electrification + Hydrogen (Med &amp; High Temp)</v>
      </c>
      <c r="C628" s="361" t="str">
        <f t="shared" si="35"/>
        <v>Fraction of Med and High Temp Industrial Heat Shifted to Other Fuels</v>
      </c>
      <c r="D628" s="9" t="s">
        <v>3208</v>
      </c>
      <c r="E628" s="53" t="s">
        <v>2449</v>
      </c>
      <c r="F628" s="194" t="s">
        <v>3170</v>
      </c>
      <c r="G628" s="53" t="s">
        <v>3220</v>
      </c>
      <c r="H628" s="54">
        <v>1369</v>
      </c>
      <c r="I628" s="53" t="s">
        <v>45</v>
      </c>
      <c r="J628" s="359" t="str">
        <f>IF(ISBLANK(INDEX('Policy Characteristics'!D:D,MATCH($C628,'Policy Characteristics'!$C:$C,0))),"",INDEX('Policy Characteristics'!D:D,MATCH($C628,'Policy Characteristics'!$C:$C,0)))</f>
        <v>Electrification + Hydrogen</v>
      </c>
      <c r="K628" s="357" t="str">
        <f>IF(ISBLANK(INDEX('Policy Characteristics'!E:E,MATCH($C628,'Policy Characteristics'!$C:$C,0))),"",INDEX('Policy Characteristics'!E:E,MATCH($C628,'Policy Characteristics'!$C:$C,0)))</f>
        <v>indst med and high temp fuel type shifting</v>
      </c>
      <c r="L628" s="379">
        <f>IF(ISBLANK(INDEX('Policy Characteristics'!F:F,MATCH($C628,'Policy Characteristics'!$C:$C,0))),"",INDEX('Policy Characteristics'!F:F,MATCH($C628,'Policy Characteristics'!$C:$C,0)))</f>
        <v>0</v>
      </c>
      <c r="M628" s="379">
        <f>IF(ISBLANK(INDEX('Policy Characteristics'!G:G,MATCH($C628,'Policy Characteristics'!$C:$C,0))),"",INDEX('Policy Characteristics'!G:G,MATCH($C628,'Policy Characteristics'!$C:$C,0)))</f>
        <v>1</v>
      </c>
      <c r="N628" s="379">
        <f>IF(ISBLANK(INDEX('Policy Characteristics'!H:H,MATCH($C628,'Policy Characteristics'!$C:$C,0))),"",INDEX('Policy Characteristics'!H:H,MATCH($C628,'Policy Characteristics'!$C:$C,0)))</f>
        <v>0.01</v>
      </c>
      <c r="O628" s="357" t="str">
        <f>IF(ISBLANK(INDEX('Policy Characteristics'!I:I,MATCH($C628,'Policy Characteristics'!$C:$C,0))),"",INDEX('Policy Characteristics'!I:I,MATCH($C628,'Policy Characteristics'!$C:$C,0)))</f>
        <v>% of fuel shifted</v>
      </c>
      <c r="P628" s="357" t="str">
        <f>IF(ISBLANK(INDEX('Policy Characteristics'!J:J,MATCH($C628,'Policy Characteristics'!$C:$C,0))),"",INDEX('Policy Characteristics'!J:J,MATCH($C628,'Policy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8" s="357" t="str">
        <f>IF(ISBLANK(INDEX('Policy Characteristics'!K:K,MATCH($C628,'Policy Characteristics'!$C:$C,0))),"",INDEX('Policy Characteristics'!K:K,MATCH($C628,'Policy Characteristics'!$C:$C,0)))</f>
        <v>industry-ag-main.html#fuel-switching</v>
      </c>
      <c r="R628" s="357" t="str">
        <f>IF(ISBLANK(INDEX('Policy Characteristics'!L:L,MATCH($C628,'Policy Characteristics'!$C:$C,0))),"",INDEX('Policy Characteristics'!L:L,MATCH($C628,'Policy Characteristics'!$C:$C,0)))</f>
        <v>industry-elec-and-hydrogen.html</v>
      </c>
    </row>
    <row r="629" spans="1:18" x14ac:dyDescent="0.35">
      <c r="A629" s="357" t="str">
        <f>IF(ISBLANK(INDEX('Policy Characteristics'!A:A,MATCH($C629,'Policy Characteristics'!$C:$C,0))),"",INDEX('Policy Characteristics'!A:A,MATCH($C629,'Policy Characteristics'!$C:$C,0)))</f>
        <v>Industry</v>
      </c>
      <c r="B629" s="357" t="str">
        <f>IF(ISBLANK(INDEX('Policy Characteristics'!B:B,MATCH($C629,'Policy Characteristics'!$C:$C,0))),"",INDEX('Policy Characteristics'!B:B,MATCH($C629,'Policy Characteristics'!$C:$C,0)))</f>
        <v>Electrification + Hydrogen (Med &amp; High Temp)</v>
      </c>
      <c r="C629" s="361" t="str">
        <f t="shared" si="35"/>
        <v>Fraction of Med and High Temp Industrial Heat Shifted to Other Fuels</v>
      </c>
      <c r="D629" s="9" t="s">
        <v>3208</v>
      </c>
      <c r="E629" s="53" t="s">
        <v>2450</v>
      </c>
      <c r="F629" s="194" t="s">
        <v>3170</v>
      </c>
      <c r="G629" s="53" t="s">
        <v>3221</v>
      </c>
      <c r="H629" s="54">
        <v>1370</v>
      </c>
      <c r="I629" s="53" t="s">
        <v>45</v>
      </c>
      <c r="J629" s="359" t="str">
        <f>IF(ISBLANK(INDEX('Policy Characteristics'!D:D,MATCH($C629,'Policy Characteristics'!$C:$C,0))),"",INDEX('Policy Characteristics'!D:D,MATCH($C629,'Policy Characteristics'!$C:$C,0)))</f>
        <v>Electrification + Hydrogen</v>
      </c>
      <c r="K629" s="357" t="str">
        <f>IF(ISBLANK(INDEX('Policy Characteristics'!E:E,MATCH($C629,'Policy Characteristics'!$C:$C,0))),"",INDEX('Policy Characteristics'!E:E,MATCH($C629,'Policy Characteristics'!$C:$C,0)))</f>
        <v>indst med and high temp fuel type shifting</v>
      </c>
      <c r="L629" s="379">
        <f>IF(ISBLANK(INDEX('Policy Characteristics'!F:F,MATCH($C629,'Policy Characteristics'!$C:$C,0))),"",INDEX('Policy Characteristics'!F:F,MATCH($C629,'Policy Characteristics'!$C:$C,0)))</f>
        <v>0</v>
      </c>
      <c r="M629" s="379">
        <f>IF(ISBLANK(INDEX('Policy Characteristics'!G:G,MATCH($C629,'Policy Characteristics'!$C:$C,0))),"",INDEX('Policy Characteristics'!G:G,MATCH($C629,'Policy Characteristics'!$C:$C,0)))</f>
        <v>1</v>
      </c>
      <c r="N629" s="379">
        <f>IF(ISBLANK(INDEX('Policy Characteristics'!H:H,MATCH($C629,'Policy Characteristics'!$C:$C,0))),"",INDEX('Policy Characteristics'!H:H,MATCH($C629,'Policy Characteristics'!$C:$C,0)))</f>
        <v>0.01</v>
      </c>
      <c r="O629" s="357" t="str">
        <f>IF(ISBLANK(INDEX('Policy Characteristics'!I:I,MATCH($C629,'Policy Characteristics'!$C:$C,0))),"",INDEX('Policy Characteristics'!I:I,MATCH($C629,'Policy Characteristics'!$C:$C,0)))</f>
        <v>% of fuel shifted</v>
      </c>
      <c r="P629" s="357" t="str">
        <f>IF(ISBLANK(INDEX('Policy Characteristics'!J:J,MATCH($C629,'Policy Characteristics'!$C:$C,0))),"",INDEX('Policy Characteristics'!J:J,MATCH($C629,'Policy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9" s="357" t="str">
        <f>IF(ISBLANK(INDEX('Policy Characteristics'!K:K,MATCH($C629,'Policy Characteristics'!$C:$C,0))),"",INDEX('Policy Characteristics'!K:K,MATCH($C629,'Policy Characteristics'!$C:$C,0)))</f>
        <v>industry-ag-main.html#fuel-switching</v>
      </c>
      <c r="R629" s="357" t="str">
        <f>IF(ISBLANK(INDEX('Policy Characteristics'!L:L,MATCH($C629,'Policy Characteristics'!$C:$C,0))),"",INDEX('Policy Characteristics'!L:L,MATCH($C629,'Policy Characteristics'!$C:$C,0)))</f>
        <v>industry-elec-and-hydrogen.html</v>
      </c>
    </row>
    <row r="630" spans="1:18" x14ac:dyDescent="0.35">
      <c r="A630" s="357" t="str">
        <f>IF(ISBLANK(INDEX('Policy Characteristics'!A:A,MATCH($C630,'Policy Characteristics'!$C:$C,0))),"",INDEX('Policy Characteristics'!A:A,MATCH($C630,'Policy Characteristics'!$C:$C,0)))</f>
        <v>Industry</v>
      </c>
      <c r="B630" s="357" t="str">
        <f>IF(ISBLANK(INDEX('Policy Characteristics'!B:B,MATCH($C630,'Policy Characteristics'!$C:$C,0))),"",INDEX('Policy Characteristics'!B:B,MATCH($C630,'Policy Characteristics'!$C:$C,0)))</f>
        <v>Electrification + Hydrogen (Med &amp; High Temp)</v>
      </c>
      <c r="C630" s="361" t="str">
        <f t="shared" si="35"/>
        <v>Fraction of Med and High Temp Industrial Heat Shifted to Other Fuels</v>
      </c>
      <c r="D630" s="9" t="s">
        <v>3208</v>
      </c>
      <c r="E630" s="53" t="s">
        <v>2451</v>
      </c>
      <c r="F630" s="194" t="s">
        <v>3170</v>
      </c>
      <c r="G630" s="53" t="s">
        <v>3222</v>
      </c>
      <c r="H630" s="54">
        <v>1371</v>
      </c>
      <c r="I630" s="53" t="s">
        <v>45</v>
      </c>
      <c r="J630" s="359" t="str">
        <f>IF(ISBLANK(INDEX('Policy Characteristics'!D:D,MATCH($C630,'Policy Characteristics'!$C:$C,0))),"",INDEX('Policy Characteristics'!D:D,MATCH($C630,'Policy Characteristics'!$C:$C,0)))</f>
        <v>Electrification + Hydrogen</v>
      </c>
      <c r="K630" s="357" t="str">
        <f>IF(ISBLANK(INDEX('Policy Characteristics'!E:E,MATCH($C630,'Policy Characteristics'!$C:$C,0))),"",INDEX('Policy Characteristics'!E:E,MATCH($C630,'Policy Characteristics'!$C:$C,0)))</f>
        <v>indst med and high temp fuel type shifting</v>
      </c>
      <c r="L630" s="379">
        <f>IF(ISBLANK(INDEX('Policy Characteristics'!F:F,MATCH($C630,'Policy Characteristics'!$C:$C,0))),"",INDEX('Policy Characteristics'!F:F,MATCH($C630,'Policy Characteristics'!$C:$C,0)))</f>
        <v>0</v>
      </c>
      <c r="M630" s="379">
        <f>IF(ISBLANK(INDEX('Policy Characteristics'!G:G,MATCH($C630,'Policy Characteristics'!$C:$C,0))),"",INDEX('Policy Characteristics'!G:G,MATCH($C630,'Policy Characteristics'!$C:$C,0)))</f>
        <v>1</v>
      </c>
      <c r="N630" s="379">
        <f>IF(ISBLANK(INDEX('Policy Characteristics'!H:H,MATCH($C630,'Policy Characteristics'!$C:$C,0))),"",INDEX('Policy Characteristics'!H:H,MATCH($C630,'Policy Characteristics'!$C:$C,0)))</f>
        <v>0.01</v>
      </c>
      <c r="O630" s="357" t="str">
        <f>IF(ISBLANK(INDEX('Policy Characteristics'!I:I,MATCH($C630,'Policy Characteristics'!$C:$C,0))),"",INDEX('Policy Characteristics'!I:I,MATCH($C630,'Policy Characteristics'!$C:$C,0)))</f>
        <v>% of fuel shifted</v>
      </c>
      <c r="P630" s="357" t="str">
        <f>IF(ISBLANK(INDEX('Policy Characteristics'!J:J,MATCH($C630,'Policy Characteristics'!$C:$C,0))),"",INDEX('Policy Characteristics'!J:J,MATCH($C630,'Policy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0" s="357" t="str">
        <f>IF(ISBLANK(INDEX('Policy Characteristics'!K:K,MATCH($C630,'Policy Characteristics'!$C:$C,0))),"",INDEX('Policy Characteristics'!K:K,MATCH($C630,'Policy Characteristics'!$C:$C,0)))</f>
        <v>industry-ag-main.html#fuel-switching</v>
      </c>
      <c r="R630" s="357" t="str">
        <f>IF(ISBLANK(INDEX('Policy Characteristics'!L:L,MATCH($C630,'Policy Characteristics'!$C:$C,0))),"",INDEX('Policy Characteristics'!L:L,MATCH($C630,'Policy Characteristics'!$C:$C,0)))</f>
        <v>industry-elec-and-hydrogen.html</v>
      </c>
    </row>
    <row r="631" spans="1:18" x14ac:dyDescent="0.35">
      <c r="A631" s="357" t="str">
        <f>IF(ISBLANK(INDEX('Policy Characteristics'!A:A,MATCH($C631,'Policy Characteristics'!$C:$C,0))),"",INDEX('Policy Characteristics'!A:A,MATCH($C631,'Policy Characteristics'!$C:$C,0)))</f>
        <v>Industry</v>
      </c>
      <c r="B631" s="357" t="str">
        <f>IF(ISBLANK(INDEX('Policy Characteristics'!B:B,MATCH($C631,'Policy Characteristics'!$C:$C,0))),"",INDEX('Policy Characteristics'!B:B,MATCH($C631,'Policy Characteristics'!$C:$C,0)))</f>
        <v>Electrification + Hydrogen (Med &amp; High Temp)</v>
      </c>
      <c r="C631" s="361" t="str">
        <f t="shared" si="35"/>
        <v>Fraction of Med and High Temp Industrial Heat Shifted to Other Fuels</v>
      </c>
      <c r="D631" s="9" t="s">
        <v>3208</v>
      </c>
      <c r="E631" s="53" t="s">
        <v>2452</v>
      </c>
      <c r="F631" s="194" t="s">
        <v>3170</v>
      </c>
      <c r="G631" s="53" t="s">
        <v>3223</v>
      </c>
      <c r="H631" s="54">
        <v>1372</v>
      </c>
      <c r="I631" s="53" t="s">
        <v>45</v>
      </c>
      <c r="J631" s="359" t="str">
        <f>IF(ISBLANK(INDEX('Policy Characteristics'!D:D,MATCH($C631,'Policy Characteristics'!$C:$C,0))),"",INDEX('Policy Characteristics'!D:D,MATCH($C631,'Policy Characteristics'!$C:$C,0)))</f>
        <v>Electrification + Hydrogen</v>
      </c>
      <c r="K631" s="357" t="str">
        <f>IF(ISBLANK(INDEX('Policy Characteristics'!E:E,MATCH($C631,'Policy Characteristics'!$C:$C,0))),"",INDEX('Policy Characteristics'!E:E,MATCH($C631,'Policy Characteristics'!$C:$C,0)))</f>
        <v>indst med and high temp fuel type shifting</v>
      </c>
      <c r="L631" s="379">
        <f>IF(ISBLANK(INDEX('Policy Characteristics'!F:F,MATCH($C631,'Policy Characteristics'!$C:$C,0))),"",INDEX('Policy Characteristics'!F:F,MATCH($C631,'Policy Characteristics'!$C:$C,0)))</f>
        <v>0</v>
      </c>
      <c r="M631" s="379">
        <f>IF(ISBLANK(INDEX('Policy Characteristics'!G:G,MATCH($C631,'Policy Characteristics'!$C:$C,0))),"",INDEX('Policy Characteristics'!G:G,MATCH($C631,'Policy Characteristics'!$C:$C,0)))</f>
        <v>1</v>
      </c>
      <c r="N631" s="379">
        <f>IF(ISBLANK(INDEX('Policy Characteristics'!H:H,MATCH($C631,'Policy Characteristics'!$C:$C,0))),"",INDEX('Policy Characteristics'!H:H,MATCH($C631,'Policy Characteristics'!$C:$C,0)))</f>
        <v>0.01</v>
      </c>
      <c r="O631" s="357" t="str">
        <f>IF(ISBLANK(INDEX('Policy Characteristics'!I:I,MATCH($C631,'Policy Characteristics'!$C:$C,0))),"",INDEX('Policy Characteristics'!I:I,MATCH($C631,'Policy Characteristics'!$C:$C,0)))</f>
        <v>% of fuel shifted</v>
      </c>
      <c r="P631" s="357" t="str">
        <f>IF(ISBLANK(INDEX('Policy Characteristics'!J:J,MATCH($C631,'Policy Characteristics'!$C:$C,0))),"",INDEX('Policy Characteristics'!J:J,MATCH($C631,'Policy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1" s="357" t="str">
        <f>IF(ISBLANK(INDEX('Policy Characteristics'!K:K,MATCH($C631,'Policy Characteristics'!$C:$C,0))),"",INDEX('Policy Characteristics'!K:K,MATCH($C631,'Policy Characteristics'!$C:$C,0)))</f>
        <v>industry-ag-main.html#fuel-switching</v>
      </c>
      <c r="R631" s="357" t="str">
        <f>IF(ISBLANK(INDEX('Policy Characteristics'!L:L,MATCH($C631,'Policy Characteristics'!$C:$C,0))),"",INDEX('Policy Characteristics'!L:L,MATCH($C631,'Policy Characteristics'!$C:$C,0)))</f>
        <v>industry-elec-and-hydrogen.html</v>
      </c>
    </row>
    <row r="632" spans="1:18" x14ac:dyDescent="0.35">
      <c r="A632" s="357" t="str">
        <f>IF(ISBLANK(INDEX('Policy Characteristics'!A:A,MATCH($C632,'Policy Characteristics'!$C:$C,0))),"",INDEX('Policy Characteristics'!A:A,MATCH($C632,'Policy Characteristics'!$C:$C,0)))</f>
        <v>Industry</v>
      </c>
      <c r="B632" s="357" t="str">
        <f>IF(ISBLANK(INDEX('Policy Characteristics'!B:B,MATCH($C632,'Policy Characteristics'!$C:$C,0))),"",INDEX('Policy Characteristics'!B:B,MATCH($C632,'Policy Characteristics'!$C:$C,0)))</f>
        <v>Electrification + Hydrogen (Med &amp; High Temp)</v>
      </c>
      <c r="C632" s="361" t="str">
        <f t="shared" si="35"/>
        <v>Fraction of Med and High Temp Industrial Heat Shifted to Other Fuels</v>
      </c>
      <c r="D632" s="9" t="s">
        <v>3208</v>
      </c>
      <c r="E632" s="53" t="s">
        <v>2453</v>
      </c>
      <c r="F632" s="194" t="s">
        <v>3170</v>
      </c>
      <c r="G632" s="53" t="s">
        <v>3224</v>
      </c>
      <c r="H632" s="54">
        <v>1373</v>
      </c>
      <c r="I632" s="53" t="s">
        <v>45</v>
      </c>
      <c r="J632" s="359" t="str">
        <f>IF(ISBLANK(INDEX('Policy Characteristics'!D:D,MATCH($C632,'Policy Characteristics'!$C:$C,0))),"",INDEX('Policy Characteristics'!D:D,MATCH($C632,'Policy Characteristics'!$C:$C,0)))</f>
        <v>Electrification + Hydrogen</v>
      </c>
      <c r="K632" s="357" t="str">
        <f>IF(ISBLANK(INDEX('Policy Characteristics'!E:E,MATCH($C632,'Policy Characteristics'!$C:$C,0))),"",INDEX('Policy Characteristics'!E:E,MATCH($C632,'Policy Characteristics'!$C:$C,0)))</f>
        <v>indst med and high temp fuel type shifting</v>
      </c>
      <c r="L632" s="379">
        <f>IF(ISBLANK(INDEX('Policy Characteristics'!F:F,MATCH($C632,'Policy Characteristics'!$C:$C,0))),"",INDEX('Policy Characteristics'!F:F,MATCH($C632,'Policy Characteristics'!$C:$C,0)))</f>
        <v>0</v>
      </c>
      <c r="M632" s="379">
        <f>IF(ISBLANK(INDEX('Policy Characteristics'!G:G,MATCH($C632,'Policy Characteristics'!$C:$C,0))),"",INDEX('Policy Characteristics'!G:G,MATCH($C632,'Policy Characteristics'!$C:$C,0)))</f>
        <v>1</v>
      </c>
      <c r="N632" s="379">
        <f>IF(ISBLANK(INDEX('Policy Characteristics'!H:H,MATCH($C632,'Policy Characteristics'!$C:$C,0))),"",INDEX('Policy Characteristics'!H:H,MATCH($C632,'Policy Characteristics'!$C:$C,0)))</f>
        <v>0.01</v>
      </c>
      <c r="O632" s="357" t="str">
        <f>IF(ISBLANK(INDEX('Policy Characteristics'!I:I,MATCH($C632,'Policy Characteristics'!$C:$C,0))),"",INDEX('Policy Characteristics'!I:I,MATCH($C632,'Policy Characteristics'!$C:$C,0)))</f>
        <v>% of fuel shifted</v>
      </c>
      <c r="P632" s="357" t="str">
        <f>IF(ISBLANK(INDEX('Policy Characteristics'!J:J,MATCH($C632,'Policy Characteristics'!$C:$C,0))),"",INDEX('Policy Characteristics'!J:J,MATCH($C632,'Policy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2" s="357" t="str">
        <f>IF(ISBLANK(INDEX('Policy Characteristics'!K:K,MATCH($C632,'Policy Characteristics'!$C:$C,0))),"",INDEX('Policy Characteristics'!K:K,MATCH($C632,'Policy Characteristics'!$C:$C,0)))</f>
        <v>industry-ag-main.html#fuel-switching</v>
      </c>
      <c r="R632" s="357" t="str">
        <f>IF(ISBLANK(INDEX('Policy Characteristics'!L:L,MATCH($C632,'Policy Characteristics'!$C:$C,0))),"",INDEX('Policy Characteristics'!L:L,MATCH($C632,'Policy Characteristics'!$C:$C,0)))</f>
        <v>industry-elec-and-hydrogen.html</v>
      </c>
    </row>
    <row r="633" spans="1:18" x14ac:dyDescent="0.35">
      <c r="A633" s="357" t="str">
        <f>IF(ISBLANK(INDEX('Policy Characteristics'!A:A,MATCH($C633,'Policy Characteristics'!$C:$C,0))),"",INDEX('Policy Characteristics'!A:A,MATCH($C633,'Policy Characteristics'!$C:$C,0)))</f>
        <v>Industry</v>
      </c>
      <c r="B633" s="357" t="str">
        <f>IF(ISBLANK(INDEX('Policy Characteristics'!B:B,MATCH($C633,'Policy Characteristics'!$C:$C,0))),"",INDEX('Policy Characteristics'!B:B,MATCH($C633,'Policy Characteristics'!$C:$C,0)))</f>
        <v>Electrification + Hydrogen (Med &amp; High Temp)</v>
      </c>
      <c r="C633" s="361" t="str">
        <f t="shared" si="35"/>
        <v>Fraction of Med and High Temp Industrial Heat Shifted to Other Fuels</v>
      </c>
      <c r="D633" s="9" t="s">
        <v>3208</v>
      </c>
      <c r="E633" s="53" t="s">
        <v>2799</v>
      </c>
      <c r="F633" s="194" t="s">
        <v>3170</v>
      </c>
      <c r="G633" s="53" t="s">
        <v>3225</v>
      </c>
      <c r="H633" s="54">
        <v>1374</v>
      </c>
      <c r="I633" s="53" t="s">
        <v>45</v>
      </c>
      <c r="J633" s="359" t="str">
        <f>IF(ISBLANK(INDEX('Policy Characteristics'!D:D,MATCH($C633,'Policy Characteristics'!$C:$C,0))),"",INDEX('Policy Characteristics'!D:D,MATCH($C633,'Policy Characteristics'!$C:$C,0)))</f>
        <v>Electrification + Hydrogen</v>
      </c>
      <c r="K633" s="357" t="str">
        <f>IF(ISBLANK(INDEX('Policy Characteristics'!E:E,MATCH($C633,'Policy Characteristics'!$C:$C,0))),"",INDEX('Policy Characteristics'!E:E,MATCH($C633,'Policy Characteristics'!$C:$C,0)))</f>
        <v>indst med and high temp fuel type shifting</v>
      </c>
      <c r="L633" s="379">
        <f>IF(ISBLANK(INDEX('Policy Characteristics'!F:F,MATCH($C633,'Policy Characteristics'!$C:$C,0))),"",INDEX('Policy Characteristics'!F:F,MATCH($C633,'Policy Characteristics'!$C:$C,0)))</f>
        <v>0</v>
      </c>
      <c r="M633" s="379">
        <f>IF(ISBLANK(INDEX('Policy Characteristics'!G:G,MATCH($C633,'Policy Characteristics'!$C:$C,0))),"",INDEX('Policy Characteristics'!G:G,MATCH($C633,'Policy Characteristics'!$C:$C,0)))</f>
        <v>1</v>
      </c>
      <c r="N633" s="379">
        <f>IF(ISBLANK(INDEX('Policy Characteristics'!H:H,MATCH($C633,'Policy Characteristics'!$C:$C,0))),"",INDEX('Policy Characteristics'!H:H,MATCH($C633,'Policy Characteristics'!$C:$C,0)))</f>
        <v>0.01</v>
      </c>
      <c r="O633" s="357" t="str">
        <f>IF(ISBLANK(INDEX('Policy Characteristics'!I:I,MATCH($C633,'Policy Characteristics'!$C:$C,0))),"",INDEX('Policy Characteristics'!I:I,MATCH($C633,'Policy Characteristics'!$C:$C,0)))</f>
        <v>% of fuel shifted</v>
      </c>
      <c r="P633" s="357" t="str">
        <f>IF(ISBLANK(INDEX('Policy Characteristics'!J:J,MATCH($C633,'Policy Characteristics'!$C:$C,0))),"",INDEX('Policy Characteristics'!J:J,MATCH($C633,'Policy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3" s="357" t="str">
        <f>IF(ISBLANK(INDEX('Policy Characteristics'!K:K,MATCH($C633,'Policy Characteristics'!$C:$C,0))),"",INDEX('Policy Characteristics'!K:K,MATCH($C633,'Policy Characteristics'!$C:$C,0)))</f>
        <v>industry-ag-main.html#fuel-switching</v>
      </c>
      <c r="R633" s="357" t="str">
        <f>IF(ISBLANK(INDEX('Policy Characteristics'!L:L,MATCH($C633,'Policy Characteristics'!$C:$C,0))),"",INDEX('Policy Characteristics'!L:L,MATCH($C633,'Policy Characteristics'!$C:$C,0)))</f>
        <v>industry-elec-and-hydrogen.html</v>
      </c>
    </row>
    <row r="634" spans="1:18" x14ac:dyDescent="0.35">
      <c r="A634" s="357" t="str">
        <f>IF(ISBLANK(INDEX('Policy Characteristics'!A:A,MATCH($C634,'Policy Characteristics'!$C:$C,0))),"",INDEX('Policy Characteristics'!A:A,MATCH($C634,'Policy Characteristics'!$C:$C,0)))</f>
        <v>Industry</v>
      </c>
      <c r="B634" s="357" t="str">
        <f>IF(ISBLANK(INDEX('Policy Characteristics'!B:B,MATCH($C634,'Policy Characteristics'!$C:$C,0))),"",INDEX('Policy Characteristics'!B:B,MATCH($C634,'Policy Characteristics'!$C:$C,0)))</f>
        <v>Electrification + Hydrogen (Med &amp; High Temp)</v>
      </c>
      <c r="C634" s="361" t="str">
        <f t="shared" si="35"/>
        <v>Fraction of Med and High Temp Industrial Heat Shifted to Other Fuels</v>
      </c>
      <c r="D634" s="9" t="s">
        <v>3208</v>
      </c>
      <c r="E634" s="53" t="s">
        <v>2800</v>
      </c>
      <c r="F634" s="194" t="s">
        <v>3170</v>
      </c>
      <c r="G634" s="53" t="s">
        <v>3226</v>
      </c>
      <c r="H634" s="54">
        <v>1375</v>
      </c>
      <c r="I634" s="53" t="s">
        <v>45</v>
      </c>
      <c r="J634" s="359" t="str">
        <f>IF(ISBLANK(INDEX('Policy Characteristics'!D:D,MATCH($C634,'Policy Characteristics'!$C:$C,0))),"",INDEX('Policy Characteristics'!D:D,MATCH($C634,'Policy Characteristics'!$C:$C,0)))</f>
        <v>Electrification + Hydrogen</v>
      </c>
      <c r="K634" s="357" t="str">
        <f>IF(ISBLANK(INDEX('Policy Characteristics'!E:E,MATCH($C634,'Policy Characteristics'!$C:$C,0))),"",INDEX('Policy Characteristics'!E:E,MATCH($C634,'Policy Characteristics'!$C:$C,0)))</f>
        <v>indst med and high temp fuel type shifting</v>
      </c>
      <c r="L634" s="379">
        <f>IF(ISBLANK(INDEX('Policy Characteristics'!F:F,MATCH($C634,'Policy Characteristics'!$C:$C,0))),"",INDEX('Policy Characteristics'!F:F,MATCH($C634,'Policy Characteristics'!$C:$C,0)))</f>
        <v>0</v>
      </c>
      <c r="M634" s="379">
        <f>IF(ISBLANK(INDEX('Policy Characteristics'!G:G,MATCH($C634,'Policy Characteristics'!$C:$C,0))),"",INDEX('Policy Characteristics'!G:G,MATCH($C634,'Policy Characteristics'!$C:$C,0)))</f>
        <v>1</v>
      </c>
      <c r="N634" s="379">
        <f>IF(ISBLANK(INDEX('Policy Characteristics'!H:H,MATCH($C634,'Policy Characteristics'!$C:$C,0))),"",INDEX('Policy Characteristics'!H:H,MATCH($C634,'Policy Characteristics'!$C:$C,0)))</f>
        <v>0.01</v>
      </c>
      <c r="O634" s="357" t="str">
        <f>IF(ISBLANK(INDEX('Policy Characteristics'!I:I,MATCH($C634,'Policy Characteristics'!$C:$C,0))),"",INDEX('Policy Characteristics'!I:I,MATCH($C634,'Policy Characteristics'!$C:$C,0)))</f>
        <v>% of fuel shifted</v>
      </c>
      <c r="P634" s="357" t="str">
        <f>IF(ISBLANK(INDEX('Policy Characteristics'!J:J,MATCH($C634,'Policy Characteristics'!$C:$C,0))),"",INDEX('Policy Characteristics'!J:J,MATCH($C634,'Policy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4" s="357" t="str">
        <f>IF(ISBLANK(INDEX('Policy Characteristics'!K:K,MATCH($C634,'Policy Characteristics'!$C:$C,0))),"",INDEX('Policy Characteristics'!K:K,MATCH($C634,'Policy Characteristics'!$C:$C,0)))</f>
        <v>industry-ag-main.html#fuel-switching</v>
      </c>
      <c r="R634" s="357" t="str">
        <f>IF(ISBLANK(INDEX('Policy Characteristics'!L:L,MATCH($C634,'Policy Characteristics'!$C:$C,0))),"",INDEX('Policy Characteristics'!L:L,MATCH($C634,'Policy Characteristics'!$C:$C,0)))</f>
        <v>industry-elec-and-hydrogen.html</v>
      </c>
    </row>
    <row r="635" spans="1:18" x14ac:dyDescent="0.35">
      <c r="A635" s="357" t="str">
        <f>IF(ISBLANK(INDEX('Policy Characteristics'!A:A,MATCH($C635,'Policy Characteristics'!$C:$C,0))),"",INDEX('Policy Characteristics'!A:A,MATCH($C635,'Policy Characteristics'!$C:$C,0)))</f>
        <v>Industry</v>
      </c>
      <c r="B635" s="357" t="str">
        <f>IF(ISBLANK(INDEX('Policy Characteristics'!B:B,MATCH($C635,'Policy Characteristics'!$C:$C,0))),"",INDEX('Policy Characteristics'!B:B,MATCH($C635,'Policy Characteristics'!$C:$C,0)))</f>
        <v>Electrification + Hydrogen (Med &amp; High Temp)</v>
      </c>
      <c r="C635" s="361" t="str">
        <f t="shared" si="35"/>
        <v>Fraction of Med and High Temp Industrial Heat Shifted to Other Fuels</v>
      </c>
      <c r="D635" s="9" t="s">
        <v>3208</v>
      </c>
      <c r="E635" s="53" t="s">
        <v>2801</v>
      </c>
      <c r="F635" s="194" t="s">
        <v>3170</v>
      </c>
      <c r="G635" s="53" t="s">
        <v>3227</v>
      </c>
      <c r="H635" s="54">
        <v>1376</v>
      </c>
      <c r="I635" s="53" t="s">
        <v>45</v>
      </c>
      <c r="J635" s="359" t="str">
        <f>IF(ISBLANK(INDEX('Policy Characteristics'!D:D,MATCH($C635,'Policy Characteristics'!$C:$C,0))),"",INDEX('Policy Characteristics'!D:D,MATCH($C635,'Policy Characteristics'!$C:$C,0)))</f>
        <v>Electrification + Hydrogen</v>
      </c>
      <c r="K635" s="357" t="str">
        <f>IF(ISBLANK(INDEX('Policy Characteristics'!E:E,MATCH($C635,'Policy Characteristics'!$C:$C,0))),"",INDEX('Policy Characteristics'!E:E,MATCH($C635,'Policy Characteristics'!$C:$C,0)))</f>
        <v>indst med and high temp fuel type shifting</v>
      </c>
      <c r="L635" s="379">
        <f>IF(ISBLANK(INDEX('Policy Characteristics'!F:F,MATCH($C635,'Policy Characteristics'!$C:$C,0))),"",INDEX('Policy Characteristics'!F:F,MATCH($C635,'Policy Characteristics'!$C:$C,0)))</f>
        <v>0</v>
      </c>
      <c r="M635" s="379">
        <f>IF(ISBLANK(INDEX('Policy Characteristics'!G:G,MATCH($C635,'Policy Characteristics'!$C:$C,0))),"",INDEX('Policy Characteristics'!G:G,MATCH($C635,'Policy Characteristics'!$C:$C,0)))</f>
        <v>1</v>
      </c>
      <c r="N635" s="379">
        <f>IF(ISBLANK(INDEX('Policy Characteristics'!H:H,MATCH($C635,'Policy Characteristics'!$C:$C,0))),"",INDEX('Policy Characteristics'!H:H,MATCH($C635,'Policy Characteristics'!$C:$C,0)))</f>
        <v>0.01</v>
      </c>
      <c r="O635" s="357" t="str">
        <f>IF(ISBLANK(INDEX('Policy Characteristics'!I:I,MATCH($C635,'Policy Characteristics'!$C:$C,0))),"",INDEX('Policy Characteristics'!I:I,MATCH($C635,'Policy Characteristics'!$C:$C,0)))</f>
        <v>% of fuel shifted</v>
      </c>
      <c r="P635" s="357" t="str">
        <f>IF(ISBLANK(INDEX('Policy Characteristics'!J:J,MATCH($C635,'Policy Characteristics'!$C:$C,0))),"",INDEX('Policy Characteristics'!J:J,MATCH($C635,'Policy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5" s="357" t="str">
        <f>IF(ISBLANK(INDEX('Policy Characteristics'!K:K,MATCH($C635,'Policy Characteristics'!$C:$C,0))),"",INDEX('Policy Characteristics'!K:K,MATCH($C635,'Policy Characteristics'!$C:$C,0)))</f>
        <v>industry-ag-main.html#fuel-switching</v>
      </c>
      <c r="R635" s="357" t="str">
        <f>IF(ISBLANK(INDEX('Policy Characteristics'!L:L,MATCH($C635,'Policy Characteristics'!$C:$C,0))),"",INDEX('Policy Characteristics'!L:L,MATCH($C635,'Policy Characteristics'!$C:$C,0)))</f>
        <v>industry-elec-and-hydrogen.html</v>
      </c>
    </row>
    <row r="636" spans="1:18" x14ac:dyDescent="0.35">
      <c r="A636" s="357" t="str">
        <f>IF(ISBLANK(INDEX('Policy Characteristics'!A:A,MATCH($C636,'Policy Characteristics'!$C:$C,0))),"",INDEX('Policy Characteristics'!A:A,MATCH($C636,'Policy Characteristics'!$C:$C,0)))</f>
        <v>Industry</v>
      </c>
      <c r="B636" s="357" t="str">
        <f>IF(ISBLANK(INDEX('Policy Characteristics'!B:B,MATCH($C636,'Policy Characteristics'!$C:$C,0))),"",INDEX('Policy Characteristics'!B:B,MATCH($C636,'Policy Characteristics'!$C:$C,0)))</f>
        <v>Electrification + Hydrogen (Med &amp; High Temp)</v>
      </c>
      <c r="C636" s="361" t="str">
        <f t="shared" si="35"/>
        <v>Fraction of Med and High Temp Industrial Heat Shifted to Other Fuels</v>
      </c>
      <c r="D636" s="9" t="s">
        <v>3208</v>
      </c>
      <c r="E636" s="53" t="s">
        <v>2798</v>
      </c>
      <c r="F636" s="194" t="s">
        <v>3170</v>
      </c>
      <c r="G636" s="53" t="s">
        <v>3228</v>
      </c>
      <c r="H636" s="54">
        <v>1377</v>
      </c>
      <c r="I636" s="53" t="s">
        <v>44</v>
      </c>
      <c r="J636" s="359" t="str">
        <f>IF(ISBLANK(INDEX('Policy Characteristics'!D:D,MATCH($C636,'Policy Characteristics'!$C:$C,0))),"",INDEX('Policy Characteristics'!D:D,MATCH($C636,'Policy Characteristics'!$C:$C,0)))</f>
        <v>Electrification + Hydrogen</v>
      </c>
      <c r="K636" s="357" t="str">
        <f>IF(ISBLANK(INDEX('Policy Characteristics'!E:E,MATCH($C636,'Policy Characteristics'!$C:$C,0))),"",INDEX('Policy Characteristics'!E:E,MATCH($C636,'Policy Characteristics'!$C:$C,0)))</f>
        <v>indst med and high temp fuel type shifting</v>
      </c>
      <c r="L636" s="379">
        <f>IF(ISBLANK(INDEX('Policy Characteristics'!F:F,MATCH($C636,'Policy Characteristics'!$C:$C,0))),"",INDEX('Policy Characteristics'!F:F,MATCH($C636,'Policy Characteristics'!$C:$C,0)))</f>
        <v>0</v>
      </c>
      <c r="M636" s="379">
        <f>IF(ISBLANK(INDEX('Policy Characteristics'!G:G,MATCH($C636,'Policy Characteristics'!$C:$C,0))),"",INDEX('Policy Characteristics'!G:G,MATCH($C636,'Policy Characteristics'!$C:$C,0)))</f>
        <v>1</v>
      </c>
      <c r="N636" s="379">
        <f>IF(ISBLANK(INDEX('Policy Characteristics'!H:H,MATCH($C636,'Policy Characteristics'!$C:$C,0))),"",INDEX('Policy Characteristics'!H:H,MATCH($C636,'Policy Characteristics'!$C:$C,0)))</f>
        <v>0.01</v>
      </c>
      <c r="O636" s="357" t="str">
        <f>IF(ISBLANK(INDEX('Policy Characteristics'!I:I,MATCH($C636,'Policy Characteristics'!$C:$C,0))),"",INDEX('Policy Characteristics'!I:I,MATCH($C636,'Policy Characteristics'!$C:$C,0)))</f>
        <v>% of fuel shifted</v>
      </c>
      <c r="P636" s="357" t="str">
        <f>IF(ISBLANK(INDEX('Policy Characteristics'!J:J,MATCH($C636,'Policy Characteristics'!$C:$C,0))),"",INDEX('Policy Characteristics'!J:J,MATCH($C636,'Policy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6" s="357" t="str">
        <f>IF(ISBLANK(INDEX('Policy Characteristics'!K:K,MATCH($C636,'Policy Characteristics'!$C:$C,0))),"",INDEX('Policy Characteristics'!K:K,MATCH($C636,'Policy Characteristics'!$C:$C,0)))</f>
        <v>industry-ag-main.html#fuel-switching</v>
      </c>
      <c r="R636" s="357" t="str">
        <f>IF(ISBLANK(INDEX('Policy Characteristics'!L:L,MATCH($C636,'Policy Characteristics'!$C:$C,0))),"",INDEX('Policy Characteristics'!L:L,MATCH($C636,'Policy Characteristics'!$C:$C,0)))</f>
        <v>industry-elec-and-hydrogen.html</v>
      </c>
    </row>
    <row r="637" spans="1:18" x14ac:dyDescent="0.35">
      <c r="A637" s="357" t="str">
        <f>IF(ISBLANK(INDEX('Policy Characteristics'!A:A,MATCH($C637,'Policy Characteristics'!$C:$C,0))),"",INDEX('Policy Characteristics'!A:A,MATCH($C637,'Policy Characteristics'!$C:$C,0)))</f>
        <v>Industry</v>
      </c>
      <c r="B637" s="357" t="str">
        <f>IF(ISBLANK(INDEX('Policy Characteristics'!B:B,MATCH($C637,'Policy Characteristics'!$C:$C,0))),"",INDEX('Policy Characteristics'!B:B,MATCH($C637,'Policy Characteristics'!$C:$C,0)))</f>
        <v>Electrification + Hydrogen (Med &amp; High Temp)</v>
      </c>
      <c r="C637" s="361" t="str">
        <f t="shared" si="35"/>
        <v>Fraction of Med and High Temp Industrial Heat Shifted to Other Fuels</v>
      </c>
      <c r="D637" s="9" t="s">
        <v>3209</v>
      </c>
      <c r="E637" s="53" t="s">
        <v>2448</v>
      </c>
      <c r="F637" s="194" t="s">
        <v>3171</v>
      </c>
      <c r="G637" s="53" t="s">
        <v>3219</v>
      </c>
      <c r="H637" s="54">
        <v>1378</v>
      </c>
      <c r="I637" s="53" t="s">
        <v>44</v>
      </c>
      <c r="J637" s="359" t="str">
        <f>IF(ISBLANK(INDEX('Policy Characteristics'!D:D,MATCH($C637,'Policy Characteristics'!$C:$C,0))),"",INDEX('Policy Characteristics'!D:D,MATCH($C637,'Policy Characteristics'!$C:$C,0)))</f>
        <v>Electrification + Hydrogen</v>
      </c>
      <c r="K637" s="357" t="str">
        <f>IF(ISBLANK(INDEX('Policy Characteristics'!E:E,MATCH($C637,'Policy Characteristics'!$C:$C,0))),"",INDEX('Policy Characteristics'!E:E,MATCH($C637,'Policy Characteristics'!$C:$C,0)))</f>
        <v>indst med and high temp fuel type shifting</v>
      </c>
      <c r="L637" s="379">
        <f>IF(ISBLANK(INDEX('Policy Characteristics'!F:F,MATCH($C637,'Policy Characteristics'!$C:$C,0))),"",INDEX('Policy Characteristics'!F:F,MATCH($C637,'Policy Characteristics'!$C:$C,0)))</f>
        <v>0</v>
      </c>
      <c r="M637" s="379">
        <f>IF(ISBLANK(INDEX('Policy Characteristics'!G:G,MATCH($C637,'Policy Characteristics'!$C:$C,0))),"",INDEX('Policy Characteristics'!G:G,MATCH($C637,'Policy Characteristics'!$C:$C,0)))</f>
        <v>1</v>
      </c>
      <c r="N637" s="379">
        <f>IF(ISBLANK(INDEX('Policy Characteristics'!H:H,MATCH($C637,'Policy Characteristics'!$C:$C,0))),"",INDEX('Policy Characteristics'!H:H,MATCH($C637,'Policy Characteristics'!$C:$C,0)))</f>
        <v>0.01</v>
      </c>
      <c r="O637" s="357" t="str">
        <f>IF(ISBLANK(INDEX('Policy Characteristics'!I:I,MATCH($C637,'Policy Characteristics'!$C:$C,0))),"",INDEX('Policy Characteristics'!I:I,MATCH($C637,'Policy Characteristics'!$C:$C,0)))</f>
        <v>% of fuel shifted</v>
      </c>
      <c r="P637" s="357" t="str">
        <f>IF(ISBLANK(INDEX('Policy Characteristics'!J:J,MATCH($C637,'Policy Characteristics'!$C:$C,0))),"",INDEX('Policy Characteristics'!J:J,MATCH($C637,'Policy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7" s="357" t="str">
        <f>IF(ISBLANK(INDEX('Policy Characteristics'!K:K,MATCH($C637,'Policy Characteristics'!$C:$C,0))),"",INDEX('Policy Characteristics'!K:K,MATCH($C637,'Policy Characteristics'!$C:$C,0)))</f>
        <v>industry-ag-main.html#fuel-switching</v>
      </c>
      <c r="R637" s="357" t="str">
        <f>IF(ISBLANK(INDEX('Policy Characteristics'!L:L,MATCH($C637,'Policy Characteristics'!$C:$C,0))),"",INDEX('Policy Characteristics'!L:L,MATCH($C637,'Policy Characteristics'!$C:$C,0)))</f>
        <v>industry-elec-and-hydrogen.html</v>
      </c>
    </row>
    <row r="638" spans="1:18" x14ac:dyDescent="0.35">
      <c r="A638" s="357" t="str">
        <f>IF(ISBLANK(INDEX('Policy Characteristics'!A:A,MATCH($C638,'Policy Characteristics'!$C:$C,0))),"",INDEX('Policy Characteristics'!A:A,MATCH($C638,'Policy Characteristics'!$C:$C,0)))</f>
        <v>Industry</v>
      </c>
      <c r="B638" s="357" t="str">
        <f>IF(ISBLANK(INDEX('Policy Characteristics'!B:B,MATCH($C638,'Policy Characteristics'!$C:$C,0))),"",INDEX('Policy Characteristics'!B:B,MATCH($C638,'Policy Characteristics'!$C:$C,0)))</f>
        <v>Electrification + Hydrogen (Med &amp; High Temp)</v>
      </c>
      <c r="C638" s="361" t="str">
        <f t="shared" si="35"/>
        <v>Fraction of Med and High Temp Industrial Heat Shifted to Other Fuels</v>
      </c>
      <c r="D638" s="9" t="s">
        <v>3209</v>
      </c>
      <c r="E638" s="53" t="s">
        <v>2449</v>
      </c>
      <c r="F638" s="194" t="s">
        <v>3171</v>
      </c>
      <c r="G638" s="53" t="s">
        <v>3220</v>
      </c>
      <c r="H638" s="54">
        <v>1379</v>
      </c>
      <c r="I638" s="53" t="s">
        <v>45</v>
      </c>
      <c r="J638" s="359" t="str">
        <f>IF(ISBLANK(INDEX('Policy Characteristics'!D:D,MATCH($C638,'Policy Characteristics'!$C:$C,0))),"",INDEX('Policy Characteristics'!D:D,MATCH($C638,'Policy Characteristics'!$C:$C,0)))</f>
        <v>Electrification + Hydrogen</v>
      </c>
      <c r="K638" s="357" t="str">
        <f>IF(ISBLANK(INDEX('Policy Characteristics'!E:E,MATCH($C638,'Policy Characteristics'!$C:$C,0))),"",INDEX('Policy Characteristics'!E:E,MATCH($C638,'Policy Characteristics'!$C:$C,0)))</f>
        <v>indst med and high temp fuel type shifting</v>
      </c>
      <c r="L638" s="379">
        <f>IF(ISBLANK(INDEX('Policy Characteristics'!F:F,MATCH($C638,'Policy Characteristics'!$C:$C,0))),"",INDEX('Policy Characteristics'!F:F,MATCH($C638,'Policy Characteristics'!$C:$C,0)))</f>
        <v>0</v>
      </c>
      <c r="M638" s="379">
        <f>IF(ISBLANK(INDEX('Policy Characteristics'!G:G,MATCH($C638,'Policy Characteristics'!$C:$C,0))),"",INDEX('Policy Characteristics'!G:G,MATCH($C638,'Policy Characteristics'!$C:$C,0)))</f>
        <v>1</v>
      </c>
      <c r="N638" s="379">
        <f>IF(ISBLANK(INDEX('Policy Characteristics'!H:H,MATCH($C638,'Policy Characteristics'!$C:$C,0))),"",INDEX('Policy Characteristics'!H:H,MATCH($C638,'Policy Characteristics'!$C:$C,0)))</f>
        <v>0.01</v>
      </c>
      <c r="O638" s="357" t="str">
        <f>IF(ISBLANK(INDEX('Policy Characteristics'!I:I,MATCH($C638,'Policy Characteristics'!$C:$C,0))),"",INDEX('Policy Characteristics'!I:I,MATCH($C638,'Policy Characteristics'!$C:$C,0)))</f>
        <v>% of fuel shifted</v>
      </c>
      <c r="P638" s="357" t="str">
        <f>IF(ISBLANK(INDEX('Policy Characteristics'!J:J,MATCH($C638,'Policy Characteristics'!$C:$C,0))),"",INDEX('Policy Characteristics'!J:J,MATCH($C638,'Policy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8" s="357" t="str">
        <f>IF(ISBLANK(INDEX('Policy Characteristics'!K:K,MATCH($C638,'Policy Characteristics'!$C:$C,0))),"",INDEX('Policy Characteristics'!K:K,MATCH($C638,'Policy Characteristics'!$C:$C,0)))</f>
        <v>industry-ag-main.html#fuel-switching</v>
      </c>
      <c r="R638" s="357" t="str">
        <f>IF(ISBLANK(INDEX('Policy Characteristics'!L:L,MATCH($C638,'Policy Characteristics'!$C:$C,0))),"",INDEX('Policy Characteristics'!L:L,MATCH($C638,'Policy Characteristics'!$C:$C,0)))</f>
        <v>industry-elec-and-hydrogen.html</v>
      </c>
    </row>
    <row r="639" spans="1:18" x14ac:dyDescent="0.35">
      <c r="A639" s="357" t="str">
        <f>IF(ISBLANK(INDEX('Policy Characteristics'!A:A,MATCH($C639,'Policy Characteristics'!$C:$C,0))),"",INDEX('Policy Characteristics'!A:A,MATCH($C639,'Policy Characteristics'!$C:$C,0)))</f>
        <v>Industry</v>
      </c>
      <c r="B639" s="357" t="str">
        <f>IF(ISBLANK(INDEX('Policy Characteristics'!B:B,MATCH($C639,'Policy Characteristics'!$C:$C,0))),"",INDEX('Policy Characteristics'!B:B,MATCH($C639,'Policy Characteristics'!$C:$C,0)))</f>
        <v>Electrification + Hydrogen (Med &amp; High Temp)</v>
      </c>
      <c r="C639" s="361" t="str">
        <f t="shared" si="35"/>
        <v>Fraction of Med and High Temp Industrial Heat Shifted to Other Fuels</v>
      </c>
      <c r="D639" s="9" t="s">
        <v>3209</v>
      </c>
      <c r="E639" s="53" t="s">
        <v>2450</v>
      </c>
      <c r="F639" s="194" t="s">
        <v>3171</v>
      </c>
      <c r="G639" s="53" t="s">
        <v>3221</v>
      </c>
      <c r="H639" s="54">
        <v>1380</v>
      </c>
      <c r="I639" s="53" t="s">
        <v>45</v>
      </c>
      <c r="J639" s="359" t="str">
        <f>IF(ISBLANK(INDEX('Policy Characteristics'!D:D,MATCH($C639,'Policy Characteristics'!$C:$C,0))),"",INDEX('Policy Characteristics'!D:D,MATCH($C639,'Policy Characteristics'!$C:$C,0)))</f>
        <v>Electrification + Hydrogen</v>
      </c>
      <c r="K639" s="357" t="str">
        <f>IF(ISBLANK(INDEX('Policy Characteristics'!E:E,MATCH($C639,'Policy Characteristics'!$C:$C,0))),"",INDEX('Policy Characteristics'!E:E,MATCH($C639,'Policy Characteristics'!$C:$C,0)))</f>
        <v>indst med and high temp fuel type shifting</v>
      </c>
      <c r="L639" s="379">
        <f>IF(ISBLANK(INDEX('Policy Characteristics'!F:F,MATCH($C639,'Policy Characteristics'!$C:$C,0))),"",INDEX('Policy Characteristics'!F:F,MATCH($C639,'Policy Characteristics'!$C:$C,0)))</f>
        <v>0</v>
      </c>
      <c r="M639" s="379">
        <f>IF(ISBLANK(INDEX('Policy Characteristics'!G:G,MATCH($C639,'Policy Characteristics'!$C:$C,0))),"",INDEX('Policy Characteristics'!G:G,MATCH($C639,'Policy Characteristics'!$C:$C,0)))</f>
        <v>1</v>
      </c>
      <c r="N639" s="379">
        <f>IF(ISBLANK(INDEX('Policy Characteristics'!H:H,MATCH($C639,'Policy Characteristics'!$C:$C,0))),"",INDEX('Policy Characteristics'!H:H,MATCH($C639,'Policy Characteristics'!$C:$C,0)))</f>
        <v>0.01</v>
      </c>
      <c r="O639" s="357" t="str">
        <f>IF(ISBLANK(INDEX('Policy Characteristics'!I:I,MATCH($C639,'Policy Characteristics'!$C:$C,0))),"",INDEX('Policy Characteristics'!I:I,MATCH($C639,'Policy Characteristics'!$C:$C,0)))</f>
        <v>% of fuel shifted</v>
      </c>
      <c r="P639" s="357" t="str">
        <f>IF(ISBLANK(INDEX('Policy Characteristics'!J:J,MATCH($C639,'Policy Characteristics'!$C:$C,0))),"",INDEX('Policy Characteristics'!J:J,MATCH($C639,'Policy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9" s="357" t="str">
        <f>IF(ISBLANK(INDEX('Policy Characteristics'!K:K,MATCH($C639,'Policy Characteristics'!$C:$C,0))),"",INDEX('Policy Characteristics'!K:K,MATCH($C639,'Policy Characteristics'!$C:$C,0)))</f>
        <v>industry-ag-main.html#fuel-switching</v>
      </c>
      <c r="R639" s="357" t="str">
        <f>IF(ISBLANK(INDEX('Policy Characteristics'!L:L,MATCH($C639,'Policy Characteristics'!$C:$C,0))),"",INDEX('Policy Characteristics'!L:L,MATCH($C639,'Policy Characteristics'!$C:$C,0)))</f>
        <v>industry-elec-and-hydrogen.html</v>
      </c>
    </row>
    <row r="640" spans="1:18" x14ac:dyDescent="0.35">
      <c r="A640" s="357" t="str">
        <f>IF(ISBLANK(INDEX('Policy Characteristics'!A:A,MATCH($C640,'Policy Characteristics'!$C:$C,0))),"",INDEX('Policy Characteristics'!A:A,MATCH($C640,'Policy Characteristics'!$C:$C,0)))</f>
        <v>Industry</v>
      </c>
      <c r="B640" s="357" t="str">
        <f>IF(ISBLANK(INDEX('Policy Characteristics'!B:B,MATCH($C640,'Policy Characteristics'!$C:$C,0))),"",INDEX('Policy Characteristics'!B:B,MATCH($C640,'Policy Characteristics'!$C:$C,0)))</f>
        <v>Electrification + Hydrogen (Med &amp; High Temp)</v>
      </c>
      <c r="C640" s="361" t="str">
        <f t="shared" si="35"/>
        <v>Fraction of Med and High Temp Industrial Heat Shifted to Other Fuels</v>
      </c>
      <c r="D640" s="9" t="s">
        <v>3209</v>
      </c>
      <c r="E640" s="53" t="s">
        <v>2451</v>
      </c>
      <c r="F640" s="194" t="s">
        <v>3171</v>
      </c>
      <c r="G640" s="53" t="s">
        <v>3222</v>
      </c>
      <c r="H640" s="54">
        <v>1381</v>
      </c>
      <c r="I640" s="53" t="s">
        <v>45</v>
      </c>
      <c r="J640" s="359" t="str">
        <f>IF(ISBLANK(INDEX('Policy Characteristics'!D:D,MATCH($C640,'Policy Characteristics'!$C:$C,0))),"",INDEX('Policy Characteristics'!D:D,MATCH($C640,'Policy Characteristics'!$C:$C,0)))</f>
        <v>Electrification + Hydrogen</v>
      </c>
      <c r="K640" s="357" t="str">
        <f>IF(ISBLANK(INDEX('Policy Characteristics'!E:E,MATCH($C640,'Policy Characteristics'!$C:$C,0))),"",INDEX('Policy Characteristics'!E:E,MATCH($C640,'Policy Characteristics'!$C:$C,0)))</f>
        <v>indst med and high temp fuel type shifting</v>
      </c>
      <c r="L640" s="379">
        <f>IF(ISBLANK(INDEX('Policy Characteristics'!F:F,MATCH($C640,'Policy Characteristics'!$C:$C,0))),"",INDEX('Policy Characteristics'!F:F,MATCH($C640,'Policy Characteristics'!$C:$C,0)))</f>
        <v>0</v>
      </c>
      <c r="M640" s="379">
        <f>IF(ISBLANK(INDEX('Policy Characteristics'!G:G,MATCH($C640,'Policy Characteristics'!$C:$C,0))),"",INDEX('Policy Characteristics'!G:G,MATCH($C640,'Policy Characteristics'!$C:$C,0)))</f>
        <v>1</v>
      </c>
      <c r="N640" s="379">
        <f>IF(ISBLANK(INDEX('Policy Characteristics'!H:H,MATCH($C640,'Policy Characteristics'!$C:$C,0))),"",INDEX('Policy Characteristics'!H:H,MATCH($C640,'Policy Characteristics'!$C:$C,0)))</f>
        <v>0.01</v>
      </c>
      <c r="O640" s="357" t="str">
        <f>IF(ISBLANK(INDEX('Policy Characteristics'!I:I,MATCH($C640,'Policy Characteristics'!$C:$C,0))),"",INDEX('Policy Characteristics'!I:I,MATCH($C640,'Policy Characteristics'!$C:$C,0)))</f>
        <v>% of fuel shifted</v>
      </c>
      <c r="P640" s="357" t="str">
        <f>IF(ISBLANK(INDEX('Policy Characteristics'!J:J,MATCH($C640,'Policy Characteristics'!$C:$C,0))),"",INDEX('Policy Characteristics'!J:J,MATCH($C640,'Policy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0" s="357" t="str">
        <f>IF(ISBLANK(INDEX('Policy Characteristics'!K:K,MATCH($C640,'Policy Characteristics'!$C:$C,0))),"",INDEX('Policy Characteristics'!K:K,MATCH($C640,'Policy Characteristics'!$C:$C,0)))</f>
        <v>industry-ag-main.html#fuel-switching</v>
      </c>
      <c r="R640" s="357" t="str">
        <f>IF(ISBLANK(INDEX('Policy Characteristics'!L:L,MATCH($C640,'Policy Characteristics'!$C:$C,0))),"",INDEX('Policy Characteristics'!L:L,MATCH($C640,'Policy Characteristics'!$C:$C,0)))</f>
        <v>industry-elec-and-hydrogen.html</v>
      </c>
    </row>
    <row r="641" spans="1:18" x14ac:dyDescent="0.35">
      <c r="A641" s="357" t="str">
        <f>IF(ISBLANK(INDEX('Policy Characteristics'!A:A,MATCH($C641,'Policy Characteristics'!$C:$C,0))),"",INDEX('Policy Characteristics'!A:A,MATCH($C641,'Policy Characteristics'!$C:$C,0)))</f>
        <v>Industry</v>
      </c>
      <c r="B641" s="357" t="str">
        <f>IF(ISBLANK(INDEX('Policy Characteristics'!B:B,MATCH($C641,'Policy Characteristics'!$C:$C,0))),"",INDEX('Policy Characteristics'!B:B,MATCH($C641,'Policy Characteristics'!$C:$C,0)))</f>
        <v>Electrification + Hydrogen (Med &amp; High Temp)</v>
      </c>
      <c r="C641" s="361" t="str">
        <f t="shared" si="35"/>
        <v>Fraction of Med and High Temp Industrial Heat Shifted to Other Fuels</v>
      </c>
      <c r="D641" s="9" t="s">
        <v>3209</v>
      </c>
      <c r="E641" s="53" t="s">
        <v>2452</v>
      </c>
      <c r="F641" s="194" t="s">
        <v>3171</v>
      </c>
      <c r="G641" s="53" t="s">
        <v>3223</v>
      </c>
      <c r="H641" s="54">
        <v>1382</v>
      </c>
      <c r="I641" s="53" t="s">
        <v>45</v>
      </c>
      <c r="J641" s="359" t="str">
        <f>IF(ISBLANK(INDEX('Policy Characteristics'!D:D,MATCH($C641,'Policy Characteristics'!$C:$C,0))),"",INDEX('Policy Characteristics'!D:D,MATCH($C641,'Policy Characteristics'!$C:$C,0)))</f>
        <v>Electrification + Hydrogen</v>
      </c>
      <c r="K641" s="357" t="str">
        <f>IF(ISBLANK(INDEX('Policy Characteristics'!E:E,MATCH($C641,'Policy Characteristics'!$C:$C,0))),"",INDEX('Policy Characteristics'!E:E,MATCH($C641,'Policy Characteristics'!$C:$C,0)))</f>
        <v>indst med and high temp fuel type shifting</v>
      </c>
      <c r="L641" s="379">
        <f>IF(ISBLANK(INDEX('Policy Characteristics'!F:F,MATCH($C641,'Policy Characteristics'!$C:$C,0))),"",INDEX('Policy Characteristics'!F:F,MATCH($C641,'Policy Characteristics'!$C:$C,0)))</f>
        <v>0</v>
      </c>
      <c r="M641" s="379">
        <f>IF(ISBLANK(INDEX('Policy Characteristics'!G:G,MATCH($C641,'Policy Characteristics'!$C:$C,0))),"",INDEX('Policy Characteristics'!G:G,MATCH($C641,'Policy Characteristics'!$C:$C,0)))</f>
        <v>1</v>
      </c>
      <c r="N641" s="379">
        <f>IF(ISBLANK(INDEX('Policy Characteristics'!H:H,MATCH($C641,'Policy Characteristics'!$C:$C,0))),"",INDEX('Policy Characteristics'!H:H,MATCH($C641,'Policy Characteristics'!$C:$C,0)))</f>
        <v>0.01</v>
      </c>
      <c r="O641" s="357" t="str">
        <f>IF(ISBLANK(INDEX('Policy Characteristics'!I:I,MATCH($C641,'Policy Characteristics'!$C:$C,0))),"",INDEX('Policy Characteristics'!I:I,MATCH($C641,'Policy Characteristics'!$C:$C,0)))</f>
        <v>% of fuel shifted</v>
      </c>
      <c r="P641" s="357" t="str">
        <f>IF(ISBLANK(INDEX('Policy Characteristics'!J:J,MATCH($C641,'Policy Characteristics'!$C:$C,0))),"",INDEX('Policy Characteristics'!J:J,MATCH($C641,'Policy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1" s="357" t="str">
        <f>IF(ISBLANK(INDEX('Policy Characteristics'!K:K,MATCH($C641,'Policy Characteristics'!$C:$C,0))),"",INDEX('Policy Characteristics'!K:K,MATCH($C641,'Policy Characteristics'!$C:$C,0)))</f>
        <v>industry-ag-main.html#fuel-switching</v>
      </c>
      <c r="R641" s="357" t="str">
        <f>IF(ISBLANK(INDEX('Policy Characteristics'!L:L,MATCH($C641,'Policy Characteristics'!$C:$C,0))),"",INDEX('Policy Characteristics'!L:L,MATCH($C641,'Policy Characteristics'!$C:$C,0)))</f>
        <v>industry-elec-and-hydrogen.html</v>
      </c>
    </row>
    <row r="642" spans="1:18" x14ac:dyDescent="0.35">
      <c r="A642" s="357" t="str">
        <f>IF(ISBLANK(INDEX('Policy Characteristics'!A:A,MATCH($C642,'Policy Characteristics'!$C:$C,0))),"",INDEX('Policy Characteristics'!A:A,MATCH($C642,'Policy Characteristics'!$C:$C,0)))</f>
        <v>Industry</v>
      </c>
      <c r="B642" s="357" t="str">
        <f>IF(ISBLANK(INDEX('Policy Characteristics'!B:B,MATCH($C642,'Policy Characteristics'!$C:$C,0))),"",INDEX('Policy Characteristics'!B:B,MATCH($C642,'Policy Characteristics'!$C:$C,0)))</f>
        <v>Electrification + Hydrogen (Med &amp; High Temp)</v>
      </c>
      <c r="C642" s="361" t="str">
        <f t="shared" si="35"/>
        <v>Fraction of Med and High Temp Industrial Heat Shifted to Other Fuels</v>
      </c>
      <c r="D642" s="9" t="s">
        <v>3209</v>
      </c>
      <c r="E642" s="53" t="s">
        <v>2453</v>
      </c>
      <c r="F642" s="194" t="s">
        <v>3171</v>
      </c>
      <c r="G642" s="53" t="s">
        <v>3224</v>
      </c>
      <c r="H642" s="54">
        <v>1383</v>
      </c>
      <c r="I642" s="53" t="s">
        <v>45</v>
      </c>
      <c r="J642" s="359" t="str">
        <f>IF(ISBLANK(INDEX('Policy Characteristics'!D:D,MATCH($C642,'Policy Characteristics'!$C:$C,0))),"",INDEX('Policy Characteristics'!D:D,MATCH($C642,'Policy Characteristics'!$C:$C,0)))</f>
        <v>Electrification + Hydrogen</v>
      </c>
      <c r="K642" s="357" t="str">
        <f>IF(ISBLANK(INDEX('Policy Characteristics'!E:E,MATCH($C642,'Policy Characteristics'!$C:$C,0))),"",INDEX('Policy Characteristics'!E:E,MATCH($C642,'Policy Characteristics'!$C:$C,0)))</f>
        <v>indst med and high temp fuel type shifting</v>
      </c>
      <c r="L642" s="379">
        <f>IF(ISBLANK(INDEX('Policy Characteristics'!F:F,MATCH($C642,'Policy Characteristics'!$C:$C,0))),"",INDEX('Policy Characteristics'!F:F,MATCH($C642,'Policy Characteristics'!$C:$C,0)))</f>
        <v>0</v>
      </c>
      <c r="M642" s="379">
        <f>IF(ISBLANK(INDEX('Policy Characteristics'!G:G,MATCH($C642,'Policy Characteristics'!$C:$C,0))),"",INDEX('Policy Characteristics'!G:G,MATCH($C642,'Policy Characteristics'!$C:$C,0)))</f>
        <v>1</v>
      </c>
      <c r="N642" s="379">
        <f>IF(ISBLANK(INDEX('Policy Characteristics'!H:H,MATCH($C642,'Policy Characteristics'!$C:$C,0))),"",INDEX('Policy Characteristics'!H:H,MATCH($C642,'Policy Characteristics'!$C:$C,0)))</f>
        <v>0.01</v>
      </c>
      <c r="O642" s="357" t="str">
        <f>IF(ISBLANK(INDEX('Policy Characteristics'!I:I,MATCH($C642,'Policy Characteristics'!$C:$C,0))),"",INDEX('Policy Characteristics'!I:I,MATCH($C642,'Policy Characteristics'!$C:$C,0)))</f>
        <v>% of fuel shifted</v>
      </c>
      <c r="P642" s="357" t="str">
        <f>IF(ISBLANK(INDEX('Policy Characteristics'!J:J,MATCH($C642,'Policy Characteristics'!$C:$C,0))),"",INDEX('Policy Characteristics'!J:J,MATCH($C642,'Policy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2" s="357" t="str">
        <f>IF(ISBLANK(INDEX('Policy Characteristics'!K:K,MATCH($C642,'Policy Characteristics'!$C:$C,0))),"",INDEX('Policy Characteristics'!K:K,MATCH($C642,'Policy Characteristics'!$C:$C,0)))</f>
        <v>industry-ag-main.html#fuel-switching</v>
      </c>
      <c r="R642" s="357" t="str">
        <f>IF(ISBLANK(INDEX('Policy Characteristics'!L:L,MATCH($C642,'Policy Characteristics'!$C:$C,0))),"",INDEX('Policy Characteristics'!L:L,MATCH($C642,'Policy Characteristics'!$C:$C,0)))</f>
        <v>industry-elec-and-hydrogen.html</v>
      </c>
    </row>
    <row r="643" spans="1:18" x14ac:dyDescent="0.35">
      <c r="A643" s="357" t="str">
        <f>IF(ISBLANK(INDEX('Policy Characteristics'!A:A,MATCH($C643,'Policy Characteristics'!$C:$C,0))),"",INDEX('Policy Characteristics'!A:A,MATCH($C643,'Policy Characteristics'!$C:$C,0)))</f>
        <v>Industry</v>
      </c>
      <c r="B643" s="357" t="str">
        <f>IF(ISBLANK(INDEX('Policy Characteristics'!B:B,MATCH($C643,'Policy Characteristics'!$C:$C,0))),"",INDEX('Policy Characteristics'!B:B,MATCH($C643,'Policy Characteristics'!$C:$C,0)))</f>
        <v>Electrification + Hydrogen (Med &amp; High Temp)</v>
      </c>
      <c r="C643" s="361" t="str">
        <f t="shared" si="35"/>
        <v>Fraction of Med and High Temp Industrial Heat Shifted to Other Fuels</v>
      </c>
      <c r="D643" s="9" t="s">
        <v>3209</v>
      </c>
      <c r="E643" s="53" t="s">
        <v>2799</v>
      </c>
      <c r="F643" s="194" t="s">
        <v>3171</v>
      </c>
      <c r="G643" s="53" t="s">
        <v>3225</v>
      </c>
      <c r="H643" s="54">
        <v>1384</v>
      </c>
      <c r="I643" s="53" t="s">
        <v>45</v>
      </c>
      <c r="J643" s="359" t="str">
        <f>IF(ISBLANK(INDEX('Policy Characteristics'!D:D,MATCH($C643,'Policy Characteristics'!$C:$C,0))),"",INDEX('Policy Characteristics'!D:D,MATCH($C643,'Policy Characteristics'!$C:$C,0)))</f>
        <v>Electrification + Hydrogen</v>
      </c>
      <c r="K643" s="357" t="str">
        <f>IF(ISBLANK(INDEX('Policy Characteristics'!E:E,MATCH($C643,'Policy Characteristics'!$C:$C,0))),"",INDEX('Policy Characteristics'!E:E,MATCH($C643,'Policy Characteristics'!$C:$C,0)))</f>
        <v>indst med and high temp fuel type shifting</v>
      </c>
      <c r="L643" s="379">
        <f>IF(ISBLANK(INDEX('Policy Characteristics'!F:F,MATCH($C643,'Policy Characteristics'!$C:$C,0))),"",INDEX('Policy Characteristics'!F:F,MATCH($C643,'Policy Characteristics'!$C:$C,0)))</f>
        <v>0</v>
      </c>
      <c r="M643" s="379">
        <f>IF(ISBLANK(INDEX('Policy Characteristics'!G:G,MATCH($C643,'Policy Characteristics'!$C:$C,0))),"",INDEX('Policy Characteristics'!G:G,MATCH($C643,'Policy Characteristics'!$C:$C,0)))</f>
        <v>1</v>
      </c>
      <c r="N643" s="379">
        <f>IF(ISBLANK(INDEX('Policy Characteristics'!H:H,MATCH($C643,'Policy Characteristics'!$C:$C,0))),"",INDEX('Policy Characteristics'!H:H,MATCH($C643,'Policy Characteristics'!$C:$C,0)))</f>
        <v>0.01</v>
      </c>
      <c r="O643" s="357" t="str">
        <f>IF(ISBLANK(INDEX('Policy Characteristics'!I:I,MATCH($C643,'Policy Characteristics'!$C:$C,0))),"",INDEX('Policy Characteristics'!I:I,MATCH($C643,'Policy Characteristics'!$C:$C,0)))</f>
        <v>% of fuel shifted</v>
      </c>
      <c r="P643" s="357" t="str">
        <f>IF(ISBLANK(INDEX('Policy Characteristics'!J:J,MATCH($C643,'Policy Characteristics'!$C:$C,0))),"",INDEX('Policy Characteristics'!J:J,MATCH($C643,'Policy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3" s="357" t="str">
        <f>IF(ISBLANK(INDEX('Policy Characteristics'!K:K,MATCH($C643,'Policy Characteristics'!$C:$C,0))),"",INDEX('Policy Characteristics'!K:K,MATCH($C643,'Policy Characteristics'!$C:$C,0)))</f>
        <v>industry-ag-main.html#fuel-switching</v>
      </c>
      <c r="R643" s="357" t="str">
        <f>IF(ISBLANK(INDEX('Policy Characteristics'!L:L,MATCH($C643,'Policy Characteristics'!$C:$C,0))),"",INDEX('Policy Characteristics'!L:L,MATCH($C643,'Policy Characteristics'!$C:$C,0)))</f>
        <v>industry-elec-and-hydrogen.html</v>
      </c>
    </row>
    <row r="644" spans="1:18" x14ac:dyDescent="0.35">
      <c r="A644" s="357" t="str">
        <f>IF(ISBLANK(INDEX('Policy Characteristics'!A:A,MATCH($C644,'Policy Characteristics'!$C:$C,0))),"",INDEX('Policy Characteristics'!A:A,MATCH($C644,'Policy Characteristics'!$C:$C,0)))</f>
        <v>Industry</v>
      </c>
      <c r="B644" s="357" t="str">
        <f>IF(ISBLANK(INDEX('Policy Characteristics'!B:B,MATCH($C644,'Policy Characteristics'!$C:$C,0))),"",INDEX('Policy Characteristics'!B:B,MATCH($C644,'Policy Characteristics'!$C:$C,0)))</f>
        <v>Electrification + Hydrogen (Med &amp; High Temp)</v>
      </c>
      <c r="C644" s="361" t="str">
        <f t="shared" si="35"/>
        <v>Fraction of Med and High Temp Industrial Heat Shifted to Other Fuels</v>
      </c>
      <c r="D644" s="9" t="s">
        <v>3209</v>
      </c>
      <c r="E644" s="53" t="s">
        <v>2800</v>
      </c>
      <c r="F644" s="194" t="s">
        <v>3171</v>
      </c>
      <c r="G644" s="53" t="s">
        <v>3226</v>
      </c>
      <c r="H644" s="54">
        <v>1385</v>
      </c>
      <c r="I644" s="53" t="s">
        <v>45</v>
      </c>
      <c r="J644" s="359" t="str">
        <f>IF(ISBLANK(INDEX('Policy Characteristics'!D:D,MATCH($C644,'Policy Characteristics'!$C:$C,0))),"",INDEX('Policy Characteristics'!D:D,MATCH($C644,'Policy Characteristics'!$C:$C,0)))</f>
        <v>Electrification + Hydrogen</v>
      </c>
      <c r="K644" s="357" t="str">
        <f>IF(ISBLANK(INDEX('Policy Characteristics'!E:E,MATCH($C644,'Policy Characteristics'!$C:$C,0))),"",INDEX('Policy Characteristics'!E:E,MATCH($C644,'Policy Characteristics'!$C:$C,0)))</f>
        <v>indst med and high temp fuel type shifting</v>
      </c>
      <c r="L644" s="379">
        <f>IF(ISBLANK(INDEX('Policy Characteristics'!F:F,MATCH($C644,'Policy Characteristics'!$C:$C,0))),"",INDEX('Policy Characteristics'!F:F,MATCH($C644,'Policy Characteristics'!$C:$C,0)))</f>
        <v>0</v>
      </c>
      <c r="M644" s="379">
        <f>IF(ISBLANK(INDEX('Policy Characteristics'!G:G,MATCH($C644,'Policy Characteristics'!$C:$C,0))),"",INDEX('Policy Characteristics'!G:G,MATCH($C644,'Policy Characteristics'!$C:$C,0)))</f>
        <v>1</v>
      </c>
      <c r="N644" s="379">
        <f>IF(ISBLANK(INDEX('Policy Characteristics'!H:H,MATCH($C644,'Policy Characteristics'!$C:$C,0))),"",INDEX('Policy Characteristics'!H:H,MATCH($C644,'Policy Characteristics'!$C:$C,0)))</f>
        <v>0.01</v>
      </c>
      <c r="O644" s="357" t="str">
        <f>IF(ISBLANK(INDEX('Policy Characteristics'!I:I,MATCH($C644,'Policy Characteristics'!$C:$C,0))),"",INDEX('Policy Characteristics'!I:I,MATCH($C644,'Policy Characteristics'!$C:$C,0)))</f>
        <v>% of fuel shifted</v>
      </c>
      <c r="P644" s="357" t="str">
        <f>IF(ISBLANK(INDEX('Policy Characteristics'!J:J,MATCH($C644,'Policy Characteristics'!$C:$C,0))),"",INDEX('Policy Characteristics'!J:J,MATCH($C644,'Policy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4" s="357" t="str">
        <f>IF(ISBLANK(INDEX('Policy Characteristics'!K:K,MATCH($C644,'Policy Characteristics'!$C:$C,0))),"",INDEX('Policy Characteristics'!K:K,MATCH($C644,'Policy Characteristics'!$C:$C,0)))</f>
        <v>industry-ag-main.html#fuel-switching</v>
      </c>
      <c r="R644" s="357" t="str">
        <f>IF(ISBLANK(INDEX('Policy Characteristics'!L:L,MATCH($C644,'Policy Characteristics'!$C:$C,0))),"",INDEX('Policy Characteristics'!L:L,MATCH($C644,'Policy Characteristics'!$C:$C,0)))</f>
        <v>industry-elec-and-hydrogen.html</v>
      </c>
    </row>
    <row r="645" spans="1:18" x14ac:dyDescent="0.35">
      <c r="A645" s="357" t="str">
        <f>IF(ISBLANK(INDEX('Policy Characteristics'!A:A,MATCH($C645,'Policy Characteristics'!$C:$C,0))),"",INDEX('Policy Characteristics'!A:A,MATCH($C645,'Policy Characteristics'!$C:$C,0)))</f>
        <v>Industry</v>
      </c>
      <c r="B645" s="357" t="str">
        <f>IF(ISBLANK(INDEX('Policy Characteristics'!B:B,MATCH($C645,'Policy Characteristics'!$C:$C,0))),"",INDEX('Policy Characteristics'!B:B,MATCH($C645,'Policy Characteristics'!$C:$C,0)))</f>
        <v>Electrification + Hydrogen (Med &amp; High Temp)</v>
      </c>
      <c r="C645" s="361" t="str">
        <f t="shared" si="35"/>
        <v>Fraction of Med and High Temp Industrial Heat Shifted to Other Fuels</v>
      </c>
      <c r="D645" s="9" t="s">
        <v>3209</v>
      </c>
      <c r="E645" s="53" t="s">
        <v>2801</v>
      </c>
      <c r="F645" s="194" t="s">
        <v>3171</v>
      </c>
      <c r="G645" s="53" t="s">
        <v>3227</v>
      </c>
      <c r="H645" s="54">
        <v>1386</v>
      </c>
      <c r="I645" s="53" t="s">
        <v>45</v>
      </c>
      <c r="J645" s="359" t="str">
        <f>IF(ISBLANK(INDEX('Policy Characteristics'!D:D,MATCH($C645,'Policy Characteristics'!$C:$C,0))),"",INDEX('Policy Characteristics'!D:D,MATCH($C645,'Policy Characteristics'!$C:$C,0)))</f>
        <v>Electrification + Hydrogen</v>
      </c>
      <c r="K645" s="357" t="str">
        <f>IF(ISBLANK(INDEX('Policy Characteristics'!E:E,MATCH($C645,'Policy Characteristics'!$C:$C,0))),"",INDEX('Policy Characteristics'!E:E,MATCH($C645,'Policy Characteristics'!$C:$C,0)))</f>
        <v>indst med and high temp fuel type shifting</v>
      </c>
      <c r="L645" s="379">
        <f>IF(ISBLANK(INDEX('Policy Characteristics'!F:F,MATCH($C645,'Policy Characteristics'!$C:$C,0))),"",INDEX('Policy Characteristics'!F:F,MATCH($C645,'Policy Characteristics'!$C:$C,0)))</f>
        <v>0</v>
      </c>
      <c r="M645" s="379">
        <f>IF(ISBLANK(INDEX('Policy Characteristics'!G:G,MATCH($C645,'Policy Characteristics'!$C:$C,0))),"",INDEX('Policy Characteristics'!G:G,MATCH($C645,'Policy Characteristics'!$C:$C,0)))</f>
        <v>1</v>
      </c>
      <c r="N645" s="379">
        <f>IF(ISBLANK(INDEX('Policy Characteristics'!H:H,MATCH($C645,'Policy Characteristics'!$C:$C,0))),"",INDEX('Policy Characteristics'!H:H,MATCH($C645,'Policy Characteristics'!$C:$C,0)))</f>
        <v>0.01</v>
      </c>
      <c r="O645" s="357" t="str">
        <f>IF(ISBLANK(INDEX('Policy Characteristics'!I:I,MATCH($C645,'Policy Characteristics'!$C:$C,0))),"",INDEX('Policy Characteristics'!I:I,MATCH($C645,'Policy Characteristics'!$C:$C,0)))</f>
        <v>% of fuel shifted</v>
      </c>
      <c r="P645" s="357" t="str">
        <f>IF(ISBLANK(INDEX('Policy Characteristics'!J:J,MATCH($C645,'Policy Characteristics'!$C:$C,0))),"",INDEX('Policy Characteristics'!J:J,MATCH($C645,'Policy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5" s="357" t="str">
        <f>IF(ISBLANK(INDEX('Policy Characteristics'!K:K,MATCH($C645,'Policy Characteristics'!$C:$C,0))),"",INDEX('Policy Characteristics'!K:K,MATCH($C645,'Policy Characteristics'!$C:$C,0)))</f>
        <v>industry-ag-main.html#fuel-switching</v>
      </c>
      <c r="R645" s="357" t="str">
        <f>IF(ISBLANK(INDEX('Policy Characteristics'!L:L,MATCH($C645,'Policy Characteristics'!$C:$C,0))),"",INDEX('Policy Characteristics'!L:L,MATCH($C645,'Policy Characteristics'!$C:$C,0)))</f>
        <v>industry-elec-and-hydrogen.html</v>
      </c>
    </row>
    <row r="646" spans="1:18" x14ac:dyDescent="0.35">
      <c r="A646" s="357" t="str">
        <f>IF(ISBLANK(INDEX('Policy Characteristics'!A:A,MATCH($C646,'Policy Characteristics'!$C:$C,0))),"",INDEX('Policy Characteristics'!A:A,MATCH($C646,'Policy Characteristics'!$C:$C,0)))</f>
        <v>Industry</v>
      </c>
      <c r="B646" s="357" t="str">
        <f>IF(ISBLANK(INDEX('Policy Characteristics'!B:B,MATCH($C646,'Policy Characteristics'!$C:$C,0))),"",INDEX('Policy Characteristics'!B:B,MATCH($C646,'Policy Characteristics'!$C:$C,0)))</f>
        <v>Electrification + Hydrogen (Med &amp; High Temp)</v>
      </c>
      <c r="C646" s="361" t="str">
        <f t="shared" si="35"/>
        <v>Fraction of Med and High Temp Industrial Heat Shifted to Other Fuels</v>
      </c>
      <c r="D646" s="9" t="s">
        <v>3209</v>
      </c>
      <c r="E646" s="53" t="s">
        <v>2798</v>
      </c>
      <c r="F646" s="194" t="s">
        <v>3171</v>
      </c>
      <c r="G646" s="53" t="s">
        <v>3228</v>
      </c>
      <c r="H646" s="54">
        <v>1387</v>
      </c>
      <c r="I646" s="53" t="s">
        <v>44</v>
      </c>
      <c r="J646" s="359" t="str">
        <f>IF(ISBLANK(INDEX('Policy Characteristics'!D:D,MATCH($C646,'Policy Characteristics'!$C:$C,0))),"",INDEX('Policy Characteristics'!D:D,MATCH($C646,'Policy Characteristics'!$C:$C,0)))</f>
        <v>Electrification + Hydrogen</v>
      </c>
      <c r="K646" s="357" t="str">
        <f>IF(ISBLANK(INDEX('Policy Characteristics'!E:E,MATCH($C646,'Policy Characteristics'!$C:$C,0))),"",INDEX('Policy Characteristics'!E:E,MATCH($C646,'Policy Characteristics'!$C:$C,0)))</f>
        <v>indst med and high temp fuel type shifting</v>
      </c>
      <c r="L646" s="379">
        <f>IF(ISBLANK(INDEX('Policy Characteristics'!F:F,MATCH($C646,'Policy Characteristics'!$C:$C,0))),"",INDEX('Policy Characteristics'!F:F,MATCH($C646,'Policy Characteristics'!$C:$C,0)))</f>
        <v>0</v>
      </c>
      <c r="M646" s="379">
        <f>IF(ISBLANK(INDEX('Policy Characteristics'!G:G,MATCH($C646,'Policy Characteristics'!$C:$C,0))),"",INDEX('Policy Characteristics'!G:G,MATCH($C646,'Policy Characteristics'!$C:$C,0)))</f>
        <v>1</v>
      </c>
      <c r="N646" s="379">
        <f>IF(ISBLANK(INDEX('Policy Characteristics'!H:H,MATCH($C646,'Policy Characteristics'!$C:$C,0))),"",INDEX('Policy Characteristics'!H:H,MATCH($C646,'Policy Characteristics'!$C:$C,0)))</f>
        <v>0.01</v>
      </c>
      <c r="O646" s="357" t="str">
        <f>IF(ISBLANK(INDEX('Policy Characteristics'!I:I,MATCH($C646,'Policy Characteristics'!$C:$C,0))),"",INDEX('Policy Characteristics'!I:I,MATCH($C646,'Policy Characteristics'!$C:$C,0)))</f>
        <v>% of fuel shifted</v>
      </c>
      <c r="P646" s="357" t="str">
        <f>IF(ISBLANK(INDEX('Policy Characteristics'!J:J,MATCH($C646,'Policy Characteristics'!$C:$C,0))),"",INDEX('Policy Characteristics'!J:J,MATCH($C646,'Policy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6" s="357" t="str">
        <f>IF(ISBLANK(INDEX('Policy Characteristics'!K:K,MATCH($C646,'Policy Characteristics'!$C:$C,0))),"",INDEX('Policy Characteristics'!K:K,MATCH($C646,'Policy Characteristics'!$C:$C,0)))</f>
        <v>industry-ag-main.html#fuel-switching</v>
      </c>
      <c r="R646" s="357" t="str">
        <f>IF(ISBLANK(INDEX('Policy Characteristics'!L:L,MATCH($C646,'Policy Characteristics'!$C:$C,0))),"",INDEX('Policy Characteristics'!L:L,MATCH($C646,'Policy Characteristics'!$C:$C,0)))</f>
        <v>industry-elec-and-hydrogen.html</v>
      </c>
    </row>
    <row r="647" spans="1:18" x14ac:dyDescent="0.35">
      <c r="A647" s="357" t="str">
        <f>IF(ISBLANK(INDEX('Policy Characteristics'!A:A,MATCH($C647,'Policy Characteristics'!$C:$C,0))),"",INDEX('Policy Characteristics'!A:A,MATCH($C647,'Policy Characteristics'!$C:$C,0)))</f>
        <v>Industry</v>
      </c>
      <c r="B647" s="357" t="str">
        <f>IF(ISBLANK(INDEX('Policy Characteristics'!B:B,MATCH($C647,'Policy Characteristics'!$C:$C,0))),"",INDEX('Policy Characteristics'!B:B,MATCH($C647,'Policy Characteristics'!$C:$C,0)))</f>
        <v>Electrification + Hydrogen (Med &amp; High Temp)</v>
      </c>
      <c r="C647" s="361" t="str">
        <f t="shared" si="35"/>
        <v>Fraction of Med and High Temp Industrial Heat Shifted to Other Fuels</v>
      </c>
      <c r="D647" s="9" t="s">
        <v>3210</v>
      </c>
      <c r="E647" s="53" t="s">
        <v>2448</v>
      </c>
      <c r="F647" s="194" t="s">
        <v>3172</v>
      </c>
      <c r="G647" s="53" t="s">
        <v>3219</v>
      </c>
      <c r="H647" s="54">
        <v>1388</v>
      </c>
      <c r="I647" s="53" t="s">
        <v>44</v>
      </c>
      <c r="J647" s="359" t="str">
        <f>IF(ISBLANK(INDEX('Policy Characteristics'!D:D,MATCH($C647,'Policy Characteristics'!$C:$C,0))),"",INDEX('Policy Characteristics'!D:D,MATCH($C647,'Policy Characteristics'!$C:$C,0)))</f>
        <v>Electrification + Hydrogen</v>
      </c>
      <c r="K647" s="357" t="str">
        <f>IF(ISBLANK(INDEX('Policy Characteristics'!E:E,MATCH($C647,'Policy Characteristics'!$C:$C,0))),"",INDEX('Policy Characteristics'!E:E,MATCH($C647,'Policy Characteristics'!$C:$C,0)))</f>
        <v>indst med and high temp fuel type shifting</v>
      </c>
      <c r="L647" s="379">
        <f>IF(ISBLANK(INDEX('Policy Characteristics'!F:F,MATCH($C647,'Policy Characteristics'!$C:$C,0))),"",INDEX('Policy Characteristics'!F:F,MATCH($C647,'Policy Characteristics'!$C:$C,0)))</f>
        <v>0</v>
      </c>
      <c r="M647" s="379">
        <f>IF(ISBLANK(INDEX('Policy Characteristics'!G:G,MATCH($C647,'Policy Characteristics'!$C:$C,0))),"",INDEX('Policy Characteristics'!G:G,MATCH($C647,'Policy Characteristics'!$C:$C,0)))</f>
        <v>1</v>
      </c>
      <c r="N647" s="379">
        <f>IF(ISBLANK(INDEX('Policy Characteristics'!H:H,MATCH($C647,'Policy Characteristics'!$C:$C,0))),"",INDEX('Policy Characteristics'!H:H,MATCH($C647,'Policy Characteristics'!$C:$C,0)))</f>
        <v>0.01</v>
      </c>
      <c r="O647" s="357" t="str">
        <f>IF(ISBLANK(INDEX('Policy Characteristics'!I:I,MATCH($C647,'Policy Characteristics'!$C:$C,0))),"",INDEX('Policy Characteristics'!I:I,MATCH($C647,'Policy Characteristics'!$C:$C,0)))</f>
        <v>% of fuel shifted</v>
      </c>
      <c r="P647" s="357" t="str">
        <f>IF(ISBLANK(INDEX('Policy Characteristics'!J:J,MATCH($C647,'Policy Characteristics'!$C:$C,0))),"",INDEX('Policy Characteristics'!J:J,MATCH($C647,'Policy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7" s="357" t="str">
        <f>IF(ISBLANK(INDEX('Policy Characteristics'!K:K,MATCH($C647,'Policy Characteristics'!$C:$C,0))),"",INDEX('Policy Characteristics'!K:K,MATCH($C647,'Policy Characteristics'!$C:$C,0)))</f>
        <v>industry-ag-main.html#fuel-switching</v>
      </c>
      <c r="R647" s="357" t="str">
        <f>IF(ISBLANK(INDEX('Policy Characteristics'!L:L,MATCH($C647,'Policy Characteristics'!$C:$C,0))),"",INDEX('Policy Characteristics'!L:L,MATCH($C647,'Policy Characteristics'!$C:$C,0)))</f>
        <v>industry-elec-and-hydrogen.html</v>
      </c>
    </row>
    <row r="648" spans="1:18" x14ac:dyDescent="0.35">
      <c r="A648" s="357" t="str">
        <f>IF(ISBLANK(INDEX('Policy Characteristics'!A:A,MATCH($C648,'Policy Characteristics'!$C:$C,0))),"",INDEX('Policy Characteristics'!A:A,MATCH($C648,'Policy Characteristics'!$C:$C,0)))</f>
        <v>Industry</v>
      </c>
      <c r="B648" s="357" t="str">
        <f>IF(ISBLANK(INDEX('Policy Characteristics'!B:B,MATCH($C648,'Policy Characteristics'!$C:$C,0))),"",INDEX('Policy Characteristics'!B:B,MATCH($C648,'Policy Characteristics'!$C:$C,0)))</f>
        <v>Electrification + Hydrogen (Med &amp; High Temp)</v>
      </c>
      <c r="C648" s="361" t="str">
        <f t="shared" si="35"/>
        <v>Fraction of Med and High Temp Industrial Heat Shifted to Other Fuels</v>
      </c>
      <c r="D648" s="9" t="s">
        <v>3210</v>
      </c>
      <c r="E648" s="53" t="s">
        <v>2449</v>
      </c>
      <c r="F648" s="194" t="s">
        <v>3172</v>
      </c>
      <c r="G648" s="53" t="s">
        <v>3220</v>
      </c>
      <c r="H648" s="54">
        <v>1389</v>
      </c>
      <c r="I648" s="53" t="s">
        <v>45</v>
      </c>
      <c r="J648" s="359" t="str">
        <f>IF(ISBLANK(INDEX('Policy Characteristics'!D:D,MATCH($C648,'Policy Characteristics'!$C:$C,0))),"",INDEX('Policy Characteristics'!D:D,MATCH($C648,'Policy Characteristics'!$C:$C,0)))</f>
        <v>Electrification + Hydrogen</v>
      </c>
      <c r="K648" s="357" t="str">
        <f>IF(ISBLANK(INDEX('Policy Characteristics'!E:E,MATCH($C648,'Policy Characteristics'!$C:$C,0))),"",INDEX('Policy Characteristics'!E:E,MATCH($C648,'Policy Characteristics'!$C:$C,0)))</f>
        <v>indst med and high temp fuel type shifting</v>
      </c>
      <c r="L648" s="379">
        <f>IF(ISBLANK(INDEX('Policy Characteristics'!F:F,MATCH($C648,'Policy Characteristics'!$C:$C,0))),"",INDEX('Policy Characteristics'!F:F,MATCH($C648,'Policy Characteristics'!$C:$C,0)))</f>
        <v>0</v>
      </c>
      <c r="M648" s="379">
        <f>IF(ISBLANK(INDEX('Policy Characteristics'!G:G,MATCH($C648,'Policy Characteristics'!$C:$C,0))),"",INDEX('Policy Characteristics'!G:G,MATCH($C648,'Policy Characteristics'!$C:$C,0)))</f>
        <v>1</v>
      </c>
      <c r="N648" s="379">
        <f>IF(ISBLANK(INDEX('Policy Characteristics'!H:H,MATCH($C648,'Policy Characteristics'!$C:$C,0))),"",INDEX('Policy Characteristics'!H:H,MATCH($C648,'Policy Characteristics'!$C:$C,0)))</f>
        <v>0.01</v>
      </c>
      <c r="O648" s="357" t="str">
        <f>IF(ISBLANK(INDEX('Policy Characteristics'!I:I,MATCH($C648,'Policy Characteristics'!$C:$C,0))),"",INDEX('Policy Characteristics'!I:I,MATCH($C648,'Policy Characteristics'!$C:$C,0)))</f>
        <v>% of fuel shifted</v>
      </c>
      <c r="P648" s="357" t="str">
        <f>IF(ISBLANK(INDEX('Policy Characteristics'!J:J,MATCH($C648,'Policy Characteristics'!$C:$C,0))),"",INDEX('Policy Characteristics'!J:J,MATCH($C648,'Policy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8" s="357" t="str">
        <f>IF(ISBLANK(INDEX('Policy Characteristics'!K:K,MATCH($C648,'Policy Characteristics'!$C:$C,0))),"",INDEX('Policy Characteristics'!K:K,MATCH($C648,'Policy Characteristics'!$C:$C,0)))</f>
        <v>industry-ag-main.html#fuel-switching</v>
      </c>
      <c r="R648" s="357" t="str">
        <f>IF(ISBLANK(INDEX('Policy Characteristics'!L:L,MATCH($C648,'Policy Characteristics'!$C:$C,0))),"",INDEX('Policy Characteristics'!L:L,MATCH($C648,'Policy Characteristics'!$C:$C,0)))</f>
        <v>industry-elec-and-hydrogen.html</v>
      </c>
    </row>
    <row r="649" spans="1:18" x14ac:dyDescent="0.35">
      <c r="A649" s="357" t="str">
        <f>IF(ISBLANK(INDEX('Policy Characteristics'!A:A,MATCH($C649,'Policy Characteristics'!$C:$C,0))),"",INDEX('Policy Characteristics'!A:A,MATCH($C649,'Policy Characteristics'!$C:$C,0)))</f>
        <v>Industry</v>
      </c>
      <c r="B649" s="357" t="str">
        <f>IF(ISBLANK(INDEX('Policy Characteristics'!B:B,MATCH($C649,'Policy Characteristics'!$C:$C,0))),"",INDEX('Policy Characteristics'!B:B,MATCH($C649,'Policy Characteristics'!$C:$C,0)))</f>
        <v>Electrification + Hydrogen (Med &amp; High Temp)</v>
      </c>
      <c r="C649" s="361" t="str">
        <f t="shared" si="35"/>
        <v>Fraction of Med and High Temp Industrial Heat Shifted to Other Fuels</v>
      </c>
      <c r="D649" s="9" t="s">
        <v>3210</v>
      </c>
      <c r="E649" s="53" t="s">
        <v>2450</v>
      </c>
      <c r="F649" s="194" t="s">
        <v>3172</v>
      </c>
      <c r="G649" s="53" t="s">
        <v>3221</v>
      </c>
      <c r="H649" s="54">
        <v>1390</v>
      </c>
      <c r="I649" s="53" t="s">
        <v>45</v>
      </c>
      <c r="J649" s="359" t="str">
        <f>IF(ISBLANK(INDEX('Policy Characteristics'!D:D,MATCH($C649,'Policy Characteristics'!$C:$C,0))),"",INDEX('Policy Characteristics'!D:D,MATCH($C649,'Policy Characteristics'!$C:$C,0)))</f>
        <v>Electrification + Hydrogen</v>
      </c>
      <c r="K649" s="357" t="str">
        <f>IF(ISBLANK(INDEX('Policy Characteristics'!E:E,MATCH($C649,'Policy Characteristics'!$C:$C,0))),"",INDEX('Policy Characteristics'!E:E,MATCH($C649,'Policy Characteristics'!$C:$C,0)))</f>
        <v>indst med and high temp fuel type shifting</v>
      </c>
      <c r="L649" s="379">
        <f>IF(ISBLANK(INDEX('Policy Characteristics'!F:F,MATCH($C649,'Policy Characteristics'!$C:$C,0))),"",INDEX('Policy Characteristics'!F:F,MATCH($C649,'Policy Characteristics'!$C:$C,0)))</f>
        <v>0</v>
      </c>
      <c r="M649" s="379">
        <f>IF(ISBLANK(INDEX('Policy Characteristics'!G:G,MATCH($C649,'Policy Characteristics'!$C:$C,0))),"",INDEX('Policy Characteristics'!G:G,MATCH($C649,'Policy Characteristics'!$C:$C,0)))</f>
        <v>1</v>
      </c>
      <c r="N649" s="379">
        <f>IF(ISBLANK(INDEX('Policy Characteristics'!H:H,MATCH($C649,'Policy Characteristics'!$C:$C,0))),"",INDEX('Policy Characteristics'!H:H,MATCH($C649,'Policy Characteristics'!$C:$C,0)))</f>
        <v>0.01</v>
      </c>
      <c r="O649" s="357" t="str">
        <f>IF(ISBLANK(INDEX('Policy Characteristics'!I:I,MATCH($C649,'Policy Characteristics'!$C:$C,0))),"",INDEX('Policy Characteristics'!I:I,MATCH($C649,'Policy Characteristics'!$C:$C,0)))</f>
        <v>% of fuel shifted</v>
      </c>
      <c r="P649" s="357" t="str">
        <f>IF(ISBLANK(INDEX('Policy Characteristics'!J:J,MATCH($C649,'Policy Characteristics'!$C:$C,0))),"",INDEX('Policy Characteristics'!J:J,MATCH($C649,'Policy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9" s="357" t="str">
        <f>IF(ISBLANK(INDEX('Policy Characteristics'!K:K,MATCH($C649,'Policy Characteristics'!$C:$C,0))),"",INDEX('Policy Characteristics'!K:K,MATCH($C649,'Policy Characteristics'!$C:$C,0)))</f>
        <v>industry-ag-main.html#fuel-switching</v>
      </c>
      <c r="R649" s="357" t="str">
        <f>IF(ISBLANK(INDEX('Policy Characteristics'!L:L,MATCH($C649,'Policy Characteristics'!$C:$C,0))),"",INDEX('Policy Characteristics'!L:L,MATCH($C649,'Policy Characteristics'!$C:$C,0)))</f>
        <v>industry-elec-and-hydrogen.html</v>
      </c>
    </row>
    <row r="650" spans="1:18" x14ac:dyDescent="0.35">
      <c r="A650" s="357" t="str">
        <f>IF(ISBLANK(INDEX('Policy Characteristics'!A:A,MATCH($C650,'Policy Characteristics'!$C:$C,0))),"",INDEX('Policy Characteristics'!A:A,MATCH($C650,'Policy Characteristics'!$C:$C,0)))</f>
        <v>Industry</v>
      </c>
      <c r="B650" s="357" t="str">
        <f>IF(ISBLANK(INDEX('Policy Characteristics'!B:B,MATCH($C650,'Policy Characteristics'!$C:$C,0))),"",INDEX('Policy Characteristics'!B:B,MATCH($C650,'Policy Characteristics'!$C:$C,0)))</f>
        <v>Electrification + Hydrogen (Med &amp; High Temp)</v>
      </c>
      <c r="C650" s="361" t="str">
        <f t="shared" si="35"/>
        <v>Fraction of Med and High Temp Industrial Heat Shifted to Other Fuels</v>
      </c>
      <c r="D650" s="9" t="s">
        <v>3210</v>
      </c>
      <c r="E650" s="53" t="s">
        <v>2451</v>
      </c>
      <c r="F650" s="194" t="s">
        <v>3172</v>
      </c>
      <c r="G650" s="53" t="s">
        <v>3222</v>
      </c>
      <c r="H650" s="54">
        <v>1391</v>
      </c>
      <c r="I650" s="53" t="s">
        <v>45</v>
      </c>
      <c r="J650" s="359" t="str">
        <f>IF(ISBLANK(INDEX('Policy Characteristics'!D:D,MATCH($C650,'Policy Characteristics'!$C:$C,0))),"",INDEX('Policy Characteristics'!D:D,MATCH($C650,'Policy Characteristics'!$C:$C,0)))</f>
        <v>Electrification + Hydrogen</v>
      </c>
      <c r="K650" s="357" t="str">
        <f>IF(ISBLANK(INDEX('Policy Characteristics'!E:E,MATCH($C650,'Policy Characteristics'!$C:$C,0))),"",INDEX('Policy Characteristics'!E:E,MATCH($C650,'Policy Characteristics'!$C:$C,0)))</f>
        <v>indst med and high temp fuel type shifting</v>
      </c>
      <c r="L650" s="379">
        <f>IF(ISBLANK(INDEX('Policy Characteristics'!F:F,MATCH($C650,'Policy Characteristics'!$C:$C,0))),"",INDEX('Policy Characteristics'!F:F,MATCH($C650,'Policy Characteristics'!$C:$C,0)))</f>
        <v>0</v>
      </c>
      <c r="M650" s="379">
        <f>IF(ISBLANK(INDEX('Policy Characteristics'!G:G,MATCH($C650,'Policy Characteristics'!$C:$C,0))),"",INDEX('Policy Characteristics'!G:G,MATCH($C650,'Policy Characteristics'!$C:$C,0)))</f>
        <v>1</v>
      </c>
      <c r="N650" s="379">
        <f>IF(ISBLANK(INDEX('Policy Characteristics'!H:H,MATCH($C650,'Policy Characteristics'!$C:$C,0))),"",INDEX('Policy Characteristics'!H:H,MATCH($C650,'Policy Characteristics'!$C:$C,0)))</f>
        <v>0.01</v>
      </c>
      <c r="O650" s="357" t="str">
        <f>IF(ISBLANK(INDEX('Policy Characteristics'!I:I,MATCH($C650,'Policy Characteristics'!$C:$C,0))),"",INDEX('Policy Characteristics'!I:I,MATCH($C650,'Policy Characteristics'!$C:$C,0)))</f>
        <v>% of fuel shifted</v>
      </c>
      <c r="P650" s="357" t="str">
        <f>IF(ISBLANK(INDEX('Policy Characteristics'!J:J,MATCH($C650,'Policy Characteristics'!$C:$C,0))),"",INDEX('Policy Characteristics'!J:J,MATCH($C650,'Policy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0" s="357" t="str">
        <f>IF(ISBLANK(INDEX('Policy Characteristics'!K:K,MATCH($C650,'Policy Characteristics'!$C:$C,0))),"",INDEX('Policy Characteristics'!K:K,MATCH($C650,'Policy Characteristics'!$C:$C,0)))</f>
        <v>industry-ag-main.html#fuel-switching</v>
      </c>
      <c r="R650" s="357" t="str">
        <f>IF(ISBLANK(INDEX('Policy Characteristics'!L:L,MATCH($C650,'Policy Characteristics'!$C:$C,0))),"",INDEX('Policy Characteristics'!L:L,MATCH($C650,'Policy Characteristics'!$C:$C,0)))</f>
        <v>industry-elec-and-hydrogen.html</v>
      </c>
    </row>
    <row r="651" spans="1:18" x14ac:dyDescent="0.35">
      <c r="A651" s="357" t="str">
        <f>IF(ISBLANK(INDEX('Policy Characteristics'!A:A,MATCH($C651,'Policy Characteristics'!$C:$C,0))),"",INDEX('Policy Characteristics'!A:A,MATCH($C651,'Policy Characteristics'!$C:$C,0)))</f>
        <v>Industry</v>
      </c>
      <c r="B651" s="357" t="str">
        <f>IF(ISBLANK(INDEX('Policy Characteristics'!B:B,MATCH($C651,'Policy Characteristics'!$C:$C,0))),"",INDEX('Policy Characteristics'!B:B,MATCH($C651,'Policy Characteristics'!$C:$C,0)))</f>
        <v>Electrification + Hydrogen (Med &amp; High Temp)</v>
      </c>
      <c r="C651" s="361" t="str">
        <f t="shared" si="35"/>
        <v>Fraction of Med and High Temp Industrial Heat Shifted to Other Fuels</v>
      </c>
      <c r="D651" s="9" t="s">
        <v>3210</v>
      </c>
      <c r="E651" s="53" t="s">
        <v>2452</v>
      </c>
      <c r="F651" s="194" t="s">
        <v>3172</v>
      </c>
      <c r="G651" s="53" t="s">
        <v>3223</v>
      </c>
      <c r="H651" s="54">
        <v>1392</v>
      </c>
      <c r="I651" s="53" t="s">
        <v>45</v>
      </c>
      <c r="J651" s="359" t="str">
        <f>IF(ISBLANK(INDEX('Policy Characteristics'!D:D,MATCH($C651,'Policy Characteristics'!$C:$C,0))),"",INDEX('Policy Characteristics'!D:D,MATCH($C651,'Policy Characteristics'!$C:$C,0)))</f>
        <v>Electrification + Hydrogen</v>
      </c>
      <c r="K651" s="357" t="str">
        <f>IF(ISBLANK(INDEX('Policy Characteristics'!E:E,MATCH($C651,'Policy Characteristics'!$C:$C,0))),"",INDEX('Policy Characteristics'!E:E,MATCH($C651,'Policy Characteristics'!$C:$C,0)))</f>
        <v>indst med and high temp fuel type shifting</v>
      </c>
      <c r="L651" s="379">
        <f>IF(ISBLANK(INDEX('Policy Characteristics'!F:F,MATCH($C651,'Policy Characteristics'!$C:$C,0))),"",INDEX('Policy Characteristics'!F:F,MATCH($C651,'Policy Characteristics'!$C:$C,0)))</f>
        <v>0</v>
      </c>
      <c r="M651" s="379">
        <f>IF(ISBLANK(INDEX('Policy Characteristics'!G:G,MATCH($C651,'Policy Characteristics'!$C:$C,0))),"",INDEX('Policy Characteristics'!G:G,MATCH($C651,'Policy Characteristics'!$C:$C,0)))</f>
        <v>1</v>
      </c>
      <c r="N651" s="379">
        <f>IF(ISBLANK(INDEX('Policy Characteristics'!H:H,MATCH($C651,'Policy Characteristics'!$C:$C,0))),"",INDEX('Policy Characteristics'!H:H,MATCH($C651,'Policy Characteristics'!$C:$C,0)))</f>
        <v>0.01</v>
      </c>
      <c r="O651" s="357" t="str">
        <f>IF(ISBLANK(INDEX('Policy Characteristics'!I:I,MATCH($C651,'Policy Characteristics'!$C:$C,0))),"",INDEX('Policy Characteristics'!I:I,MATCH($C651,'Policy Characteristics'!$C:$C,0)))</f>
        <v>% of fuel shifted</v>
      </c>
      <c r="P651" s="357" t="str">
        <f>IF(ISBLANK(INDEX('Policy Characteristics'!J:J,MATCH($C651,'Policy Characteristics'!$C:$C,0))),"",INDEX('Policy Characteristics'!J:J,MATCH($C651,'Policy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1" s="357" t="str">
        <f>IF(ISBLANK(INDEX('Policy Characteristics'!K:K,MATCH($C651,'Policy Characteristics'!$C:$C,0))),"",INDEX('Policy Characteristics'!K:K,MATCH($C651,'Policy Characteristics'!$C:$C,0)))</f>
        <v>industry-ag-main.html#fuel-switching</v>
      </c>
      <c r="R651" s="357" t="str">
        <f>IF(ISBLANK(INDEX('Policy Characteristics'!L:L,MATCH($C651,'Policy Characteristics'!$C:$C,0))),"",INDEX('Policy Characteristics'!L:L,MATCH($C651,'Policy Characteristics'!$C:$C,0)))</f>
        <v>industry-elec-and-hydrogen.html</v>
      </c>
    </row>
    <row r="652" spans="1:18" x14ac:dyDescent="0.35">
      <c r="A652" s="357" t="str">
        <f>IF(ISBLANK(INDEX('Policy Characteristics'!A:A,MATCH($C652,'Policy Characteristics'!$C:$C,0))),"",INDEX('Policy Characteristics'!A:A,MATCH($C652,'Policy Characteristics'!$C:$C,0)))</f>
        <v>Industry</v>
      </c>
      <c r="B652" s="357" t="str">
        <f>IF(ISBLANK(INDEX('Policy Characteristics'!B:B,MATCH($C652,'Policy Characteristics'!$C:$C,0))),"",INDEX('Policy Characteristics'!B:B,MATCH($C652,'Policy Characteristics'!$C:$C,0)))</f>
        <v>Electrification + Hydrogen (Med &amp; High Temp)</v>
      </c>
      <c r="C652" s="361" t="str">
        <f t="shared" si="35"/>
        <v>Fraction of Med and High Temp Industrial Heat Shifted to Other Fuels</v>
      </c>
      <c r="D652" s="9" t="s">
        <v>3210</v>
      </c>
      <c r="E652" s="53" t="s">
        <v>2453</v>
      </c>
      <c r="F652" s="194" t="s">
        <v>3172</v>
      </c>
      <c r="G652" s="53" t="s">
        <v>3224</v>
      </c>
      <c r="H652" s="54">
        <v>1393</v>
      </c>
      <c r="I652" s="53" t="s">
        <v>45</v>
      </c>
      <c r="J652" s="359" t="str">
        <f>IF(ISBLANK(INDEX('Policy Characteristics'!D:D,MATCH($C652,'Policy Characteristics'!$C:$C,0))),"",INDEX('Policy Characteristics'!D:D,MATCH($C652,'Policy Characteristics'!$C:$C,0)))</f>
        <v>Electrification + Hydrogen</v>
      </c>
      <c r="K652" s="357" t="str">
        <f>IF(ISBLANK(INDEX('Policy Characteristics'!E:E,MATCH($C652,'Policy Characteristics'!$C:$C,0))),"",INDEX('Policy Characteristics'!E:E,MATCH($C652,'Policy Characteristics'!$C:$C,0)))</f>
        <v>indst med and high temp fuel type shifting</v>
      </c>
      <c r="L652" s="379">
        <f>IF(ISBLANK(INDEX('Policy Characteristics'!F:F,MATCH($C652,'Policy Characteristics'!$C:$C,0))),"",INDEX('Policy Characteristics'!F:F,MATCH($C652,'Policy Characteristics'!$C:$C,0)))</f>
        <v>0</v>
      </c>
      <c r="M652" s="379">
        <f>IF(ISBLANK(INDEX('Policy Characteristics'!G:G,MATCH($C652,'Policy Characteristics'!$C:$C,0))),"",INDEX('Policy Characteristics'!G:G,MATCH($C652,'Policy Characteristics'!$C:$C,0)))</f>
        <v>1</v>
      </c>
      <c r="N652" s="379">
        <f>IF(ISBLANK(INDEX('Policy Characteristics'!H:H,MATCH($C652,'Policy Characteristics'!$C:$C,0))),"",INDEX('Policy Characteristics'!H:H,MATCH($C652,'Policy Characteristics'!$C:$C,0)))</f>
        <v>0.01</v>
      </c>
      <c r="O652" s="357" t="str">
        <f>IF(ISBLANK(INDEX('Policy Characteristics'!I:I,MATCH($C652,'Policy Characteristics'!$C:$C,0))),"",INDEX('Policy Characteristics'!I:I,MATCH($C652,'Policy Characteristics'!$C:$C,0)))</f>
        <v>% of fuel shifted</v>
      </c>
      <c r="P652" s="357" t="str">
        <f>IF(ISBLANK(INDEX('Policy Characteristics'!J:J,MATCH($C652,'Policy Characteristics'!$C:$C,0))),"",INDEX('Policy Characteristics'!J:J,MATCH($C652,'Policy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2" s="357" t="str">
        <f>IF(ISBLANK(INDEX('Policy Characteristics'!K:K,MATCH($C652,'Policy Characteristics'!$C:$C,0))),"",INDEX('Policy Characteristics'!K:K,MATCH($C652,'Policy Characteristics'!$C:$C,0)))</f>
        <v>industry-ag-main.html#fuel-switching</v>
      </c>
      <c r="R652" s="357" t="str">
        <f>IF(ISBLANK(INDEX('Policy Characteristics'!L:L,MATCH($C652,'Policy Characteristics'!$C:$C,0))),"",INDEX('Policy Characteristics'!L:L,MATCH($C652,'Policy Characteristics'!$C:$C,0)))</f>
        <v>industry-elec-and-hydrogen.html</v>
      </c>
    </row>
    <row r="653" spans="1:18" x14ac:dyDescent="0.35">
      <c r="A653" s="357" t="str">
        <f>IF(ISBLANK(INDEX('Policy Characteristics'!A:A,MATCH($C653,'Policy Characteristics'!$C:$C,0))),"",INDEX('Policy Characteristics'!A:A,MATCH($C653,'Policy Characteristics'!$C:$C,0)))</f>
        <v>Industry</v>
      </c>
      <c r="B653" s="357" t="str">
        <f>IF(ISBLANK(INDEX('Policy Characteristics'!B:B,MATCH($C653,'Policy Characteristics'!$C:$C,0))),"",INDEX('Policy Characteristics'!B:B,MATCH($C653,'Policy Characteristics'!$C:$C,0)))</f>
        <v>Electrification + Hydrogen (Med &amp; High Temp)</v>
      </c>
      <c r="C653" s="361" t="str">
        <f t="shared" si="35"/>
        <v>Fraction of Med and High Temp Industrial Heat Shifted to Other Fuels</v>
      </c>
      <c r="D653" s="9" t="s">
        <v>3210</v>
      </c>
      <c r="E653" s="53" t="s">
        <v>2799</v>
      </c>
      <c r="F653" s="194" t="s">
        <v>3172</v>
      </c>
      <c r="G653" s="53" t="s">
        <v>3225</v>
      </c>
      <c r="H653" s="54">
        <v>1394</v>
      </c>
      <c r="I653" s="53" t="s">
        <v>45</v>
      </c>
      <c r="J653" s="359" t="str">
        <f>IF(ISBLANK(INDEX('Policy Characteristics'!D:D,MATCH($C653,'Policy Characteristics'!$C:$C,0))),"",INDEX('Policy Characteristics'!D:D,MATCH($C653,'Policy Characteristics'!$C:$C,0)))</f>
        <v>Electrification + Hydrogen</v>
      </c>
      <c r="K653" s="357" t="str">
        <f>IF(ISBLANK(INDEX('Policy Characteristics'!E:E,MATCH($C653,'Policy Characteristics'!$C:$C,0))),"",INDEX('Policy Characteristics'!E:E,MATCH($C653,'Policy Characteristics'!$C:$C,0)))</f>
        <v>indst med and high temp fuel type shifting</v>
      </c>
      <c r="L653" s="379">
        <f>IF(ISBLANK(INDEX('Policy Characteristics'!F:F,MATCH($C653,'Policy Characteristics'!$C:$C,0))),"",INDEX('Policy Characteristics'!F:F,MATCH($C653,'Policy Characteristics'!$C:$C,0)))</f>
        <v>0</v>
      </c>
      <c r="M653" s="379">
        <f>IF(ISBLANK(INDEX('Policy Characteristics'!G:G,MATCH($C653,'Policy Characteristics'!$C:$C,0))),"",INDEX('Policy Characteristics'!G:G,MATCH($C653,'Policy Characteristics'!$C:$C,0)))</f>
        <v>1</v>
      </c>
      <c r="N653" s="379">
        <f>IF(ISBLANK(INDEX('Policy Characteristics'!H:H,MATCH($C653,'Policy Characteristics'!$C:$C,0))),"",INDEX('Policy Characteristics'!H:H,MATCH($C653,'Policy Characteristics'!$C:$C,0)))</f>
        <v>0.01</v>
      </c>
      <c r="O653" s="357" t="str">
        <f>IF(ISBLANK(INDEX('Policy Characteristics'!I:I,MATCH($C653,'Policy Characteristics'!$C:$C,0))),"",INDEX('Policy Characteristics'!I:I,MATCH($C653,'Policy Characteristics'!$C:$C,0)))</f>
        <v>% of fuel shifted</v>
      </c>
      <c r="P653" s="357" t="str">
        <f>IF(ISBLANK(INDEX('Policy Characteristics'!J:J,MATCH($C653,'Policy Characteristics'!$C:$C,0))),"",INDEX('Policy Characteristics'!J:J,MATCH($C653,'Policy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3" s="357" t="str">
        <f>IF(ISBLANK(INDEX('Policy Characteristics'!K:K,MATCH($C653,'Policy Characteristics'!$C:$C,0))),"",INDEX('Policy Characteristics'!K:K,MATCH($C653,'Policy Characteristics'!$C:$C,0)))</f>
        <v>industry-ag-main.html#fuel-switching</v>
      </c>
      <c r="R653" s="357" t="str">
        <f>IF(ISBLANK(INDEX('Policy Characteristics'!L:L,MATCH($C653,'Policy Characteristics'!$C:$C,0))),"",INDEX('Policy Characteristics'!L:L,MATCH($C653,'Policy Characteristics'!$C:$C,0)))</f>
        <v>industry-elec-and-hydrogen.html</v>
      </c>
    </row>
    <row r="654" spans="1:18" x14ac:dyDescent="0.35">
      <c r="A654" s="357" t="str">
        <f>IF(ISBLANK(INDEX('Policy Characteristics'!A:A,MATCH($C654,'Policy Characteristics'!$C:$C,0))),"",INDEX('Policy Characteristics'!A:A,MATCH($C654,'Policy Characteristics'!$C:$C,0)))</f>
        <v>Industry</v>
      </c>
      <c r="B654" s="357" t="str">
        <f>IF(ISBLANK(INDEX('Policy Characteristics'!B:B,MATCH($C654,'Policy Characteristics'!$C:$C,0))),"",INDEX('Policy Characteristics'!B:B,MATCH($C654,'Policy Characteristics'!$C:$C,0)))</f>
        <v>Electrification + Hydrogen (Med &amp; High Temp)</v>
      </c>
      <c r="C654" s="361" t="str">
        <f t="shared" si="35"/>
        <v>Fraction of Med and High Temp Industrial Heat Shifted to Other Fuels</v>
      </c>
      <c r="D654" s="9" t="s">
        <v>3210</v>
      </c>
      <c r="E654" s="53" t="s">
        <v>2800</v>
      </c>
      <c r="F654" s="194" t="s">
        <v>3172</v>
      </c>
      <c r="G654" s="53" t="s">
        <v>3226</v>
      </c>
      <c r="H654" s="54">
        <v>1395</v>
      </c>
      <c r="I654" s="53" t="s">
        <v>45</v>
      </c>
      <c r="J654" s="359" t="str">
        <f>IF(ISBLANK(INDEX('Policy Characteristics'!D:D,MATCH($C654,'Policy Characteristics'!$C:$C,0))),"",INDEX('Policy Characteristics'!D:D,MATCH($C654,'Policy Characteristics'!$C:$C,0)))</f>
        <v>Electrification + Hydrogen</v>
      </c>
      <c r="K654" s="357" t="str">
        <f>IF(ISBLANK(INDEX('Policy Characteristics'!E:E,MATCH($C654,'Policy Characteristics'!$C:$C,0))),"",INDEX('Policy Characteristics'!E:E,MATCH($C654,'Policy Characteristics'!$C:$C,0)))</f>
        <v>indst med and high temp fuel type shifting</v>
      </c>
      <c r="L654" s="379">
        <f>IF(ISBLANK(INDEX('Policy Characteristics'!F:F,MATCH($C654,'Policy Characteristics'!$C:$C,0))),"",INDEX('Policy Characteristics'!F:F,MATCH($C654,'Policy Characteristics'!$C:$C,0)))</f>
        <v>0</v>
      </c>
      <c r="M654" s="379">
        <f>IF(ISBLANK(INDEX('Policy Characteristics'!G:G,MATCH($C654,'Policy Characteristics'!$C:$C,0))),"",INDEX('Policy Characteristics'!G:G,MATCH($C654,'Policy Characteristics'!$C:$C,0)))</f>
        <v>1</v>
      </c>
      <c r="N654" s="379">
        <f>IF(ISBLANK(INDEX('Policy Characteristics'!H:H,MATCH($C654,'Policy Characteristics'!$C:$C,0))),"",INDEX('Policy Characteristics'!H:H,MATCH($C654,'Policy Characteristics'!$C:$C,0)))</f>
        <v>0.01</v>
      </c>
      <c r="O654" s="357" t="str">
        <f>IF(ISBLANK(INDEX('Policy Characteristics'!I:I,MATCH($C654,'Policy Characteristics'!$C:$C,0))),"",INDEX('Policy Characteristics'!I:I,MATCH($C654,'Policy Characteristics'!$C:$C,0)))</f>
        <v>% of fuel shifted</v>
      </c>
      <c r="P654" s="357" t="str">
        <f>IF(ISBLANK(INDEX('Policy Characteristics'!J:J,MATCH($C654,'Policy Characteristics'!$C:$C,0))),"",INDEX('Policy Characteristics'!J:J,MATCH($C654,'Policy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4" s="357" t="str">
        <f>IF(ISBLANK(INDEX('Policy Characteristics'!K:K,MATCH($C654,'Policy Characteristics'!$C:$C,0))),"",INDEX('Policy Characteristics'!K:K,MATCH($C654,'Policy Characteristics'!$C:$C,0)))</f>
        <v>industry-ag-main.html#fuel-switching</v>
      </c>
      <c r="R654" s="357" t="str">
        <f>IF(ISBLANK(INDEX('Policy Characteristics'!L:L,MATCH($C654,'Policy Characteristics'!$C:$C,0))),"",INDEX('Policy Characteristics'!L:L,MATCH($C654,'Policy Characteristics'!$C:$C,0)))</f>
        <v>industry-elec-and-hydrogen.html</v>
      </c>
    </row>
    <row r="655" spans="1:18" x14ac:dyDescent="0.35">
      <c r="A655" s="357" t="str">
        <f>IF(ISBLANK(INDEX('Policy Characteristics'!A:A,MATCH($C655,'Policy Characteristics'!$C:$C,0))),"",INDEX('Policy Characteristics'!A:A,MATCH($C655,'Policy Characteristics'!$C:$C,0)))</f>
        <v>Industry</v>
      </c>
      <c r="B655" s="357" t="str">
        <f>IF(ISBLANK(INDEX('Policy Characteristics'!B:B,MATCH($C655,'Policy Characteristics'!$C:$C,0))),"",INDEX('Policy Characteristics'!B:B,MATCH($C655,'Policy Characteristics'!$C:$C,0)))</f>
        <v>Electrification + Hydrogen (Med &amp; High Temp)</v>
      </c>
      <c r="C655" s="361" t="str">
        <f t="shared" si="35"/>
        <v>Fraction of Med and High Temp Industrial Heat Shifted to Other Fuels</v>
      </c>
      <c r="D655" s="9" t="s">
        <v>3210</v>
      </c>
      <c r="E655" s="53" t="s">
        <v>2801</v>
      </c>
      <c r="F655" s="194" t="s">
        <v>3172</v>
      </c>
      <c r="G655" s="53" t="s">
        <v>3227</v>
      </c>
      <c r="H655" s="54">
        <v>1396</v>
      </c>
      <c r="I655" s="53" t="s">
        <v>45</v>
      </c>
      <c r="J655" s="359" t="str">
        <f>IF(ISBLANK(INDEX('Policy Characteristics'!D:D,MATCH($C655,'Policy Characteristics'!$C:$C,0))),"",INDEX('Policy Characteristics'!D:D,MATCH($C655,'Policy Characteristics'!$C:$C,0)))</f>
        <v>Electrification + Hydrogen</v>
      </c>
      <c r="K655" s="357" t="str">
        <f>IF(ISBLANK(INDEX('Policy Characteristics'!E:E,MATCH($C655,'Policy Characteristics'!$C:$C,0))),"",INDEX('Policy Characteristics'!E:E,MATCH($C655,'Policy Characteristics'!$C:$C,0)))</f>
        <v>indst med and high temp fuel type shifting</v>
      </c>
      <c r="L655" s="379">
        <f>IF(ISBLANK(INDEX('Policy Characteristics'!F:F,MATCH($C655,'Policy Characteristics'!$C:$C,0))),"",INDEX('Policy Characteristics'!F:F,MATCH($C655,'Policy Characteristics'!$C:$C,0)))</f>
        <v>0</v>
      </c>
      <c r="M655" s="379">
        <f>IF(ISBLANK(INDEX('Policy Characteristics'!G:G,MATCH($C655,'Policy Characteristics'!$C:$C,0))),"",INDEX('Policy Characteristics'!G:G,MATCH($C655,'Policy Characteristics'!$C:$C,0)))</f>
        <v>1</v>
      </c>
      <c r="N655" s="379">
        <f>IF(ISBLANK(INDEX('Policy Characteristics'!H:H,MATCH($C655,'Policy Characteristics'!$C:$C,0))),"",INDEX('Policy Characteristics'!H:H,MATCH($C655,'Policy Characteristics'!$C:$C,0)))</f>
        <v>0.01</v>
      </c>
      <c r="O655" s="357" t="str">
        <f>IF(ISBLANK(INDEX('Policy Characteristics'!I:I,MATCH($C655,'Policy Characteristics'!$C:$C,0))),"",INDEX('Policy Characteristics'!I:I,MATCH($C655,'Policy Characteristics'!$C:$C,0)))</f>
        <v>% of fuel shifted</v>
      </c>
      <c r="P655" s="357" t="str">
        <f>IF(ISBLANK(INDEX('Policy Characteristics'!J:J,MATCH($C655,'Policy Characteristics'!$C:$C,0))),"",INDEX('Policy Characteristics'!J:J,MATCH($C655,'Policy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5" s="357" t="str">
        <f>IF(ISBLANK(INDEX('Policy Characteristics'!K:K,MATCH($C655,'Policy Characteristics'!$C:$C,0))),"",INDEX('Policy Characteristics'!K:K,MATCH($C655,'Policy Characteristics'!$C:$C,0)))</f>
        <v>industry-ag-main.html#fuel-switching</v>
      </c>
      <c r="R655" s="357" t="str">
        <f>IF(ISBLANK(INDEX('Policy Characteristics'!L:L,MATCH($C655,'Policy Characteristics'!$C:$C,0))),"",INDEX('Policy Characteristics'!L:L,MATCH($C655,'Policy Characteristics'!$C:$C,0)))</f>
        <v>industry-elec-and-hydrogen.html</v>
      </c>
    </row>
    <row r="656" spans="1:18" x14ac:dyDescent="0.35">
      <c r="A656" s="357" t="str">
        <f>IF(ISBLANK(INDEX('Policy Characteristics'!A:A,MATCH($C656,'Policy Characteristics'!$C:$C,0))),"",INDEX('Policy Characteristics'!A:A,MATCH($C656,'Policy Characteristics'!$C:$C,0)))</f>
        <v>Industry</v>
      </c>
      <c r="B656" s="357" t="str">
        <f>IF(ISBLANK(INDEX('Policy Characteristics'!B:B,MATCH($C656,'Policy Characteristics'!$C:$C,0))),"",INDEX('Policy Characteristics'!B:B,MATCH($C656,'Policy Characteristics'!$C:$C,0)))</f>
        <v>Electrification + Hydrogen (Med &amp; High Temp)</v>
      </c>
      <c r="C656" s="361" t="str">
        <f t="shared" si="35"/>
        <v>Fraction of Med and High Temp Industrial Heat Shifted to Other Fuels</v>
      </c>
      <c r="D656" s="9" t="s">
        <v>3210</v>
      </c>
      <c r="E656" s="53" t="s">
        <v>2798</v>
      </c>
      <c r="F656" s="194" t="s">
        <v>3172</v>
      </c>
      <c r="G656" s="53" t="s">
        <v>3228</v>
      </c>
      <c r="H656" s="54">
        <v>1397</v>
      </c>
      <c r="I656" s="53" t="s">
        <v>44</v>
      </c>
      <c r="J656" s="359" t="str">
        <f>IF(ISBLANK(INDEX('Policy Characteristics'!D:D,MATCH($C656,'Policy Characteristics'!$C:$C,0))),"",INDEX('Policy Characteristics'!D:D,MATCH($C656,'Policy Characteristics'!$C:$C,0)))</f>
        <v>Electrification + Hydrogen</v>
      </c>
      <c r="K656" s="357" t="str">
        <f>IF(ISBLANK(INDEX('Policy Characteristics'!E:E,MATCH($C656,'Policy Characteristics'!$C:$C,0))),"",INDEX('Policy Characteristics'!E:E,MATCH($C656,'Policy Characteristics'!$C:$C,0)))</f>
        <v>indst med and high temp fuel type shifting</v>
      </c>
      <c r="L656" s="379">
        <f>IF(ISBLANK(INDEX('Policy Characteristics'!F:F,MATCH($C656,'Policy Characteristics'!$C:$C,0))),"",INDEX('Policy Characteristics'!F:F,MATCH($C656,'Policy Characteristics'!$C:$C,0)))</f>
        <v>0</v>
      </c>
      <c r="M656" s="379">
        <f>IF(ISBLANK(INDEX('Policy Characteristics'!G:G,MATCH($C656,'Policy Characteristics'!$C:$C,0))),"",INDEX('Policy Characteristics'!G:G,MATCH($C656,'Policy Characteristics'!$C:$C,0)))</f>
        <v>1</v>
      </c>
      <c r="N656" s="379">
        <f>IF(ISBLANK(INDEX('Policy Characteristics'!H:H,MATCH($C656,'Policy Characteristics'!$C:$C,0))),"",INDEX('Policy Characteristics'!H:H,MATCH($C656,'Policy Characteristics'!$C:$C,0)))</f>
        <v>0.01</v>
      </c>
      <c r="O656" s="357" t="str">
        <f>IF(ISBLANK(INDEX('Policy Characteristics'!I:I,MATCH($C656,'Policy Characteristics'!$C:$C,0))),"",INDEX('Policy Characteristics'!I:I,MATCH($C656,'Policy Characteristics'!$C:$C,0)))</f>
        <v>% of fuel shifted</v>
      </c>
      <c r="P656" s="357" t="str">
        <f>IF(ISBLANK(INDEX('Policy Characteristics'!J:J,MATCH($C656,'Policy Characteristics'!$C:$C,0))),"",INDEX('Policy Characteristics'!J:J,MATCH($C656,'Policy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6" s="357" t="str">
        <f>IF(ISBLANK(INDEX('Policy Characteristics'!K:K,MATCH($C656,'Policy Characteristics'!$C:$C,0))),"",INDEX('Policy Characteristics'!K:K,MATCH($C656,'Policy Characteristics'!$C:$C,0)))</f>
        <v>industry-ag-main.html#fuel-switching</v>
      </c>
      <c r="R656" s="357" t="str">
        <f>IF(ISBLANK(INDEX('Policy Characteristics'!L:L,MATCH($C656,'Policy Characteristics'!$C:$C,0))),"",INDEX('Policy Characteristics'!L:L,MATCH($C656,'Policy Characteristics'!$C:$C,0)))</f>
        <v>industry-elec-and-hydrogen.html</v>
      </c>
    </row>
    <row r="657" spans="1:18" x14ac:dyDescent="0.35">
      <c r="A657" s="357" t="str">
        <f>IF(ISBLANK(INDEX('Policy Characteristics'!A:A,MATCH($C657,'Policy Characteristics'!$C:$C,0))),"",INDEX('Policy Characteristics'!A:A,MATCH($C657,'Policy Characteristics'!$C:$C,0)))</f>
        <v>Industry</v>
      </c>
      <c r="B657" s="357" t="str">
        <f>IF(ISBLANK(INDEX('Policy Characteristics'!B:B,MATCH($C657,'Policy Characteristics'!$C:$C,0))),"",INDEX('Policy Characteristics'!B:B,MATCH($C657,'Policy Characteristics'!$C:$C,0)))</f>
        <v>Electrification + Hydrogen (Med &amp; High Temp)</v>
      </c>
      <c r="C657" s="361" t="str">
        <f t="shared" si="35"/>
        <v>Fraction of Med and High Temp Industrial Heat Shifted to Other Fuels</v>
      </c>
      <c r="D657" s="9" t="s">
        <v>3211</v>
      </c>
      <c r="E657" s="53" t="s">
        <v>2448</v>
      </c>
      <c r="F657" s="194" t="s">
        <v>3173</v>
      </c>
      <c r="G657" s="53" t="s">
        <v>3219</v>
      </c>
      <c r="H657" s="54">
        <v>1398</v>
      </c>
      <c r="I657" s="53" t="s">
        <v>44</v>
      </c>
      <c r="J657" s="359" t="str">
        <f>IF(ISBLANK(INDEX('Policy Characteristics'!D:D,MATCH($C657,'Policy Characteristics'!$C:$C,0))),"",INDEX('Policy Characteristics'!D:D,MATCH($C657,'Policy Characteristics'!$C:$C,0)))</f>
        <v>Electrification + Hydrogen</v>
      </c>
      <c r="K657" s="357" t="str">
        <f>IF(ISBLANK(INDEX('Policy Characteristics'!E:E,MATCH($C657,'Policy Characteristics'!$C:$C,0))),"",INDEX('Policy Characteristics'!E:E,MATCH($C657,'Policy Characteristics'!$C:$C,0)))</f>
        <v>indst med and high temp fuel type shifting</v>
      </c>
      <c r="L657" s="379">
        <f>IF(ISBLANK(INDEX('Policy Characteristics'!F:F,MATCH($C657,'Policy Characteristics'!$C:$C,0))),"",INDEX('Policy Characteristics'!F:F,MATCH($C657,'Policy Characteristics'!$C:$C,0)))</f>
        <v>0</v>
      </c>
      <c r="M657" s="379">
        <f>IF(ISBLANK(INDEX('Policy Characteristics'!G:G,MATCH($C657,'Policy Characteristics'!$C:$C,0))),"",INDEX('Policy Characteristics'!G:G,MATCH($C657,'Policy Characteristics'!$C:$C,0)))</f>
        <v>1</v>
      </c>
      <c r="N657" s="379">
        <f>IF(ISBLANK(INDEX('Policy Characteristics'!H:H,MATCH($C657,'Policy Characteristics'!$C:$C,0))),"",INDEX('Policy Characteristics'!H:H,MATCH($C657,'Policy Characteristics'!$C:$C,0)))</f>
        <v>0.01</v>
      </c>
      <c r="O657" s="357" t="str">
        <f>IF(ISBLANK(INDEX('Policy Characteristics'!I:I,MATCH($C657,'Policy Characteristics'!$C:$C,0))),"",INDEX('Policy Characteristics'!I:I,MATCH($C657,'Policy Characteristics'!$C:$C,0)))</f>
        <v>% of fuel shifted</v>
      </c>
      <c r="P657" s="357" t="str">
        <f>IF(ISBLANK(INDEX('Policy Characteristics'!J:J,MATCH($C657,'Policy Characteristics'!$C:$C,0))),"",INDEX('Policy Characteristics'!J:J,MATCH($C657,'Policy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7" s="357" t="str">
        <f>IF(ISBLANK(INDEX('Policy Characteristics'!K:K,MATCH($C657,'Policy Characteristics'!$C:$C,0))),"",INDEX('Policy Characteristics'!K:K,MATCH($C657,'Policy Characteristics'!$C:$C,0)))</f>
        <v>industry-ag-main.html#fuel-switching</v>
      </c>
      <c r="R657" s="357" t="str">
        <f>IF(ISBLANK(INDEX('Policy Characteristics'!L:L,MATCH($C657,'Policy Characteristics'!$C:$C,0))),"",INDEX('Policy Characteristics'!L:L,MATCH($C657,'Policy Characteristics'!$C:$C,0)))</f>
        <v>industry-elec-and-hydrogen.html</v>
      </c>
    </row>
    <row r="658" spans="1:18" x14ac:dyDescent="0.35">
      <c r="A658" s="357" t="str">
        <f>IF(ISBLANK(INDEX('Policy Characteristics'!A:A,MATCH($C658,'Policy Characteristics'!$C:$C,0))),"",INDEX('Policy Characteristics'!A:A,MATCH($C658,'Policy Characteristics'!$C:$C,0)))</f>
        <v>Industry</v>
      </c>
      <c r="B658" s="357" t="str">
        <f>IF(ISBLANK(INDEX('Policy Characteristics'!B:B,MATCH($C658,'Policy Characteristics'!$C:$C,0))),"",INDEX('Policy Characteristics'!B:B,MATCH($C658,'Policy Characteristics'!$C:$C,0)))</f>
        <v>Electrification + Hydrogen (Med &amp; High Temp)</v>
      </c>
      <c r="C658" s="361" t="str">
        <f t="shared" si="35"/>
        <v>Fraction of Med and High Temp Industrial Heat Shifted to Other Fuels</v>
      </c>
      <c r="D658" s="9" t="s">
        <v>3211</v>
      </c>
      <c r="E658" s="53" t="s">
        <v>2449</v>
      </c>
      <c r="F658" s="194" t="s">
        <v>3173</v>
      </c>
      <c r="G658" s="53" t="s">
        <v>3220</v>
      </c>
      <c r="H658" s="54">
        <v>1399</v>
      </c>
      <c r="I658" s="53" t="s">
        <v>45</v>
      </c>
      <c r="J658" s="359" t="str">
        <f>IF(ISBLANK(INDEX('Policy Characteristics'!D:D,MATCH($C658,'Policy Characteristics'!$C:$C,0))),"",INDEX('Policy Characteristics'!D:D,MATCH($C658,'Policy Characteristics'!$C:$C,0)))</f>
        <v>Electrification + Hydrogen</v>
      </c>
      <c r="K658" s="357" t="str">
        <f>IF(ISBLANK(INDEX('Policy Characteristics'!E:E,MATCH($C658,'Policy Characteristics'!$C:$C,0))),"",INDEX('Policy Characteristics'!E:E,MATCH($C658,'Policy Characteristics'!$C:$C,0)))</f>
        <v>indst med and high temp fuel type shifting</v>
      </c>
      <c r="L658" s="379">
        <f>IF(ISBLANK(INDEX('Policy Characteristics'!F:F,MATCH($C658,'Policy Characteristics'!$C:$C,0))),"",INDEX('Policy Characteristics'!F:F,MATCH($C658,'Policy Characteristics'!$C:$C,0)))</f>
        <v>0</v>
      </c>
      <c r="M658" s="379">
        <f>IF(ISBLANK(INDEX('Policy Characteristics'!G:G,MATCH($C658,'Policy Characteristics'!$C:$C,0))),"",INDEX('Policy Characteristics'!G:G,MATCH($C658,'Policy Characteristics'!$C:$C,0)))</f>
        <v>1</v>
      </c>
      <c r="N658" s="379">
        <f>IF(ISBLANK(INDEX('Policy Characteristics'!H:H,MATCH($C658,'Policy Characteristics'!$C:$C,0))),"",INDEX('Policy Characteristics'!H:H,MATCH($C658,'Policy Characteristics'!$C:$C,0)))</f>
        <v>0.01</v>
      </c>
      <c r="O658" s="357" t="str">
        <f>IF(ISBLANK(INDEX('Policy Characteristics'!I:I,MATCH($C658,'Policy Characteristics'!$C:$C,0))),"",INDEX('Policy Characteristics'!I:I,MATCH($C658,'Policy Characteristics'!$C:$C,0)))</f>
        <v>% of fuel shifted</v>
      </c>
      <c r="P658" s="357" t="str">
        <f>IF(ISBLANK(INDEX('Policy Characteristics'!J:J,MATCH($C658,'Policy Characteristics'!$C:$C,0))),"",INDEX('Policy Characteristics'!J:J,MATCH($C658,'Policy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8" s="357" t="str">
        <f>IF(ISBLANK(INDEX('Policy Characteristics'!K:K,MATCH($C658,'Policy Characteristics'!$C:$C,0))),"",INDEX('Policy Characteristics'!K:K,MATCH($C658,'Policy Characteristics'!$C:$C,0)))</f>
        <v>industry-ag-main.html#fuel-switching</v>
      </c>
      <c r="R658" s="357" t="str">
        <f>IF(ISBLANK(INDEX('Policy Characteristics'!L:L,MATCH($C658,'Policy Characteristics'!$C:$C,0))),"",INDEX('Policy Characteristics'!L:L,MATCH($C658,'Policy Characteristics'!$C:$C,0)))</f>
        <v>industry-elec-and-hydrogen.html</v>
      </c>
    </row>
    <row r="659" spans="1:18" x14ac:dyDescent="0.35">
      <c r="A659" s="357" t="str">
        <f>IF(ISBLANK(INDEX('Policy Characteristics'!A:A,MATCH($C659,'Policy Characteristics'!$C:$C,0))),"",INDEX('Policy Characteristics'!A:A,MATCH($C659,'Policy Characteristics'!$C:$C,0)))</f>
        <v>Industry</v>
      </c>
      <c r="B659" s="357" t="str">
        <f>IF(ISBLANK(INDEX('Policy Characteristics'!B:B,MATCH($C659,'Policy Characteristics'!$C:$C,0))),"",INDEX('Policy Characteristics'!B:B,MATCH($C659,'Policy Characteristics'!$C:$C,0)))</f>
        <v>Electrification + Hydrogen (Med &amp; High Temp)</v>
      </c>
      <c r="C659" s="361" t="str">
        <f t="shared" si="35"/>
        <v>Fraction of Med and High Temp Industrial Heat Shifted to Other Fuels</v>
      </c>
      <c r="D659" s="9" t="s">
        <v>3211</v>
      </c>
      <c r="E659" s="53" t="s">
        <v>2450</v>
      </c>
      <c r="F659" s="194" t="s">
        <v>3173</v>
      </c>
      <c r="G659" s="53" t="s">
        <v>3221</v>
      </c>
      <c r="H659" s="54">
        <v>1400</v>
      </c>
      <c r="I659" s="53" t="s">
        <v>45</v>
      </c>
      <c r="J659" s="359" t="str">
        <f>IF(ISBLANK(INDEX('Policy Characteristics'!D:D,MATCH($C659,'Policy Characteristics'!$C:$C,0))),"",INDEX('Policy Characteristics'!D:D,MATCH($C659,'Policy Characteristics'!$C:$C,0)))</f>
        <v>Electrification + Hydrogen</v>
      </c>
      <c r="K659" s="357" t="str">
        <f>IF(ISBLANK(INDEX('Policy Characteristics'!E:E,MATCH($C659,'Policy Characteristics'!$C:$C,0))),"",INDEX('Policy Characteristics'!E:E,MATCH($C659,'Policy Characteristics'!$C:$C,0)))</f>
        <v>indst med and high temp fuel type shifting</v>
      </c>
      <c r="L659" s="379">
        <f>IF(ISBLANK(INDEX('Policy Characteristics'!F:F,MATCH($C659,'Policy Characteristics'!$C:$C,0))),"",INDEX('Policy Characteristics'!F:F,MATCH($C659,'Policy Characteristics'!$C:$C,0)))</f>
        <v>0</v>
      </c>
      <c r="M659" s="379">
        <f>IF(ISBLANK(INDEX('Policy Characteristics'!G:G,MATCH($C659,'Policy Characteristics'!$C:$C,0))),"",INDEX('Policy Characteristics'!G:G,MATCH($C659,'Policy Characteristics'!$C:$C,0)))</f>
        <v>1</v>
      </c>
      <c r="N659" s="379">
        <f>IF(ISBLANK(INDEX('Policy Characteristics'!H:H,MATCH($C659,'Policy Characteristics'!$C:$C,0))),"",INDEX('Policy Characteristics'!H:H,MATCH($C659,'Policy Characteristics'!$C:$C,0)))</f>
        <v>0.01</v>
      </c>
      <c r="O659" s="357" t="str">
        <f>IF(ISBLANK(INDEX('Policy Characteristics'!I:I,MATCH($C659,'Policy Characteristics'!$C:$C,0))),"",INDEX('Policy Characteristics'!I:I,MATCH($C659,'Policy Characteristics'!$C:$C,0)))</f>
        <v>% of fuel shifted</v>
      </c>
      <c r="P659" s="357" t="str">
        <f>IF(ISBLANK(INDEX('Policy Characteristics'!J:J,MATCH($C659,'Policy Characteristics'!$C:$C,0))),"",INDEX('Policy Characteristics'!J:J,MATCH($C659,'Policy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9" s="357" t="str">
        <f>IF(ISBLANK(INDEX('Policy Characteristics'!K:K,MATCH($C659,'Policy Characteristics'!$C:$C,0))),"",INDEX('Policy Characteristics'!K:K,MATCH($C659,'Policy Characteristics'!$C:$C,0)))</f>
        <v>industry-ag-main.html#fuel-switching</v>
      </c>
      <c r="R659" s="357" t="str">
        <f>IF(ISBLANK(INDEX('Policy Characteristics'!L:L,MATCH($C659,'Policy Characteristics'!$C:$C,0))),"",INDEX('Policy Characteristics'!L:L,MATCH($C659,'Policy Characteristics'!$C:$C,0)))</f>
        <v>industry-elec-and-hydrogen.html</v>
      </c>
    </row>
    <row r="660" spans="1:18" x14ac:dyDescent="0.35">
      <c r="A660" s="357" t="str">
        <f>IF(ISBLANK(INDEX('Policy Characteristics'!A:A,MATCH($C660,'Policy Characteristics'!$C:$C,0))),"",INDEX('Policy Characteristics'!A:A,MATCH($C660,'Policy Characteristics'!$C:$C,0)))</f>
        <v>Industry</v>
      </c>
      <c r="B660" s="357" t="str">
        <f>IF(ISBLANK(INDEX('Policy Characteristics'!B:B,MATCH($C660,'Policy Characteristics'!$C:$C,0))),"",INDEX('Policy Characteristics'!B:B,MATCH($C660,'Policy Characteristics'!$C:$C,0)))</f>
        <v>Electrification + Hydrogen (Med &amp; High Temp)</v>
      </c>
      <c r="C660" s="361" t="str">
        <f t="shared" si="35"/>
        <v>Fraction of Med and High Temp Industrial Heat Shifted to Other Fuels</v>
      </c>
      <c r="D660" s="9" t="s">
        <v>3211</v>
      </c>
      <c r="E660" s="53" t="s">
        <v>2451</v>
      </c>
      <c r="F660" s="194" t="s">
        <v>3173</v>
      </c>
      <c r="G660" s="53" t="s">
        <v>3222</v>
      </c>
      <c r="H660" s="54">
        <v>1401</v>
      </c>
      <c r="I660" s="53" t="s">
        <v>45</v>
      </c>
      <c r="J660" s="359" t="str">
        <f>IF(ISBLANK(INDEX('Policy Characteristics'!D:D,MATCH($C660,'Policy Characteristics'!$C:$C,0))),"",INDEX('Policy Characteristics'!D:D,MATCH($C660,'Policy Characteristics'!$C:$C,0)))</f>
        <v>Electrification + Hydrogen</v>
      </c>
      <c r="K660" s="357" t="str">
        <f>IF(ISBLANK(INDEX('Policy Characteristics'!E:E,MATCH($C660,'Policy Characteristics'!$C:$C,0))),"",INDEX('Policy Characteristics'!E:E,MATCH($C660,'Policy Characteristics'!$C:$C,0)))</f>
        <v>indst med and high temp fuel type shifting</v>
      </c>
      <c r="L660" s="379">
        <f>IF(ISBLANK(INDEX('Policy Characteristics'!F:F,MATCH($C660,'Policy Characteristics'!$C:$C,0))),"",INDEX('Policy Characteristics'!F:F,MATCH($C660,'Policy Characteristics'!$C:$C,0)))</f>
        <v>0</v>
      </c>
      <c r="M660" s="379">
        <f>IF(ISBLANK(INDEX('Policy Characteristics'!G:G,MATCH($C660,'Policy Characteristics'!$C:$C,0))),"",INDEX('Policy Characteristics'!G:G,MATCH($C660,'Policy Characteristics'!$C:$C,0)))</f>
        <v>1</v>
      </c>
      <c r="N660" s="379">
        <f>IF(ISBLANK(INDEX('Policy Characteristics'!H:H,MATCH($C660,'Policy Characteristics'!$C:$C,0))),"",INDEX('Policy Characteristics'!H:H,MATCH($C660,'Policy Characteristics'!$C:$C,0)))</f>
        <v>0.01</v>
      </c>
      <c r="O660" s="357" t="str">
        <f>IF(ISBLANK(INDEX('Policy Characteristics'!I:I,MATCH($C660,'Policy Characteristics'!$C:$C,0))),"",INDEX('Policy Characteristics'!I:I,MATCH($C660,'Policy Characteristics'!$C:$C,0)))</f>
        <v>% of fuel shifted</v>
      </c>
      <c r="P660" s="357" t="str">
        <f>IF(ISBLANK(INDEX('Policy Characteristics'!J:J,MATCH($C660,'Policy Characteristics'!$C:$C,0))),"",INDEX('Policy Characteristics'!J:J,MATCH($C660,'Policy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0" s="357" t="str">
        <f>IF(ISBLANK(INDEX('Policy Characteristics'!K:K,MATCH($C660,'Policy Characteristics'!$C:$C,0))),"",INDEX('Policy Characteristics'!K:K,MATCH($C660,'Policy Characteristics'!$C:$C,0)))</f>
        <v>industry-ag-main.html#fuel-switching</v>
      </c>
      <c r="R660" s="357" t="str">
        <f>IF(ISBLANK(INDEX('Policy Characteristics'!L:L,MATCH($C660,'Policy Characteristics'!$C:$C,0))),"",INDEX('Policy Characteristics'!L:L,MATCH($C660,'Policy Characteristics'!$C:$C,0)))</f>
        <v>industry-elec-and-hydrogen.html</v>
      </c>
    </row>
    <row r="661" spans="1:18" x14ac:dyDescent="0.35">
      <c r="A661" s="357" t="str">
        <f>IF(ISBLANK(INDEX('Policy Characteristics'!A:A,MATCH($C661,'Policy Characteristics'!$C:$C,0))),"",INDEX('Policy Characteristics'!A:A,MATCH($C661,'Policy Characteristics'!$C:$C,0)))</f>
        <v>Industry</v>
      </c>
      <c r="B661" s="357" t="str">
        <f>IF(ISBLANK(INDEX('Policy Characteristics'!B:B,MATCH($C661,'Policy Characteristics'!$C:$C,0))),"",INDEX('Policy Characteristics'!B:B,MATCH($C661,'Policy Characteristics'!$C:$C,0)))</f>
        <v>Electrification + Hydrogen (Med &amp; High Temp)</v>
      </c>
      <c r="C661" s="361" t="str">
        <f t="shared" si="35"/>
        <v>Fraction of Med and High Temp Industrial Heat Shifted to Other Fuels</v>
      </c>
      <c r="D661" s="9" t="s">
        <v>3211</v>
      </c>
      <c r="E661" s="53" t="s">
        <v>2452</v>
      </c>
      <c r="F661" s="194" t="s">
        <v>3173</v>
      </c>
      <c r="G661" s="53" t="s">
        <v>3223</v>
      </c>
      <c r="H661" s="54">
        <v>1402</v>
      </c>
      <c r="I661" s="53" t="s">
        <v>45</v>
      </c>
      <c r="J661" s="359" t="str">
        <f>IF(ISBLANK(INDEX('Policy Characteristics'!D:D,MATCH($C661,'Policy Characteristics'!$C:$C,0))),"",INDEX('Policy Characteristics'!D:D,MATCH($C661,'Policy Characteristics'!$C:$C,0)))</f>
        <v>Electrification + Hydrogen</v>
      </c>
      <c r="K661" s="357" t="str">
        <f>IF(ISBLANK(INDEX('Policy Characteristics'!E:E,MATCH($C661,'Policy Characteristics'!$C:$C,0))),"",INDEX('Policy Characteristics'!E:E,MATCH($C661,'Policy Characteristics'!$C:$C,0)))</f>
        <v>indst med and high temp fuel type shifting</v>
      </c>
      <c r="L661" s="379">
        <f>IF(ISBLANK(INDEX('Policy Characteristics'!F:F,MATCH($C661,'Policy Characteristics'!$C:$C,0))),"",INDEX('Policy Characteristics'!F:F,MATCH($C661,'Policy Characteristics'!$C:$C,0)))</f>
        <v>0</v>
      </c>
      <c r="M661" s="379">
        <f>IF(ISBLANK(INDEX('Policy Characteristics'!G:G,MATCH($C661,'Policy Characteristics'!$C:$C,0))),"",INDEX('Policy Characteristics'!G:G,MATCH($C661,'Policy Characteristics'!$C:$C,0)))</f>
        <v>1</v>
      </c>
      <c r="N661" s="379">
        <f>IF(ISBLANK(INDEX('Policy Characteristics'!H:H,MATCH($C661,'Policy Characteristics'!$C:$C,0))),"",INDEX('Policy Characteristics'!H:H,MATCH($C661,'Policy Characteristics'!$C:$C,0)))</f>
        <v>0.01</v>
      </c>
      <c r="O661" s="357" t="str">
        <f>IF(ISBLANK(INDEX('Policy Characteristics'!I:I,MATCH($C661,'Policy Characteristics'!$C:$C,0))),"",INDEX('Policy Characteristics'!I:I,MATCH($C661,'Policy Characteristics'!$C:$C,0)))</f>
        <v>% of fuel shifted</v>
      </c>
      <c r="P661" s="357" t="str">
        <f>IF(ISBLANK(INDEX('Policy Characteristics'!J:J,MATCH($C661,'Policy Characteristics'!$C:$C,0))),"",INDEX('Policy Characteristics'!J:J,MATCH($C661,'Policy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1" s="357" t="str">
        <f>IF(ISBLANK(INDEX('Policy Characteristics'!K:K,MATCH($C661,'Policy Characteristics'!$C:$C,0))),"",INDEX('Policy Characteristics'!K:K,MATCH($C661,'Policy Characteristics'!$C:$C,0)))</f>
        <v>industry-ag-main.html#fuel-switching</v>
      </c>
      <c r="R661" s="357" t="str">
        <f>IF(ISBLANK(INDEX('Policy Characteristics'!L:L,MATCH($C661,'Policy Characteristics'!$C:$C,0))),"",INDEX('Policy Characteristics'!L:L,MATCH($C661,'Policy Characteristics'!$C:$C,0)))</f>
        <v>industry-elec-and-hydrogen.html</v>
      </c>
    </row>
    <row r="662" spans="1:18" x14ac:dyDescent="0.35">
      <c r="A662" s="357" t="str">
        <f>IF(ISBLANK(INDEX('Policy Characteristics'!A:A,MATCH($C662,'Policy Characteristics'!$C:$C,0))),"",INDEX('Policy Characteristics'!A:A,MATCH($C662,'Policy Characteristics'!$C:$C,0)))</f>
        <v>Industry</v>
      </c>
      <c r="B662" s="357" t="str">
        <f>IF(ISBLANK(INDEX('Policy Characteristics'!B:B,MATCH($C662,'Policy Characteristics'!$C:$C,0))),"",INDEX('Policy Characteristics'!B:B,MATCH($C662,'Policy Characteristics'!$C:$C,0)))</f>
        <v>Electrification + Hydrogen (Med &amp; High Temp)</v>
      </c>
      <c r="C662" s="361" t="str">
        <f t="shared" si="35"/>
        <v>Fraction of Med and High Temp Industrial Heat Shifted to Other Fuels</v>
      </c>
      <c r="D662" s="9" t="s">
        <v>3211</v>
      </c>
      <c r="E662" s="53" t="s">
        <v>2453</v>
      </c>
      <c r="F662" s="194" t="s">
        <v>3173</v>
      </c>
      <c r="G662" s="53" t="s">
        <v>3224</v>
      </c>
      <c r="H662" s="54">
        <v>1403</v>
      </c>
      <c r="I662" s="53" t="s">
        <v>45</v>
      </c>
      <c r="J662" s="359" t="str">
        <f>IF(ISBLANK(INDEX('Policy Characteristics'!D:D,MATCH($C662,'Policy Characteristics'!$C:$C,0))),"",INDEX('Policy Characteristics'!D:D,MATCH($C662,'Policy Characteristics'!$C:$C,0)))</f>
        <v>Electrification + Hydrogen</v>
      </c>
      <c r="K662" s="357" t="str">
        <f>IF(ISBLANK(INDEX('Policy Characteristics'!E:E,MATCH($C662,'Policy Characteristics'!$C:$C,0))),"",INDEX('Policy Characteristics'!E:E,MATCH($C662,'Policy Characteristics'!$C:$C,0)))</f>
        <v>indst med and high temp fuel type shifting</v>
      </c>
      <c r="L662" s="379">
        <f>IF(ISBLANK(INDEX('Policy Characteristics'!F:F,MATCH($C662,'Policy Characteristics'!$C:$C,0))),"",INDEX('Policy Characteristics'!F:F,MATCH($C662,'Policy Characteristics'!$C:$C,0)))</f>
        <v>0</v>
      </c>
      <c r="M662" s="379">
        <f>IF(ISBLANK(INDEX('Policy Characteristics'!G:G,MATCH($C662,'Policy Characteristics'!$C:$C,0))),"",INDEX('Policy Characteristics'!G:G,MATCH($C662,'Policy Characteristics'!$C:$C,0)))</f>
        <v>1</v>
      </c>
      <c r="N662" s="379">
        <f>IF(ISBLANK(INDEX('Policy Characteristics'!H:H,MATCH($C662,'Policy Characteristics'!$C:$C,0))),"",INDEX('Policy Characteristics'!H:H,MATCH($C662,'Policy Characteristics'!$C:$C,0)))</f>
        <v>0.01</v>
      </c>
      <c r="O662" s="357" t="str">
        <f>IF(ISBLANK(INDEX('Policy Characteristics'!I:I,MATCH($C662,'Policy Characteristics'!$C:$C,0))),"",INDEX('Policy Characteristics'!I:I,MATCH($C662,'Policy Characteristics'!$C:$C,0)))</f>
        <v>% of fuel shifted</v>
      </c>
      <c r="P662" s="357" t="str">
        <f>IF(ISBLANK(INDEX('Policy Characteristics'!J:J,MATCH($C662,'Policy Characteristics'!$C:$C,0))),"",INDEX('Policy Characteristics'!J:J,MATCH($C662,'Policy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2" s="357" t="str">
        <f>IF(ISBLANK(INDEX('Policy Characteristics'!K:K,MATCH($C662,'Policy Characteristics'!$C:$C,0))),"",INDEX('Policy Characteristics'!K:K,MATCH($C662,'Policy Characteristics'!$C:$C,0)))</f>
        <v>industry-ag-main.html#fuel-switching</v>
      </c>
      <c r="R662" s="357" t="str">
        <f>IF(ISBLANK(INDEX('Policy Characteristics'!L:L,MATCH($C662,'Policy Characteristics'!$C:$C,0))),"",INDEX('Policy Characteristics'!L:L,MATCH($C662,'Policy Characteristics'!$C:$C,0)))</f>
        <v>industry-elec-and-hydrogen.html</v>
      </c>
    </row>
    <row r="663" spans="1:18" x14ac:dyDescent="0.35">
      <c r="A663" s="357" t="str">
        <f>IF(ISBLANK(INDEX('Policy Characteristics'!A:A,MATCH($C663,'Policy Characteristics'!$C:$C,0))),"",INDEX('Policy Characteristics'!A:A,MATCH($C663,'Policy Characteristics'!$C:$C,0)))</f>
        <v>Industry</v>
      </c>
      <c r="B663" s="357" t="str">
        <f>IF(ISBLANK(INDEX('Policy Characteristics'!B:B,MATCH($C663,'Policy Characteristics'!$C:$C,0))),"",INDEX('Policy Characteristics'!B:B,MATCH($C663,'Policy Characteristics'!$C:$C,0)))</f>
        <v>Electrification + Hydrogen (Med &amp; High Temp)</v>
      </c>
      <c r="C663" s="361" t="str">
        <f t="shared" si="35"/>
        <v>Fraction of Med and High Temp Industrial Heat Shifted to Other Fuels</v>
      </c>
      <c r="D663" s="9" t="s">
        <v>3211</v>
      </c>
      <c r="E663" s="53" t="s">
        <v>2799</v>
      </c>
      <c r="F663" s="194" t="s">
        <v>3173</v>
      </c>
      <c r="G663" s="53" t="s">
        <v>3225</v>
      </c>
      <c r="H663" s="54">
        <v>1404</v>
      </c>
      <c r="I663" s="53" t="s">
        <v>45</v>
      </c>
      <c r="J663" s="359" t="str">
        <f>IF(ISBLANK(INDEX('Policy Characteristics'!D:D,MATCH($C663,'Policy Characteristics'!$C:$C,0))),"",INDEX('Policy Characteristics'!D:D,MATCH($C663,'Policy Characteristics'!$C:$C,0)))</f>
        <v>Electrification + Hydrogen</v>
      </c>
      <c r="K663" s="357" t="str">
        <f>IF(ISBLANK(INDEX('Policy Characteristics'!E:E,MATCH($C663,'Policy Characteristics'!$C:$C,0))),"",INDEX('Policy Characteristics'!E:E,MATCH($C663,'Policy Characteristics'!$C:$C,0)))</f>
        <v>indst med and high temp fuel type shifting</v>
      </c>
      <c r="L663" s="379">
        <f>IF(ISBLANK(INDEX('Policy Characteristics'!F:F,MATCH($C663,'Policy Characteristics'!$C:$C,0))),"",INDEX('Policy Characteristics'!F:F,MATCH($C663,'Policy Characteristics'!$C:$C,0)))</f>
        <v>0</v>
      </c>
      <c r="M663" s="379">
        <f>IF(ISBLANK(INDEX('Policy Characteristics'!G:G,MATCH($C663,'Policy Characteristics'!$C:$C,0))),"",INDEX('Policy Characteristics'!G:G,MATCH($C663,'Policy Characteristics'!$C:$C,0)))</f>
        <v>1</v>
      </c>
      <c r="N663" s="379">
        <f>IF(ISBLANK(INDEX('Policy Characteristics'!H:H,MATCH($C663,'Policy Characteristics'!$C:$C,0))),"",INDEX('Policy Characteristics'!H:H,MATCH($C663,'Policy Characteristics'!$C:$C,0)))</f>
        <v>0.01</v>
      </c>
      <c r="O663" s="357" t="str">
        <f>IF(ISBLANK(INDEX('Policy Characteristics'!I:I,MATCH($C663,'Policy Characteristics'!$C:$C,0))),"",INDEX('Policy Characteristics'!I:I,MATCH($C663,'Policy Characteristics'!$C:$C,0)))</f>
        <v>% of fuel shifted</v>
      </c>
      <c r="P663" s="357" t="str">
        <f>IF(ISBLANK(INDEX('Policy Characteristics'!J:J,MATCH($C663,'Policy Characteristics'!$C:$C,0))),"",INDEX('Policy Characteristics'!J:J,MATCH($C663,'Policy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3" s="357" t="str">
        <f>IF(ISBLANK(INDEX('Policy Characteristics'!K:K,MATCH($C663,'Policy Characteristics'!$C:$C,0))),"",INDEX('Policy Characteristics'!K:K,MATCH($C663,'Policy Characteristics'!$C:$C,0)))</f>
        <v>industry-ag-main.html#fuel-switching</v>
      </c>
      <c r="R663" s="357" t="str">
        <f>IF(ISBLANK(INDEX('Policy Characteristics'!L:L,MATCH($C663,'Policy Characteristics'!$C:$C,0))),"",INDEX('Policy Characteristics'!L:L,MATCH($C663,'Policy Characteristics'!$C:$C,0)))</f>
        <v>industry-elec-and-hydrogen.html</v>
      </c>
    </row>
    <row r="664" spans="1:18" x14ac:dyDescent="0.35">
      <c r="A664" s="357" t="str">
        <f>IF(ISBLANK(INDEX('Policy Characteristics'!A:A,MATCH($C664,'Policy Characteristics'!$C:$C,0))),"",INDEX('Policy Characteristics'!A:A,MATCH($C664,'Policy Characteristics'!$C:$C,0)))</f>
        <v>Industry</v>
      </c>
      <c r="B664" s="357" t="str">
        <f>IF(ISBLANK(INDEX('Policy Characteristics'!B:B,MATCH($C664,'Policy Characteristics'!$C:$C,0))),"",INDEX('Policy Characteristics'!B:B,MATCH($C664,'Policy Characteristics'!$C:$C,0)))</f>
        <v>Electrification + Hydrogen (Med &amp; High Temp)</v>
      </c>
      <c r="C664" s="361" t="str">
        <f t="shared" si="35"/>
        <v>Fraction of Med and High Temp Industrial Heat Shifted to Other Fuels</v>
      </c>
      <c r="D664" s="9" t="s">
        <v>3211</v>
      </c>
      <c r="E664" s="53" t="s">
        <v>2800</v>
      </c>
      <c r="F664" s="194" t="s">
        <v>3173</v>
      </c>
      <c r="G664" s="53" t="s">
        <v>3226</v>
      </c>
      <c r="H664" s="54">
        <v>1405</v>
      </c>
      <c r="I664" s="53" t="s">
        <v>45</v>
      </c>
      <c r="J664" s="359" t="str">
        <f>IF(ISBLANK(INDEX('Policy Characteristics'!D:D,MATCH($C664,'Policy Characteristics'!$C:$C,0))),"",INDEX('Policy Characteristics'!D:D,MATCH($C664,'Policy Characteristics'!$C:$C,0)))</f>
        <v>Electrification + Hydrogen</v>
      </c>
      <c r="K664" s="357" t="str">
        <f>IF(ISBLANK(INDEX('Policy Characteristics'!E:E,MATCH($C664,'Policy Characteristics'!$C:$C,0))),"",INDEX('Policy Characteristics'!E:E,MATCH($C664,'Policy Characteristics'!$C:$C,0)))</f>
        <v>indst med and high temp fuel type shifting</v>
      </c>
      <c r="L664" s="379">
        <f>IF(ISBLANK(INDEX('Policy Characteristics'!F:F,MATCH($C664,'Policy Characteristics'!$C:$C,0))),"",INDEX('Policy Characteristics'!F:F,MATCH($C664,'Policy Characteristics'!$C:$C,0)))</f>
        <v>0</v>
      </c>
      <c r="M664" s="379">
        <f>IF(ISBLANK(INDEX('Policy Characteristics'!G:G,MATCH($C664,'Policy Characteristics'!$C:$C,0))),"",INDEX('Policy Characteristics'!G:G,MATCH($C664,'Policy Characteristics'!$C:$C,0)))</f>
        <v>1</v>
      </c>
      <c r="N664" s="379">
        <f>IF(ISBLANK(INDEX('Policy Characteristics'!H:H,MATCH($C664,'Policy Characteristics'!$C:$C,0))),"",INDEX('Policy Characteristics'!H:H,MATCH($C664,'Policy Characteristics'!$C:$C,0)))</f>
        <v>0.01</v>
      </c>
      <c r="O664" s="357" t="str">
        <f>IF(ISBLANK(INDEX('Policy Characteristics'!I:I,MATCH($C664,'Policy Characteristics'!$C:$C,0))),"",INDEX('Policy Characteristics'!I:I,MATCH($C664,'Policy Characteristics'!$C:$C,0)))</f>
        <v>% of fuel shifted</v>
      </c>
      <c r="P664" s="357" t="str">
        <f>IF(ISBLANK(INDEX('Policy Characteristics'!J:J,MATCH($C664,'Policy Characteristics'!$C:$C,0))),"",INDEX('Policy Characteristics'!J:J,MATCH($C664,'Policy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4" s="357" t="str">
        <f>IF(ISBLANK(INDEX('Policy Characteristics'!K:K,MATCH($C664,'Policy Characteristics'!$C:$C,0))),"",INDEX('Policy Characteristics'!K:K,MATCH($C664,'Policy Characteristics'!$C:$C,0)))</f>
        <v>industry-ag-main.html#fuel-switching</v>
      </c>
      <c r="R664" s="357" t="str">
        <f>IF(ISBLANK(INDEX('Policy Characteristics'!L:L,MATCH($C664,'Policy Characteristics'!$C:$C,0))),"",INDEX('Policy Characteristics'!L:L,MATCH($C664,'Policy Characteristics'!$C:$C,0)))</f>
        <v>industry-elec-and-hydrogen.html</v>
      </c>
    </row>
    <row r="665" spans="1:18" x14ac:dyDescent="0.35">
      <c r="A665" s="357" t="str">
        <f>IF(ISBLANK(INDEX('Policy Characteristics'!A:A,MATCH($C665,'Policy Characteristics'!$C:$C,0))),"",INDEX('Policy Characteristics'!A:A,MATCH($C665,'Policy Characteristics'!$C:$C,0)))</f>
        <v>Industry</v>
      </c>
      <c r="B665" s="357" t="str">
        <f>IF(ISBLANK(INDEX('Policy Characteristics'!B:B,MATCH($C665,'Policy Characteristics'!$C:$C,0))),"",INDEX('Policy Characteristics'!B:B,MATCH($C665,'Policy Characteristics'!$C:$C,0)))</f>
        <v>Electrification + Hydrogen (Med &amp; High Temp)</v>
      </c>
      <c r="C665" s="361" t="str">
        <f t="shared" si="35"/>
        <v>Fraction of Med and High Temp Industrial Heat Shifted to Other Fuels</v>
      </c>
      <c r="D665" s="9" t="s">
        <v>3211</v>
      </c>
      <c r="E665" s="53" t="s">
        <v>2801</v>
      </c>
      <c r="F665" s="194" t="s">
        <v>3173</v>
      </c>
      <c r="G665" s="53" t="s">
        <v>3227</v>
      </c>
      <c r="H665" s="54">
        <v>1406</v>
      </c>
      <c r="I665" s="53" t="s">
        <v>45</v>
      </c>
      <c r="J665" s="359" t="str">
        <f>IF(ISBLANK(INDEX('Policy Characteristics'!D:D,MATCH($C665,'Policy Characteristics'!$C:$C,0))),"",INDEX('Policy Characteristics'!D:D,MATCH($C665,'Policy Characteristics'!$C:$C,0)))</f>
        <v>Electrification + Hydrogen</v>
      </c>
      <c r="K665" s="357" t="str">
        <f>IF(ISBLANK(INDEX('Policy Characteristics'!E:E,MATCH($C665,'Policy Characteristics'!$C:$C,0))),"",INDEX('Policy Characteristics'!E:E,MATCH($C665,'Policy Characteristics'!$C:$C,0)))</f>
        <v>indst med and high temp fuel type shifting</v>
      </c>
      <c r="L665" s="379">
        <f>IF(ISBLANK(INDEX('Policy Characteristics'!F:F,MATCH($C665,'Policy Characteristics'!$C:$C,0))),"",INDEX('Policy Characteristics'!F:F,MATCH($C665,'Policy Characteristics'!$C:$C,0)))</f>
        <v>0</v>
      </c>
      <c r="M665" s="379">
        <f>IF(ISBLANK(INDEX('Policy Characteristics'!G:G,MATCH($C665,'Policy Characteristics'!$C:$C,0))),"",INDEX('Policy Characteristics'!G:G,MATCH($C665,'Policy Characteristics'!$C:$C,0)))</f>
        <v>1</v>
      </c>
      <c r="N665" s="379">
        <f>IF(ISBLANK(INDEX('Policy Characteristics'!H:H,MATCH($C665,'Policy Characteristics'!$C:$C,0))),"",INDEX('Policy Characteristics'!H:H,MATCH($C665,'Policy Characteristics'!$C:$C,0)))</f>
        <v>0.01</v>
      </c>
      <c r="O665" s="357" t="str">
        <f>IF(ISBLANK(INDEX('Policy Characteristics'!I:I,MATCH($C665,'Policy Characteristics'!$C:$C,0))),"",INDEX('Policy Characteristics'!I:I,MATCH($C665,'Policy Characteristics'!$C:$C,0)))</f>
        <v>% of fuel shifted</v>
      </c>
      <c r="P665" s="357" t="str">
        <f>IF(ISBLANK(INDEX('Policy Characteristics'!J:J,MATCH($C665,'Policy Characteristics'!$C:$C,0))),"",INDEX('Policy Characteristics'!J:J,MATCH($C665,'Policy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5" s="357" t="str">
        <f>IF(ISBLANK(INDEX('Policy Characteristics'!K:K,MATCH($C665,'Policy Characteristics'!$C:$C,0))),"",INDEX('Policy Characteristics'!K:K,MATCH($C665,'Policy Characteristics'!$C:$C,0)))</f>
        <v>industry-ag-main.html#fuel-switching</v>
      </c>
      <c r="R665" s="357" t="str">
        <f>IF(ISBLANK(INDEX('Policy Characteristics'!L:L,MATCH($C665,'Policy Characteristics'!$C:$C,0))),"",INDEX('Policy Characteristics'!L:L,MATCH($C665,'Policy Characteristics'!$C:$C,0)))</f>
        <v>industry-elec-and-hydrogen.html</v>
      </c>
    </row>
    <row r="666" spans="1:18" x14ac:dyDescent="0.35">
      <c r="A666" s="357" t="str">
        <f>IF(ISBLANK(INDEX('Policy Characteristics'!A:A,MATCH($C666,'Policy Characteristics'!$C:$C,0))),"",INDEX('Policy Characteristics'!A:A,MATCH($C666,'Policy Characteristics'!$C:$C,0)))</f>
        <v>Industry</v>
      </c>
      <c r="B666" s="357" t="str">
        <f>IF(ISBLANK(INDEX('Policy Characteristics'!B:B,MATCH($C666,'Policy Characteristics'!$C:$C,0))),"",INDEX('Policy Characteristics'!B:B,MATCH($C666,'Policy Characteristics'!$C:$C,0)))</f>
        <v>Electrification + Hydrogen (Med &amp; High Temp)</v>
      </c>
      <c r="C666" s="361" t="str">
        <f t="shared" si="35"/>
        <v>Fraction of Med and High Temp Industrial Heat Shifted to Other Fuels</v>
      </c>
      <c r="D666" s="9" t="s">
        <v>3211</v>
      </c>
      <c r="E666" s="53" t="s">
        <v>2798</v>
      </c>
      <c r="F666" s="194" t="s">
        <v>3173</v>
      </c>
      <c r="G666" s="53" t="s">
        <v>3228</v>
      </c>
      <c r="H666" s="54">
        <v>1407</v>
      </c>
      <c r="I666" s="53" t="s">
        <v>44</v>
      </c>
      <c r="J666" s="359" t="str">
        <f>IF(ISBLANK(INDEX('Policy Characteristics'!D:D,MATCH($C666,'Policy Characteristics'!$C:$C,0))),"",INDEX('Policy Characteristics'!D:D,MATCH($C666,'Policy Characteristics'!$C:$C,0)))</f>
        <v>Electrification + Hydrogen</v>
      </c>
      <c r="K666" s="357" t="str">
        <f>IF(ISBLANK(INDEX('Policy Characteristics'!E:E,MATCH($C666,'Policy Characteristics'!$C:$C,0))),"",INDEX('Policy Characteristics'!E:E,MATCH($C666,'Policy Characteristics'!$C:$C,0)))</f>
        <v>indst med and high temp fuel type shifting</v>
      </c>
      <c r="L666" s="379">
        <f>IF(ISBLANK(INDEX('Policy Characteristics'!F:F,MATCH($C666,'Policy Characteristics'!$C:$C,0))),"",INDEX('Policy Characteristics'!F:F,MATCH($C666,'Policy Characteristics'!$C:$C,0)))</f>
        <v>0</v>
      </c>
      <c r="M666" s="379">
        <f>IF(ISBLANK(INDEX('Policy Characteristics'!G:G,MATCH($C666,'Policy Characteristics'!$C:$C,0))),"",INDEX('Policy Characteristics'!G:G,MATCH($C666,'Policy Characteristics'!$C:$C,0)))</f>
        <v>1</v>
      </c>
      <c r="N666" s="379">
        <f>IF(ISBLANK(INDEX('Policy Characteristics'!H:H,MATCH($C666,'Policy Characteristics'!$C:$C,0))),"",INDEX('Policy Characteristics'!H:H,MATCH($C666,'Policy Characteristics'!$C:$C,0)))</f>
        <v>0.01</v>
      </c>
      <c r="O666" s="357" t="str">
        <f>IF(ISBLANK(INDEX('Policy Characteristics'!I:I,MATCH($C666,'Policy Characteristics'!$C:$C,0))),"",INDEX('Policy Characteristics'!I:I,MATCH($C666,'Policy Characteristics'!$C:$C,0)))</f>
        <v>% of fuel shifted</v>
      </c>
      <c r="P666" s="357" t="str">
        <f>IF(ISBLANK(INDEX('Policy Characteristics'!J:J,MATCH($C666,'Policy Characteristics'!$C:$C,0))),"",INDEX('Policy Characteristics'!J:J,MATCH($C666,'Policy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6" s="357" t="str">
        <f>IF(ISBLANK(INDEX('Policy Characteristics'!K:K,MATCH($C666,'Policy Characteristics'!$C:$C,0))),"",INDEX('Policy Characteristics'!K:K,MATCH($C666,'Policy Characteristics'!$C:$C,0)))</f>
        <v>industry-ag-main.html#fuel-switching</v>
      </c>
      <c r="R666" s="357" t="str">
        <f>IF(ISBLANK(INDEX('Policy Characteristics'!L:L,MATCH($C666,'Policy Characteristics'!$C:$C,0))),"",INDEX('Policy Characteristics'!L:L,MATCH($C666,'Policy Characteristics'!$C:$C,0)))</f>
        <v>industry-elec-and-hydrogen.html</v>
      </c>
    </row>
    <row r="667" spans="1:18" x14ac:dyDescent="0.35">
      <c r="A667" s="357" t="str">
        <f>IF(ISBLANK(INDEX('Policy Characteristics'!A:A,MATCH($C667,'Policy Characteristics'!$C:$C,0))),"",INDEX('Policy Characteristics'!A:A,MATCH($C667,'Policy Characteristics'!$C:$C,0)))</f>
        <v>Industry</v>
      </c>
      <c r="B667" s="357" t="str">
        <f>IF(ISBLANK(INDEX('Policy Characteristics'!B:B,MATCH($C667,'Policy Characteristics'!$C:$C,0))),"",INDEX('Policy Characteristics'!B:B,MATCH($C667,'Policy Characteristics'!$C:$C,0)))</f>
        <v>Electrification + Hydrogen (Med &amp; High Temp)</v>
      </c>
      <c r="C667" s="361" t="str">
        <f t="shared" si="35"/>
        <v>Fraction of Med and High Temp Industrial Heat Shifted to Other Fuels</v>
      </c>
      <c r="D667" s="9" t="s">
        <v>3212</v>
      </c>
      <c r="E667" s="53" t="s">
        <v>2448</v>
      </c>
      <c r="F667" s="194" t="s">
        <v>3174</v>
      </c>
      <c r="G667" s="53" t="s">
        <v>3219</v>
      </c>
      <c r="H667" s="54">
        <v>1408</v>
      </c>
      <c r="I667" s="53" t="s">
        <v>44</v>
      </c>
      <c r="J667" s="359" t="str">
        <f>IF(ISBLANK(INDEX('Policy Characteristics'!D:D,MATCH($C667,'Policy Characteristics'!$C:$C,0))),"",INDEX('Policy Characteristics'!D:D,MATCH($C667,'Policy Characteristics'!$C:$C,0)))</f>
        <v>Electrification + Hydrogen</v>
      </c>
      <c r="K667" s="357" t="str">
        <f>IF(ISBLANK(INDEX('Policy Characteristics'!E:E,MATCH($C667,'Policy Characteristics'!$C:$C,0))),"",INDEX('Policy Characteristics'!E:E,MATCH($C667,'Policy Characteristics'!$C:$C,0)))</f>
        <v>indst med and high temp fuel type shifting</v>
      </c>
      <c r="L667" s="379">
        <f>IF(ISBLANK(INDEX('Policy Characteristics'!F:F,MATCH($C667,'Policy Characteristics'!$C:$C,0))),"",INDEX('Policy Characteristics'!F:F,MATCH($C667,'Policy Characteristics'!$C:$C,0)))</f>
        <v>0</v>
      </c>
      <c r="M667" s="379">
        <f>IF(ISBLANK(INDEX('Policy Characteristics'!G:G,MATCH($C667,'Policy Characteristics'!$C:$C,0))),"",INDEX('Policy Characteristics'!G:G,MATCH($C667,'Policy Characteristics'!$C:$C,0)))</f>
        <v>1</v>
      </c>
      <c r="N667" s="379">
        <f>IF(ISBLANK(INDEX('Policy Characteristics'!H:H,MATCH($C667,'Policy Characteristics'!$C:$C,0))),"",INDEX('Policy Characteristics'!H:H,MATCH($C667,'Policy Characteristics'!$C:$C,0)))</f>
        <v>0.01</v>
      </c>
      <c r="O667" s="357" t="str">
        <f>IF(ISBLANK(INDEX('Policy Characteristics'!I:I,MATCH($C667,'Policy Characteristics'!$C:$C,0))),"",INDEX('Policy Characteristics'!I:I,MATCH($C667,'Policy Characteristics'!$C:$C,0)))</f>
        <v>% of fuel shifted</v>
      </c>
      <c r="P667" s="357" t="str">
        <f>IF(ISBLANK(INDEX('Policy Characteristics'!J:J,MATCH($C667,'Policy Characteristics'!$C:$C,0))),"",INDEX('Policy Characteristics'!J:J,MATCH($C667,'Policy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7" s="357" t="str">
        <f>IF(ISBLANK(INDEX('Policy Characteristics'!K:K,MATCH($C667,'Policy Characteristics'!$C:$C,0))),"",INDEX('Policy Characteristics'!K:K,MATCH($C667,'Policy Characteristics'!$C:$C,0)))</f>
        <v>industry-ag-main.html#fuel-switching</v>
      </c>
      <c r="R667" s="357" t="str">
        <f>IF(ISBLANK(INDEX('Policy Characteristics'!L:L,MATCH($C667,'Policy Characteristics'!$C:$C,0))),"",INDEX('Policy Characteristics'!L:L,MATCH($C667,'Policy Characteristics'!$C:$C,0)))</f>
        <v>industry-elec-and-hydrogen.html</v>
      </c>
    </row>
    <row r="668" spans="1:18" x14ac:dyDescent="0.35">
      <c r="A668" s="357" t="str">
        <f>IF(ISBLANK(INDEX('Policy Characteristics'!A:A,MATCH($C668,'Policy Characteristics'!$C:$C,0))),"",INDEX('Policy Characteristics'!A:A,MATCH($C668,'Policy Characteristics'!$C:$C,0)))</f>
        <v>Industry</v>
      </c>
      <c r="B668" s="357" t="str">
        <f>IF(ISBLANK(INDEX('Policy Characteristics'!B:B,MATCH($C668,'Policy Characteristics'!$C:$C,0))),"",INDEX('Policy Characteristics'!B:B,MATCH($C668,'Policy Characteristics'!$C:$C,0)))</f>
        <v>Electrification + Hydrogen (Med &amp; High Temp)</v>
      </c>
      <c r="C668" s="361" t="str">
        <f t="shared" si="35"/>
        <v>Fraction of Med and High Temp Industrial Heat Shifted to Other Fuels</v>
      </c>
      <c r="D668" s="9" t="s">
        <v>3212</v>
      </c>
      <c r="E668" s="53" t="s">
        <v>2449</v>
      </c>
      <c r="F668" s="194" t="s">
        <v>3174</v>
      </c>
      <c r="G668" s="53" t="s">
        <v>3220</v>
      </c>
      <c r="H668" s="54">
        <v>1409</v>
      </c>
      <c r="I668" s="53" t="s">
        <v>45</v>
      </c>
      <c r="J668" s="359" t="str">
        <f>IF(ISBLANK(INDEX('Policy Characteristics'!D:D,MATCH($C668,'Policy Characteristics'!$C:$C,0))),"",INDEX('Policy Characteristics'!D:D,MATCH($C668,'Policy Characteristics'!$C:$C,0)))</f>
        <v>Electrification + Hydrogen</v>
      </c>
      <c r="K668" s="357" t="str">
        <f>IF(ISBLANK(INDEX('Policy Characteristics'!E:E,MATCH($C668,'Policy Characteristics'!$C:$C,0))),"",INDEX('Policy Characteristics'!E:E,MATCH($C668,'Policy Characteristics'!$C:$C,0)))</f>
        <v>indst med and high temp fuel type shifting</v>
      </c>
      <c r="L668" s="379">
        <f>IF(ISBLANK(INDEX('Policy Characteristics'!F:F,MATCH($C668,'Policy Characteristics'!$C:$C,0))),"",INDEX('Policy Characteristics'!F:F,MATCH($C668,'Policy Characteristics'!$C:$C,0)))</f>
        <v>0</v>
      </c>
      <c r="M668" s="379">
        <f>IF(ISBLANK(INDEX('Policy Characteristics'!G:G,MATCH($C668,'Policy Characteristics'!$C:$C,0))),"",INDEX('Policy Characteristics'!G:G,MATCH($C668,'Policy Characteristics'!$C:$C,0)))</f>
        <v>1</v>
      </c>
      <c r="N668" s="379">
        <f>IF(ISBLANK(INDEX('Policy Characteristics'!H:H,MATCH($C668,'Policy Characteristics'!$C:$C,0))),"",INDEX('Policy Characteristics'!H:H,MATCH($C668,'Policy Characteristics'!$C:$C,0)))</f>
        <v>0.01</v>
      </c>
      <c r="O668" s="357" t="str">
        <f>IF(ISBLANK(INDEX('Policy Characteristics'!I:I,MATCH($C668,'Policy Characteristics'!$C:$C,0))),"",INDEX('Policy Characteristics'!I:I,MATCH($C668,'Policy Characteristics'!$C:$C,0)))</f>
        <v>% of fuel shifted</v>
      </c>
      <c r="P668" s="357" t="str">
        <f>IF(ISBLANK(INDEX('Policy Characteristics'!J:J,MATCH($C668,'Policy Characteristics'!$C:$C,0))),"",INDEX('Policy Characteristics'!J:J,MATCH($C668,'Policy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8" s="357" t="str">
        <f>IF(ISBLANK(INDEX('Policy Characteristics'!K:K,MATCH($C668,'Policy Characteristics'!$C:$C,0))),"",INDEX('Policy Characteristics'!K:K,MATCH($C668,'Policy Characteristics'!$C:$C,0)))</f>
        <v>industry-ag-main.html#fuel-switching</v>
      </c>
      <c r="R668" s="357" t="str">
        <f>IF(ISBLANK(INDEX('Policy Characteristics'!L:L,MATCH($C668,'Policy Characteristics'!$C:$C,0))),"",INDEX('Policy Characteristics'!L:L,MATCH($C668,'Policy Characteristics'!$C:$C,0)))</f>
        <v>industry-elec-and-hydrogen.html</v>
      </c>
    </row>
    <row r="669" spans="1:18" x14ac:dyDescent="0.35">
      <c r="A669" s="357" t="str">
        <f>IF(ISBLANK(INDEX('Policy Characteristics'!A:A,MATCH($C669,'Policy Characteristics'!$C:$C,0))),"",INDEX('Policy Characteristics'!A:A,MATCH($C669,'Policy Characteristics'!$C:$C,0)))</f>
        <v>Industry</v>
      </c>
      <c r="B669" s="357" t="str">
        <f>IF(ISBLANK(INDEX('Policy Characteristics'!B:B,MATCH($C669,'Policy Characteristics'!$C:$C,0))),"",INDEX('Policy Characteristics'!B:B,MATCH($C669,'Policy Characteristics'!$C:$C,0)))</f>
        <v>Electrification + Hydrogen (Med &amp; High Temp)</v>
      </c>
      <c r="C669" s="361" t="str">
        <f t="shared" si="35"/>
        <v>Fraction of Med and High Temp Industrial Heat Shifted to Other Fuels</v>
      </c>
      <c r="D669" s="9" t="s">
        <v>3212</v>
      </c>
      <c r="E669" s="53" t="s">
        <v>2450</v>
      </c>
      <c r="F669" s="194" t="s">
        <v>3174</v>
      </c>
      <c r="G669" s="53" t="s">
        <v>3221</v>
      </c>
      <c r="H669" s="54">
        <v>1410</v>
      </c>
      <c r="I669" s="53" t="s">
        <v>45</v>
      </c>
      <c r="J669" s="359" t="str">
        <f>IF(ISBLANK(INDEX('Policy Characteristics'!D:D,MATCH($C669,'Policy Characteristics'!$C:$C,0))),"",INDEX('Policy Characteristics'!D:D,MATCH($C669,'Policy Characteristics'!$C:$C,0)))</f>
        <v>Electrification + Hydrogen</v>
      </c>
      <c r="K669" s="357" t="str">
        <f>IF(ISBLANK(INDEX('Policy Characteristics'!E:E,MATCH($C669,'Policy Characteristics'!$C:$C,0))),"",INDEX('Policy Characteristics'!E:E,MATCH($C669,'Policy Characteristics'!$C:$C,0)))</f>
        <v>indst med and high temp fuel type shifting</v>
      </c>
      <c r="L669" s="379">
        <f>IF(ISBLANK(INDEX('Policy Characteristics'!F:F,MATCH($C669,'Policy Characteristics'!$C:$C,0))),"",INDEX('Policy Characteristics'!F:F,MATCH($C669,'Policy Characteristics'!$C:$C,0)))</f>
        <v>0</v>
      </c>
      <c r="M669" s="379">
        <f>IF(ISBLANK(INDEX('Policy Characteristics'!G:G,MATCH($C669,'Policy Characteristics'!$C:$C,0))),"",INDEX('Policy Characteristics'!G:G,MATCH($C669,'Policy Characteristics'!$C:$C,0)))</f>
        <v>1</v>
      </c>
      <c r="N669" s="379">
        <f>IF(ISBLANK(INDEX('Policy Characteristics'!H:H,MATCH($C669,'Policy Characteristics'!$C:$C,0))),"",INDEX('Policy Characteristics'!H:H,MATCH($C669,'Policy Characteristics'!$C:$C,0)))</f>
        <v>0.01</v>
      </c>
      <c r="O669" s="357" t="str">
        <f>IF(ISBLANK(INDEX('Policy Characteristics'!I:I,MATCH($C669,'Policy Characteristics'!$C:$C,0))),"",INDEX('Policy Characteristics'!I:I,MATCH($C669,'Policy Characteristics'!$C:$C,0)))</f>
        <v>% of fuel shifted</v>
      </c>
      <c r="P669" s="357" t="str">
        <f>IF(ISBLANK(INDEX('Policy Characteristics'!J:J,MATCH($C669,'Policy Characteristics'!$C:$C,0))),"",INDEX('Policy Characteristics'!J:J,MATCH($C669,'Policy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9" s="357" t="str">
        <f>IF(ISBLANK(INDEX('Policy Characteristics'!K:K,MATCH($C669,'Policy Characteristics'!$C:$C,0))),"",INDEX('Policy Characteristics'!K:K,MATCH($C669,'Policy Characteristics'!$C:$C,0)))</f>
        <v>industry-ag-main.html#fuel-switching</v>
      </c>
      <c r="R669" s="357" t="str">
        <f>IF(ISBLANK(INDEX('Policy Characteristics'!L:L,MATCH($C669,'Policy Characteristics'!$C:$C,0))),"",INDEX('Policy Characteristics'!L:L,MATCH($C669,'Policy Characteristics'!$C:$C,0)))</f>
        <v>industry-elec-and-hydrogen.html</v>
      </c>
    </row>
    <row r="670" spans="1:18" x14ac:dyDescent="0.35">
      <c r="A670" s="357" t="str">
        <f>IF(ISBLANK(INDEX('Policy Characteristics'!A:A,MATCH($C670,'Policy Characteristics'!$C:$C,0))),"",INDEX('Policy Characteristics'!A:A,MATCH($C670,'Policy Characteristics'!$C:$C,0)))</f>
        <v>Industry</v>
      </c>
      <c r="B670" s="357" t="str">
        <f>IF(ISBLANK(INDEX('Policy Characteristics'!B:B,MATCH($C670,'Policy Characteristics'!$C:$C,0))),"",INDEX('Policy Characteristics'!B:B,MATCH($C670,'Policy Characteristics'!$C:$C,0)))</f>
        <v>Electrification + Hydrogen (Med &amp; High Temp)</v>
      </c>
      <c r="C670" s="361" t="str">
        <f t="shared" si="35"/>
        <v>Fraction of Med and High Temp Industrial Heat Shifted to Other Fuels</v>
      </c>
      <c r="D670" s="9" t="s">
        <v>3212</v>
      </c>
      <c r="E670" s="53" t="s">
        <v>2451</v>
      </c>
      <c r="F670" s="194" t="s">
        <v>3174</v>
      </c>
      <c r="G670" s="53" t="s">
        <v>3222</v>
      </c>
      <c r="H670" s="54">
        <v>1411</v>
      </c>
      <c r="I670" s="53" t="s">
        <v>45</v>
      </c>
      <c r="J670" s="359" t="str">
        <f>IF(ISBLANK(INDEX('Policy Characteristics'!D:D,MATCH($C670,'Policy Characteristics'!$C:$C,0))),"",INDEX('Policy Characteristics'!D:D,MATCH($C670,'Policy Characteristics'!$C:$C,0)))</f>
        <v>Electrification + Hydrogen</v>
      </c>
      <c r="K670" s="357" t="str">
        <f>IF(ISBLANK(INDEX('Policy Characteristics'!E:E,MATCH($C670,'Policy Characteristics'!$C:$C,0))),"",INDEX('Policy Characteristics'!E:E,MATCH($C670,'Policy Characteristics'!$C:$C,0)))</f>
        <v>indst med and high temp fuel type shifting</v>
      </c>
      <c r="L670" s="379">
        <f>IF(ISBLANK(INDEX('Policy Characteristics'!F:F,MATCH($C670,'Policy Characteristics'!$C:$C,0))),"",INDEX('Policy Characteristics'!F:F,MATCH($C670,'Policy Characteristics'!$C:$C,0)))</f>
        <v>0</v>
      </c>
      <c r="M670" s="379">
        <f>IF(ISBLANK(INDEX('Policy Characteristics'!G:G,MATCH($C670,'Policy Characteristics'!$C:$C,0))),"",INDEX('Policy Characteristics'!G:G,MATCH($C670,'Policy Characteristics'!$C:$C,0)))</f>
        <v>1</v>
      </c>
      <c r="N670" s="379">
        <f>IF(ISBLANK(INDEX('Policy Characteristics'!H:H,MATCH($C670,'Policy Characteristics'!$C:$C,0))),"",INDEX('Policy Characteristics'!H:H,MATCH($C670,'Policy Characteristics'!$C:$C,0)))</f>
        <v>0.01</v>
      </c>
      <c r="O670" s="357" t="str">
        <f>IF(ISBLANK(INDEX('Policy Characteristics'!I:I,MATCH($C670,'Policy Characteristics'!$C:$C,0))),"",INDEX('Policy Characteristics'!I:I,MATCH($C670,'Policy Characteristics'!$C:$C,0)))</f>
        <v>% of fuel shifted</v>
      </c>
      <c r="P670" s="357" t="str">
        <f>IF(ISBLANK(INDEX('Policy Characteristics'!J:J,MATCH($C670,'Policy Characteristics'!$C:$C,0))),"",INDEX('Policy Characteristics'!J:J,MATCH($C670,'Policy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0" s="357" t="str">
        <f>IF(ISBLANK(INDEX('Policy Characteristics'!K:K,MATCH($C670,'Policy Characteristics'!$C:$C,0))),"",INDEX('Policy Characteristics'!K:K,MATCH($C670,'Policy Characteristics'!$C:$C,0)))</f>
        <v>industry-ag-main.html#fuel-switching</v>
      </c>
      <c r="R670" s="357" t="str">
        <f>IF(ISBLANK(INDEX('Policy Characteristics'!L:L,MATCH($C670,'Policy Characteristics'!$C:$C,0))),"",INDEX('Policy Characteristics'!L:L,MATCH($C670,'Policy Characteristics'!$C:$C,0)))</f>
        <v>industry-elec-and-hydrogen.html</v>
      </c>
    </row>
    <row r="671" spans="1:18" x14ac:dyDescent="0.35">
      <c r="A671" s="357" t="str">
        <f>IF(ISBLANK(INDEX('Policy Characteristics'!A:A,MATCH($C671,'Policy Characteristics'!$C:$C,0))),"",INDEX('Policy Characteristics'!A:A,MATCH($C671,'Policy Characteristics'!$C:$C,0)))</f>
        <v>Industry</v>
      </c>
      <c r="B671" s="357" t="str">
        <f>IF(ISBLANK(INDEX('Policy Characteristics'!B:B,MATCH($C671,'Policy Characteristics'!$C:$C,0))),"",INDEX('Policy Characteristics'!B:B,MATCH($C671,'Policy Characteristics'!$C:$C,0)))</f>
        <v>Electrification + Hydrogen (Med &amp; High Temp)</v>
      </c>
      <c r="C671" s="361" t="str">
        <f t="shared" si="35"/>
        <v>Fraction of Med and High Temp Industrial Heat Shifted to Other Fuels</v>
      </c>
      <c r="D671" s="9" t="s">
        <v>3212</v>
      </c>
      <c r="E671" s="53" t="s">
        <v>2452</v>
      </c>
      <c r="F671" s="194" t="s">
        <v>3174</v>
      </c>
      <c r="G671" s="53" t="s">
        <v>3223</v>
      </c>
      <c r="H671" s="54">
        <v>1412</v>
      </c>
      <c r="I671" s="53" t="s">
        <v>45</v>
      </c>
      <c r="J671" s="359" t="str">
        <f>IF(ISBLANK(INDEX('Policy Characteristics'!D:D,MATCH($C671,'Policy Characteristics'!$C:$C,0))),"",INDEX('Policy Characteristics'!D:D,MATCH($C671,'Policy Characteristics'!$C:$C,0)))</f>
        <v>Electrification + Hydrogen</v>
      </c>
      <c r="K671" s="357" t="str">
        <f>IF(ISBLANK(INDEX('Policy Characteristics'!E:E,MATCH($C671,'Policy Characteristics'!$C:$C,0))),"",INDEX('Policy Characteristics'!E:E,MATCH($C671,'Policy Characteristics'!$C:$C,0)))</f>
        <v>indst med and high temp fuel type shifting</v>
      </c>
      <c r="L671" s="379">
        <f>IF(ISBLANK(INDEX('Policy Characteristics'!F:F,MATCH($C671,'Policy Characteristics'!$C:$C,0))),"",INDEX('Policy Characteristics'!F:F,MATCH($C671,'Policy Characteristics'!$C:$C,0)))</f>
        <v>0</v>
      </c>
      <c r="M671" s="379">
        <f>IF(ISBLANK(INDEX('Policy Characteristics'!G:G,MATCH($C671,'Policy Characteristics'!$C:$C,0))),"",INDEX('Policy Characteristics'!G:G,MATCH($C671,'Policy Characteristics'!$C:$C,0)))</f>
        <v>1</v>
      </c>
      <c r="N671" s="379">
        <f>IF(ISBLANK(INDEX('Policy Characteristics'!H:H,MATCH($C671,'Policy Characteristics'!$C:$C,0))),"",INDEX('Policy Characteristics'!H:H,MATCH($C671,'Policy Characteristics'!$C:$C,0)))</f>
        <v>0.01</v>
      </c>
      <c r="O671" s="357" t="str">
        <f>IF(ISBLANK(INDEX('Policy Characteristics'!I:I,MATCH($C671,'Policy Characteristics'!$C:$C,0))),"",INDEX('Policy Characteristics'!I:I,MATCH($C671,'Policy Characteristics'!$C:$C,0)))</f>
        <v>% of fuel shifted</v>
      </c>
      <c r="P671" s="357" t="str">
        <f>IF(ISBLANK(INDEX('Policy Characteristics'!J:J,MATCH($C671,'Policy Characteristics'!$C:$C,0))),"",INDEX('Policy Characteristics'!J:J,MATCH($C671,'Policy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1" s="357" t="str">
        <f>IF(ISBLANK(INDEX('Policy Characteristics'!K:K,MATCH($C671,'Policy Characteristics'!$C:$C,0))),"",INDEX('Policy Characteristics'!K:K,MATCH($C671,'Policy Characteristics'!$C:$C,0)))</f>
        <v>industry-ag-main.html#fuel-switching</v>
      </c>
      <c r="R671" s="357" t="str">
        <f>IF(ISBLANK(INDEX('Policy Characteristics'!L:L,MATCH($C671,'Policy Characteristics'!$C:$C,0))),"",INDEX('Policy Characteristics'!L:L,MATCH($C671,'Policy Characteristics'!$C:$C,0)))</f>
        <v>industry-elec-and-hydrogen.html</v>
      </c>
    </row>
    <row r="672" spans="1:18" x14ac:dyDescent="0.35">
      <c r="A672" s="357" t="str">
        <f>IF(ISBLANK(INDEX('Policy Characteristics'!A:A,MATCH($C672,'Policy Characteristics'!$C:$C,0))),"",INDEX('Policy Characteristics'!A:A,MATCH($C672,'Policy Characteristics'!$C:$C,0)))</f>
        <v>Industry</v>
      </c>
      <c r="B672" s="357" t="str">
        <f>IF(ISBLANK(INDEX('Policy Characteristics'!B:B,MATCH($C672,'Policy Characteristics'!$C:$C,0))),"",INDEX('Policy Characteristics'!B:B,MATCH($C672,'Policy Characteristics'!$C:$C,0)))</f>
        <v>Electrification + Hydrogen (Med &amp; High Temp)</v>
      </c>
      <c r="C672" s="361" t="str">
        <f t="shared" si="35"/>
        <v>Fraction of Med and High Temp Industrial Heat Shifted to Other Fuels</v>
      </c>
      <c r="D672" s="9" t="s">
        <v>3212</v>
      </c>
      <c r="E672" s="53" t="s">
        <v>2453</v>
      </c>
      <c r="F672" s="194" t="s">
        <v>3174</v>
      </c>
      <c r="G672" s="53" t="s">
        <v>3224</v>
      </c>
      <c r="H672" s="54">
        <v>1413</v>
      </c>
      <c r="I672" s="53" t="s">
        <v>45</v>
      </c>
      <c r="J672" s="359" t="str">
        <f>IF(ISBLANK(INDEX('Policy Characteristics'!D:D,MATCH($C672,'Policy Characteristics'!$C:$C,0))),"",INDEX('Policy Characteristics'!D:D,MATCH($C672,'Policy Characteristics'!$C:$C,0)))</f>
        <v>Electrification + Hydrogen</v>
      </c>
      <c r="K672" s="357" t="str">
        <f>IF(ISBLANK(INDEX('Policy Characteristics'!E:E,MATCH($C672,'Policy Characteristics'!$C:$C,0))),"",INDEX('Policy Characteristics'!E:E,MATCH($C672,'Policy Characteristics'!$C:$C,0)))</f>
        <v>indst med and high temp fuel type shifting</v>
      </c>
      <c r="L672" s="379">
        <f>IF(ISBLANK(INDEX('Policy Characteristics'!F:F,MATCH($C672,'Policy Characteristics'!$C:$C,0))),"",INDEX('Policy Characteristics'!F:F,MATCH($C672,'Policy Characteristics'!$C:$C,0)))</f>
        <v>0</v>
      </c>
      <c r="M672" s="379">
        <f>IF(ISBLANK(INDEX('Policy Characteristics'!G:G,MATCH($C672,'Policy Characteristics'!$C:$C,0))),"",INDEX('Policy Characteristics'!G:G,MATCH($C672,'Policy Characteristics'!$C:$C,0)))</f>
        <v>1</v>
      </c>
      <c r="N672" s="379">
        <f>IF(ISBLANK(INDEX('Policy Characteristics'!H:H,MATCH($C672,'Policy Characteristics'!$C:$C,0))),"",INDEX('Policy Characteristics'!H:H,MATCH($C672,'Policy Characteristics'!$C:$C,0)))</f>
        <v>0.01</v>
      </c>
      <c r="O672" s="357" t="str">
        <f>IF(ISBLANK(INDEX('Policy Characteristics'!I:I,MATCH($C672,'Policy Characteristics'!$C:$C,0))),"",INDEX('Policy Characteristics'!I:I,MATCH($C672,'Policy Characteristics'!$C:$C,0)))</f>
        <v>% of fuel shifted</v>
      </c>
      <c r="P672" s="357" t="str">
        <f>IF(ISBLANK(INDEX('Policy Characteristics'!J:J,MATCH($C672,'Policy Characteristics'!$C:$C,0))),"",INDEX('Policy Characteristics'!J:J,MATCH($C672,'Policy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2" s="357" t="str">
        <f>IF(ISBLANK(INDEX('Policy Characteristics'!K:K,MATCH($C672,'Policy Characteristics'!$C:$C,0))),"",INDEX('Policy Characteristics'!K:K,MATCH($C672,'Policy Characteristics'!$C:$C,0)))</f>
        <v>industry-ag-main.html#fuel-switching</v>
      </c>
      <c r="R672" s="357" t="str">
        <f>IF(ISBLANK(INDEX('Policy Characteristics'!L:L,MATCH($C672,'Policy Characteristics'!$C:$C,0))),"",INDEX('Policy Characteristics'!L:L,MATCH($C672,'Policy Characteristics'!$C:$C,0)))</f>
        <v>industry-elec-and-hydrogen.html</v>
      </c>
    </row>
    <row r="673" spans="1:18" x14ac:dyDescent="0.35">
      <c r="A673" s="357" t="str">
        <f>IF(ISBLANK(INDEX('Policy Characteristics'!A:A,MATCH($C673,'Policy Characteristics'!$C:$C,0))),"",INDEX('Policy Characteristics'!A:A,MATCH($C673,'Policy Characteristics'!$C:$C,0)))</f>
        <v>Industry</v>
      </c>
      <c r="B673" s="357" t="str">
        <f>IF(ISBLANK(INDEX('Policy Characteristics'!B:B,MATCH($C673,'Policy Characteristics'!$C:$C,0))),"",INDEX('Policy Characteristics'!B:B,MATCH($C673,'Policy Characteristics'!$C:$C,0)))</f>
        <v>Electrification + Hydrogen (Med &amp; High Temp)</v>
      </c>
      <c r="C673" s="361" t="str">
        <f t="shared" si="35"/>
        <v>Fraction of Med and High Temp Industrial Heat Shifted to Other Fuels</v>
      </c>
      <c r="D673" s="9" t="s">
        <v>3212</v>
      </c>
      <c r="E673" s="53" t="s">
        <v>2799</v>
      </c>
      <c r="F673" s="194" t="s">
        <v>3174</v>
      </c>
      <c r="G673" s="53" t="s">
        <v>3225</v>
      </c>
      <c r="H673" s="54">
        <v>1414</v>
      </c>
      <c r="I673" s="53" t="s">
        <v>45</v>
      </c>
      <c r="J673" s="359" t="str">
        <f>IF(ISBLANK(INDEX('Policy Characteristics'!D:D,MATCH($C673,'Policy Characteristics'!$C:$C,0))),"",INDEX('Policy Characteristics'!D:D,MATCH($C673,'Policy Characteristics'!$C:$C,0)))</f>
        <v>Electrification + Hydrogen</v>
      </c>
      <c r="K673" s="357" t="str">
        <f>IF(ISBLANK(INDEX('Policy Characteristics'!E:E,MATCH($C673,'Policy Characteristics'!$C:$C,0))),"",INDEX('Policy Characteristics'!E:E,MATCH($C673,'Policy Characteristics'!$C:$C,0)))</f>
        <v>indst med and high temp fuel type shifting</v>
      </c>
      <c r="L673" s="379">
        <f>IF(ISBLANK(INDEX('Policy Characteristics'!F:F,MATCH($C673,'Policy Characteristics'!$C:$C,0))),"",INDEX('Policy Characteristics'!F:F,MATCH($C673,'Policy Characteristics'!$C:$C,0)))</f>
        <v>0</v>
      </c>
      <c r="M673" s="379">
        <f>IF(ISBLANK(INDEX('Policy Characteristics'!G:G,MATCH($C673,'Policy Characteristics'!$C:$C,0))),"",INDEX('Policy Characteristics'!G:G,MATCH($C673,'Policy Characteristics'!$C:$C,0)))</f>
        <v>1</v>
      </c>
      <c r="N673" s="379">
        <f>IF(ISBLANK(INDEX('Policy Characteristics'!H:H,MATCH($C673,'Policy Characteristics'!$C:$C,0))),"",INDEX('Policy Characteristics'!H:H,MATCH($C673,'Policy Characteristics'!$C:$C,0)))</f>
        <v>0.01</v>
      </c>
      <c r="O673" s="357" t="str">
        <f>IF(ISBLANK(INDEX('Policy Characteristics'!I:I,MATCH($C673,'Policy Characteristics'!$C:$C,0))),"",INDEX('Policy Characteristics'!I:I,MATCH($C673,'Policy Characteristics'!$C:$C,0)))</f>
        <v>% of fuel shifted</v>
      </c>
      <c r="P673" s="357" t="str">
        <f>IF(ISBLANK(INDEX('Policy Characteristics'!J:J,MATCH($C673,'Policy Characteristics'!$C:$C,0))),"",INDEX('Policy Characteristics'!J:J,MATCH($C673,'Policy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3" s="357" t="str">
        <f>IF(ISBLANK(INDEX('Policy Characteristics'!K:K,MATCH($C673,'Policy Characteristics'!$C:$C,0))),"",INDEX('Policy Characteristics'!K:K,MATCH($C673,'Policy Characteristics'!$C:$C,0)))</f>
        <v>industry-ag-main.html#fuel-switching</v>
      </c>
      <c r="R673" s="357" t="str">
        <f>IF(ISBLANK(INDEX('Policy Characteristics'!L:L,MATCH($C673,'Policy Characteristics'!$C:$C,0))),"",INDEX('Policy Characteristics'!L:L,MATCH($C673,'Policy Characteristics'!$C:$C,0)))</f>
        <v>industry-elec-and-hydrogen.html</v>
      </c>
    </row>
    <row r="674" spans="1:18" x14ac:dyDescent="0.35">
      <c r="A674" s="357" t="str">
        <f>IF(ISBLANK(INDEX('Policy Characteristics'!A:A,MATCH($C674,'Policy Characteristics'!$C:$C,0))),"",INDEX('Policy Characteristics'!A:A,MATCH($C674,'Policy Characteristics'!$C:$C,0)))</f>
        <v>Industry</v>
      </c>
      <c r="B674" s="357" t="str">
        <f>IF(ISBLANK(INDEX('Policy Characteristics'!B:B,MATCH($C674,'Policy Characteristics'!$C:$C,0))),"",INDEX('Policy Characteristics'!B:B,MATCH($C674,'Policy Characteristics'!$C:$C,0)))</f>
        <v>Electrification + Hydrogen (Med &amp; High Temp)</v>
      </c>
      <c r="C674" s="361" t="str">
        <f t="shared" si="35"/>
        <v>Fraction of Med and High Temp Industrial Heat Shifted to Other Fuels</v>
      </c>
      <c r="D674" s="9" t="s">
        <v>3212</v>
      </c>
      <c r="E674" s="53" t="s">
        <v>2800</v>
      </c>
      <c r="F674" s="194" t="s">
        <v>3174</v>
      </c>
      <c r="G674" s="53" t="s">
        <v>3226</v>
      </c>
      <c r="H674" s="54">
        <v>1415</v>
      </c>
      <c r="I674" s="53" t="s">
        <v>45</v>
      </c>
      <c r="J674" s="359" t="str">
        <f>IF(ISBLANK(INDEX('Policy Characteristics'!D:D,MATCH($C674,'Policy Characteristics'!$C:$C,0))),"",INDEX('Policy Characteristics'!D:D,MATCH($C674,'Policy Characteristics'!$C:$C,0)))</f>
        <v>Electrification + Hydrogen</v>
      </c>
      <c r="K674" s="357" t="str">
        <f>IF(ISBLANK(INDEX('Policy Characteristics'!E:E,MATCH($C674,'Policy Characteristics'!$C:$C,0))),"",INDEX('Policy Characteristics'!E:E,MATCH($C674,'Policy Characteristics'!$C:$C,0)))</f>
        <v>indst med and high temp fuel type shifting</v>
      </c>
      <c r="L674" s="379">
        <f>IF(ISBLANK(INDEX('Policy Characteristics'!F:F,MATCH($C674,'Policy Characteristics'!$C:$C,0))),"",INDEX('Policy Characteristics'!F:F,MATCH($C674,'Policy Characteristics'!$C:$C,0)))</f>
        <v>0</v>
      </c>
      <c r="M674" s="379">
        <f>IF(ISBLANK(INDEX('Policy Characteristics'!G:G,MATCH($C674,'Policy Characteristics'!$C:$C,0))),"",INDEX('Policy Characteristics'!G:G,MATCH($C674,'Policy Characteristics'!$C:$C,0)))</f>
        <v>1</v>
      </c>
      <c r="N674" s="379">
        <f>IF(ISBLANK(INDEX('Policy Characteristics'!H:H,MATCH($C674,'Policy Characteristics'!$C:$C,0))),"",INDEX('Policy Characteristics'!H:H,MATCH($C674,'Policy Characteristics'!$C:$C,0)))</f>
        <v>0.01</v>
      </c>
      <c r="O674" s="357" t="str">
        <f>IF(ISBLANK(INDEX('Policy Characteristics'!I:I,MATCH($C674,'Policy Characteristics'!$C:$C,0))),"",INDEX('Policy Characteristics'!I:I,MATCH($C674,'Policy Characteristics'!$C:$C,0)))</f>
        <v>% of fuel shifted</v>
      </c>
      <c r="P674" s="357" t="str">
        <f>IF(ISBLANK(INDEX('Policy Characteristics'!J:J,MATCH($C674,'Policy Characteristics'!$C:$C,0))),"",INDEX('Policy Characteristics'!J:J,MATCH($C674,'Policy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4" s="357" t="str">
        <f>IF(ISBLANK(INDEX('Policy Characteristics'!K:K,MATCH($C674,'Policy Characteristics'!$C:$C,0))),"",INDEX('Policy Characteristics'!K:K,MATCH($C674,'Policy Characteristics'!$C:$C,0)))</f>
        <v>industry-ag-main.html#fuel-switching</v>
      </c>
      <c r="R674" s="357" t="str">
        <f>IF(ISBLANK(INDEX('Policy Characteristics'!L:L,MATCH($C674,'Policy Characteristics'!$C:$C,0))),"",INDEX('Policy Characteristics'!L:L,MATCH($C674,'Policy Characteristics'!$C:$C,0)))</f>
        <v>industry-elec-and-hydrogen.html</v>
      </c>
    </row>
    <row r="675" spans="1:18" x14ac:dyDescent="0.35">
      <c r="A675" s="357" t="str">
        <f>IF(ISBLANK(INDEX('Policy Characteristics'!A:A,MATCH($C675,'Policy Characteristics'!$C:$C,0))),"",INDEX('Policy Characteristics'!A:A,MATCH($C675,'Policy Characteristics'!$C:$C,0)))</f>
        <v>Industry</v>
      </c>
      <c r="B675" s="357" t="str">
        <f>IF(ISBLANK(INDEX('Policy Characteristics'!B:B,MATCH($C675,'Policy Characteristics'!$C:$C,0))),"",INDEX('Policy Characteristics'!B:B,MATCH($C675,'Policy Characteristics'!$C:$C,0)))</f>
        <v>Electrification + Hydrogen (Med &amp; High Temp)</v>
      </c>
      <c r="C675" s="361" t="str">
        <f t="shared" si="35"/>
        <v>Fraction of Med and High Temp Industrial Heat Shifted to Other Fuels</v>
      </c>
      <c r="D675" s="9" t="s">
        <v>3212</v>
      </c>
      <c r="E675" s="53" t="s">
        <v>2801</v>
      </c>
      <c r="F675" s="194" t="s">
        <v>3174</v>
      </c>
      <c r="G675" s="53" t="s">
        <v>3227</v>
      </c>
      <c r="H675" s="54">
        <v>1416</v>
      </c>
      <c r="I675" s="53" t="s">
        <v>45</v>
      </c>
      <c r="J675" s="359" t="str">
        <f>IF(ISBLANK(INDEX('Policy Characteristics'!D:D,MATCH($C675,'Policy Characteristics'!$C:$C,0))),"",INDEX('Policy Characteristics'!D:D,MATCH($C675,'Policy Characteristics'!$C:$C,0)))</f>
        <v>Electrification + Hydrogen</v>
      </c>
      <c r="K675" s="357" t="str">
        <f>IF(ISBLANK(INDEX('Policy Characteristics'!E:E,MATCH($C675,'Policy Characteristics'!$C:$C,0))),"",INDEX('Policy Characteristics'!E:E,MATCH($C675,'Policy Characteristics'!$C:$C,0)))</f>
        <v>indst med and high temp fuel type shifting</v>
      </c>
      <c r="L675" s="379">
        <f>IF(ISBLANK(INDEX('Policy Characteristics'!F:F,MATCH($C675,'Policy Characteristics'!$C:$C,0))),"",INDEX('Policy Characteristics'!F:F,MATCH($C675,'Policy Characteristics'!$C:$C,0)))</f>
        <v>0</v>
      </c>
      <c r="M675" s="379">
        <f>IF(ISBLANK(INDEX('Policy Characteristics'!G:G,MATCH($C675,'Policy Characteristics'!$C:$C,0))),"",INDEX('Policy Characteristics'!G:G,MATCH($C675,'Policy Characteristics'!$C:$C,0)))</f>
        <v>1</v>
      </c>
      <c r="N675" s="379">
        <f>IF(ISBLANK(INDEX('Policy Characteristics'!H:H,MATCH($C675,'Policy Characteristics'!$C:$C,0))),"",INDEX('Policy Characteristics'!H:H,MATCH($C675,'Policy Characteristics'!$C:$C,0)))</f>
        <v>0.01</v>
      </c>
      <c r="O675" s="357" t="str">
        <f>IF(ISBLANK(INDEX('Policy Characteristics'!I:I,MATCH($C675,'Policy Characteristics'!$C:$C,0))),"",INDEX('Policy Characteristics'!I:I,MATCH($C675,'Policy Characteristics'!$C:$C,0)))</f>
        <v>% of fuel shifted</v>
      </c>
      <c r="P675" s="357" t="str">
        <f>IF(ISBLANK(INDEX('Policy Characteristics'!J:J,MATCH($C675,'Policy Characteristics'!$C:$C,0))),"",INDEX('Policy Characteristics'!J:J,MATCH($C675,'Policy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5" s="357" t="str">
        <f>IF(ISBLANK(INDEX('Policy Characteristics'!K:K,MATCH($C675,'Policy Characteristics'!$C:$C,0))),"",INDEX('Policy Characteristics'!K:K,MATCH($C675,'Policy Characteristics'!$C:$C,0)))</f>
        <v>industry-ag-main.html#fuel-switching</v>
      </c>
      <c r="R675" s="357" t="str">
        <f>IF(ISBLANK(INDEX('Policy Characteristics'!L:L,MATCH($C675,'Policy Characteristics'!$C:$C,0))),"",INDEX('Policy Characteristics'!L:L,MATCH($C675,'Policy Characteristics'!$C:$C,0)))</f>
        <v>industry-elec-and-hydrogen.html</v>
      </c>
    </row>
    <row r="676" spans="1:18" x14ac:dyDescent="0.35">
      <c r="A676" s="357" t="str">
        <f>IF(ISBLANK(INDEX('Policy Characteristics'!A:A,MATCH($C676,'Policy Characteristics'!$C:$C,0))),"",INDEX('Policy Characteristics'!A:A,MATCH($C676,'Policy Characteristics'!$C:$C,0)))</f>
        <v>Industry</v>
      </c>
      <c r="B676" s="357" t="str">
        <f>IF(ISBLANK(INDEX('Policy Characteristics'!B:B,MATCH($C676,'Policy Characteristics'!$C:$C,0))),"",INDEX('Policy Characteristics'!B:B,MATCH($C676,'Policy Characteristics'!$C:$C,0)))</f>
        <v>Electrification + Hydrogen (Med &amp; High Temp)</v>
      </c>
      <c r="C676" s="361" t="str">
        <f t="shared" ref="C676:C716" si="36">C$467</f>
        <v>Fraction of Med and High Temp Industrial Heat Shifted to Other Fuels</v>
      </c>
      <c r="D676" s="9" t="s">
        <v>3212</v>
      </c>
      <c r="E676" s="53" t="s">
        <v>2798</v>
      </c>
      <c r="F676" s="194" t="s">
        <v>3174</v>
      </c>
      <c r="G676" s="53" t="s">
        <v>3228</v>
      </c>
      <c r="H676" s="54">
        <v>1417</v>
      </c>
      <c r="I676" s="53" t="s">
        <v>44</v>
      </c>
      <c r="J676" s="359" t="str">
        <f>IF(ISBLANK(INDEX('Policy Characteristics'!D:D,MATCH($C676,'Policy Characteristics'!$C:$C,0))),"",INDEX('Policy Characteristics'!D:D,MATCH($C676,'Policy Characteristics'!$C:$C,0)))</f>
        <v>Electrification + Hydrogen</v>
      </c>
      <c r="K676" s="357" t="str">
        <f>IF(ISBLANK(INDEX('Policy Characteristics'!E:E,MATCH($C676,'Policy Characteristics'!$C:$C,0))),"",INDEX('Policy Characteristics'!E:E,MATCH($C676,'Policy Characteristics'!$C:$C,0)))</f>
        <v>indst med and high temp fuel type shifting</v>
      </c>
      <c r="L676" s="379">
        <f>IF(ISBLANK(INDEX('Policy Characteristics'!F:F,MATCH($C676,'Policy Characteristics'!$C:$C,0))),"",INDEX('Policy Characteristics'!F:F,MATCH($C676,'Policy Characteristics'!$C:$C,0)))</f>
        <v>0</v>
      </c>
      <c r="M676" s="379">
        <f>IF(ISBLANK(INDEX('Policy Characteristics'!G:G,MATCH($C676,'Policy Characteristics'!$C:$C,0))),"",INDEX('Policy Characteristics'!G:G,MATCH($C676,'Policy Characteristics'!$C:$C,0)))</f>
        <v>1</v>
      </c>
      <c r="N676" s="379">
        <f>IF(ISBLANK(INDEX('Policy Characteristics'!H:H,MATCH($C676,'Policy Characteristics'!$C:$C,0))),"",INDEX('Policy Characteristics'!H:H,MATCH($C676,'Policy Characteristics'!$C:$C,0)))</f>
        <v>0.01</v>
      </c>
      <c r="O676" s="357" t="str">
        <f>IF(ISBLANK(INDEX('Policy Characteristics'!I:I,MATCH($C676,'Policy Characteristics'!$C:$C,0))),"",INDEX('Policy Characteristics'!I:I,MATCH($C676,'Policy Characteristics'!$C:$C,0)))</f>
        <v>% of fuel shifted</v>
      </c>
      <c r="P676" s="357" t="str">
        <f>IF(ISBLANK(INDEX('Policy Characteristics'!J:J,MATCH($C676,'Policy Characteristics'!$C:$C,0))),"",INDEX('Policy Characteristics'!J:J,MATCH($C676,'Policy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6" s="357" t="str">
        <f>IF(ISBLANK(INDEX('Policy Characteristics'!K:K,MATCH($C676,'Policy Characteristics'!$C:$C,0))),"",INDEX('Policy Characteristics'!K:K,MATCH($C676,'Policy Characteristics'!$C:$C,0)))</f>
        <v>industry-ag-main.html#fuel-switching</v>
      </c>
      <c r="R676" s="357" t="str">
        <f>IF(ISBLANK(INDEX('Policy Characteristics'!L:L,MATCH($C676,'Policy Characteristics'!$C:$C,0))),"",INDEX('Policy Characteristics'!L:L,MATCH($C676,'Policy Characteristics'!$C:$C,0)))</f>
        <v>industry-elec-and-hydrogen.html</v>
      </c>
    </row>
    <row r="677" spans="1:18" x14ac:dyDescent="0.35">
      <c r="A677" s="357" t="str">
        <f>IF(ISBLANK(INDEX('Policy Characteristics'!A:A,MATCH($C677,'Policy Characteristics'!$C:$C,0))),"",INDEX('Policy Characteristics'!A:A,MATCH($C677,'Policy Characteristics'!$C:$C,0)))</f>
        <v>Industry</v>
      </c>
      <c r="B677" s="357" t="str">
        <f>IF(ISBLANK(INDEX('Policy Characteristics'!B:B,MATCH($C677,'Policy Characteristics'!$C:$C,0))),"",INDEX('Policy Characteristics'!B:B,MATCH($C677,'Policy Characteristics'!$C:$C,0)))</f>
        <v>Electrification + Hydrogen (Med &amp; High Temp)</v>
      </c>
      <c r="C677" s="361" t="str">
        <f t="shared" si="36"/>
        <v>Fraction of Med and High Temp Industrial Heat Shifted to Other Fuels</v>
      </c>
      <c r="D677" s="9" t="s">
        <v>3213</v>
      </c>
      <c r="E677" s="53" t="s">
        <v>2448</v>
      </c>
      <c r="F677" s="194" t="s">
        <v>3175</v>
      </c>
      <c r="G677" s="53" t="s">
        <v>3219</v>
      </c>
      <c r="H677" s="54">
        <v>1418</v>
      </c>
      <c r="I677" s="53" t="s">
        <v>44</v>
      </c>
      <c r="J677" s="359" t="str">
        <f>IF(ISBLANK(INDEX('Policy Characteristics'!D:D,MATCH($C677,'Policy Characteristics'!$C:$C,0))),"",INDEX('Policy Characteristics'!D:D,MATCH($C677,'Policy Characteristics'!$C:$C,0)))</f>
        <v>Electrification + Hydrogen</v>
      </c>
      <c r="K677" s="357" t="str">
        <f>IF(ISBLANK(INDEX('Policy Characteristics'!E:E,MATCH($C677,'Policy Characteristics'!$C:$C,0))),"",INDEX('Policy Characteristics'!E:E,MATCH($C677,'Policy Characteristics'!$C:$C,0)))</f>
        <v>indst med and high temp fuel type shifting</v>
      </c>
      <c r="L677" s="379">
        <f>IF(ISBLANK(INDEX('Policy Characteristics'!F:F,MATCH($C677,'Policy Characteristics'!$C:$C,0))),"",INDEX('Policy Characteristics'!F:F,MATCH($C677,'Policy Characteristics'!$C:$C,0)))</f>
        <v>0</v>
      </c>
      <c r="M677" s="379">
        <f>IF(ISBLANK(INDEX('Policy Characteristics'!G:G,MATCH($C677,'Policy Characteristics'!$C:$C,0))),"",INDEX('Policy Characteristics'!G:G,MATCH($C677,'Policy Characteristics'!$C:$C,0)))</f>
        <v>1</v>
      </c>
      <c r="N677" s="379">
        <f>IF(ISBLANK(INDEX('Policy Characteristics'!H:H,MATCH($C677,'Policy Characteristics'!$C:$C,0))),"",INDEX('Policy Characteristics'!H:H,MATCH($C677,'Policy Characteristics'!$C:$C,0)))</f>
        <v>0.01</v>
      </c>
      <c r="O677" s="357" t="str">
        <f>IF(ISBLANK(INDEX('Policy Characteristics'!I:I,MATCH($C677,'Policy Characteristics'!$C:$C,0))),"",INDEX('Policy Characteristics'!I:I,MATCH($C677,'Policy Characteristics'!$C:$C,0)))</f>
        <v>% of fuel shifted</v>
      </c>
      <c r="P677" s="357" t="str">
        <f>IF(ISBLANK(INDEX('Policy Characteristics'!J:J,MATCH($C677,'Policy Characteristics'!$C:$C,0))),"",INDEX('Policy Characteristics'!J:J,MATCH($C677,'Policy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7" s="357" t="str">
        <f>IF(ISBLANK(INDEX('Policy Characteristics'!K:K,MATCH($C677,'Policy Characteristics'!$C:$C,0))),"",INDEX('Policy Characteristics'!K:K,MATCH($C677,'Policy Characteristics'!$C:$C,0)))</f>
        <v>industry-ag-main.html#fuel-switching</v>
      </c>
      <c r="R677" s="357" t="str">
        <f>IF(ISBLANK(INDEX('Policy Characteristics'!L:L,MATCH($C677,'Policy Characteristics'!$C:$C,0))),"",INDEX('Policy Characteristics'!L:L,MATCH($C677,'Policy Characteristics'!$C:$C,0)))</f>
        <v>industry-elec-and-hydrogen.html</v>
      </c>
    </row>
    <row r="678" spans="1:18" x14ac:dyDescent="0.35">
      <c r="A678" s="357" t="str">
        <f>IF(ISBLANK(INDEX('Policy Characteristics'!A:A,MATCH($C678,'Policy Characteristics'!$C:$C,0))),"",INDEX('Policy Characteristics'!A:A,MATCH($C678,'Policy Characteristics'!$C:$C,0)))</f>
        <v>Industry</v>
      </c>
      <c r="B678" s="357" t="str">
        <f>IF(ISBLANK(INDEX('Policy Characteristics'!B:B,MATCH($C678,'Policy Characteristics'!$C:$C,0))),"",INDEX('Policy Characteristics'!B:B,MATCH($C678,'Policy Characteristics'!$C:$C,0)))</f>
        <v>Electrification + Hydrogen (Med &amp; High Temp)</v>
      </c>
      <c r="C678" s="361" t="str">
        <f t="shared" si="36"/>
        <v>Fraction of Med and High Temp Industrial Heat Shifted to Other Fuels</v>
      </c>
      <c r="D678" s="9" t="s">
        <v>3213</v>
      </c>
      <c r="E678" s="53" t="s">
        <v>2449</v>
      </c>
      <c r="F678" s="194" t="s">
        <v>3175</v>
      </c>
      <c r="G678" s="53" t="s">
        <v>3220</v>
      </c>
      <c r="H678" s="54">
        <v>1419</v>
      </c>
      <c r="I678" s="53" t="s">
        <v>45</v>
      </c>
      <c r="J678" s="359" t="str">
        <f>IF(ISBLANK(INDEX('Policy Characteristics'!D:D,MATCH($C678,'Policy Characteristics'!$C:$C,0))),"",INDEX('Policy Characteristics'!D:D,MATCH($C678,'Policy Characteristics'!$C:$C,0)))</f>
        <v>Electrification + Hydrogen</v>
      </c>
      <c r="K678" s="357" t="str">
        <f>IF(ISBLANK(INDEX('Policy Characteristics'!E:E,MATCH($C678,'Policy Characteristics'!$C:$C,0))),"",INDEX('Policy Characteristics'!E:E,MATCH($C678,'Policy Characteristics'!$C:$C,0)))</f>
        <v>indst med and high temp fuel type shifting</v>
      </c>
      <c r="L678" s="379">
        <f>IF(ISBLANK(INDEX('Policy Characteristics'!F:F,MATCH($C678,'Policy Characteristics'!$C:$C,0))),"",INDEX('Policy Characteristics'!F:F,MATCH($C678,'Policy Characteristics'!$C:$C,0)))</f>
        <v>0</v>
      </c>
      <c r="M678" s="379">
        <f>IF(ISBLANK(INDEX('Policy Characteristics'!G:G,MATCH($C678,'Policy Characteristics'!$C:$C,0))),"",INDEX('Policy Characteristics'!G:G,MATCH($C678,'Policy Characteristics'!$C:$C,0)))</f>
        <v>1</v>
      </c>
      <c r="N678" s="379">
        <f>IF(ISBLANK(INDEX('Policy Characteristics'!H:H,MATCH($C678,'Policy Characteristics'!$C:$C,0))),"",INDEX('Policy Characteristics'!H:H,MATCH($C678,'Policy Characteristics'!$C:$C,0)))</f>
        <v>0.01</v>
      </c>
      <c r="O678" s="357" t="str">
        <f>IF(ISBLANK(INDEX('Policy Characteristics'!I:I,MATCH($C678,'Policy Characteristics'!$C:$C,0))),"",INDEX('Policy Characteristics'!I:I,MATCH($C678,'Policy Characteristics'!$C:$C,0)))</f>
        <v>% of fuel shifted</v>
      </c>
      <c r="P678" s="357" t="str">
        <f>IF(ISBLANK(INDEX('Policy Characteristics'!J:J,MATCH($C678,'Policy Characteristics'!$C:$C,0))),"",INDEX('Policy Characteristics'!J:J,MATCH($C678,'Policy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8" s="357" t="str">
        <f>IF(ISBLANK(INDEX('Policy Characteristics'!K:K,MATCH($C678,'Policy Characteristics'!$C:$C,0))),"",INDEX('Policy Characteristics'!K:K,MATCH($C678,'Policy Characteristics'!$C:$C,0)))</f>
        <v>industry-ag-main.html#fuel-switching</v>
      </c>
      <c r="R678" s="357" t="str">
        <f>IF(ISBLANK(INDEX('Policy Characteristics'!L:L,MATCH($C678,'Policy Characteristics'!$C:$C,0))),"",INDEX('Policy Characteristics'!L:L,MATCH($C678,'Policy Characteristics'!$C:$C,0)))</f>
        <v>industry-elec-and-hydrogen.html</v>
      </c>
    </row>
    <row r="679" spans="1:18" x14ac:dyDescent="0.35">
      <c r="A679" s="357" t="str">
        <f>IF(ISBLANK(INDEX('Policy Characteristics'!A:A,MATCH($C679,'Policy Characteristics'!$C:$C,0))),"",INDEX('Policy Characteristics'!A:A,MATCH($C679,'Policy Characteristics'!$C:$C,0)))</f>
        <v>Industry</v>
      </c>
      <c r="B679" s="357" t="str">
        <f>IF(ISBLANK(INDEX('Policy Characteristics'!B:B,MATCH($C679,'Policy Characteristics'!$C:$C,0))),"",INDEX('Policy Characteristics'!B:B,MATCH($C679,'Policy Characteristics'!$C:$C,0)))</f>
        <v>Electrification + Hydrogen (Med &amp; High Temp)</v>
      </c>
      <c r="C679" s="361" t="str">
        <f t="shared" si="36"/>
        <v>Fraction of Med and High Temp Industrial Heat Shifted to Other Fuels</v>
      </c>
      <c r="D679" s="9" t="s">
        <v>3213</v>
      </c>
      <c r="E679" s="53" t="s">
        <v>2450</v>
      </c>
      <c r="F679" s="194" t="s">
        <v>3175</v>
      </c>
      <c r="G679" s="53" t="s">
        <v>3221</v>
      </c>
      <c r="H679" s="54">
        <v>1420</v>
      </c>
      <c r="I679" s="53" t="s">
        <v>45</v>
      </c>
      <c r="J679" s="359" t="str">
        <f>IF(ISBLANK(INDEX('Policy Characteristics'!D:D,MATCH($C679,'Policy Characteristics'!$C:$C,0))),"",INDEX('Policy Characteristics'!D:D,MATCH($C679,'Policy Characteristics'!$C:$C,0)))</f>
        <v>Electrification + Hydrogen</v>
      </c>
      <c r="K679" s="357" t="str">
        <f>IF(ISBLANK(INDEX('Policy Characteristics'!E:E,MATCH($C679,'Policy Characteristics'!$C:$C,0))),"",INDEX('Policy Characteristics'!E:E,MATCH($C679,'Policy Characteristics'!$C:$C,0)))</f>
        <v>indst med and high temp fuel type shifting</v>
      </c>
      <c r="L679" s="379">
        <f>IF(ISBLANK(INDEX('Policy Characteristics'!F:F,MATCH($C679,'Policy Characteristics'!$C:$C,0))),"",INDEX('Policy Characteristics'!F:F,MATCH($C679,'Policy Characteristics'!$C:$C,0)))</f>
        <v>0</v>
      </c>
      <c r="M679" s="379">
        <f>IF(ISBLANK(INDEX('Policy Characteristics'!G:G,MATCH($C679,'Policy Characteristics'!$C:$C,0))),"",INDEX('Policy Characteristics'!G:G,MATCH($C679,'Policy Characteristics'!$C:$C,0)))</f>
        <v>1</v>
      </c>
      <c r="N679" s="379">
        <f>IF(ISBLANK(INDEX('Policy Characteristics'!H:H,MATCH($C679,'Policy Characteristics'!$C:$C,0))),"",INDEX('Policy Characteristics'!H:H,MATCH($C679,'Policy Characteristics'!$C:$C,0)))</f>
        <v>0.01</v>
      </c>
      <c r="O679" s="357" t="str">
        <f>IF(ISBLANK(INDEX('Policy Characteristics'!I:I,MATCH($C679,'Policy Characteristics'!$C:$C,0))),"",INDEX('Policy Characteristics'!I:I,MATCH($C679,'Policy Characteristics'!$C:$C,0)))</f>
        <v>% of fuel shifted</v>
      </c>
      <c r="P679" s="357" t="str">
        <f>IF(ISBLANK(INDEX('Policy Characteristics'!J:J,MATCH($C679,'Policy Characteristics'!$C:$C,0))),"",INDEX('Policy Characteristics'!J:J,MATCH($C679,'Policy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9" s="357" t="str">
        <f>IF(ISBLANK(INDEX('Policy Characteristics'!K:K,MATCH($C679,'Policy Characteristics'!$C:$C,0))),"",INDEX('Policy Characteristics'!K:K,MATCH($C679,'Policy Characteristics'!$C:$C,0)))</f>
        <v>industry-ag-main.html#fuel-switching</v>
      </c>
      <c r="R679" s="357" t="str">
        <f>IF(ISBLANK(INDEX('Policy Characteristics'!L:L,MATCH($C679,'Policy Characteristics'!$C:$C,0))),"",INDEX('Policy Characteristics'!L:L,MATCH($C679,'Policy Characteristics'!$C:$C,0)))</f>
        <v>industry-elec-and-hydrogen.html</v>
      </c>
    </row>
    <row r="680" spans="1:18" x14ac:dyDescent="0.35">
      <c r="A680" s="357" t="str">
        <f>IF(ISBLANK(INDEX('Policy Characteristics'!A:A,MATCH($C680,'Policy Characteristics'!$C:$C,0))),"",INDEX('Policy Characteristics'!A:A,MATCH($C680,'Policy Characteristics'!$C:$C,0)))</f>
        <v>Industry</v>
      </c>
      <c r="B680" s="357" t="str">
        <f>IF(ISBLANK(INDEX('Policy Characteristics'!B:B,MATCH($C680,'Policy Characteristics'!$C:$C,0))),"",INDEX('Policy Characteristics'!B:B,MATCH($C680,'Policy Characteristics'!$C:$C,0)))</f>
        <v>Electrification + Hydrogen (Med &amp; High Temp)</v>
      </c>
      <c r="C680" s="361" t="str">
        <f t="shared" si="36"/>
        <v>Fraction of Med and High Temp Industrial Heat Shifted to Other Fuels</v>
      </c>
      <c r="D680" s="9" t="s">
        <v>3213</v>
      </c>
      <c r="E680" s="53" t="s">
        <v>2451</v>
      </c>
      <c r="F680" s="194" t="s">
        <v>3175</v>
      </c>
      <c r="G680" s="53" t="s">
        <v>3222</v>
      </c>
      <c r="H680" s="54">
        <v>1421</v>
      </c>
      <c r="I680" s="53" t="s">
        <v>45</v>
      </c>
      <c r="J680" s="359" t="str">
        <f>IF(ISBLANK(INDEX('Policy Characteristics'!D:D,MATCH($C680,'Policy Characteristics'!$C:$C,0))),"",INDEX('Policy Characteristics'!D:D,MATCH($C680,'Policy Characteristics'!$C:$C,0)))</f>
        <v>Electrification + Hydrogen</v>
      </c>
      <c r="K680" s="357" t="str">
        <f>IF(ISBLANK(INDEX('Policy Characteristics'!E:E,MATCH($C680,'Policy Characteristics'!$C:$C,0))),"",INDEX('Policy Characteristics'!E:E,MATCH($C680,'Policy Characteristics'!$C:$C,0)))</f>
        <v>indst med and high temp fuel type shifting</v>
      </c>
      <c r="L680" s="379">
        <f>IF(ISBLANK(INDEX('Policy Characteristics'!F:F,MATCH($C680,'Policy Characteristics'!$C:$C,0))),"",INDEX('Policy Characteristics'!F:F,MATCH($C680,'Policy Characteristics'!$C:$C,0)))</f>
        <v>0</v>
      </c>
      <c r="M680" s="379">
        <f>IF(ISBLANK(INDEX('Policy Characteristics'!G:G,MATCH($C680,'Policy Characteristics'!$C:$C,0))),"",INDEX('Policy Characteristics'!G:G,MATCH($C680,'Policy Characteristics'!$C:$C,0)))</f>
        <v>1</v>
      </c>
      <c r="N680" s="379">
        <f>IF(ISBLANK(INDEX('Policy Characteristics'!H:H,MATCH($C680,'Policy Characteristics'!$C:$C,0))),"",INDEX('Policy Characteristics'!H:H,MATCH($C680,'Policy Characteristics'!$C:$C,0)))</f>
        <v>0.01</v>
      </c>
      <c r="O680" s="357" t="str">
        <f>IF(ISBLANK(INDEX('Policy Characteristics'!I:I,MATCH($C680,'Policy Characteristics'!$C:$C,0))),"",INDEX('Policy Characteristics'!I:I,MATCH($C680,'Policy Characteristics'!$C:$C,0)))</f>
        <v>% of fuel shifted</v>
      </c>
      <c r="P680" s="357" t="str">
        <f>IF(ISBLANK(INDEX('Policy Characteristics'!J:J,MATCH($C680,'Policy Characteristics'!$C:$C,0))),"",INDEX('Policy Characteristics'!J:J,MATCH($C680,'Policy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0" s="357" t="str">
        <f>IF(ISBLANK(INDEX('Policy Characteristics'!K:K,MATCH($C680,'Policy Characteristics'!$C:$C,0))),"",INDEX('Policy Characteristics'!K:K,MATCH($C680,'Policy Characteristics'!$C:$C,0)))</f>
        <v>industry-ag-main.html#fuel-switching</v>
      </c>
      <c r="R680" s="357" t="str">
        <f>IF(ISBLANK(INDEX('Policy Characteristics'!L:L,MATCH($C680,'Policy Characteristics'!$C:$C,0))),"",INDEX('Policy Characteristics'!L:L,MATCH($C680,'Policy Characteristics'!$C:$C,0)))</f>
        <v>industry-elec-and-hydrogen.html</v>
      </c>
    </row>
    <row r="681" spans="1:18" x14ac:dyDescent="0.35">
      <c r="A681" s="357" t="str">
        <f>IF(ISBLANK(INDEX('Policy Characteristics'!A:A,MATCH($C681,'Policy Characteristics'!$C:$C,0))),"",INDEX('Policy Characteristics'!A:A,MATCH($C681,'Policy Characteristics'!$C:$C,0)))</f>
        <v>Industry</v>
      </c>
      <c r="B681" s="357" t="str">
        <f>IF(ISBLANK(INDEX('Policy Characteristics'!B:B,MATCH($C681,'Policy Characteristics'!$C:$C,0))),"",INDEX('Policy Characteristics'!B:B,MATCH($C681,'Policy Characteristics'!$C:$C,0)))</f>
        <v>Electrification + Hydrogen (Med &amp; High Temp)</v>
      </c>
      <c r="C681" s="361" t="str">
        <f t="shared" si="36"/>
        <v>Fraction of Med and High Temp Industrial Heat Shifted to Other Fuels</v>
      </c>
      <c r="D681" s="9" t="s">
        <v>3213</v>
      </c>
      <c r="E681" s="53" t="s">
        <v>2452</v>
      </c>
      <c r="F681" s="194" t="s">
        <v>3175</v>
      </c>
      <c r="G681" s="53" t="s">
        <v>3223</v>
      </c>
      <c r="H681" s="54">
        <v>1422</v>
      </c>
      <c r="I681" s="53" t="s">
        <v>45</v>
      </c>
      <c r="J681" s="359" t="str">
        <f>IF(ISBLANK(INDEX('Policy Characteristics'!D:D,MATCH($C681,'Policy Characteristics'!$C:$C,0))),"",INDEX('Policy Characteristics'!D:D,MATCH($C681,'Policy Characteristics'!$C:$C,0)))</f>
        <v>Electrification + Hydrogen</v>
      </c>
      <c r="K681" s="357" t="str">
        <f>IF(ISBLANK(INDEX('Policy Characteristics'!E:E,MATCH($C681,'Policy Characteristics'!$C:$C,0))),"",INDEX('Policy Characteristics'!E:E,MATCH($C681,'Policy Characteristics'!$C:$C,0)))</f>
        <v>indst med and high temp fuel type shifting</v>
      </c>
      <c r="L681" s="379">
        <f>IF(ISBLANK(INDEX('Policy Characteristics'!F:F,MATCH($C681,'Policy Characteristics'!$C:$C,0))),"",INDEX('Policy Characteristics'!F:F,MATCH($C681,'Policy Characteristics'!$C:$C,0)))</f>
        <v>0</v>
      </c>
      <c r="M681" s="379">
        <f>IF(ISBLANK(INDEX('Policy Characteristics'!G:G,MATCH($C681,'Policy Characteristics'!$C:$C,0))),"",INDEX('Policy Characteristics'!G:G,MATCH($C681,'Policy Characteristics'!$C:$C,0)))</f>
        <v>1</v>
      </c>
      <c r="N681" s="379">
        <f>IF(ISBLANK(INDEX('Policy Characteristics'!H:H,MATCH($C681,'Policy Characteristics'!$C:$C,0))),"",INDEX('Policy Characteristics'!H:H,MATCH($C681,'Policy Characteristics'!$C:$C,0)))</f>
        <v>0.01</v>
      </c>
      <c r="O681" s="357" t="str">
        <f>IF(ISBLANK(INDEX('Policy Characteristics'!I:I,MATCH($C681,'Policy Characteristics'!$C:$C,0))),"",INDEX('Policy Characteristics'!I:I,MATCH($C681,'Policy Characteristics'!$C:$C,0)))</f>
        <v>% of fuel shifted</v>
      </c>
      <c r="P681" s="357" t="str">
        <f>IF(ISBLANK(INDEX('Policy Characteristics'!J:J,MATCH($C681,'Policy Characteristics'!$C:$C,0))),"",INDEX('Policy Characteristics'!J:J,MATCH($C681,'Policy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1" s="357" t="str">
        <f>IF(ISBLANK(INDEX('Policy Characteristics'!K:K,MATCH($C681,'Policy Characteristics'!$C:$C,0))),"",INDEX('Policy Characteristics'!K:K,MATCH($C681,'Policy Characteristics'!$C:$C,0)))</f>
        <v>industry-ag-main.html#fuel-switching</v>
      </c>
      <c r="R681" s="357" t="str">
        <f>IF(ISBLANK(INDEX('Policy Characteristics'!L:L,MATCH($C681,'Policy Characteristics'!$C:$C,0))),"",INDEX('Policy Characteristics'!L:L,MATCH($C681,'Policy Characteristics'!$C:$C,0)))</f>
        <v>industry-elec-and-hydrogen.html</v>
      </c>
    </row>
    <row r="682" spans="1:18" x14ac:dyDescent="0.35">
      <c r="A682" s="357" t="str">
        <f>IF(ISBLANK(INDEX('Policy Characteristics'!A:A,MATCH($C682,'Policy Characteristics'!$C:$C,0))),"",INDEX('Policy Characteristics'!A:A,MATCH($C682,'Policy Characteristics'!$C:$C,0)))</f>
        <v>Industry</v>
      </c>
      <c r="B682" s="357" t="str">
        <f>IF(ISBLANK(INDEX('Policy Characteristics'!B:B,MATCH($C682,'Policy Characteristics'!$C:$C,0))),"",INDEX('Policy Characteristics'!B:B,MATCH($C682,'Policy Characteristics'!$C:$C,0)))</f>
        <v>Electrification + Hydrogen (Med &amp; High Temp)</v>
      </c>
      <c r="C682" s="361" t="str">
        <f t="shared" si="36"/>
        <v>Fraction of Med and High Temp Industrial Heat Shifted to Other Fuels</v>
      </c>
      <c r="D682" s="9" t="s">
        <v>3213</v>
      </c>
      <c r="E682" s="53" t="s">
        <v>2453</v>
      </c>
      <c r="F682" s="194" t="s">
        <v>3175</v>
      </c>
      <c r="G682" s="53" t="s">
        <v>3224</v>
      </c>
      <c r="H682" s="54">
        <v>1423</v>
      </c>
      <c r="I682" s="53" t="s">
        <v>45</v>
      </c>
      <c r="J682" s="359" t="str">
        <f>IF(ISBLANK(INDEX('Policy Characteristics'!D:D,MATCH($C682,'Policy Characteristics'!$C:$C,0))),"",INDEX('Policy Characteristics'!D:D,MATCH($C682,'Policy Characteristics'!$C:$C,0)))</f>
        <v>Electrification + Hydrogen</v>
      </c>
      <c r="K682" s="357" t="str">
        <f>IF(ISBLANK(INDEX('Policy Characteristics'!E:E,MATCH($C682,'Policy Characteristics'!$C:$C,0))),"",INDEX('Policy Characteristics'!E:E,MATCH($C682,'Policy Characteristics'!$C:$C,0)))</f>
        <v>indst med and high temp fuel type shifting</v>
      </c>
      <c r="L682" s="379">
        <f>IF(ISBLANK(INDEX('Policy Characteristics'!F:F,MATCH($C682,'Policy Characteristics'!$C:$C,0))),"",INDEX('Policy Characteristics'!F:F,MATCH($C682,'Policy Characteristics'!$C:$C,0)))</f>
        <v>0</v>
      </c>
      <c r="M682" s="379">
        <f>IF(ISBLANK(INDEX('Policy Characteristics'!G:G,MATCH($C682,'Policy Characteristics'!$C:$C,0))),"",INDEX('Policy Characteristics'!G:G,MATCH($C682,'Policy Characteristics'!$C:$C,0)))</f>
        <v>1</v>
      </c>
      <c r="N682" s="379">
        <f>IF(ISBLANK(INDEX('Policy Characteristics'!H:H,MATCH($C682,'Policy Characteristics'!$C:$C,0))),"",INDEX('Policy Characteristics'!H:H,MATCH($C682,'Policy Characteristics'!$C:$C,0)))</f>
        <v>0.01</v>
      </c>
      <c r="O682" s="357" t="str">
        <f>IF(ISBLANK(INDEX('Policy Characteristics'!I:I,MATCH($C682,'Policy Characteristics'!$C:$C,0))),"",INDEX('Policy Characteristics'!I:I,MATCH($C682,'Policy Characteristics'!$C:$C,0)))</f>
        <v>% of fuel shifted</v>
      </c>
      <c r="P682" s="357" t="str">
        <f>IF(ISBLANK(INDEX('Policy Characteristics'!J:J,MATCH($C682,'Policy Characteristics'!$C:$C,0))),"",INDEX('Policy Characteristics'!J:J,MATCH($C682,'Policy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2" s="357" t="str">
        <f>IF(ISBLANK(INDEX('Policy Characteristics'!K:K,MATCH($C682,'Policy Characteristics'!$C:$C,0))),"",INDEX('Policy Characteristics'!K:K,MATCH($C682,'Policy Characteristics'!$C:$C,0)))</f>
        <v>industry-ag-main.html#fuel-switching</v>
      </c>
      <c r="R682" s="357" t="str">
        <f>IF(ISBLANK(INDEX('Policy Characteristics'!L:L,MATCH($C682,'Policy Characteristics'!$C:$C,0))),"",INDEX('Policy Characteristics'!L:L,MATCH($C682,'Policy Characteristics'!$C:$C,0)))</f>
        <v>industry-elec-and-hydrogen.html</v>
      </c>
    </row>
    <row r="683" spans="1:18" x14ac:dyDescent="0.35">
      <c r="A683" s="357" t="str">
        <f>IF(ISBLANK(INDEX('Policy Characteristics'!A:A,MATCH($C683,'Policy Characteristics'!$C:$C,0))),"",INDEX('Policy Characteristics'!A:A,MATCH($C683,'Policy Characteristics'!$C:$C,0)))</f>
        <v>Industry</v>
      </c>
      <c r="B683" s="357" t="str">
        <f>IF(ISBLANK(INDEX('Policy Characteristics'!B:B,MATCH($C683,'Policy Characteristics'!$C:$C,0))),"",INDEX('Policy Characteristics'!B:B,MATCH($C683,'Policy Characteristics'!$C:$C,0)))</f>
        <v>Electrification + Hydrogen (Med &amp; High Temp)</v>
      </c>
      <c r="C683" s="361" t="str">
        <f t="shared" si="36"/>
        <v>Fraction of Med and High Temp Industrial Heat Shifted to Other Fuels</v>
      </c>
      <c r="D683" s="9" t="s">
        <v>3213</v>
      </c>
      <c r="E683" s="53" t="s">
        <v>2799</v>
      </c>
      <c r="F683" s="194" t="s">
        <v>3175</v>
      </c>
      <c r="G683" s="53" t="s">
        <v>3225</v>
      </c>
      <c r="H683" s="54">
        <v>1424</v>
      </c>
      <c r="I683" s="53" t="s">
        <v>45</v>
      </c>
      <c r="J683" s="359" t="str">
        <f>IF(ISBLANK(INDEX('Policy Characteristics'!D:D,MATCH($C683,'Policy Characteristics'!$C:$C,0))),"",INDEX('Policy Characteristics'!D:D,MATCH($C683,'Policy Characteristics'!$C:$C,0)))</f>
        <v>Electrification + Hydrogen</v>
      </c>
      <c r="K683" s="357" t="str">
        <f>IF(ISBLANK(INDEX('Policy Characteristics'!E:E,MATCH($C683,'Policy Characteristics'!$C:$C,0))),"",INDEX('Policy Characteristics'!E:E,MATCH($C683,'Policy Characteristics'!$C:$C,0)))</f>
        <v>indst med and high temp fuel type shifting</v>
      </c>
      <c r="L683" s="379">
        <f>IF(ISBLANK(INDEX('Policy Characteristics'!F:F,MATCH($C683,'Policy Characteristics'!$C:$C,0))),"",INDEX('Policy Characteristics'!F:F,MATCH($C683,'Policy Characteristics'!$C:$C,0)))</f>
        <v>0</v>
      </c>
      <c r="M683" s="379">
        <f>IF(ISBLANK(INDEX('Policy Characteristics'!G:G,MATCH($C683,'Policy Characteristics'!$C:$C,0))),"",INDEX('Policy Characteristics'!G:G,MATCH($C683,'Policy Characteristics'!$C:$C,0)))</f>
        <v>1</v>
      </c>
      <c r="N683" s="379">
        <f>IF(ISBLANK(INDEX('Policy Characteristics'!H:H,MATCH($C683,'Policy Characteristics'!$C:$C,0))),"",INDEX('Policy Characteristics'!H:H,MATCH($C683,'Policy Characteristics'!$C:$C,0)))</f>
        <v>0.01</v>
      </c>
      <c r="O683" s="357" t="str">
        <f>IF(ISBLANK(INDEX('Policy Characteristics'!I:I,MATCH($C683,'Policy Characteristics'!$C:$C,0))),"",INDEX('Policy Characteristics'!I:I,MATCH($C683,'Policy Characteristics'!$C:$C,0)))</f>
        <v>% of fuel shifted</v>
      </c>
      <c r="P683" s="357" t="str">
        <f>IF(ISBLANK(INDEX('Policy Characteristics'!J:J,MATCH($C683,'Policy Characteristics'!$C:$C,0))),"",INDEX('Policy Characteristics'!J:J,MATCH($C683,'Policy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3" s="357" t="str">
        <f>IF(ISBLANK(INDEX('Policy Characteristics'!K:K,MATCH($C683,'Policy Characteristics'!$C:$C,0))),"",INDEX('Policy Characteristics'!K:K,MATCH($C683,'Policy Characteristics'!$C:$C,0)))</f>
        <v>industry-ag-main.html#fuel-switching</v>
      </c>
      <c r="R683" s="357" t="str">
        <f>IF(ISBLANK(INDEX('Policy Characteristics'!L:L,MATCH($C683,'Policy Characteristics'!$C:$C,0))),"",INDEX('Policy Characteristics'!L:L,MATCH($C683,'Policy Characteristics'!$C:$C,0)))</f>
        <v>industry-elec-and-hydrogen.html</v>
      </c>
    </row>
    <row r="684" spans="1:18" x14ac:dyDescent="0.35">
      <c r="A684" s="357" t="str">
        <f>IF(ISBLANK(INDEX('Policy Characteristics'!A:A,MATCH($C684,'Policy Characteristics'!$C:$C,0))),"",INDEX('Policy Characteristics'!A:A,MATCH($C684,'Policy Characteristics'!$C:$C,0)))</f>
        <v>Industry</v>
      </c>
      <c r="B684" s="357" t="str">
        <f>IF(ISBLANK(INDEX('Policy Characteristics'!B:B,MATCH($C684,'Policy Characteristics'!$C:$C,0))),"",INDEX('Policy Characteristics'!B:B,MATCH($C684,'Policy Characteristics'!$C:$C,0)))</f>
        <v>Electrification + Hydrogen (Med &amp; High Temp)</v>
      </c>
      <c r="C684" s="361" t="str">
        <f t="shared" si="36"/>
        <v>Fraction of Med and High Temp Industrial Heat Shifted to Other Fuels</v>
      </c>
      <c r="D684" s="9" t="s">
        <v>3213</v>
      </c>
      <c r="E684" s="53" t="s">
        <v>2800</v>
      </c>
      <c r="F684" s="194" t="s">
        <v>3175</v>
      </c>
      <c r="G684" s="53" t="s">
        <v>3226</v>
      </c>
      <c r="H684" s="54">
        <v>1425</v>
      </c>
      <c r="I684" s="53" t="s">
        <v>45</v>
      </c>
      <c r="J684" s="359" t="str">
        <f>IF(ISBLANK(INDEX('Policy Characteristics'!D:D,MATCH($C684,'Policy Characteristics'!$C:$C,0))),"",INDEX('Policy Characteristics'!D:D,MATCH($C684,'Policy Characteristics'!$C:$C,0)))</f>
        <v>Electrification + Hydrogen</v>
      </c>
      <c r="K684" s="357" t="str">
        <f>IF(ISBLANK(INDEX('Policy Characteristics'!E:E,MATCH($C684,'Policy Characteristics'!$C:$C,0))),"",INDEX('Policy Characteristics'!E:E,MATCH($C684,'Policy Characteristics'!$C:$C,0)))</f>
        <v>indst med and high temp fuel type shifting</v>
      </c>
      <c r="L684" s="379">
        <f>IF(ISBLANK(INDEX('Policy Characteristics'!F:F,MATCH($C684,'Policy Characteristics'!$C:$C,0))),"",INDEX('Policy Characteristics'!F:F,MATCH($C684,'Policy Characteristics'!$C:$C,0)))</f>
        <v>0</v>
      </c>
      <c r="M684" s="379">
        <f>IF(ISBLANK(INDEX('Policy Characteristics'!G:G,MATCH($C684,'Policy Characteristics'!$C:$C,0))),"",INDEX('Policy Characteristics'!G:G,MATCH($C684,'Policy Characteristics'!$C:$C,0)))</f>
        <v>1</v>
      </c>
      <c r="N684" s="379">
        <f>IF(ISBLANK(INDEX('Policy Characteristics'!H:H,MATCH($C684,'Policy Characteristics'!$C:$C,0))),"",INDEX('Policy Characteristics'!H:H,MATCH($C684,'Policy Characteristics'!$C:$C,0)))</f>
        <v>0.01</v>
      </c>
      <c r="O684" s="357" t="str">
        <f>IF(ISBLANK(INDEX('Policy Characteristics'!I:I,MATCH($C684,'Policy Characteristics'!$C:$C,0))),"",INDEX('Policy Characteristics'!I:I,MATCH($C684,'Policy Characteristics'!$C:$C,0)))</f>
        <v>% of fuel shifted</v>
      </c>
      <c r="P684" s="357" t="str">
        <f>IF(ISBLANK(INDEX('Policy Characteristics'!J:J,MATCH($C684,'Policy Characteristics'!$C:$C,0))),"",INDEX('Policy Characteristics'!J:J,MATCH($C684,'Policy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4" s="357" t="str">
        <f>IF(ISBLANK(INDEX('Policy Characteristics'!K:K,MATCH($C684,'Policy Characteristics'!$C:$C,0))),"",INDEX('Policy Characteristics'!K:K,MATCH($C684,'Policy Characteristics'!$C:$C,0)))</f>
        <v>industry-ag-main.html#fuel-switching</v>
      </c>
      <c r="R684" s="357" t="str">
        <f>IF(ISBLANK(INDEX('Policy Characteristics'!L:L,MATCH($C684,'Policy Characteristics'!$C:$C,0))),"",INDEX('Policy Characteristics'!L:L,MATCH($C684,'Policy Characteristics'!$C:$C,0)))</f>
        <v>industry-elec-and-hydrogen.html</v>
      </c>
    </row>
    <row r="685" spans="1:18" x14ac:dyDescent="0.35">
      <c r="A685" s="357" t="str">
        <f>IF(ISBLANK(INDEX('Policy Characteristics'!A:A,MATCH($C685,'Policy Characteristics'!$C:$C,0))),"",INDEX('Policy Characteristics'!A:A,MATCH($C685,'Policy Characteristics'!$C:$C,0)))</f>
        <v>Industry</v>
      </c>
      <c r="B685" s="357" t="str">
        <f>IF(ISBLANK(INDEX('Policy Characteristics'!B:B,MATCH($C685,'Policy Characteristics'!$C:$C,0))),"",INDEX('Policy Characteristics'!B:B,MATCH($C685,'Policy Characteristics'!$C:$C,0)))</f>
        <v>Electrification + Hydrogen (Med &amp; High Temp)</v>
      </c>
      <c r="C685" s="361" t="str">
        <f t="shared" si="36"/>
        <v>Fraction of Med and High Temp Industrial Heat Shifted to Other Fuels</v>
      </c>
      <c r="D685" s="9" t="s">
        <v>3213</v>
      </c>
      <c r="E685" s="53" t="s">
        <v>2801</v>
      </c>
      <c r="F685" s="194" t="s">
        <v>3175</v>
      </c>
      <c r="G685" s="53" t="s">
        <v>3227</v>
      </c>
      <c r="H685" s="54">
        <v>1426</v>
      </c>
      <c r="I685" s="53" t="s">
        <v>45</v>
      </c>
      <c r="J685" s="359" t="str">
        <f>IF(ISBLANK(INDEX('Policy Characteristics'!D:D,MATCH($C685,'Policy Characteristics'!$C:$C,0))),"",INDEX('Policy Characteristics'!D:D,MATCH($C685,'Policy Characteristics'!$C:$C,0)))</f>
        <v>Electrification + Hydrogen</v>
      </c>
      <c r="K685" s="357" t="str">
        <f>IF(ISBLANK(INDEX('Policy Characteristics'!E:E,MATCH($C685,'Policy Characteristics'!$C:$C,0))),"",INDEX('Policy Characteristics'!E:E,MATCH($C685,'Policy Characteristics'!$C:$C,0)))</f>
        <v>indst med and high temp fuel type shifting</v>
      </c>
      <c r="L685" s="379">
        <f>IF(ISBLANK(INDEX('Policy Characteristics'!F:F,MATCH($C685,'Policy Characteristics'!$C:$C,0))),"",INDEX('Policy Characteristics'!F:F,MATCH($C685,'Policy Characteristics'!$C:$C,0)))</f>
        <v>0</v>
      </c>
      <c r="M685" s="379">
        <f>IF(ISBLANK(INDEX('Policy Characteristics'!G:G,MATCH($C685,'Policy Characteristics'!$C:$C,0))),"",INDEX('Policy Characteristics'!G:G,MATCH($C685,'Policy Characteristics'!$C:$C,0)))</f>
        <v>1</v>
      </c>
      <c r="N685" s="379">
        <f>IF(ISBLANK(INDEX('Policy Characteristics'!H:H,MATCH($C685,'Policy Characteristics'!$C:$C,0))),"",INDEX('Policy Characteristics'!H:H,MATCH($C685,'Policy Characteristics'!$C:$C,0)))</f>
        <v>0.01</v>
      </c>
      <c r="O685" s="357" t="str">
        <f>IF(ISBLANK(INDEX('Policy Characteristics'!I:I,MATCH($C685,'Policy Characteristics'!$C:$C,0))),"",INDEX('Policy Characteristics'!I:I,MATCH($C685,'Policy Characteristics'!$C:$C,0)))</f>
        <v>% of fuel shifted</v>
      </c>
      <c r="P685" s="357" t="str">
        <f>IF(ISBLANK(INDEX('Policy Characteristics'!J:J,MATCH($C685,'Policy Characteristics'!$C:$C,0))),"",INDEX('Policy Characteristics'!J:J,MATCH($C685,'Policy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5" s="357" t="str">
        <f>IF(ISBLANK(INDEX('Policy Characteristics'!K:K,MATCH($C685,'Policy Characteristics'!$C:$C,0))),"",INDEX('Policy Characteristics'!K:K,MATCH($C685,'Policy Characteristics'!$C:$C,0)))</f>
        <v>industry-ag-main.html#fuel-switching</v>
      </c>
      <c r="R685" s="357" t="str">
        <f>IF(ISBLANK(INDEX('Policy Characteristics'!L:L,MATCH($C685,'Policy Characteristics'!$C:$C,0))),"",INDEX('Policy Characteristics'!L:L,MATCH($C685,'Policy Characteristics'!$C:$C,0)))</f>
        <v>industry-elec-and-hydrogen.html</v>
      </c>
    </row>
    <row r="686" spans="1:18" x14ac:dyDescent="0.35">
      <c r="A686" s="357" t="str">
        <f>IF(ISBLANK(INDEX('Policy Characteristics'!A:A,MATCH($C686,'Policy Characteristics'!$C:$C,0))),"",INDEX('Policy Characteristics'!A:A,MATCH($C686,'Policy Characteristics'!$C:$C,0)))</f>
        <v>Industry</v>
      </c>
      <c r="B686" s="357" t="str">
        <f>IF(ISBLANK(INDEX('Policy Characteristics'!B:B,MATCH($C686,'Policy Characteristics'!$C:$C,0))),"",INDEX('Policy Characteristics'!B:B,MATCH($C686,'Policy Characteristics'!$C:$C,0)))</f>
        <v>Electrification + Hydrogen (Med &amp; High Temp)</v>
      </c>
      <c r="C686" s="361" t="str">
        <f t="shared" si="36"/>
        <v>Fraction of Med and High Temp Industrial Heat Shifted to Other Fuels</v>
      </c>
      <c r="D686" s="9" t="s">
        <v>3213</v>
      </c>
      <c r="E686" s="53" t="s">
        <v>2798</v>
      </c>
      <c r="F686" s="194" t="s">
        <v>3175</v>
      </c>
      <c r="G686" s="53" t="s">
        <v>3228</v>
      </c>
      <c r="H686" s="54">
        <v>1427</v>
      </c>
      <c r="I686" s="53" t="s">
        <v>44</v>
      </c>
      <c r="J686" s="359" t="str">
        <f>IF(ISBLANK(INDEX('Policy Characteristics'!D:D,MATCH($C686,'Policy Characteristics'!$C:$C,0))),"",INDEX('Policy Characteristics'!D:D,MATCH($C686,'Policy Characteristics'!$C:$C,0)))</f>
        <v>Electrification + Hydrogen</v>
      </c>
      <c r="K686" s="357" t="str">
        <f>IF(ISBLANK(INDEX('Policy Characteristics'!E:E,MATCH($C686,'Policy Characteristics'!$C:$C,0))),"",INDEX('Policy Characteristics'!E:E,MATCH($C686,'Policy Characteristics'!$C:$C,0)))</f>
        <v>indst med and high temp fuel type shifting</v>
      </c>
      <c r="L686" s="379">
        <f>IF(ISBLANK(INDEX('Policy Characteristics'!F:F,MATCH($C686,'Policy Characteristics'!$C:$C,0))),"",INDEX('Policy Characteristics'!F:F,MATCH($C686,'Policy Characteristics'!$C:$C,0)))</f>
        <v>0</v>
      </c>
      <c r="M686" s="379">
        <f>IF(ISBLANK(INDEX('Policy Characteristics'!G:G,MATCH($C686,'Policy Characteristics'!$C:$C,0))),"",INDEX('Policy Characteristics'!G:G,MATCH($C686,'Policy Characteristics'!$C:$C,0)))</f>
        <v>1</v>
      </c>
      <c r="N686" s="379">
        <f>IF(ISBLANK(INDEX('Policy Characteristics'!H:H,MATCH($C686,'Policy Characteristics'!$C:$C,0))),"",INDEX('Policy Characteristics'!H:H,MATCH($C686,'Policy Characteristics'!$C:$C,0)))</f>
        <v>0.01</v>
      </c>
      <c r="O686" s="357" t="str">
        <f>IF(ISBLANK(INDEX('Policy Characteristics'!I:I,MATCH($C686,'Policy Characteristics'!$C:$C,0))),"",INDEX('Policy Characteristics'!I:I,MATCH($C686,'Policy Characteristics'!$C:$C,0)))</f>
        <v>% of fuel shifted</v>
      </c>
      <c r="P686" s="357" t="str">
        <f>IF(ISBLANK(INDEX('Policy Characteristics'!J:J,MATCH($C686,'Policy Characteristics'!$C:$C,0))),"",INDEX('Policy Characteristics'!J:J,MATCH($C686,'Policy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6" s="357" t="str">
        <f>IF(ISBLANK(INDEX('Policy Characteristics'!K:K,MATCH($C686,'Policy Characteristics'!$C:$C,0))),"",INDEX('Policy Characteristics'!K:K,MATCH($C686,'Policy Characteristics'!$C:$C,0)))</f>
        <v>industry-ag-main.html#fuel-switching</v>
      </c>
      <c r="R686" s="357" t="str">
        <f>IF(ISBLANK(INDEX('Policy Characteristics'!L:L,MATCH($C686,'Policy Characteristics'!$C:$C,0))),"",INDEX('Policy Characteristics'!L:L,MATCH($C686,'Policy Characteristics'!$C:$C,0)))</f>
        <v>industry-elec-and-hydrogen.html</v>
      </c>
    </row>
    <row r="687" spans="1:18" x14ac:dyDescent="0.35">
      <c r="A687" s="357" t="str">
        <f>IF(ISBLANK(INDEX('Policy Characteristics'!A:A,MATCH($C687,'Policy Characteristics'!$C:$C,0))),"",INDEX('Policy Characteristics'!A:A,MATCH($C687,'Policy Characteristics'!$C:$C,0)))</f>
        <v>Industry</v>
      </c>
      <c r="B687" s="357" t="str">
        <f>IF(ISBLANK(INDEX('Policy Characteristics'!B:B,MATCH($C687,'Policy Characteristics'!$C:$C,0))),"",INDEX('Policy Characteristics'!B:B,MATCH($C687,'Policy Characteristics'!$C:$C,0)))</f>
        <v>Electrification + Hydrogen (Med &amp; High Temp)</v>
      </c>
      <c r="C687" s="361" t="str">
        <f t="shared" si="36"/>
        <v>Fraction of Med and High Temp Industrial Heat Shifted to Other Fuels</v>
      </c>
      <c r="D687" s="9" t="s">
        <v>3214</v>
      </c>
      <c r="E687" s="53" t="s">
        <v>2448</v>
      </c>
      <c r="F687" s="194" t="s">
        <v>3176</v>
      </c>
      <c r="G687" s="53" t="s">
        <v>3219</v>
      </c>
      <c r="H687" s="54">
        <v>1428</v>
      </c>
      <c r="I687" s="53" t="s">
        <v>44</v>
      </c>
      <c r="J687" s="359" t="str">
        <f>IF(ISBLANK(INDEX('Policy Characteristics'!D:D,MATCH($C687,'Policy Characteristics'!$C:$C,0))),"",INDEX('Policy Characteristics'!D:D,MATCH($C687,'Policy Characteristics'!$C:$C,0)))</f>
        <v>Electrification + Hydrogen</v>
      </c>
      <c r="K687" s="357" t="str">
        <f>IF(ISBLANK(INDEX('Policy Characteristics'!E:E,MATCH($C687,'Policy Characteristics'!$C:$C,0))),"",INDEX('Policy Characteristics'!E:E,MATCH($C687,'Policy Characteristics'!$C:$C,0)))</f>
        <v>indst med and high temp fuel type shifting</v>
      </c>
      <c r="L687" s="379">
        <f>IF(ISBLANK(INDEX('Policy Characteristics'!F:F,MATCH($C687,'Policy Characteristics'!$C:$C,0))),"",INDEX('Policy Characteristics'!F:F,MATCH($C687,'Policy Characteristics'!$C:$C,0)))</f>
        <v>0</v>
      </c>
      <c r="M687" s="379">
        <f>IF(ISBLANK(INDEX('Policy Characteristics'!G:G,MATCH($C687,'Policy Characteristics'!$C:$C,0))),"",INDEX('Policy Characteristics'!G:G,MATCH($C687,'Policy Characteristics'!$C:$C,0)))</f>
        <v>1</v>
      </c>
      <c r="N687" s="379">
        <f>IF(ISBLANK(INDEX('Policy Characteristics'!H:H,MATCH($C687,'Policy Characteristics'!$C:$C,0))),"",INDEX('Policy Characteristics'!H:H,MATCH($C687,'Policy Characteristics'!$C:$C,0)))</f>
        <v>0.01</v>
      </c>
      <c r="O687" s="357" t="str">
        <f>IF(ISBLANK(INDEX('Policy Characteristics'!I:I,MATCH($C687,'Policy Characteristics'!$C:$C,0))),"",INDEX('Policy Characteristics'!I:I,MATCH($C687,'Policy Characteristics'!$C:$C,0)))</f>
        <v>% of fuel shifted</v>
      </c>
      <c r="P687" s="357" t="str">
        <f>IF(ISBLANK(INDEX('Policy Characteristics'!J:J,MATCH($C687,'Policy Characteristics'!$C:$C,0))),"",INDEX('Policy Characteristics'!J:J,MATCH($C687,'Policy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7" s="357" t="str">
        <f>IF(ISBLANK(INDEX('Policy Characteristics'!K:K,MATCH($C687,'Policy Characteristics'!$C:$C,0))),"",INDEX('Policy Characteristics'!K:K,MATCH($C687,'Policy Characteristics'!$C:$C,0)))</f>
        <v>industry-ag-main.html#fuel-switching</v>
      </c>
      <c r="R687" s="357" t="str">
        <f>IF(ISBLANK(INDEX('Policy Characteristics'!L:L,MATCH($C687,'Policy Characteristics'!$C:$C,0))),"",INDEX('Policy Characteristics'!L:L,MATCH($C687,'Policy Characteristics'!$C:$C,0)))</f>
        <v>industry-elec-and-hydrogen.html</v>
      </c>
    </row>
    <row r="688" spans="1:18" x14ac:dyDescent="0.35">
      <c r="A688" s="357" t="str">
        <f>IF(ISBLANK(INDEX('Policy Characteristics'!A:A,MATCH($C688,'Policy Characteristics'!$C:$C,0))),"",INDEX('Policy Characteristics'!A:A,MATCH($C688,'Policy Characteristics'!$C:$C,0)))</f>
        <v>Industry</v>
      </c>
      <c r="B688" s="357" t="str">
        <f>IF(ISBLANK(INDEX('Policy Characteristics'!B:B,MATCH($C688,'Policy Characteristics'!$C:$C,0))),"",INDEX('Policy Characteristics'!B:B,MATCH($C688,'Policy Characteristics'!$C:$C,0)))</f>
        <v>Electrification + Hydrogen (Med &amp; High Temp)</v>
      </c>
      <c r="C688" s="361" t="str">
        <f t="shared" si="36"/>
        <v>Fraction of Med and High Temp Industrial Heat Shifted to Other Fuels</v>
      </c>
      <c r="D688" s="9" t="s">
        <v>3214</v>
      </c>
      <c r="E688" s="53" t="s">
        <v>2449</v>
      </c>
      <c r="F688" s="194" t="s">
        <v>3176</v>
      </c>
      <c r="G688" s="53" t="s">
        <v>3220</v>
      </c>
      <c r="H688" s="54">
        <v>1429</v>
      </c>
      <c r="I688" s="53" t="s">
        <v>45</v>
      </c>
      <c r="J688" s="359" t="str">
        <f>IF(ISBLANK(INDEX('Policy Characteristics'!D:D,MATCH($C688,'Policy Characteristics'!$C:$C,0))),"",INDEX('Policy Characteristics'!D:D,MATCH($C688,'Policy Characteristics'!$C:$C,0)))</f>
        <v>Electrification + Hydrogen</v>
      </c>
      <c r="K688" s="357" t="str">
        <f>IF(ISBLANK(INDEX('Policy Characteristics'!E:E,MATCH($C688,'Policy Characteristics'!$C:$C,0))),"",INDEX('Policy Characteristics'!E:E,MATCH($C688,'Policy Characteristics'!$C:$C,0)))</f>
        <v>indst med and high temp fuel type shifting</v>
      </c>
      <c r="L688" s="379">
        <f>IF(ISBLANK(INDEX('Policy Characteristics'!F:F,MATCH($C688,'Policy Characteristics'!$C:$C,0))),"",INDEX('Policy Characteristics'!F:F,MATCH($C688,'Policy Characteristics'!$C:$C,0)))</f>
        <v>0</v>
      </c>
      <c r="M688" s="379">
        <f>IF(ISBLANK(INDEX('Policy Characteristics'!G:G,MATCH($C688,'Policy Characteristics'!$C:$C,0))),"",INDEX('Policy Characteristics'!G:G,MATCH($C688,'Policy Characteristics'!$C:$C,0)))</f>
        <v>1</v>
      </c>
      <c r="N688" s="379">
        <f>IF(ISBLANK(INDEX('Policy Characteristics'!H:H,MATCH($C688,'Policy Characteristics'!$C:$C,0))),"",INDEX('Policy Characteristics'!H:H,MATCH($C688,'Policy Characteristics'!$C:$C,0)))</f>
        <v>0.01</v>
      </c>
      <c r="O688" s="357" t="str">
        <f>IF(ISBLANK(INDEX('Policy Characteristics'!I:I,MATCH($C688,'Policy Characteristics'!$C:$C,0))),"",INDEX('Policy Characteristics'!I:I,MATCH($C688,'Policy Characteristics'!$C:$C,0)))</f>
        <v>% of fuel shifted</v>
      </c>
      <c r="P688" s="357" t="str">
        <f>IF(ISBLANK(INDEX('Policy Characteristics'!J:J,MATCH($C688,'Policy Characteristics'!$C:$C,0))),"",INDEX('Policy Characteristics'!J:J,MATCH($C688,'Policy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8" s="357" t="str">
        <f>IF(ISBLANK(INDEX('Policy Characteristics'!K:K,MATCH($C688,'Policy Characteristics'!$C:$C,0))),"",INDEX('Policy Characteristics'!K:K,MATCH($C688,'Policy Characteristics'!$C:$C,0)))</f>
        <v>industry-ag-main.html#fuel-switching</v>
      </c>
      <c r="R688" s="357" t="str">
        <f>IF(ISBLANK(INDEX('Policy Characteristics'!L:L,MATCH($C688,'Policy Characteristics'!$C:$C,0))),"",INDEX('Policy Characteristics'!L:L,MATCH($C688,'Policy Characteristics'!$C:$C,0)))</f>
        <v>industry-elec-and-hydrogen.html</v>
      </c>
    </row>
    <row r="689" spans="1:18" x14ac:dyDescent="0.35">
      <c r="A689" s="357" t="str">
        <f>IF(ISBLANK(INDEX('Policy Characteristics'!A:A,MATCH($C689,'Policy Characteristics'!$C:$C,0))),"",INDEX('Policy Characteristics'!A:A,MATCH($C689,'Policy Characteristics'!$C:$C,0)))</f>
        <v>Industry</v>
      </c>
      <c r="B689" s="357" t="str">
        <f>IF(ISBLANK(INDEX('Policy Characteristics'!B:B,MATCH($C689,'Policy Characteristics'!$C:$C,0))),"",INDEX('Policy Characteristics'!B:B,MATCH($C689,'Policy Characteristics'!$C:$C,0)))</f>
        <v>Electrification + Hydrogen (Med &amp; High Temp)</v>
      </c>
      <c r="C689" s="361" t="str">
        <f t="shared" si="36"/>
        <v>Fraction of Med and High Temp Industrial Heat Shifted to Other Fuels</v>
      </c>
      <c r="D689" s="9" t="s">
        <v>3214</v>
      </c>
      <c r="E689" s="53" t="s">
        <v>2450</v>
      </c>
      <c r="F689" s="194" t="s">
        <v>3176</v>
      </c>
      <c r="G689" s="53" t="s">
        <v>3221</v>
      </c>
      <c r="H689" s="54">
        <v>1430</v>
      </c>
      <c r="I689" s="53" t="s">
        <v>45</v>
      </c>
      <c r="J689" s="359" t="str">
        <f>IF(ISBLANK(INDEX('Policy Characteristics'!D:D,MATCH($C689,'Policy Characteristics'!$C:$C,0))),"",INDEX('Policy Characteristics'!D:D,MATCH($C689,'Policy Characteristics'!$C:$C,0)))</f>
        <v>Electrification + Hydrogen</v>
      </c>
      <c r="K689" s="357" t="str">
        <f>IF(ISBLANK(INDEX('Policy Characteristics'!E:E,MATCH($C689,'Policy Characteristics'!$C:$C,0))),"",INDEX('Policy Characteristics'!E:E,MATCH($C689,'Policy Characteristics'!$C:$C,0)))</f>
        <v>indst med and high temp fuel type shifting</v>
      </c>
      <c r="L689" s="379">
        <f>IF(ISBLANK(INDEX('Policy Characteristics'!F:F,MATCH($C689,'Policy Characteristics'!$C:$C,0))),"",INDEX('Policy Characteristics'!F:F,MATCH($C689,'Policy Characteristics'!$C:$C,0)))</f>
        <v>0</v>
      </c>
      <c r="M689" s="379">
        <f>IF(ISBLANK(INDEX('Policy Characteristics'!G:G,MATCH($C689,'Policy Characteristics'!$C:$C,0))),"",INDEX('Policy Characteristics'!G:G,MATCH($C689,'Policy Characteristics'!$C:$C,0)))</f>
        <v>1</v>
      </c>
      <c r="N689" s="379">
        <f>IF(ISBLANK(INDEX('Policy Characteristics'!H:H,MATCH($C689,'Policy Characteristics'!$C:$C,0))),"",INDEX('Policy Characteristics'!H:H,MATCH($C689,'Policy Characteristics'!$C:$C,0)))</f>
        <v>0.01</v>
      </c>
      <c r="O689" s="357" t="str">
        <f>IF(ISBLANK(INDEX('Policy Characteristics'!I:I,MATCH($C689,'Policy Characteristics'!$C:$C,0))),"",INDEX('Policy Characteristics'!I:I,MATCH($C689,'Policy Characteristics'!$C:$C,0)))</f>
        <v>% of fuel shifted</v>
      </c>
      <c r="P689" s="357" t="str">
        <f>IF(ISBLANK(INDEX('Policy Characteristics'!J:J,MATCH($C689,'Policy Characteristics'!$C:$C,0))),"",INDEX('Policy Characteristics'!J:J,MATCH($C689,'Policy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9" s="357" t="str">
        <f>IF(ISBLANK(INDEX('Policy Characteristics'!K:K,MATCH($C689,'Policy Characteristics'!$C:$C,0))),"",INDEX('Policy Characteristics'!K:K,MATCH($C689,'Policy Characteristics'!$C:$C,0)))</f>
        <v>industry-ag-main.html#fuel-switching</v>
      </c>
      <c r="R689" s="357" t="str">
        <f>IF(ISBLANK(INDEX('Policy Characteristics'!L:L,MATCH($C689,'Policy Characteristics'!$C:$C,0))),"",INDEX('Policy Characteristics'!L:L,MATCH($C689,'Policy Characteristics'!$C:$C,0)))</f>
        <v>industry-elec-and-hydrogen.html</v>
      </c>
    </row>
    <row r="690" spans="1:18" x14ac:dyDescent="0.35">
      <c r="A690" s="357" t="str">
        <f>IF(ISBLANK(INDEX('Policy Characteristics'!A:A,MATCH($C690,'Policy Characteristics'!$C:$C,0))),"",INDEX('Policy Characteristics'!A:A,MATCH($C690,'Policy Characteristics'!$C:$C,0)))</f>
        <v>Industry</v>
      </c>
      <c r="B690" s="357" t="str">
        <f>IF(ISBLANK(INDEX('Policy Characteristics'!B:B,MATCH($C690,'Policy Characteristics'!$C:$C,0))),"",INDEX('Policy Characteristics'!B:B,MATCH($C690,'Policy Characteristics'!$C:$C,0)))</f>
        <v>Electrification + Hydrogen (Med &amp; High Temp)</v>
      </c>
      <c r="C690" s="361" t="str">
        <f t="shared" si="36"/>
        <v>Fraction of Med and High Temp Industrial Heat Shifted to Other Fuels</v>
      </c>
      <c r="D690" s="9" t="s">
        <v>3214</v>
      </c>
      <c r="E690" s="53" t="s">
        <v>2451</v>
      </c>
      <c r="F690" s="194" t="s">
        <v>3176</v>
      </c>
      <c r="G690" s="53" t="s">
        <v>3222</v>
      </c>
      <c r="H690" s="54">
        <v>1431</v>
      </c>
      <c r="I690" s="53" t="s">
        <v>45</v>
      </c>
      <c r="J690" s="359" t="str">
        <f>IF(ISBLANK(INDEX('Policy Characteristics'!D:D,MATCH($C690,'Policy Characteristics'!$C:$C,0))),"",INDEX('Policy Characteristics'!D:D,MATCH($C690,'Policy Characteristics'!$C:$C,0)))</f>
        <v>Electrification + Hydrogen</v>
      </c>
      <c r="K690" s="357" t="str">
        <f>IF(ISBLANK(INDEX('Policy Characteristics'!E:E,MATCH($C690,'Policy Characteristics'!$C:$C,0))),"",INDEX('Policy Characteristics'!E:E,MATCH($C690,'Policy Characteristics'!$C:$C,0)))</f>
        <v>indst med and high temp fuel type shifting</v>
      </c>
      <c r="L690" s="379">
        <f>IF(ISBLANK(INDEX('Policy Characteristics'!F:F,MATCH($C690,'Policy Characteristics'!$C:$C,0))),"",INDEX('Policy Characteristics'!F:F,MATCH($C690,'Policy Characteristics'!$C:$C,0)))</f>
        <v>0</v>
      </c>
      <c r="M690" s="379">
        <f>IF(ISBLANK(INDEX('Policy Characteristics'!G:G,MATCH($C690,'Policy Characteristics'!$C:$C,0))),"",INDEX('Policy Characteristics'!G:G,MATCH($C690,'Policy Characteristics'!$C:$C,0)))</f>
        <v>1</v>
      </c>
      <c r="N690" s="379">
        <f>IF(ISBLANK(INDEX('Policy Characteristics'!H:H,MATCH($C690,'Policy Characteristics'!$C:$C,0))),"",INDEX('Policy Characteristics'!H:H,MATCH($C690,'Policy Characteristics'!$C:$C,0)))</f>
        <v>0.01</v>
      </c>
      <c r="O690" s="357" t="str">
        <f>IF(ISBLANK(INDEX('Policy Characteristics'!I:I,MATCH($C690,'Policy Characteristics'!$C:$C,0))),"",INDEX('Policy Characteristics'!I:I,MATCH($C690,'Policy Characteristics'!$C:$C,0)))</f>
        <v>% of fuel shifted</v>
      </c>
      <c r="P690" s="357" t="str">
        <f>IF(ISBLANK(INDEX('Policy Characteristics'!J:J,MATCH($C690,'Policy Characteristics'!$C:$C,0))),"",INDEX('Policy Characteristics'!J:J,MATCH($C690,'Policy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0" s="357" t="str">
        <f>IF(ISBLANK(INDEX('Policy Characteristics'!K:K,MATCH($C690,'Policy Characteristics'!$C:$C,0))),"",INDEX('Policy Characteristics'!K:K,MATCH($C690,'Policy Characteristics'!$C:$C,0)))</f>
        <v>industry-ag-main.html#fuel-switching</v>
      </c>
      <c r="R690" s="357" t="str">
        <f>IF(ISBLANK(INDEX('Policy Characteristics'!L:L,MATCH($C690,'Policy Characteristics'!$C:$C,0))),"",INDEX('Policy Characteristics'!L:L,MATCH($C690,'Policy Characteristics'!$C:$C,0)))</f>
        <v>industry-elec-and-hydrogen.html</v>
      </c>
    </row>
    <row r="691" spans="1:18" x14ac:dyDescent="0.35">
      <c r="A691" s="357" t="str">
        <f>IF(ISBLANK(INDEX('Policy Characteristics'!A:A,MATCH($C691,'Policy Characteristics'!$C:$C,0))),"",INDEX('Policy Characteristics'!A:A,MATCH($C691,'Policy Characteristics'!$C:$C,0)))</f>
        <v>Industry</v>
      </c>
      <c r="B691" s="357" t="str">
        <f>IF(ISBLANK(INDEX('Policy Characteristics'!B:B,MATCH($C691,'Policy Characteristics'!$C:$C,0))),"",INDEX('Policy Characteristics'!B:B,MATCH($C691,'Policy Characteristics'!$C:$C,0)))</f>
        <v>Electrification + Hydrogen (Med &amp; High Temp)</v>
      </c>
      <c r="C691" s="361" t="str">
        <f t="shared" si="36"/>
        <v>Fraction of Med and High Temp Industrial Heat Shifted to Other Fuels</v>
      </c>
      <c r="D691" s="9" t="s">
        <v>3214</v>
      </c>
      <c r="E691" s="53" t="s">
        <v>2452</v>
      </c>
      <c r="F691" s="194" t="s">
        <v>3176</v>
      </c>
      <c r="G691" s="53" t="s">
        <v>3223</v>
      </c>
      <c r="H691" s="54">
        <v>1432</v>
      </c>
      <c r="I691" s="53" t="s">
        <v>45</v>
      </c>
      <c r="J691" s="359" t="str">
        <f>IF(ISBLANK(INDEX('Policy Characteristics'!D:D,MATCH($C691,'Policy Characteristics'!$C:$C,0))),"",INDEX('Policy Characteristics'!D:D,MATCH($C691,'Policy Characteristics'!$C:$C,0)))</f>
        <v>Electrification + Hydrogen</v>
      </c>
      <c r="K691" s="357" t="str">
        <f>IF(ISBLANK(INDEX('Policy Characteristics'!E:E,MATCH($C691,'Policy Characteristics'!$C:$C,0))),"",INDEX('Policy Characteristics'!E:E,MATCH($C691,'Policy Characteristics'!$C:$C,0)))</f>
        <v>indst med and high temp fuel type shifting</v>
      </c>
      <c r="L691" s="379">
        <f>IF(ISBLANK(INDEX('Policy Characteristics'!F:F,MATCH($C691,'Policy Characteristics'!$C:$C,0))),"",INDEX('Policy Characteristics'!F:F,MATCH($C691,'Policy Characteristics'!$C:$C,0)))</f>
        <v>0</v>
      </c>
      <c r="M691" s="379">
        <f>IF(ISBLANK(INDEX('Policy Characteristics'!G:G,MATCH($C691,'Policy Characteristics'!$C:$C,0))),"",INDEX('Policy Characteristics'!G:G,MATCH($C691,'Policy Characteristics'!$C:$C,0)))</f>
        <v>1</v>
      </c>
      <c r="N691" s="379">
        <f>IF(ISBLANK(INDEX('Policy Characteristics'!H:H,MATCH($C691,'Policy Characteristics'!$C:$C,0))),"",INDEX('Policy Characteristics'!H:H,MATCH($C691,'Policy Characteristics'!$C:$C,0)))</f>
        <v>0.01</v>
      </c>
      <c r="O691" s="357" t="str">
        <f>IF(ISBLANK(INDEX('Policy Characteristics'!I:I,MATCH($C691,'Policy Characteristics'!$C:$C,0))),"",INDEX('Policy Characteristics'!I:I,MATCH($C691,'Policy Characteristics'!$C:$C,0)))</f>
        <v>% of fuel shifted</v>
      </c>
      <c r="P691" s="357" t="str">
        <f>IF(ISBLANK(INDEX('Policy Characteristics'!J:J,MATCH($C691,'Policy Characteristics'!$C:$C,0))),"",INDEX('Policy Characteristics'!J:J,MATCH($C691,'Policy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1" s="357" t="str">
        <f>IF(ISBLANK(INDEX('Policy Characteristics'!K:K,MATCH($C691,'Policy Characteristics'!$C:$C,0))),"",INDEX('Policy Characteristics'!K:K,MATCH($C691,'Policy Characteristics'!$C:$C,0)))</f>
        <v>industry-ag-main.html#fuel-switching</v>
      </c>
      <c r="R691" s="357" t="str">
        <f>IF(ISBLANK(INDEX('Policy Characteristics'!L:L,MATCH($C691,'Policy Characteristics'!$C:$C,0))),"",INDEX('Policy Characteristics'!L:L,MATCH($C691,'Policy Characteristics'!$C:$C,0)))</f>
        <v>industry-elec-and-hydrogen.html</v>
      </c>
    </row>
    <row r="692" spans="1:18" x14ac:dyDescent="0.35">
      <c r="A692" s="357" t="str">
        <f>IF(ISBLANK(INDEX('Policy Characteristics'!A:A,MATCH($C692,'Policy Characteristics'!$C:$C,0))),"",INDEX('Policy Characteristics'!A:A,MATCH($C692,'Policy Characteristics'!$C:$C,0)))</f>
        <v>Industry</v>
      </c>
      <c r="B692" s="357" t="str">
        <f>IF(ISBLANK(INDEX('Policy Characteristics'!B:B,MATCH($C692,'Policy Characteristics'!$C:$C,0))),"",INDEX('Policy Characteristics'!B:B,MATCH($C692,'Policy Characteristics'!$C:$C,0)))</f>
        <v>Electrification + Hydrogen (Med &amp; High Temp)</v>
      </c>
      <c r="C692" s="361" t="str">
        <f t="shared" si="36"/>
        <v>Fraction of Med and High Temp Industrial Heat Shifted to Other Fuels</v>
      </c>
      <c r="D692" s="9" t="s">
        <v>3214</v>
      </c>
      <c r="E692" s="53" t="s">
        <v>2453</v>
      </c>
      <c r="F692" s="194" t="s">
        <v>3176</v>
      </c>
      <c r="G692" s="53" t="s">
        <v>3224</v>
      </c>
      <c r="H692" s="54">
        <v>1433</v>
      </c>
      <c r="I692" s="53" t="s">
        <v>45</v>
      </c>
      <c r="J692" s="359" t="str">
        <f>IF(ISBLANK(INDEX('Policy Characteristics'!D:D,MATCH($C692,'Policy Characteristics'!$C:$C,0))),"",INDEX('Policy Characteristics'!D:D,MATCH($C692,'Policy Characteristics'!$C:$C,0)))</f>
        <v>Electrification + Hydrogen</v>
      </c>
      <c r="K692" s="357" t="str">
        <f>IF(ISBLANK(INDEX('Policy Characteristics'!E:E,MATCH($C692,'Policy Characteristics'!$C:$C,0))),"",INDEX('Policy Characteristics'!E:E,MATCH($C692,'Policy Characteristics'!$C:$C,0)))</f>
        <v>indst med and high temp fuel type shifting</v>
      </c>
      <c r="L692" s="379">
        <f>IF(ISBLANK(INDEX('Policy Characteristics'!F:F,MATCH($C692,'Policy Characteristics'!$C:$C,0))),"",INDEX('Policy Characteristics'!F:F,MATCH($C692,'Policy Characteristics'!$C:$C,0)))</f>
        <v>0</v>
      </c>
      <c r="M692" s="379">
        <f>IF(ISBLANK(INDEX('Policy Characteristics'!G:G,MATCH($C692,'Policy Characteristics'!$C:$C,0))),"",INDEX('Policy Characteristics'!G:G,MATCH($C692,'Policy Characteristics'!$C:$C,0)))</f>
        <v>1</v>
      </c>
      <c r="N692" s="379">
        <f>IF(ISBLANK(INDEX('Policy Characteristics'!H:H,MATCH($C692,'Policy Characteristics'!$C:$C,0))),"",INDEX('Policy Characteristics'!H:H,MATCH($C692,'Policy Characteristics'!$C:$C,0)))</f>
        <v>0.01</v>
      </c>
      <c r="O692" s="357" t="str">
        <f>IF(ISBLANK(INDEX('Policy Characteristics'!I:I,MATCH($C692,'Policy Characteristics'!$C:$C,0))),"",INDEX('Policy Characteristics'!I:I,MATCH($C692,'Policy Characteristics'!$C:$C,0)))</f>
        <v>% of fuel shifted</v>
      </c>
      <c r="P692" s="357" t="str">
        <f>IF(ISBLANK(INDEX('Policy Characteristics'!J:J,MATCH($C692,'Policy Characteristics'!$C:$C,0))),"",INDEX('Policy Characteristics'!J:J,MATCH($C692,'Policy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2" s="357" t="str">
        <f>IF(ISBLANK(INDEX('Policy Characteristics'!K:K,MATCH($C692,'Policy Characteristics'!$C:$C,0))),"",INDEX('Policy Characteristics'!K:K,MATCH($C692,'Policy Characteristics'!$C:$C,0)))</f>
        <v>industry-ag-main.html#fuel-switching</v>
      </c>
      <c r="R692" s="357" t="str">
        <f>IF(ISBLANK(INDEX('Policy Characteristics'!L:L,MATCH($C692,'Policy Characteristics'!$C:$C,0))),"",INDEX('Policy Characteristics'!L:L,MATCH($C692,'Policy Characteristics'!$C:$C,0)))</f>
        <v>industry-elec-and-hydrogen.html</v>
      </c>
    </row>
    <row r="693" spans="1:18" x14ac:dyDescent="0.35">
      <c r="A693" s="357" t="str">
        <f>IF(ISBLANK(INDEX('Policy Characteristics'!A:A,MATCH($C693,'Policy Characteristics'!$C:$C,0))),"",INDEX('Policy Characteristics'!A:A,MATCH($C693,'Policy Characteristics'!$C:$C,0)))</f>
        <v>Industry</v>
      </c>
      <c r="B693" s="357" t="str">
        <f>IF(ISBLANK(INDEX('Policy Characteristics'!B:B,MATCH($C693,'Policy Characteristics'!$C:$C,0))),"",INDEX('Policy Characteristics'!B:B,MATCH($C693,'Policy Characteristics'!$C:$C,0)))</f>
        <v>Electrification + Hydrogen (Med &amp; High Temp)</v>
      </c>
      <c r="C693" s="361" t="str">
        <f t="shared" si="36"/>
        <v>Fraction of Med and High Temp Industrial Heat Shifted to Other Fuels</v>
      </c>
      <c r="D693" s="9" t="s">
        <v>3214</v>
      </c>
      <c r="E693" s="53" t="s">
        <v>2799</v>
      </c>
      <c r="F693" s="194" t="s">
        <v>3176</v>
      </c>
      <c r="G693" s="53" t="s">
        <v>3225</v>
      </c>
      <c r="H693" s="54">
        <v>1434</v>
      </c>
      <c r="I693" s="53" t="s">
        <v>45</v>
      </c>
      <c r="J693" s="359" t="str">
        <f>IF(ISBLANK(INDEX('Policy Characteristics'!D:D,MATCH($C693,'Policy Characteristics'!$C:$C,0))),"",INDEX('Policy Characteristics'!D:D,MATCH($C693,'Policy Characteristics'!$C:$C,0)))</f>
        <v>Electrification + Hydrogen</v>
      </c>
      <c r="K693" s="357" t="str">
        <f>IF(ISBLANK(INDEX('Policy Characteristics'!E:E,MATCH($C693,'Policy Characteristics'!$C:$C,0))),"",INDEX('Policy Characteristics'!E:E,MATCH($C693,'Policy Characteristics'!$C:$C,0)))</f>
        <v>indst med and high temp fuel type shifting</v>
      </c>
      <c r="L693" s="379">
        <f>IF(ISBLANK(INDEX('Policy Characteristics'!F:F,MATCH($C693,'Policy Characteristics'!$C:$C,0))),"",INDEX('Policy Characteristics'!F:F,MATCH($C693,'Policy Characteristics'!$C:$C,0)))</f>
        <v>0</v>
      </c>
      <c r="M693" s="379">
        <f>IF(ISBLANK(INDEX('Policy Characteristics'!G:G,MATCH($C693,'Policy Characteristics'!$C:$C,0))),"",INDEX('Policy Characteristics'!G:G,MATCH($C693,'Policy Characteristics'!$C:$C,0)))</f>
        <v>1</v>
      </c>
      <c r="N693" s="379">
        <f>IF(ISBLANK(INDEX('Policy Characteristics'!H:H,MATCH($C693,'Policy Characteristics'!$C:$C,0))),"",INDEX('Policy Characteristics'!H:H,MATCH($C693,'Policy Characteristics'!$C:$C,0)))</f>
        <v>0.01</v>
      </c>
      <c r="O693" s="357" t="str">
        <f>IF(ISBLANK(INDEX('Policy Characteristics'!I:I,MATCH($C693,'Policy Characteristics'!$C:$C,0))),"",INDEX('Policy Characteristics'!I:I,MATCH($C693,'Policy Characteristics'!$C:$C,0)))</f>
        <v>% of fuel shifted</v>
      </c>
      <c r="P693" s="357" t="str">
        <f>IF(ISBLANK(INDEX('Policy Characteristics'!J:J,MATCH($C693,'Policy Characteristics'!$C:$C,0))),"",INDEX('Policy Characteristics'!J:J,MATCH($C693,'Policy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3" s="357" t="str">
        <f>IF(ISBLANK(INDEX('Policy Characteristics'!K:K,MATCH($C693,'Policy Characteristics'!$C:$C,0))),"",INDEX('Policy Characteristics'!K:K,MATCH($C693,'Policy Characteristics'!$C:$C,0)))</f>
        <v>industry-ag-main.html#fuel-switching</v>
      </c>
      <c r="R693" s="357" t="str">
        <f>IF(ISBLANK(INDEX('Policy Characteristics'!L:L,MATCH($C693,'Policy Characteristics'!$C:$C,0))),"",INDEX('Policy Characteristics'!L:L,MATCH($C693,'Policy Characteristics'!$C:$C,0)))</f>
        <v>industry-elec-and-hydrogen.html</v>
      </c>
    </row>
    <row r="694" spans="1:18" x14ac:dyDescent="0.35">
      <c r="A694" s="357" t="str">
        <f>IF(ISBLANK(INDEX('Policy Characteristics'!A:A,MATCH($C694,'Policy Characteristics'!$C:$C,0))),"",INDEX('Policy Characteristics'!A:A,MATCH($C694,'Policy Characteristics'!$C:$C,0)))</f>
        <v>Industry</v>
      </c>
      <c r="B694" s="357" t="str">
        <f>IF(ISBLANK(INDEX('Policy Characteristics'!B:B,MATCH($C694,'Policy Characteristics'!$C:$C,0))),"",INDEX('Policy Characteristics'!B:B,MATCH($C694,'Policy Characteristics'!$C:$C,0)))</f>
        <v>Electrification + Hydrogen (Med &amp; High Temp)</v>
      </c>
      <c r="C694" s="361" t="str">
        <f t="shared" si="36"/>
        <v>Fraction of Med and High Temp Industrial Heat Shifted to Other Fuels</v>
      </c>
      <c r="D694" s="9" t="s">
        <v>3214</v>
      </c>
      <c r="E694" s="53" t="s">
        <v>2800</v>
      </c>
      <c r="F694" s="194" t="s">
        <v>3176</v>
      </c>
      <c r="G694" s="53" t="s">
        <v>3226</v>
      </c>
      <c r="H694" s="54">
        <v>1435</v>
      </c>
      <c r="I694" s="53" t="s">
        <v>45</v>
      </c>
      <c r="J694" s="359" t="str">
        <f>IF(ISBLANK(INDEX('Policy Characteristics'!D:D,MATCH($C694,'Policy Characteristics'!$C:$C,0))),"",INDEX('Policy Characteristics'!D:D,MATCH($C694,'Policy Characteristics'!$C:$C,0)))</f>
        <v>Electrification + Hydrogen</v>
      </c>
      <c r="K694" s="357" t="str">
        <f>IF(ISBLANK(INDEX('Policy Characteristics'!E:E,MATCH($C694,'Policy Characteristics'!$C:$C,0))),"",INDEX('Policy Characteristics'!E:E,MATCH($C694,'Policy Characteristics'!$C:$C,0)))</f>
        <v>indst med and high temp fuel type shifting</v>
      </c>
      <c r="L694" s="379">
        <f>IF(ISBLANK(INDEX('Policy Characteristics'!F:F,MATCH($C694,'Policy Characteristics'!$C:$C,0))),"",INDEX('Policy Characteristics'!F:F,MATCH($C694,'Policy Characteristics'!$C:$C,0)))</f>
        <v>0</v>
      </c>
      <c r="M694" s="379">
        <f>IF(ISBLANK(INDEX('Policy Characteristics'!G:G,MATCH($C694,'Policy Characteristics'!$C:$C,0))),"",INDEX('Policy Characteristics'!G:G,MATCH($C694,'Policy Characteristics'!$C:$C,0)))</f>
        <v>1</v>
      </c>
      <c r="N694" s="379">
        <f>IF(ISBLANK(INDEX('Policy Characteristics'!H:H,MATCH($C694,'Policy Characteristics'!$C:$C,0))),"",INDEX('Policy Characteristics'!H:H,MATCH($C694,'Policy Characteristics'!$C:$C,0)))</f>
        <v>0.01</v>
      </c>
      <c r="O694" s="357" t="str">
        <f>IF(ISBLANK(INDEX('Policy Characteristics'!I:I,MATCH($C694,'Policy Characteristics'!$C:$C,0))),"",INDEX('Policy Characteristics'!I:I,MATCH($C694,'Policy Characteristics'!$C:$C,0)))</f>
        <v>% of fuel shifted</v>
      </c>
      <c r="P694" s="357" t="str">
        <f>IF(ISBLANK(INDEX('Policy Characteristics'!J:J,MATCH($C694,'Policy Characteristics'!$C:$C,0))),"",INDEX('Policy Characteristics'!J:J,MATCH($C694,'Policy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4" s="357" t="str">
        <f>IF(ISBLANK(INDEX('Policy Characteristics'!K:K,MATCH($C694,'Policy Characteristics'!$C:$C,0))),"",INDEX('Policy Characteristics'!K:K,MATCH($C694,'Policy Characteristics'!$C:$C,0)))</f>
        <v>industry-ag-main.html#fuel-switching</v>
      </c>
      <c r="R694" s="357" t="str">
        <f>IF(ISBLANK(INDEX('Policy Characteristics'!L:L,MATCH($C694,'Policy Characteristics'!$C:$C,0))),"",INDEX('Policy Characteristics'!L:L,MATCH($C694,'Policy Characteristics'!$C:$C,0)))</f>
        <v>industry-elec-and-hydrogen.html</v>
      </c>
    </row>
    <row r="695" spans="1:18" x14ac:dyDescent="0.35">
      <c r="A695" s="357" t="str">
        <f>IF(ISBLANK(INDEX('Policy Characteristics'!A:A,MATCH($C695,'Policy Characteristics'!$C:$C,0))),"",INDEX('Policy Characteristics'!A:A,MATCH($C695,'Policy Characteristics'!$C:$C,0)))</f>
        <v>Industry</v>
      </c>
      <c r="B695" s="357" t="str">
        <f>IF(ISBLANK(INDEX('Policy Characteristics'!B:B,MATCH($C695,'Policy Characteristics'!$C:$C,0))),"",INDEX('Policy Characteristics'!B:B,MATCH($C695,'Policy Characteristics'!$C:$C,0)))</f>
        <v>Electrification + Hydrogen (Med &amp; High Temp)</v>
      </c>
      <c r="C695" s="361" t="str">
        <f t="shared" si="36"/>
        <v>Fraction of Med and High Temp Industrial Heat Shifted to Other Fuels</v>
      </c>
      <c r="D695" s="9" t="s">
        <v>3214</v>
      </c>
      <c r="E695" s="53" t="s">
        <v>2801</v>
      </c>
      <c r="F695" s="194" t="s">
        <v>3176</v>
      </c>
      <c r="G695" s="53" t="s">
        <v>3227</v>
      </c>
      <c r="H695" s="54">
        <v>1436</v>
      </c>
      <c r="I695" s="53" t="s">
        <v>45</v>
      </c>
      <c r="J695" s="359" t="str">
        <f>IF(ISBLANK(INDEX('Policy Characteristics'!D:D,MATCH($C695,'Policy Characteristics'!$C:$C,0))),"",INDEX('Policy Characteristics'!D:D,MATCH($C695,'Policy Characteristics'!$C:$C,0)))</f>
        <v>Electrification + Hydrogen</v>
      </c>
      <c r="K695" s="357" t="str">
        <f>IF(ISBLANK(INDEX('Policy Characteristics'!E:E,MATCH($C695,'Policy Characteristics'!$C:$C,0))),"",INDEX('Policy Characteristics'!E:E,MATCH($C695,'Policy Characteristics'!$C:$C,0)))</f>
        <v>indst med and high temp fuel type shifting</v>
      </c>
      <c r="L695" s="379">
        <f>IF(ISBLANK(INDEX('Policy Characteristics'!F:F,MATCH($C695,'Policy Characteristics'!$C:$C,0))),"",INDEX('Policy Characteristics'!F:F,MATCH($C695,'Policy Characteristics'!$C:$C,0)))</f>
        <v>0</v>
      </c>
      <c r="M695" s="379">
        <f>IF(ISBLANK(INDEX('Policy Characteristics'!G:G,MATCH($C695,'Policy Characteristics'!$C:$C,0))),"",INDEX('Policy Characteristics'!G:G,MATCH($C695,'Policy Characteristics'!$C:$C,0)))</f>
        <v>1</v>
      </c>
      <c r="N695" s="379">
        <f>IF(ISBLANK(INDEX('Policy Characteristics'!H:H,MATCH($C695,'Policy Characteristics'!$C:$C,0))),"",INDEX('Policy Characteristics'!H:H,MATCH($C695,'Policy Characteristics'!$C:$C,0)))</f>
        <v>0.01</v>
      </c>
      <c r="O695" s="357" t="str">
        <f>IF(ISBLANK(INDEX('Policy Characteristics'!I:I,MATCH($C695,'Policy Characteristics'!$C:$C,0))),"",INDEX('Policy Characteristics'!I:I,MATCH($C695,'Policy Characteristics'!$C:$C,0)))</f>
        <v>% of fuel shifted</v>
      </c>
      <c r="P695" s="357" t="str">
        <f>IF(ISBLANK(INDEX('Policy Characteristics'!J:J,MATCH($C695,'Policy Characteristics'!$C:$C,0))),"",INDEX('Policy Characteristics'!J:J,MATCH($C695,'Policy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5" s="357" t="str">
        <f>IF(ISBLANK(INDEX('Policy Characteristics'!K:K,MATCH($C695,'Policy Characteristics'!$C:$C,0))),"",INDEX('Policy Characteristics'!K:K,MATCH($C695,'Policy Characteristics'!$C:$C,0)))</f>
        <v>industry-ag-main.html#fuel-switching</v>
      </c>
      <c r="R695" s="357" t="str">
        <f>IF(ISBLANK(INDEX('Policy Characteristics'!L:L,MATCH($C695,'Policy Characteristics'!$C:$C,0))),"",INDEX('Policy Characteristics'!L:L,MATCH($C695,'Policy Characteristics'!$C:$C,0)))</f>
        <v>industry-elec-and-hydrogen.html</v>
      </c>
    </row>
    <row r="696" spans="1:18" x14ac:dyDescent="0.35">
      <c r="A696" s="357" t="str">
        <f>IF(ISBLANK(INDEX('Policy Characteristics'!A:A,MATCH($C696,'Policy Characteristics'!$C:$C,0))),"",INDEX('Policy Characteristics'!A:A,MATCH($C696,'Policy Characteristics'!$C:$C,0)))</f>
        <v>Industry</v>
      </c>
      <c r="B696" s="357" t="str">
        <f>IF(ISBLANK(INDEX('Policy Characteristics'!B:B,MATCH($C696,'Policy Characteristics'!$C:$C,0))),"",INDEX('Policy Characteristics'!B:B,MATCH($C696,'Policy Characteristics'!$C:$C,0)))</f>
        <v>Electrification + Hydrogen (Med &amp; High Temp)</v>
      </c>
      <c r="C696" s="361" t="str">
        <f t="shared" si="36"/>
        <v>Fraction of Med and High Temp Industrial Heat Shifted to Other Fuels</v>
      </c>
      <c r="D696" s="9" t="s">
        <v>3214</v>
      </c>
      <c r="E696" s="53" t="s">
        <v>2798</v>
      </c>
      <c r="F696" s="194" t="s">
        <v>3176</v>
      </c>
      <c r="G696" s="53" t="s">
        <v>3228</v>
      </c>
      <c r="H696" s="54">
        <v>1437</v>
      </c>
      <c r="I696" s="53" t="s">
        <v>44</v>
      </c>
      <c r="J696" s="359" t="str">
        <f>IF(ISBLANK(INDEX('Policy Characteristics'!D:D,MATCH($C696,'Policy Characteristics'!$C:$C,0))),"",INDEX('Policy Characteristics'!D:D,MATCH($C696,'Policy Characteristics'!$C:$C,0)))</f>
        <v>Electrification + Hydrogen</v>
      </c>
      <c r="K696" s="357" t="str">
        <f>IF(ISBLANK(INDEX('Policy Characteristics'!E:E,MATCH($C696,'Policy Characteristics'!$C:$C,0))),"",INDEX('Policy Characteristics'!E:E,MATCH($C696,'Policy Characteristics'!$C:$C,0)))</f>
        <v>indst med and high temp fuel type shifting</v>
      </c>
      <c r="L696" s="379">
        <f>IF(ISBLANK(INDEX('Policy Characteristics'!F:F,MATCH($C696,'Policy Characteristics'!$C:$C,0))),"",INDEX('Policy Characteristics'!F:F,MATCH($C696,'Policy Characteristics'!$C:$C,0)))</f>
        <v>0</v>
      </c>
      <c r="M696" s="379">
        <f>IF(ISBLANK(INDEX('Policy Characteristics'!G:G,MATCH($C696,'Policy Characteristics'!$C:$C,0))),"",INDEX('Policy Characteristics'!G:G,MATCH($C696,'Policy Characteristics'!$C:$C,0)))</f>
        <v>1</v>
      </c>
      <c r="N696" s="379">
        <f>IF(ISBLANK(INDEX('Policy Characteristics'!H:H,MATCH($C696,'Policy Characteristics'!$C:$C,0))),"",INDEX('Policy Characteristics'!H:H,MATCH($C696,'Policy Characteristics'!$C:$C,0)))</f>
        <v>0.01</v>
      </c>
      <c r="O696" s="357" t="str">
        <f>IF(ISBLANK(INDEX('Policy Characteristics'!I:I,MATCH($C696,'Policy Characteristics'!$C:$C,0))),"",INDEX('Policy Characteristics'!I:I,MATCH($C696,'Policy Characteristics'!$C:$C,0)))</f>
        <v>% of fuel shifted</v>
      </c>
      <c r="P696" s="357" t="str">
        <f>IF(ISBLANK(INDEX('Policy Characteristics'!J:J,MATCH($C696,'Policy Characteristics'!$C:$C,0))),"",INDEX('Policy Characteristics'!J:J,MATCH($C696,'Policy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6" s="357" t="str">
        <f>IF(ISBLANK(INDEX('Policy Characteristics'!K:K,MATCH($C696,'Policy Characteristics'!$C:$C,0))),"",INDEX('Policy Characteristics'!K:K,MATCH($C696,'Policy Characteristics'!$C:$C,0)))</f>
        <v>industry-ag-main.html#fuel-switching</v>
      </c>
      <c r="R696" s="357" t="str">
        <f>IF(ISBLANK(INDEX('Policy Characteristics'!L:L,MATCH($C696,'Policy Characteristics'!$C:$C,0))),"",INDEX('Policy Characteristics'!L:L,MATCH($C696,'Policy Characteristics'!$C:$C,0)))</f>
        <v>industry-elec-and-hydrogen.html</v>
      </c>
    </row>
    <row r="697" spans="1:18" x14ac:dyDescent="0.35">
      <c r="A697" s="357" t="str">
        <f>IF(ISBLANK(INDEX('Policy Characteristics'!A:A,MATCH($C697,'Policy Characteristics'!$C:$C,0))),"",INDEX('Policy Characteristics'!A:A,MATCH($C697,'Policy Characteristics'!$C:$C,0)))</f>
        <v>Industry</v>
      </c>
      <c r="B697" s="357" t="str">
        <f>IF(ISBLANK(INDEX('Policy Characteristics'!B:B,MATCH($C697,'Policy Characteristics'!$C:$C,0))),"",INDEX('Policy Characteristics'!B:B,MATCH($C697,'Policy Characteristics'!$C:$C,0)))</f>
        <v>Electrification + Hydrogen (Med &amp; High Temp)</v>
      </c>
      <c r="C697" s="361" t="str">
        <f t="shared" si="36"/>
        <v>Fraction of Med and High Temp Industrial Heat Shifted to Other Fuels</v>
      </c>
      <c r="D697" s="9" t="s">
        <v>3215</v>
      </c>
      <c r="E697" s="53" t="s">
        <v>2448</v>
      </c>
      <c r="F697" s="194" t="s">
        <v>3218</v>
      </c>
      <c r="G697" s="53" t="s">
        <v>3219</v>
      </c>
      <c r="H697" s="54">
        <v>1438</v>
      </c>
      <c r="I697" s="53" t="s">
        <v>45</v>
      </c>
      <c r="J697" s="359" t="str">
        <f>IF(ISBLANK(INDEX('Policy Characteristics'!D:D,MATCH($C697,'Policy Characteristics'!$C:$C,0))),"",INDEX('Policy Characteristics'!D:D,MATCH($C697,'Policy Characteristics'!$C:$C,0)))</f>
        <v>Electrification + Hydrogen</v>
      </c>
      <c r="K697" s="357" t="str">
        <f>IF(ISBLANK(INDEX('Policy Characteristics'!E:E,MATCH($C697,'Policy Characteristics'!$C:$C,0))),"",INDEX('Policy Characteristics'!E:E,MATCH($C697,'Policy Characteristics'!$C:$C,0)))</f>
        <v>indst med and high temp fuel type shifting</v>
      </c>
      <c r="L697" s="379">
        <f>IF(ISBLANK(INDEX('Policy Characteristics'!F:F,MATCH($C697,'Policy Characteristics'!$C:$C,0))),"",INDEX('Policy Characteristics'!F:F,MATCH($C697,'Policy Characteristics'!$C:$C,0)))</f>
        <v>0</v>
      </c>
      <c r="M697" s="379">
        <f>IF(ISBLANK(INDEX('Policy Characteristics'!G:G,MATCH($C697,'Policy Characteristics'!$C:$C,0))),"",INDEX('Policy Characteristics'!G:G,MATCH($C697,'Policy Characteristics'!$C:$C,0)))</f>
        <v>1</v>
      </c>
      <c r="N697" s="379">
        <f>IF(ISBLANK(INDEX('Policy Characteristics'!H:H,MATCH($C697,'Policy Characteristics'!$C:$C,0))),"",INDEX('Policy Characteristics'!H:H,MATCH($C697,'Policy Characteristics'!$C:$C,0)))</f>
        <v>0.01</v>
      </c>
      <c r="O697" s="357" t="str">
        <f>IF(ISBLANK(INDEX('Policy Characteristics'!I:I,MATCH($C697,'Policy Characteristics'!$C:$C,0))),"",INDEX('Policy Characteristics'!I:I,MATCH($C697,'Policy Characteristics'!$C:$C,0)))</f>
        <v>% of fuel shifted</v>
      </c>
      <c r="P697" s="357" t="str">
        <f>IF(ISBLANK(INDEX('Policy Characteristics'!J:J,MATCH($C697,'Policy Characteristics'!$C:$C,0))),"",INDEX('Policy Characteristics'!J:J,MATCH($C697,'Policy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7" s="357" t="str">
        <f>IF(ISBLANK(INDEX('Policy Characteristics'!K:K,MATCH($C697,'Policy Characteristics'!$C:$C,0))),"",INDEX('Policy Characteristics'!K:K,MATCH($C697,'Policy Characteristics'!$C:$C,0)))</f>
        <v>industry-ag-main.html#fuel-switching</v>
      </c>
      <c r="R697" s="357" t="str">
        <f>IF(ISBLANK(INDEX('Policy Characteristics'!L:L,MATCH($C697,'Policy Characteristics'!$C:$C,0))),"",INDEX('Policy Characteristics'!L:L,MATCH($C697,'Policy Characteristics'!$C:$C,0)))</f>
        <v>industry-elec-and-hydrogen.html</v>
      </c>
    </row>
    <row r="698" spans="1:18" x14ac:dyDescent="0.35">
      <c r="A698" s="357" t="str">
        <f>IF(ISBLANK(INDEX('Policy Characteristics'!A:A,MATCH($C698,'Policy Characteristics'!$C:$C,0))),"",INDEX('Policy Characteristics'!A:A,MATCH($C698,'Policy Characteristics'!$C:$C,0)))</f>
        <v>Industry</v>
      </c>
      <c r="B698" s="357" t="str">
        <f>IF(ISBLANK(INDEX('Policy Characteristics'!B:B,MATCH($C698,'Policy Characteristics'!$C:$C,0))),"",INDEX('Policy Characteristics'!B:B,MATCH($C698,'Policy Characteristics'!$C:$C,0)))</f>
        <v>Electrification + Hydrogen (Med &amp; High Temp)</v>
      </c>
      <c r="C698" s="361" t="str">
        <f t="shared" si="36"/>
        <v>Fraction of Med and High Temp Industrial Heat Shifted to Other Fuels</v>
      </c>
      <c r="D698" s="9" t="s">
        <v>3215</v>
      </c>
      <c r="E698" s="53" t="s">
        <v>2449</v>
      </c>
      <c r="F698" s="194" t="s">
        <v>3218</v>
      </c>
      <c r="G698" s="53" t="s">
        <v>3220</v>
      </c>
      <c r="H698" s="54">
        <v>1439</v>
      </c>
      <c r="I698" s="53" t="s">
        <v>45</v>
      </c>
      <c r="J698" s="359" t="str">
        <f>IF(ISBLANK(INDEX('Policy Characteristics'!D:D,MATCH($C698,'Policy Characteristics'!$C:$C,0))),"",INDEX('Policy Characteristics'!D:D,MATCH($C698,'Policy Characteristics'!$C:$C,0)))</f>
        <v>Electrification + Hydrogen</v>
      </c>
      <c r="K698" s="357" t="str">
        <f>IF(ISBLANK(INDEX('Policy Characteristics'!E:E,MATCH($C698,'Policy Characteristics'!$C:$C,0))),"",INDEX('Policy Characteristics'!E:E,MATCH($C698,'Policy Characteristics'!$C:$C,0)))</f>
        <v>indst med and high temp fuel type shifting</v>
      </c>
      <c r="L698" s="379">
        <f>IF(ISBLANK(INDEX('Policy Characteristics'!F:F,MATCH($C698,'Policy Characteristics'!$C:$C,0))),"",INDEX('Policy Characteristics'!F:F,MATCH($C698,'Policy Characteristics'!$C:$C,0)))</f>
        <v>0</v>
      </c>
      <c r="M698" s="379">
        <f>IF(ISBLANK(INDEX('Policy Characteristics'!G:G,MATCH($C698,'Policy Characteristics'!$C:$C,0))),"",INDEX('Policy Characteristics'!G:G,MATCH($C698,'Policy Characteristics'!$C:$C,0)))</f>
        <v>1</v>
      </c>
      <c r="N698" s="379">
        <f>IF(ISBLANK(INDEX('Policy Characteristics'!H:H,MATCH($C698,'Policy Characteristics'!$C:$C,0))),"",INDEX('Policy Characteristics'!H:H,MATCH($C698,'Policy Characteristics'!$C:$C,0)))</f>
        <v>0.01</v>
      </c>
      <c r="O698" s="357" t="str">
        <f>IF(ISBLANK(INDEX('Policy Characteristics'!I:I,MATCH($C698,'Policy Characteristics'!$C:$C,0))),"",INDEX('Policy Characteristics'!I:I,MATCH($C698,'Policy Characteristics'!$C:$C,0)))</f>
        <v>% of fuel shifted</v>
      </c>
      <c r="P698" s="357" t="str">
        <f>IF(ISBLANK(INDEX('Policy Characteristics'!J:J,MATCH($C698,'Policy Characteristics'!$C:$C,0))),"",INDEX('Policy Characteristics'!J:J,MATCH($C698,'Policy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8" s="357" t="str">
        <f>IF(ISBLANK(INDEX('Policy Characteristics'!K:K,MATCH($C698,'Policy Characteristics'!$C:$C,0))),"",INDEX('Policy Characteristics'!K:K,MATCH($C698,'Policy Characteristics'!$C:$C,0)))</f>
        <v>industry-ag-main.html#fuel-switching</v>
      </c>
      <c r="R698" s="357" t="str">
        <f>IF(ISBLANK(INDEX('Policy Characteristics'!L:L,MATCH($C698,'Policy Characteristics'!$C:$C,0))),"",INDEX('Policy Characteristics'!L:L,MATCH($C698,'Policy Characteristics'!$C:$C,0)))</f>
        <v>industry-elec-and-hydrogen.html</v>
      </c>
    </row>
    <row r="699" spans="1:18" x14ac:dyDescent="0.35">
      <c r="A699" s="357" t="str">
        <f>IF(ISBLANK(INDEX('Policy Characteristics'!A:A,MATCH($C699,'Policy Characteristics'!$C:$C,0))),"",INDEX('Policy Characteristics'!A:A,MATCH($C699,'Policy Characteristics'!$C:$C,0)))</f>
        <v>Industry</v>
      </c>
      <c r="B699" s="357" t="str">
        <f>IF(ISBLANK(INDEX('Policy Characteristics'!B:B,MATCH($C699,'Policy Characteristics'!$C:$C,0))),"",INDEX('Policy Characteristics'!B:B,MATCH($C699,'Policy Characteristics'!$C:$C,0)))</f>
        <v>Electrification + Hydrogen (Med &amp; High Temp)</v>
      </c>
      <c r="C699" s="361" t="str">
        <f t="shared" si="36"/>
        <v>Fraction of Med and High Temp Industrial Heat Shifted to Other Fuels</v>
      </c>
      <c r="D699" s="9" t="s">
        <v>3215</v>
      </c>
      <c r="E699" s="53" t="s">
        <v>2450</v>
      </c>
      <c r="F699" s="194" t="s">
        <v>3218</v>
      </c>
      <c r="G699" s="53" t="s">
        <v>3221</v>
      </c>
      <c r="H699" s="54">
        <v>1440</v>
      </c>
      <c r="I699" s="53" t="s">
        <v>45</v>
      </c>
      <c r="J699" s="359" t="str">
        <f>IF(ISBLANK(INDEX('Policy Characteristics'!D:D,MATCH($C699,'Policy Characteristics'!$C:$C,0))),"",INDEX('Policy Characteristics'!D:D,MATCH($C699,'Policy Characteristics'!$C:$C,0)))</f>
        <v>Electrification + Hydrogen</v>
      </c>
      <c r="K699" s="357" t="str">
        <f>IF(ISBLANK(INDEX('Policy Characteristics'!E:E,MATCH($C699,'Policy Characteristics'!$C:$C,0))),"",INDEX('Policy Characteristics'!E:E,MATCH($C699,'Policy Characteristics'!$C:$C,0)))</f>
        <v>indst med and high temp fuel type shifting</v>
      </c>
      <c r="L699" s="379">
        <f>IF(ISBLANK(INDEX('Policy Characteristics'!F:F,MATCH($C699,'Policy Characteristics'!$C:$C,0))),"",INDEX('Policy Characteristics'!F:F,MATCH($C699,'Policy Characteristics'!$C:$C,0)))</f>
        <v>0</v>
      </c>
      <c r="M699" s="379">
        <f>IF(ISBLANK(INDEX('Policy Characteristics'!G:G,MATCH($C699,'Policy Characteristics'!$C:$C,0))),"",INDEX('Policy Characteristics'!G:G,MATCH($C699,'Policy Characteristics'!$C:$C,0)))</f>
        <v>1</v>
      </c>
      <c r="N699" s="379">
        <f>IF(ISBLANK(INDEX('Policy Characteristics'!H:H,MATCH($C699,'Policy Characteristics'!$C:$C,0))),"",INDEX('Policy Characteristics'!H:H,MATCH($C699,'Policy Characteristics'!$C:$C,0)))</f>
        <v>0.01</v>
      </c>
      <c r="O699" s="357" t="str">
        <f>IF(ISBLANK(INDEX('Policy Characteristics'!I:I,MATCH($C699,'Policy Characteristics'!$C:$C,0))),"",INDEX('Policy Characteristics'!I:I,MATCH($C699,'Policy Characteristics'!$C:$C,0)))</f>
        <v>% of fuel shifted</v>
      </c>
      <c r="P699" s="357" t="str">
        <f>IF(ISBLANK(INDEX('Policy Characteristics'!J:J,MATCH($C699,'Policy Characteristics'!$C:$C,0))),"",INDEX('Policy Characteristics'!J:J,MATCH($C699,'Policy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9" s="357" t="str">
        <f>IF(ISBLANK(INDEX('Policy Characteristics'!K:K,MATCH($C699,'Policy Characteristics'!$C:$C,0))),"",INDEX('Policy Characteristics'!K:K,MATCH($C699,'Policy Characteristics'!$C:$C,0)))</f>
        <v>industry-ag-main.html#fuel-switching</v>
      </c>
      <c r="R699" s="357" t="str">
        <f>IF(ISBLANK(INDEX('Policy Characteristics'!L:L,MATCH($C699,'Policy Characteristics'!$C:$C,0))),"",INDEX('Policy Characteristics'!L:L,MATCH($C699,'Policy Characteristics'!$C:$C,0)))</f>
        <v>industry-elec-and-hydrogen.html</v>
      </c>
    </row>
    <row r="700" spans="1:18" x14ac:dyDescent="0.35">
      <c r="A700" s="357" t="str">
        <f>IF(ISBLANK(INDEX('Policy Characteristics'!A:A,MATCH($C700,'Policy Characteristics'!$C:$C,0))),"",INDEX('Policy Characteristics'!A:A,MATCH($C700,'Policy Characteristics'!$C:$C,0)))</f>
        <v>Industry</v>
      </c>
      <c r="B700" s="357" t="str">
        <f>IF(ISBLANK(INDEX('Policy Characteristics'!B:B,MATCH($C700,'Policy Characteristics'!$C:$C,0))),"",INDEX('Policy Characteristics'!B:B,MATCH($C700,'Policy Characteristics'!$C:$C,0)))</f>
        <v>Electrification + Hydrogen (Med &amp; High Temp)</v>
      </c>
      <c r="C700" s="361" t="str">
        <f t="shared" si="36"/>
        <v>Fraction of Med and High Temp Industrial Heat Shifted to Other Fuels</v>
      </c>
      <c r="D700" s="9" t="s">
        <v>3215</v>
      </c>
      <c r="E700" s="53" t="s">
        <v>2451</v>
      </c>
      <c r="F700" s="194" t="s">
        <v>3218</v>
      </c>
      <c r="G700" s="53" t="s">
        <v>3222</v>
      </c>
      <c r="H700" s="54">
        <v>1441</v>
      </c>
      <c r="I700" s="53" t="s">
        <v>45</v>
      </c>
      <c r="J700" s="359" t="str">
        <f>IF(ISBLANK(INDEX('Policy Characteristics'!D:D,MATCH($C700,'Policy Characteristics'!$C:$C,0))),"",INDEX('Policy Characteristics'!D:D,MATCH($C700,'Policy Characteristics'!$C:$C,0)))</f>
        <v>Electrification + Hydrogen</v>
      </c>
      <c r="K700" s="357" t="str">
        <f>IF(ISBLANK(INDEX('Policy Characteristics'!E:E,MATCH($C700,'Policy Characteristics'!$C:$C,0))),"",INDEX('Policy Characteristics'!E:E,MATCH($C700,'Policy Characteristics'!$C:$C,0)))</f>
        <v>indst med and high temp fuel type shifting</v>
      </c>
      <c r="L700" s="379">
        <f>IF(ISBLANK(INDEX('Policy Characteristics'!F:F,MATCH($C700,'Policy Characteristics'!$C:$C,0))),"",INDEX('Policy Characteristics'!F:F,MATCH($C700,'Policy Characteristics'!$C:$C,0)))</f>
        <v>0</v>
      </c>
      <c r="M700" s="379">
        <f>IF(ISBLANK(INDEX('Policy Characteristics'!G:G,MATCH($C700,'Policy Characteristics'!$C:$C,0))),"",INDEX('Policy Characteristics'!G:G,MATCH($C700,'Policy Characteristics'!$C:$C,0)))</f>
        <v>1</v>
      </c>
      <c r="N700" s="379">
        <f>IF(ISBLANK(INDEX('Policy Characteristics'!H:H,MATCH($C700,'Policy Characteristics'!$C:$C,0))),"",INDEX('Policy Characteristics'!H:H,MATCH($C700,'Policy Characteristics'!$C:$C,0)))</f>
        <v>0.01</v>
      </c>
      <c r="O700" s="357" t="str">
        <f>IF(ISBLANK(INDEX('Policy Characteristics'!I:I,MATCH($C700,'Policy Characteristics'!$C:$C,0))),"",INDEX('Policy Characteristics'!I:I,MATCH($C700,'Policy Characteristics'!$C:$C,0)))</f>
        <v>% of fuel shifted</v>
      </c>
      <c r="P700" s="357" t="str">
        <f>IF(ISBLANK(INDEX('Policy Characteristics'!J:J,MATCH($C700,'Policy Characteristics'!$C:$C,0))),"",INDEX('Policy Characteristics'!J:J,MATCH($C700,'Policy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0" s="357" t="str">
        <f>IF(ISBLANK(INDEX('Policy Characteristics'!K:K,MATCH($C700,'Policy Characteristics'!$C:$C,0))),"",INDEX('Policy Characteristics'!K:K,MATCH($C700,'Policy Characteristics'!$C:$C,0)))</f>
        <v>industry-ag-main.html#fuel-switching</v>
      </c>
      <c r="R700" s="357" t="str">
        <f>IF(ISBLANK(INDEX('Policy Characteristics'!L:L,MATCH($C700,'Policy Characteristics'!$C:$C,0))),"",INDEX('Policy Characteristics'!L:L,MATCH($C700,'Policy Characteristics'!$C:$C,0)))</f>
        <v>industry-elec-and-hydrogen.html</v>
      </c>
    </row>
    <row r="701" spans="1:18" x14ac:dyDescent="0.35">
      <c r="A701" s="357" t="str">
        <f>IF(ISBLANK(INDEX('Policy Characteristics'!A:A,MATCH($C701,'Policy Characteristics'!$C:$C,0))),"",INDEX('Policy Characteristics'!A:A,MATCH($C701,'Policy Characteristics'!$C:$C,0)))</f>
        <v>Industry</v>
      </c>
      <c r="B701" s="357" t="str">
        <f>IF(ISBLANK(INDEX('Policy Characteristics'!B:B,MATCH($C701,'Policy Characteristics'!$C:$C,0))),"",INDEX('Policy Characteristics'!B:B,MATCH($C701,'Policy Characteristics'!$C:$C,0)))</f>
        <v>Electrification + Hydrogen (Med &amp; High Temp)</v>
      </c>
      <c r="C701" s="361" t="str">
        <f t="shared" si="36"/>
        <v>Fraction of Med and High Temp Industrial Heat Shifted to Other Fuels</v>
      </c>
      <c r="D701" s="9" t="s">
        <v>3215</v>
      </c>
      <c r="E701" s="53" t="s">
        <v>2452</v>
      </c>
      <c r="F701" s="194" t="s">
        <v>3218</v>
      </c>
      <c r="G701" s="53" t="s">
        <v>3223</v>
      </c>
      <c r="H701" s="54">
        <v>1442</v>
      </c>
      <c r="I701" s="53" t="s">
        <v>45</v>
      </c>
      <c r="J701" s="359" t="str">
        <f>IF(ISBLANK(INDEX('Policy Characteristics'!D:D,MATCH($C701,'Policy Characteristics'!$C:$C,0))),"",INDEX('Policy Characteristics'!D:D,MATCH($C701,'Policy Characteristics'!$C:$C,0)))</f>
        <v>Electrification + Hydrogen</v>
      </c>
      <c r="K701" s="357" t="str">
        <f>IF(ISBLANK(INDEX('Policy Characteristics'!E:E,MATCH($C701,'Policy Characteristics'!$C:$C,0))),"",INDEX('Policy Characteristics'!E:E,MATCH($C701,'Policy Characteristics'!$C:$C,0)))</f>
        <v>indst med and high temp fuel type shifting</v>
      </c>
      <c r="L701" s="379">
        <f>IF(ISBLANK(INDEX('Policy Characteristics'!F:F,MATCH($C701,'Policy Characteristics'!$C:$C,0))),"",INDEX('Policy Characteristics'!F:F,MATCH($C701,'Policy Characteristics'!$C:$C,0)))</f>
        <v>0</v>
      </c>
      <c r="M701" s="379">
        <f>IF(ISBLANK(INDEX('Policy Characteristics'!G:G,MATCH($C701,'Policy Characteristics'!$C:$C,0))),"",INDEX('Policy Characteristics'!G:G,MATCH($C701,'Policy Characteristics'!$C:$C,0)))</f>
        <v>1</v>
      </c>
      <c r="N701" s="379">
        <f>IF(ISBLANK(INDEX('Policy Characteristics'!H:H,MATCH($C701,'Policy Characteristics'!$C:$C,0))),"",INDEX('Policy Characteristics'!H:H,MATCH($C701,'Policy Characteristics'!$C:$C,0)))</f>
        <v>0.01</v>
      </c>
      <c r="O701" s="357" t="str">
        <f>IF(ISBLANK(INDEX('Policy Characteristics'!I:I,MATCH($C701,'Policy Characteristics'!$C:$C,0))),"",INDEX('Policy Characteristics'!I:I,MATCH($C701,'Policy Characteristics'!$C:$C,0)))</f>
        <v>% of fuel shifted</v>
      </c>
      <c r="P701" s="357" t="str">
        <f>IF(ISBLANK(INDEX('Policy Characteristics'!J:J,MATCH($C701,'Policy Characteristics'!$C:$C,0))),"",INDEX('Policy Characteristics'!J:J,MATCH($C701,'Policy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1" s="357" t="str">
        <f>IF(ISBLANK(INDEX('Policy Characteristics'!K:K,MATCH($C701,'Policy Characteristics'!$C:$C,0))),"",INDEX('Policy Characteristics'!K:K,MATCH($C701,'Policy Characteristics'!$C:$C,0)))</f>
        <v>industry-ag-main.html#fuel-switching</v>
      </c>
      <c r="R701" s="357" t="str">
        <f>IF(ISBLANK(INDEX('Policy Characteristics'!L:L,MATCH($C701,'Policy Characteristics'!$C:$C,0))),"",INDEX('Policy Characteristics'!L:L,MATCH($C701,'Policy Characteristics'!$C:$C,0)))</f>
        <v>industry-elec-and-hydrogen.html</v>
      </c>
    </row>
    <row r="702" spans="1:18" x14ac:dyDescent="0.35">
      <c r="A702" s="357" t="str">
        <f>IF(ISBLANK(INDEX('Policy Characteristics'!A:A,MATCH($C702,'Policy Characteristics'!$C:$C,0))),"",INDEX('Policy Characteristics'!A:A,MATCH($C702,'Policy Characteristics'!$C:$C,0)))</f>
        <v>Industry</v>
      </c>
      <c r="B702" s="357" t="str">
        <f>IF(ISBLANK(INDEX('Policy Characteristics'!B:B,MATCH($C702,'Policy Characteristics'!$C:$C,0))),"",INDEX('Policy Characteristics'!B:B,MATCH($C702,'Policy Characteristics'!$C:$C,0)))</f>
        <v>Electrification + Hydrogen (Med &amp; High Temp)</v>
      </c>
      <c r="C702" s="361" t="str">
        <f t="shared" si="36"/>
        <v>Fraction of Med and High Temp Industrial Heat Shifted to Other Fuels</v>
      </c>
      <c r="D702" s="9" t="s">
        <v>3215</v>
      </c>
      <c r="E702" s="53" t="s">
        <v>2453</v>
      </c>
      <c r="F702" s="194" t="s">
        <v>3218</v>
      </c>
      <c r="G702" s="53" t="s">
        <v>3224</v>
      </c>
      <c r="H702" s="54">
        <v>1443</v>
      </c>
      <c r="I702" s="53" t="s">
        <v>45</v>
      </c>
      <c r="J702" s="359" t="str">
        <f>IF(ISBLANK(INDEX('Policy Characteristics'!D:D,MATCH($C702,'Policy Characteristics'!$C:$C,0))),"",INDEX('Policy Characteristics'!D:D,MATCH($C702,'Policy Characteristics'!$C:$C,0)))</f>
        <v>Electrification + Hydrogen</v>
      </c>
      <c r="K702" s="357" t="str">
        <f>IF(ISBLANK(INDEX('Policy Characteristics'!E:E,MATCH($C702,'Policy Characteristics'!$C:$C,0))),"",INDEX('Policy Characteristics'!E:E,MATCH($C702,'Policy Characteristics'!$C:$C,0)))</f>
        <v>indst med and high temp fuel type shifting</v>
      </c>
      <c r="L702" s="379">
        <f>IF(ISBLANK(INDEX('Policy Characteristics'!F:F,MATCH($C702,'Policy Characteristics'!$C:$C,0))),"",INDEX('Policy Characteristics'!F:F,MATCH($C702,'Policy Characteristics'!$C:$C,0)))</f>
        <v>0</v>
      </c>
      <c r="M702" s="379">
        <f>IF(ISBLANK(INDEX('Policy Characteristics'!G:G,MATCH($C702,'Policy Characteristics'!$C:$C,0))),"",INDEX('Policy Characteristics'!G:G,MATCH($C702,'Policy Characteristics'!$C:$C,0)))</f>
        <v>1</v>
      </c>
      <c r="N702" s="379">
        <f>IF(ISBLANK(INDEX('Policy Characteristics'!H:H,MATCH($C702,'Policy Characteristics'!$C:$C,0))),"",INDEX('Policy Characteristics'!H:H,MATCH($C702,'Policy Characteristics'!$C:$C,0)))</f>
        <v>0.01</v>
      </c>
      <c r="O702" s="357" t="str">
        <f>IF(ISBLANK(INDEX('Policy Characteristics'!I:I,MATCH($C702,'Policy Characteristics'!$C:$C,0))),"",INDEX('Policy Characteristics'!I:I,MATCH($C702,'Policy Characteristics'!$C:$C,0)))</f>
        <v>% of fuel shifted</v>
      </c>
      <c r="P702" s="357" t="str">
        <f>IF(ISBLANK(INDEX('Policy Characteristics'!J:J,MATCH($C702,'Policy Characteristics'!$C:$C,0))),"",INDEX('Policy Characteristics'!J:J,MATCH($C702,'Policy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2" s="357" t="str">
        <f>IF(ISBLANK(INDEX('Policy Characteristics'!K:K,MATCH($C702,'Policy Characteristics'!$C:$C,0))),"",INDEX('Policy Characteristics'!K:K,MATCH($C702,'Policy Characteristics'!$C:$C,0)))</f>
        <v>industry-ag-main.html#fuel-switching</v>
      </c>
      <c r="R702" s="357" t="str">
        <f>IF(ISBLANK(INDEX('Policy Characteristics'!L:L,MATCH($C702,'Policy Characteristics'!$C:$C,0))),"",INDEX('Policy Characteristics'!L:L,MATCH($C702,'Policy Characteristics'!$C:$C,0)))</f>
        <v>industry-elec-and-hydrogen.html</v>
      </c>
    </row>
    <row r="703" spans="1:18" x14ac:dyDescent="0.35">
      <c r="A703" s="357" t="str">
        <f>IF(ISBLANK(INDEX('Policy Characteristics'!A:A,MATCH($C703,'Policy Characteristics'!$C:$C,0))),"",INDEX('Policy Characteristics'!A:A,MATCH($C703,'Policy Characteristics'!$C:$C,0)))</f>
        <v>Industry</v>
      </c>
      <c r="B703" s="357" t="str">
        <f>IF(ISBLANK(INDEX('Policy Characteristics'!B:B,MATCH($C703,'Policy Characteristics'!$C:$C,0))),"",INDEX('Policy Characteristics'!B:B,MATCH($C703,'Policy Characteristics'!$C:$C,0)))</f>
        <v>Electrification + Hydrogen (Med &amp; High Temp)</v>
      </c>
      <c r="C703" s="361" t="str">
        <f t="shared" si="36"/>
        <v>Fraction of Med and High Temp Industrial Heat Shifted to Other Fuels</v>
      </c>
      <c r="D703" s="9" t="s">
        <v>3215</v>
      </c>
      <c r="E703" s="53" t="s">
        <v>2799</v>
      </c>
      <c r="F703" s="194" t="s">
        <v>3218</v>
      </c>
      <c r="G703" s="53" t="s">
        <v>3225</v>
      </c>
      <c r="H703" s="54">
        <v>1444</v>
      </c>
      <c r="I703" s="53" t="s">
        <v>45</v>
      </c>
      <c r="J703" s="359" t="str">
        <f>IF(ISBLANK(INDEX('Policy Characteristics'!D:D,MATCH($C703,'Policy Characteristics'!$C:$C,0))),"",INDEX('Policy Characteristics'!D:D,MATCH($C703,'Policy Characteristics'!$C:$C,0)))</f>
        <v>Electrification + Hydrogen</v>
      </c>
      <c r="K703" s="357" t="str">
        <f>IF(ISBLANK(INDEX('Policy Characteristics'!E:E,MATCH($C703,'Policy Characteristics'!$C:$C,0))),"",INDEX('Policy Characteristics'!E:E,MATCH($C703,'Policy Characteristics'!$C:$C,0)))</f>
        <v>indst med and high temp fuel type shifting</v>
      </c>
      <c r="L703" s="379">
        <f>IF(ISBLANK(INDEX('Policy Characteristics'!F:F,MATCH($C703,'Policy Characteristics'!$C:$C,0))),"",INDEX('Policy Characteristics'!F:F,MATCH($C703,'Policy Characteristics'!$C:$C,0)))</f>
        <v>0</v>
      </c>
      <c r="M703" s="379">
        <f>IF(ISBLANK(INDEX('Policy Characteristics'!G:G,MATCH($C703,'Policy Characteristics'!$C:$C,0))),"",INDEX('Policy Characteristics'!G:G,MATCH($C703,'Policy Characteristics'!$C:$C,0)))</f>
        <v>1</v>
      </c>
      <c r="N703" s="379">
        <f>IF(ISBLANK(INDEX('Policy Characteristics'!H:H,MATCH($C703,'Policy Characteristics'!$C:$C,0))),"",INDEX('Policy Characteristics'!H:H,MATCH($C703,'Policy Characteristics'!$C:$C,0)))</f>
        <v>0.01</v>
      </c>
      <c r="O703" s="357" t="str">
        <f>IF(ISBLANK(INDEX('Policy Characteristics'!I:I,MATCH($C703,'Policy Characteristics'!$C:$C,0))),"",INDEX('Policy Characteristics'!I:I,MATCH($C703,'Policy Characteristics'!$C:$C,0)))</f>
        <v>% of fuel shifted</v>
      </c>
      <c r="P703" s="357" t="str">
        <f>IF(ISBLANK(INDEX('Policy Characteristics'!J:J,MATCH($C703,'Policy Characteristics'!$C:$C,0))),"",INDEX('Policy Characteristics'!J:J,MATCH($C703,'Policy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3" s="357" t="str">
        <f>IF(ISBLANK(INDEX('Policy Characteristics'!K:K,MATCH($C703,'Policy Characteristics'!$C:$C,0))),"",INDEX('Policy Characteristics'!K:K,MATCH($C703,'Policy Characteristics'!$C:$C,0)))</f>
        <v>industry-ag-main.html#fuel-switching</v>
      </c>
      <c r="R703" s="357" t="str">
        <f>IF(ISBLANK(INDEX('Policy Characteristics'!L:L,MATCH($C703,'Policy Characteristics'!$C:$C,0))),"",INDEX('Policy Characteristics'!L:L,MATCH($C703,'Policy Characteristics'!$C:$C,0)))</f>
        <v>industry-elec-and-hydrogen.html</v>
      </c>
    </row>
    <row r="704" spans="1:18" x14ac:dyDescent="0.35">
      <c r="A704" s="357" t="str">
        <f>IF(ISBLANK(INDEX('Policy Characteristics'!A:A,MATCH($C704,'Policy Characteristics'!$C:$C,0))),"",INDEX('Policy Characteristics'!A:A,MATCH($C704,'Policy Characteristics'!$C:$C,0)))</f>
        <v>Industry</v>
      </c>
      <c r="B704" s="357" t="str">
        <f>IF(ISBLANK(INDEX('Policy Characteristics'!B:B,MATCH($C704,'Policy Characteristics'!$C:$C,0))),"",INDEX('Policy Characteristics'!B:B,MATCH($C704,'Policy Characteristics'!$C:$C,0)))</f>
        <v>Electrification + Hydrogen (Med &amp; High Temp)</v>
      </c>
      <c r="C704" s="361" t="str">
        <f t="shared" si="36"/>
        <v>Fraction of Med and High Temp Industrial Heat Shifted to Other Fuels</v>
      </c>
      <c r="D704" s="9" t="s">
        <v>3215</v>
      </c>
      <c r="E704" s="53" t="s">
        <v>2800</v>
      </c>
      <c r="F704" s="194" t="s">
        <v>3218</v>
      </c>
      <c r="G704" s="53" t="s">
        <v>3226</v>
      </c>
      <c r="H704" s="54">
        <v>1445</v>
      </c>
      <c r="I704" s="53" t="s">
        <v>45</v>
      </c>
      <c r="J704" s="359" t="str">
        <f>IF(ISBLANK(INDEX('Policy Characteristics'!D:D,MATCH($C704,'Policy Characteristics'!$C:$C,0))),"",INDEX('Policy Characteristics'!D:D,MATCH($C704,'Policy Characteristics'!$C:$C,0)))</f>
        <v>Electrification + Hydrogen</v>
      </c>
      <c r="K704" s="357" t="str">
        <f>IF(ISBLANK(INDEX('Policy Characteristics'!E:E,MATCH($C704,'Policy Characteristics'!$C:$C,0))),"",INDEX('Policy Characteristics'!E:E,MATCH($C704,'Policy Characteristics'!$C:$C,0)))</f>
        <v>indst med and high temp fuel type shifting</v>
      </c>
      <c r="L704" s="379">
        <f>IF(ISBLANK(INDEX('Policy Characteristics'!F:F,MATCH($C704,'Policy Characteristics'!$C:$C,0))),"",INDEX('Policy Characteristics'!F:F,MATCH($C704,'Policy Characteristics'!$C:$C,0)))</f>
        <v>0</v>
      </c>
      <c r="M704" s="379">
        <f>IF(ISBLANK(INDEX('Policy Characteristics'!G:G,MATCH($C704,'Policy Characteristics'!$C:$C,0))),"",INDEX('Policy Characteristics'!G:G,MATCH($C704,'Policy Characteristics'!$C:$C,0)))</f>
        <v>1</v>
      </c>
      <c r="N704" s="379">
        <f>IF(ISBLANK(INDEX('Policy Characteristics'!H:H,MATCH($C704,'Policy Characteristics'!$C:$C,0))),"",INDEX('Policy Characteristics'!H:H,MATCH($C704,'Policy Characteristics'!$C:$C,0)))</f>
        <v>0.01</v>
      </c>
      <c r="O704" s="357" t="str">
        <f>IF(ISBLANK(INDEX('Policy Characteristics'!I:I,MATCH($C704,'Policy Characteristics'!$C:$C,0))),"",INDEX('Policy Characteristics'!I:I,MATCH($C704,'Policy Characteristics'!$C:$C,0)))</f>
        <v>% of fuel shifted</v>
      </c>
      <c r="P704" s="357" t="str">
        <f>IF(ISBLANK(INDEX('Policy Characteristics'!J:J,MATCH($C704,'Policy Characteristics'!$C:$C,0))),"",INDEX('Policy Characteristics'!J:J,MATCH($C704,'Policy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4" s="357" t="str">
        <f>IF(ISBLANK(INDEX('Policy Characteristics'!K:K,MATCH($C704,'Policy Characteristics'!$C:$C,0))),"",INDEX('Policy Characteristics'!K:K,MATCH($C704,'Policy Characteristics'!$C:$C,0)))</f>
        <v>industry-ag-main.html#fuel-switching</v>
      </c>
      <c r="R704" s="357" t="str">
        <f>IF(ISBLANK(INDEX('Policy Characteristics'!L:L,MATCH($C704,'Policy Characteristics'!$C:$C,0))),"",INDEX('Policy Characteristics'!L:L,MATCH($C704,'Policy Characteristics'!$C:$C,0)))</f>
        <v>industry-elec-and-hydrogen.html</v>
      </c>
    </row>
    <row r="705" spans="1:18" x14ac:dyDescent="0.35">
      <c r="A705" s="357" t="str">
        <f>IF(ISBLANK(INDEX('Policy Characteristics'!A:A,MATCH($C705,'Policy Characteristics'!$C:$C,0))),"",INDEX('Policy Characteristics'!A:A,MATCH($C705,'Policy Characteristics'!$C:$C,0)))</f>
        <v>Industry</v>
      </c>
      <c r="B705" s="357" t="str">
        <f>IF(ISBLANK(INDEX('Policy Characteristics'!B:B,MATCH($C705,'Policy Characteristics'!$C:$C,0))),"",INDEX('Policy Characteristics'!B:B,MATCH($C705,'Policy Characteristics'!$C:$C,0)))</f>
        <v>Electrification + Hydrogen (Med &amp; High Temp)</v>
      </c>
      <c r="C705" s="361" t="str">
        <f t="shared" si="36"/>
        <v>Fraction of Med and High Temp Industrial Heat Shifted to Other Fuels</v>
      </c>
      <c r="D705" s="9" t="s">
        <v>3215</v>
      </c>
      <c r="E705" s="53" t="s">
        <v>2801</v>
      </c>
      <c r="F705" s="194" t="s">
        <v>3218</v>
      </c>
      <c r="G705" s="53" t="s">
        <v>3227</v>
      </c>
      <c r="H705" s="54">
        <v>1446</v>
      </c>
      <c r="I705" s="53" t="s">
        <v>45</v>
      </c>
      <c r="J705" s="359" t="str">
        <f>IF(ISBLANK(INDEX('Policy Characteristics'!D:D,MATCH($C705,'Policy Characteristics'!$C:$C,0))),"",INDEX('Policy Characteristics'!D:D,MATCH($C705,'Policy Characteristics'!$C:$C,0)))</f>
        <v>Electrification + Hydrogen</v>
      </c>
      <c r="K705" s="357" t="str">
        <f>IF(ISBLANK(INDEX('Policy Characteristics'!E:E,MATCH($C705,'Policy Characteristics'!$C:$C,0))),"",INDEX('Policy Characteristics'!E:E,MATCH($C705,'Policy Characteristics'!$C:$C,0)))</f>
        <v>indst med and high temp fuel type shifting</v>
      </c>
      <c r="L705" s="379">
        <f>IF(ISBLANK(INDEX('Policy Characteristics'!F:F,MATCH($C705,'Policy Characteristics'!$C:$C,0))),"",INDEX('Policy Characteristics'!F:F,MATCH($C705,'Policy Characteristics'!$C:$C,0)))</f>
        <v>0</v>
      </c>
      <c r="M705" s="379">
        <f>IF(ISBLANK(INDEX('Policy Characteristics'!G:G,MATCH($C705,'Policy Characteristics'!$C:$C,0))),"",INDEX('Policy Characteristics'!G:G,MATCH($C705,'Policy Characteristics'!$C:$C,0)))</f>
        <v>1</v>
      </c>
      <c r="N705" s="379">
        <f>IF(ISBLANK(INDEX('Policy Characteristics'!H:H,MATCH($C705,'Policy Characteristics'!$C:$C,0))),"",INDEX('Policy Characteristics'!H:H,MATCH($C705,'Policy Characteristics'!$C:$C,0)))</f>
        <v>0.01</v>
      </c>
      <c r="O705" s="357" t="str">
        <f>IF(ISBLANK(INDEX('Policy Characteristics'!I:I,MATCH($C705,'Policy Characteristics'!$C:$C,0))),"",INDEX('Policy Characteristics'!I:I,MATCH($C705,'Policy Characteristics'!$C:$C,0)))</f>
        <v>% of fuel shifted</v>
      </c>
      <c r="P705" s="357" t="str">
        <f>IF(ISBLANK(INDEX('Policy Characteristics'!J:J,MATCH($C705,'Policy Characteristics'!$C:$C,0))),"",INDEX('Policy Characteristics'!J:J,MATCH($C705,'Policy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5" s="357" t="str">
        <f>IF(ISBLANK(INDEX('Policy Characteristics'!K:K,MATCH($C705,'Policy Characteristics'!$C:$C,0))),"",INDEX('Policy Characteristics'!K:K,MATCH($C705,'Policy Characteristics'!$C:$C,0)))</f>
        <v>industry-ag-main.html#fuel-switching</v>
      </c>
      <c r="R705" s="357" t="str">
        <f>IF(ISBLANK(INDEX('Policy Characteristics'!L:L,MATCH($C705,'Policy Characteristics'!$C:$C,0))),"",INDEX('Policy Characteristics'!L:L,MATCH($C705,'Policy Characteristics'!$C:$C,0)))</f>
        <v>industry-elec-and-hydrogen.html</v>
      </c>
    </row>
    <row r="706" spans="1:18" x14ac:dyDescent="0.35">
      <c r="A706" s="357" t="str">
        <f>IF(ISBLANK(INDEX('Policy Characteristics'!A:A,MATCH($C706,'Policy Characteristics'!$C:$C,0))),"",INDEX('Policy Characteristics'!A:A,MATCH($C706,'Policy Characteristics'!$C:$C,0)))</f>
        <v>Industry</v>
      </c>
      <c r="B706" s="357" t="str">
        <f>IF(ISBLANK(INDEX('Policy Characteristics'!B:B,MATCH($C706,'Policy Characteristics'!$C:$C,0))),"",INDEX('Policy Characteristics'!B:B,MATCH($C706,'Policy Characteristics'!$C:$C,0)))</f>
        <v>Electrification + Hydrogen (Med &amp; High Temp)</v>
      </c>
      <c r="C706" s="361" t="str">
        <f t="shared" si="36"/>
        <v>Fraction of Med and High Temp Industrial Heat Shifted to Other Fuels</v>
      </c>
      <c r="D706" s="9" t="s">
        <v>3215</v>
      </c>
      <c r="E706" s="53" t="s">
        <v>2798</v>
      </c>
      <c r="F706" s="194" t="s">
        <v>3218</v>
      </c>
      <c r="G706" s="53" t="s">
        <v>3228</v>
      </c>
      <c r="H706" s="54">
        <v>1447</v>
      </c>
      <c r="I706" s="53" t="s">
        <v>45</v>
      </c>
      <c r="J706" s="359" t="str">
        <f>IF(ISBLANK(INDEX('Policy Characteristics'!D:D,MATCH($C706,'Policy Characteristics'!$C:$C,0))),"",INDEX('Policy Characteristics'!D:D,MATCH($C706,'Policy Characteristics'!$C:$C,0)))</f>
        <v>Electrification + Hydrogen</v>
      </c>
      <c r="K706" s="357" t="str">
        <f>IF(ISBLANK(INDEX('Policy Characteristics'!E:E,MATCH($C706,'Policy Characteristics'!$C:$C,0))),"",INDEX('Policy Characteristics'!E:E,MATCH($C706,'Policy Characteristics'!$C:$C,0)))</f>
        <v>indst med and high temp fuel type shifting</v>
      </c>
      <c r="L706" s="379">
        <f>IF(ISBLANK(INDEX('Policy Characteristics'!F:F,MATCH($C706,'Policy Characteristics'!$C:$C,0))),"",INDEX('Policy Characteristics'!F:F,MATCH($C706,'Policy Characteristics'!$C:$C,0)))</f>
        <v>0</v>
      </c>
      <c r="M706" s="379">
        <f>IF(ISBLANK(INDEX('Policy Characteristics'!G:G,MATCH($C706,'Policy Characteristics'!$C:$C,0))),"",INDEX('Policy Characteristics'!G:G,MATCH($C706,'Policy Characteristics'!$C:$C,0)))</f>
        <v>1</v>
      </c>
      <c r="N706" s="379">
        <f>IF(ISBLANK(INDEX('Policy Characteristics'!H:H,MATCH($C706,'Policy Characteristics'!$C:$C,0))),"",INDEX('Policy Characteristics'!H:H,MATCH($C706,'Policy Characteristics'!$C:$C,0)))</f>
        <v>0.01</v>
      </c>
      <c r="O706" s="357" t="str">
        <f>IF(ISBLANK(INDEX('Policy Characteristics'!I:I,MATCH($C706,'Policy Characteristics'!$C:$C,0))),"",INDEX('Policy Characteristics'!I:I,MATCH($C706,'Policy Characteristics'!$C:$C,0)))</f>
        <v>% of fuel shifted</v>
      </c>
      <c r="P706" s="357" t="str">
        <f>IF(ISBLANK(INDEX('Policy Characteristics'!J:J,MATCH($C706,'Policy Characteristics'!$C:$C,0))),"",INDEX('Policy Characteristics'!J:J,MATCH($C706,'Policy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6" s="357" t="str">
        <f>IF(ISBLANK(INDEX('Policy Characteristics'!K:K,MATCH($C706,'Policy Characteristics'!$C:$C,0))),"",INDEX('Policy Characteristics'!K:K,MATCH($C706,'Policy Characteristics'!$C:$C,0)))</f>
        <v>industry-ag-main.html#fuel-switching</v>
      </c>
      <c r="R706" s="357" t="str">
        <f>IF(ISBLANK(INDEX('Policy Characteristics'!L:L,MATCH($C706,'Policy Characteristics'!$C:$C,0))),"",INDEX('Policy Characteristics'!L:L,MATCH($C706,'Policy Characteristics'!$C:$C,0)))</f>
        <v>industry-elec-and-hydrogen.html</v>
      </c>
    </row>
    <row r="707" spans="1:18" x14ac:dyDescent="0.35">
      <c r="A707" s="357" t="str">
        <f>IF(ISBLANK(INDEX('Policy Characteristics'!A:A,MATCH($C707,'Policy Characteristics'!$C:$C,0))),"",INDEX('Policy Characteristics'!A:A,MATCH($C707,'Policy Characteristics'!$C:$C,0)))</f>
        <v>Industry</v>
      </c>
      <c r="B707" s="357" t="str">
        <f>IF(ISBLANK(INDEX('Policy Characteristics'!B:B,MATCH($C707,'Policy Characteristics'!$C:$C,0))),"",INDEX('Policy Characteristics'!B:B,MATCH($C707,'Policy Characteristics'!$C:$C,0)))</f>
        <v>Electrification + Hydrogen (Med &amp; High Temp)</v>
      </c>
      <c r="C707" s="361" t="str">
        <f t="shared" si="36"/>
        <v>Fraction of Med and High Temp Industrial Heat Shifted to Other Fuels</v>
      </c>
      <c r="D707" s="9" t="s">
        <v>3216</v>
      </c>
      <c r="E707" s="53" t="s">
        <v>2448</v>
      </c>
      <c r="F707" s="194" t="s">
        <v>3177</v>
      </c>
      <c r="G707" s="53" t="s">
        <v>3219</v>
      </c>
      <c r="H707" s="54">
        <v>1448</v>
      </c>
      <c r="I707" s="53" t="s">
        <v>44</v>
      </c>
      <c r="J707" s="359" t="str">
        <f>IF(ISBLANK(INDEX('Policy Characteristics'!D:D,MATCH($C707,'Policy Characteristics'!$C:$C,0))),"",INDEX('Policy Characteristics'!D:D,MATCH($C707,'Policy Characteristics'!$C:$C,0)))</f>
        <v>Electrification + Hydrogen</v>
      </c>
      <c r="K707" s="357" t="str">
        <f>IF(ISBLANK(INDEX('Policy Characteristics'!E:E,MATCH($C707,'Policy Characteristics'!$C:$C,0))),"",INDEX('Policy Characteristics'!E:E,MATCH($C707,'Policy Characteristics'!$C:$C,0)))</f>
        <v>indst med and high temp fuel type shifting</v>
      </c>
      <c r="L707" s="379">
        <f>IF(ISBLANK(INDEX('Policy Characteristics'!F:F,MATCH($C707,'Policy Characteristics'!$C:$C,0))),"",INDEX('Policy Characteristics'!F:F,MATCH($C707,'Policy Characteristics'!$C:$C,0)))</f>
        <v>0</v>
      </c>
      <c r="M707" s="379">
        <f>IF(ISBLANK(INDEX('Policy Characteristics'!G:G,MATCH($C707,'Policy Characteristics'!$C:$C,0))),"",INDEX('Policy Characteristics'!G:G,MATCH($C707,'Policy Characteristics'!$C:$C,0)))</f>
        <v>1</v>
      </c>
      <c r="N707" s="379">
        <f>IF(ISBLANK(INDEX('Policy Characteristics'!H:H,MATCH($C707,'Policy Characteristics'!$C:$C,0))),"",INDEX('Policy Characteristics'!H:H,MATCH($C707,'Policy Characteristics'!$C:$C,0)))</f>
        <v>0.01</v>
      </c>
      <c r="O707" s="357" t="str">
        <f>IF(ISBLANK(INDEX('Policy Characteristics'!I:I,MATCH($C707,'Policy Characteristics'!$C:$C,0))),"",INDEX('Policy Characteristics'!I:I,MATCH($C707,'Policy Characteristics'!$C:$C,0)))</f>
        <v>% of fuel shifted</v>
      </c>
      <c r="P707" s="357" t="str">
        <f>IF(ISBLANK(INDEX('Policy Characteristics'!J:J,MATCH($C707,'Policy Characteristics'!$C:$C,0))),"",INDEX('Policy Characteristics'!J:J,MATCH($C707,'Policy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7" s="357" t="str">
        <f>IF(ISBLANK(INDEX('Policy Characteristics'!K:K,MATCH($C707,'Policy Characteristics'!$C:$C,0))),"",INDEX('Policy Characteristics'!K:K,MATCH($C707,'Policy Characteristics'!$C:$C,0)))</f>
        <v>industry-ag-main.html#fuel-switching</v>
      </c>
      <c r="R707" s="357" t="str">
        <f>IF(ISBLANK(INDEX('Policy Characteristics'!L:L,MATCH($C707,'Policy Characteristics'!$C:$C,0))),"",INDEX('Policy Characteristics'!L:L,MATCH($C707,'Policy Characteristics'!$C:$C,0)))</f>
        <v>industry-elec-and-hydrogen.html</v>
      </c>
    </row>
    <row r="708" spans="1:18" x14ac:dyDescent="0.35">
      <c r="A708" s="357" t="str">
        <f>IF(ISBLANK(INDEX('Policy Characteristics'!A:A,MATCH($C708,'Policy Characteristics'!$C:$C,0))),"",INDEX('Policy Characteristics'!A:A,MATCH($C708,'Policy Characteristics'!$C:$C,0)))</f>
        <v>Industry</v>
      </c>
      <c r="B708" s="357" t="str">
        <f>IF(ISBLANK(INDEX('Policy Characteristics'!B:B,MATCH($C708,'Policy Characteristics'!$C:$C,0))),"",INDEX('Policy Characteristics'!B:B,MATCH($C708,'Policy Characteristics'!$C:$C,0)))</f>
        <v>Electrification + Hydrogen (Med &amp; High Temp)</v>
      </c>
      <c r="C708" s="361" t="str">
        <f t="shared" si="36"/>
        <v>Fraction of Med and High Temp Industrial Heat Shifted to Other Fuels</v>
      </c>
      <c r="D708" s="9" t="s">
        <v>3216</v>
      </c>
      <c r="E708" s="53" t="s">
        <v>2449</v>
      </c>
      <c r="F708" s="194" t="s">
        <v>3177</v>
      </c>
      <c r="G708" s="53" t="s">
        <v>3220</v>
      </c>
      <c r="H708" s="54">
        <v>1449</v>
      </c>
      <c r="I708" s="53" t="s">
        <v>45</v>
      </c>
      <c r="J708" s="359" t="str">
        <f>IF(ISBLANK(INDEX('Policy Characteristics'!D:D,MATCH($C708,'Policy Characteristics'!$C:$C,0))),"",INDEX('Policy Characteristics'!D:D,MATCH($C708,'Policy Characteristics'!$C:$C,0)))</f>
        <v>Electrification + Hydrogen</v>
      </c>
      <c r="K708" s="357" t="str">
        <f>IF(ISBLANK(INDEX('Policy Characteristics'!E:E,MATCH($C708,'Policy Characteristics'!$C:$C,0))),"",INDEX('Policy Characteristics'!E:E,MATCH($C708,'Policy Characteristics'!$C:$C,0)))</f>
        <v>indst med and high temp fuel type shifting</v>
      </c>
      <c r="L708" s="379">
        <f>IF(ISBLANK(INDEX('Policy Characteristics'!F:F,MATCH($C708,'Policy Characteristics'!$C:$C,0))),"",INDEX('Policy Characteristics'!F:F,MATCH($C708,'Policy Characteristics'!$C:$C,0)))</f>
        <v>0</v>
      </c>
      <c r="M708" s="379">
        <f>IF(ISBLANK(INDEX('Policy Characteristics'!G:G,MATCH($C708,'Policy Characteristics'!$C:$C,0))),"",INDEX('Policy Characteristics'!G:G,MATCH($C708,'Policy Characteristics'!$C:$C,0)))</f>
        <v>1</v>
      </c>
      <c r="N708" s="379">
        <f>IF(ISBLANK(INDEX('Policy Characteristics'!H:H,MATCH($C708,'Policy Characteristics'!$C:$C,0))),"",INDEX('Policy Characteristics'!H:H,MATCH($C708,'Policy Characteristics'!$C:$C,0)))</f>
        <v>0.01</v>
      </c>
      <c r="O708" s="357" t="str">
        <f>IF(ISBLANK(INDEX('Policy Characteristics'!I:I,MATCH($C708,'Policy Characteristics'!$C:$C,0))),"",INDEX('Policy Characteristics'!I:I,MATCH($C708,'Policy Characteristics'!$C:$C,0)))</f>
        <v>% of fuel shifted</v>
      </c>
      <c r="P708" s="357" t="str">
        <f>IF(ISBLANK(INDEX('Policy Characteristics'!J:J,MATCH($C708,'Policy Characteristics'!$C:$C,0))),"",INDEX('Policy Characteristics'!J:J,MATCH($C708,'Policy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8" s="357" t="str">
        <f>IF(ISBLANK(INDEX('Policy Characteristics'!K:K,MATCH($C708,'Policy Characteristics'!$C:$C,0))),"",INDEX('Policy Characteristics'!K:K,MATCH($C708,'Policy Characteristics'!$C:$C,0)))</f>
        <v>industry-ag-main.html#fuel-switching</v>
      </c>
      <c r="R708" s="357" t="str">
        <f>IF(ISBLANK(INDEX('Policy Characteristics'!L:L,MATCH($C708,'Policy Characteristics'!$C:$C,0))),"",INDEX('Policy Characteristics'!L:L,MATCH($C708,'Policy Characteristics'!$C:$C,0)))</f>
        <v>industry-elec-and-hydrogen.html</v>
      </c>
    </row>
    <row r="709" spans="1:18" x14ac:dyDescent="0.35">
      <c r="A709" s="357" t="str">
        <f>IF(ISBLANK(INDEX('Policy Characteristics'!A:A,MATCH($C709,'Policy Characteristics'!$C:$C,0))),"",INDEX('Policy Characteristics'!A:A,MATCH($C709,'Policy Characteristics'!$C:$C,0)))</f>
        <v>Industry</v>
      </c>
      <c r="B709" s="357" t="str">
        <f>IF(ISBLANK(INDEX('Policy Characteristics'!B:B,MATCH($C709,'Policy Characteristics'!$C:$C,0))),"",INDEX('Policy Characteristics'!B:B,MATCH($C709,'Policy Characteristics'!$C:$C,0)))</f>
        <v>Electrification + Hydrogen (Med &amp; High Temp)</v>
      </c>
      <c r="C709" s="361" t="str">
        <f t="shared" si="36"/>
        <v>Fraction of Med and High Temp Industrial Heat Shifted to Other Fuels</v>
      </c>
      <c r="D709" s="9" t="s">
        <v>3216</v>
      </c>
      <c r="E709" s="53" t="s">
        <v>2450</v>
      </c>
      <c r="F709" s="194" t="s">
        <v>3177</v>
      </c>
      <c r="G709" s="53" t="s">
        <v>3221</v>
      </c>
      <c r="H709" s="54">
        <v>1450</v>
      </c>
      <c r="I709" s="53" t="s">
        <v>45</v>
      </c>
      <c r="J709" s="359" t="str">
        <f>IF(ISBLANK(INDEX('Policy Characteristics'!D:D,MATCH($C709,'Policy Characteristics'!$C:$C,0))),"",INDEX('Policy Characteristics'!D:D,MATCH($C709,'Policy Characteristics'!$C:$C,0)))</f>
        <v>Electrification + Hydrogen</v>
      </c>
      <c r="K709" s="357" t="str">
        <f>IF(ISBLANK(INDEX('Policy Characteristics'!E:E,MATCH($C709,'Policy Characteristics'!$C:$C,0))),"",INDEX('Policy Characteristics'!E:E,MATCH($C709,'Policy Characteristics'!$C:$C,0)))</f>
        <v>indst med and high temp fuel type shifting</v>
      </c>
      <c r="L709" s="379">
        <f>IF(ISBLANK(INDEX('Policy Characteristics'!F:F,MATCH($C709,'Policy Characteristics'!$C:$C,0))),"",INDEX('Policy Characteristics'!F:F,MATCH($C709,'Policy Characteristics'!$C:$C,0)))</f>
        <v>0</v>
      </c>
      <c r="M709" s="379">
        <f>IF(ISBLANK(INDEX('Policy Characteristics'!G:G,MATCH($C709,'Policy Characteristics'!$C:$C,0))),"",INDEX('Policy Characteristics'!G:G,MATCH($C709,'Policy Characteristics'!$C:$C,0)))</f>
        <v>1</v>
      </c>
      <c r="N709" s="379">
        <f>IF(ISBLANK(INDEX('Policy Characteristics'!H:H,MATCH($C709,'Policy Characteristics'!$C:$C,0))),"",INDEX('Policy Characteristics'!H:H,MATCH($C709,'Policy Characteristics'!$C:$C,0)))</f>
        <v>0.01</v>
      </c>
      <c r="O709" s="357" t="str">
        <f>IF(ISBLANK(INDEX('Policy Characteristics'!I:I,MATCH($C709,'Policy Characteristics'!$C:$C,0))),"",INDEX('Policy Characteristics'!I:I,MATCH($C709,'Policy Characteristics'!$C:$C,0)))</f>
        <v>% of fuel shifted</v>
      </c>
      <c r="P709" s="357" t="str">
        <f>IF(ISBLANK(INDEX('Policy Characteristics'!J:J,MATCH($C709,'Policy Characteristics'!$C:$C,0))),"",INDEX('Policy Characteristics'!J:J,MATCH($C709,'Policy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9" s="357" t="str">
        <f>IF(ISBLANK(INDEX('Policy Characteristics'!K:K,MATCH($C709,'Policy Characteristics'!$C:$C,0))),"",INDEX('Policy Characteristics'!K:K,MATCH($C709,'Policy Characteristics'!$C:$C,0)))</f>
        <v>industry-ag-main.html#fuel-switching</v>
      </c>
      <c r="R709" s="357" t="str">
        <f>IF(ISBLANK(INDEX('Policy Characteristics'!L:L,MATCH($C709,'Policy Characteristics'!$C:$C,0))),"",INDEX('Policy Characteristics'!L:L,MATCH($C709,'Policy Characteristics'!$C:$C,0)))</f>
        <v>industry-elec-and-hydrogen.html</v>
      </c>
    </row>
    <row r="710" spans="1:18" x14ac:dyDescent="0.35">
      <c r="A710" s="357" t="str">
        <f>IF(ISBLANK(INDEX('Policy Characteristics'!A:A,MATCH($C710,'Policy Characteristics'!$C:$C,0))),"",INDEX('Policy Characteristics'!A:A,MATCH($C710,'Policy Characteristics'!$C:$C,0)))</f>
        <v>Industry</v>
      </c>
      <c r="B710" s="357" t="str">
        <f>IF(ISBLANK(INDEX('Policy Characteristics'!B:B,MATCH($C710,'Policy Characteristics'!$C:$C,0))),"",INDEX('Policy Characteristics'!B:B,MATCH($C710,'Policy Characteristics'!$C:$C,0)))</f>
        <v>Electrification + Hydrogen (Med &amp; High Temp)</v>
      </c>
      <c r="C710" s="361" t="str">
        <f t="shared" si="36"/>
        <v>Fraction of Med and High Temp Industrial Heat Shifted to Other Fuels</v>
      </c>
      <c r="D710" s="9" t="s">
        <v>3216</v>
      </c>
      <c r="E710" s="53" t="s">
        <v>2451</v>
      </c>
      <c r="F710" s="194" t="s">
        <v>3177</v>
      </c>
      <c r="G710" s="53" t="s">
        <v>3222</v>
      </c>
      <c r="H710" s="54">
        <v>1451</v>
      </c>
      <c r="I710" s="53" t="s">
        <v>45</v>
      </c>
      <c r="J710" s="359" t="str">
        <f>IF(ISBLANK(INDEX('Policy Characteristics'!D:D,MATCH($C710,'Policy Characteristics'!$C:$C,0))),"",INDEX('Policy Characteristics'!D:D,MATCH($C710,'Policy Characteristics'!$C:$C,0)))</f>
        <v>Electrification + Hydrogen</v>
      </c>
      <c r="K710" s="357" t="str">
        <f>IF(ISBLANK(INDEX('Policy Characteristics'!E:E,MATCH($C710,'Policy Characteristics'!$C:$C,0))),"",INDEX('Policy Characteristics'!E:E,MATCH($C710,'Policy Characteristics'!$C:$C,0)))</f>
        <v>indst med and high temp fuel type shifting</v>
      </c>
      <c r="L710" s="379">
        <f>IF(ISBLANK(INDEX('Policy Characteristics'!F:F,MATCH($C710,'Policy Characteristics'!$C:$C,0))),"",INDEX('Policy Characteristics'!F:F,MATCH($C710,'Policy Characteristics'!$C:$C,0)))</f>
        <v>0</v>
      </c>
      <c r="M710" s="379">
        <f>IF(ISBLANK(INDEX('Policy Characteristics'!G:G,MATCH($C710,'Policy Characteristics'!$C:$C,0))),"",INDEX('Policy Characteristics'!G:G,MATCH($C710,'Policy Characteristics'!$C:$C,0)))</f>
        <v>1</v>
      </c>
      <c r="N710" s="379">
        <f>IF(ISBLANK(INDEX('Policy Characteristics'!H:H,MATCH($C710,'Policy Characteristics'!$C:$C,0))),"",INDEX('Policy Characteristics'!H:H,MATCH($C710,'Policy Characteristics'!$C:$C,0)))</f>
        <v>0.01</v>
      </c>
      <c r="O710" s="357" t="str">
        <f>IF(ISBLANK(INDEX('Policy Characteristics'!I:I,MATCH($C710,'Policy Characteristics'!$C:$C,0))),"",INDEX('Policy Characteristics'!I:I,MATCH($C710,'Policy Characteristics'!$C:$C,0)))</f>
        <v>% of fuel shifted</v>
      </c>
      <c r="P710" s="357" t="str">
        <f>IF(ISBLANK(INDEX('Policy Characteristics'!J:J,MATCH($C710,'Policy Characteristics'!$C:$C,0))),"",INDEX('Policy Characteristics'!J:J,MATCH($C710,'Policy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0" s="357" t="str">
        <f>IF(ISBLANK(INDEX('Policy Characteristics'!K:K,MATCH($C710,'Policy Characteristics'!$C:$C,0))),"",INDEX('Policy Characteristics'!K:K,MATCH($C710,'Policy Characteristics'!$C:$C,0)))</f>
        <v>industry-ag-main.html#fuel-switching</v>
      </c>
      <c r="R710" s="357" t="str">
        <f>IF(ISBLANK(INDEX('Policy Characteristics'!L:L,MATCH($C710,'Policy Characteristics'!$C:$C,0))),"",INDEX('Policy Characteristics'!L:L,MATCH($C710,'Policy Characteristics'!$C:$C,0)))</f>
        <v>industry-elec-and-hydrogen.html</v>
      </c>
    </row>
    <row r="711" spans="1:18" x14ac:dyDescent="0.35">
      <c r="A711" s="357" t="str">
        <f>IF(ISBLANK(INDEX('Policy Characteristics'!A:A,MATCH($C711,'Policy Characteristics'!$C:$C,0))),"",INDEX('Policy Characteristics'!A:A,MATCH($C711,'Policy Characteristics'!$C:$C,0)))</f>
        <v>Industry</v>
      </c>
      <c r="B711" s="357" t="str">
        <f>IF(ISBLANK(INDEX('Policy Characteristics'!B:B,MATCH($C711,'Policy Characteristics'!$C:$C,0))),"",INDEX('Policy Characteristics'!B:B,MATCH($C711,'Policy Characteristics'!$C:$C,0)))</f>
        <v>Electrification + Hydrogen (Med &amp; High Temp)</v>
      </c>
      <c r="C711" s="361" t="str">
        <f t="shared" si="36"/>
        <v>Fraction of Med and High Temp Industrial Heat Shifted to Other Fuels</v>
      </c>
      <c r="D711" s="9" t="s">
        <v>3216</v>
      </c>
      <c r="E711" s="53" t="s">
        <v>2452</v>
      </c>
      <c r="F711" s="194" t="s">
        <v>3177</v>
      </c>
      <c r="G711" s="53" t="s">
        <v>3223</v>
      </c>
      <c r="H711" s="54">
        <v>1452</v>
      </c>
      <c r="I711" s="53" t="s">
        <v>45</v>
      </c>
      <c r="J711" s="359" t="str">
        <f>IF(ISBLANK(INDEX('Policy Characteristics'!D:D,MATCH($C711,'Policy Characteristics'!$C:$C,0))),"",INDEX('Policy Characteristics'!D:D,MATCH($C711,'Policy Characteristics'!$C:$C,0)))</f>
        <v>Electrification + Hydrogen</v>
      </c>
      <c r="K711" s="357" t="str">
        <f>IF(ISBLANK(INDEX('Policy Characteristics'!E:E,MATCH($C711,'Policy Characteristics'!$C:$C,0))),"",INDEX('Policy Characteristics'!E:E,MATCH($C711,'Policy Characteristics'!$C:$C,0)))</f>
        <v>indst med and high temp fuel type shifting</v>
      </c>
      <c r="L711" s="379">
        <f>IF(ISBLANK(INDEX('Policy Characteristics'!F:F,MATCH($C711,'Policy Characteristics'!$C:$C,0))),"",INDEX('Policy Characteristics'!F:F,MATCH($C711,'Policy Characteristics'!$C:$C,0)))</f>
        <v>0</v>
      </c>
      <c r="M711" s="379">
        <f>IF(ISBLANK(INDEX('Policy Characteristics'!G:G,MATCH($C711,'Policy Characteristics'!$C:$C,0))),"",INDEX('Policy Characteristics'!G:G,MATCH($C711,'Policy Characteristics'!$C:$C,0)))</f>
        <v>1</v>
      </c>
      <c r="N711" s="379">
        <f>IF(ISBLANK(INDEX('Policy Characteristics'!H:H,MATCH($C711,'Policy Characteristics'!$C:$C,0))),"",INDEX('Policy Characteristics'!H:H,MATCH($C711,'Policy Characteristics'!$C:$C,0)))</f>
        <v>0.01</v>
      </c>
      <c r="O711" s="357" t="str">
        <f>IF(ISBLANK(INDEX('Policy Characteristics'!I:I,MATCH($C711,'Policy Characteristics'!$C:$C,0))),"",INDEX('Policy Characteristics'!I:I,MATCH($C711,'Policy Characteristics'!$C:$C,0)))</f>
        <v>% of fuel shifted</v>
      </c>
      <c r="P711" s="357" t="str">
        <f>IF(ISBLANK(INDEX('Policy Characteristics'!J:J,MATCH($C711,'Policy Characteristics'!$C:$C,0))),"",INDEX('Policy Characteristics'!J:J,MATCH($C711,'Policy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1" s="357" t="str">
        <f>IF(ISBLANK(INDEX('Policy Characteristics'!K:K,MATCH($C711,'Policy Characteristics'!$C:$C,0))),"",INDEX('Policy Characteristics'!K:K,MATCH($C711,'Policy Characteristics'!$C:$C,0)))</f>
        <v>industry-ag-main.html#fuel-switching</v>
      </c>
      <c r="R711" s="357" t="str">
        <f>IF(ISBLANK(INDEX('Policy Characteristics'!L:L,MATCH($C711,'Policy Characteristics'!$C:$C,0))),"",INDEX('Policy Characteristics'!L:L,MATCH($C711,'Policy Characteristics'!$C:$C,0)))</f>
        <v>industry-elec-and-hydrogen.html</v>
      </c>
    </row>
    <row r="712" spans="1:18" x14ac:dyDescent="0.35">
      <c r="A712" s="357" t="str">
        <f>IF(ISBLANK(INDEX('Policy Characteristics'!A:A,MATCH($C712,'Policy Characteristics'!$C:$C,0))),"",INDEX('Policy Characteristics'!A:A,MATCH($C712,'Policy Characteristics'!$C:$C,0)))</f>
        <v>Industry</v>
      </c>
      <c r="B712" s="357" t="str">
        <f>IF(ISBLANK(INDEX('Policy Characteristics'!B:B,MATCH($C712,'Policy Characteristics'!$C:$C,0))),"",INDEX('Policy Characteristics'!B:B,MATCH($C712,'Policy Characteristics'!$C:$C,0)))</f>
        <v>Electrification + Hydrogen (Med &amp; High Temp)</v>
      </c>
      <c r="C712" s="361" t="str">
        <f t="shared" si="36"/>
        <v>Fraction of Med and High Temp Industrial Heat Shifted to Other Fuels</v>
      </c>
      <c r="D712" s="9" t="s">
        <v>3216</v>
      </c>
      <c r="E712" s="53" t="s">
        <v>2453</v>
      </c>
      <c r="F712" s="194" t="s">
        <v>3177</v>
      </c>
      <c r="G712" s="53" t="s">
        <v>3224</v>
      </c>
      <c r="H712" s="54">
        <v>1453</v>
      </c>
      <c r="I712" s="53" t="s">
        <v>45</v>
      </c>
      <c r="J712" s="359" t="str">
        <f>IF(ISBLANK(INDEX('Policy Characteristics'!D:D,MATCH($C712,'Policy Characteristics'!$C:$C,0))),"",INDEX('Policy Characteristics'!D:D,MATCH($C712,'Policy Characteristics'!$C:$C,0)))</f>
        <v>Electrification + Hydrogen</v>
      </c>
      <c r="K712" s="357" t="str">
        <f>IF(ISBLANK(INDEX('Policy Characteristics'!E:E,MATCH($C712,'Policy Characteristics'!$C:$C,0))),"",INDEX('Policy Characteristics'!E:E,MATCH($C712,'Policy Characteristics'!$C:$C,0)))</f>
        <v>indst med and high temp fuel type shifting</v>
      </c>
      <c r="L712" s="379">
        <f>IF(ISBLANK(INDEX('Policy Characteristics'!F:F,MATCH($C712,'Policy Characteristics'!$C:$C,0))),"",INDEX('Policy Characteristics'!F:F,MATCH($C712,'Policy Characteristics'!$C:$C,0)))</f>
        <v>0</v>
      </c>
      <c r="M712" s="379">
        <f>IF(ISBLANK(INDEX('Policy Characteristics'!G:G,MATCH($C712,'Policy Characteristics'!$C:$C,0))),"",INDEX('Policy Characteristics'!G:G,MATCH($C712,'Policy Characteristics'!$C:$C,0)))</f>
        <v>1</v>
      </c>
      <c r="N712" s="379">
        <f>IF(ISBLANK(INDEX('Policy Characteristics'!H:H,MATCH($C712,'Policy Characteristics'!$C:$C,0))),"",INDEX('Policy Characteristics'!H:H,MATCH($C712,'Policy Characteristics'!$C:$C,0)))</f>
        <v>0.01</v>
      </c>
      <c r="O712" s="357" t="str">
        <f>IF(ISBLANK(INDEX('Policy Characteristics'!I:I,MATCH($C712,'Policy Characteristics'!$C:$C,0))),"",INDEX('Policy Characteristics'!I:I,MATCH($C712,'Policy Characteristics'!$C:$C,0)))</f>
        <v>% of fuel shifted</v>
      </c>
      <c r="P712" s="357" t="str">
        <f>IF(ISBLANK(INDEX('Policy Characteristics'!J:J,MATCH($C712,'Policy Characteristics'!$C:$C,0))),"",INDEX('Policy Characteristics'!J:J,MATCH($C712,'Policy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2" s="357" t="str">
        <f>IF(ISBLANK(INDEX('Policy Characteristics'!K:K,MATCH($C712,'Policy Characteristics'!$C:$C,0))),"",INDEX('Policy Characteristics'!K:K,MATCH($C712,'Policy Characteristics'!$C:$C,0)))</f>
        <v>industry-ag-main.html#fuel-switching</v>
      </c>
      <c r="R712" s="357" t="str">
        <f>IF(ISBLANK(INDEX('Policy Characteristics'!L:L,MATCH($C712,'Policy Characteristics'!$C:$C,0))),"",INDEX('Policy Characteristics'!L:L,MATCH($C712,'Policy Characteristics'!$C:$C,0)))</f>
        <v>industry-elec-and-hydrogen.html</v>
      </c>
    </row>
    <row r="713" spans="1:18" x14ac:dyDescent="0.35">
      <c r="A713" s="357" t="str">
        <f>IF(ISBLANK(INDEX('Policy Characteristics'!A:A,MATCH($C713,'Policy Characteristics'!$C:$C,0))),"",INDEX('Policy Characteristics'!A:A,MATCH($C713,'Policy Characteristics'!$C:$C,0)))</f>
        <v>Industry</v>
      </c>
      <c r="B713" s="357" t="str">
        <f>IF(ISBLANK(INDEX('Policy Characteristics'!B:B,MATCH($C713,'Policy Characteristics'!$C:$C,0))),"",INDEX('Policy Characteristics'!B:B,MATCH($C713,'Policy Characteristics'!$C:$C,0)))</f>
        <v>Electrification + Hydrogen (Med &amp; High Temp)</v>
      </c>
      <c r="C713" s="361" t="str">
        <f t="shared" si="36"/>
        <v>Fraction of Med and High Temp Industrial Heat Shifted to Other Fuels</v>
      </c>
      <c r="D713" s="9" t="s">
        <v>3216</v>
      </c>
      <c r="E713" s="53" t="s">
        <v>2799</v>
      </c>
      <c r="F713" s="194" t="s">
        <v>3177</v>
      </c>
      <c r="G713" s="53" t="s">
        <v>3225</v>
      </c>
      <c r="H713" s="54">
        <v>1454</v>
      </c>
      <c r="I713" s="53" t="s">
        <v>45</v>
      </c>
      <c r="J713" s="359" t="str">
        <f>IF(ISBLANK(INDEX('Policy Characteristics'!D:D,MATCH($C713,'Policy Characteristics'!$C:$C,0))),"",INDEX('Policy Characteristics'!D:D,MATCH($C713,'Policy Characteristics'!$C:$C,0)))</f>
        <v>Electrification + Hydrogen</v>
      </c>
      <c r="K713" s="357" t="str">
        <f>IF(ISBLANK(INDEX('Policy Characteristics'!E:E,MATCH($C713,'Policy Characteristics'!$C:$C,0))),"",INDEX('Policy Characteristics'!E:E,MATCH($C713,'Policy Characteristics'!$C:$C,0)))</f>
        <v>indst med and high temp fuel type shifting</v>
      </c>
      <c r="L713" s="379">
        <f>IF(ISBLANK(INDEX('Policy Characteristics'!F:F,MATCH($C713,'Policy Characteristics'!$C:$C,0))),"",INDEX('Policy Characteristics'!F:F,MATCH($C713,'Policy Characteristics'!$C:$C,0)))</f>
        <v>0</v>
      </c>
      <c r="M713" s="379">
        <f>IF(ISBLANK(INDEX('Policy Characteristics'!G:G,MATCH($C713,'Policy Characteristics'!$C:$C,0))),"",INDEX('Policy Characteristics'!G:G,MATCH($C713,'Policy Characteristics'!$C:$C,0)))</f>
        <v>1</v>
      </c>
      <c r="N713" s="379">
        <f>IF(ISBLANK(INDEX('Policy Characteristics'!H:H,MATCH($C713,'Policy Characteristics'!$C:$C,0))),"",INDEX('Policy Characteristics'!H:H,MATCH($C713,'Policy Characteristics'!$C:$C,0)))</f>
        <v>0.01</v>
      </c>
      <c r="O713" s="357" t="str">
        <f>IF(ISBLANK(INDEX('Policy Characteristics'!I:I,MATCH($C713,'Policy Characteristics'!$C:$C,0))),"",INDEX('Policy Characteristics'!I:I,MATCH($C713,'Policy Characteristics'!$C:$C,0)))</f>
        <v>% of fuel shifted</v>
      </c>
      <c r="P713" s="357" t="str">
        <f>IF(ISBLANK(INDEX('Policy Characteristics'!J:J,MATCH($C713,'Policy Characteristics'!$C:$C,0))),"",INDEX('Policy Characteristics'!J:J,MATCH($C713,'Policy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3" s="357" t="str">
        <f>IF(ISBLANK(INDEX('Policy Characteristics'!K:K,MATCH($C713,'Policy Characteristics'!$C:$C,0))),"",INDEX('Policy Characteristics'!K:K,MATCH($C713,'Policy Characteristics'!$C:$C,0)))</f>
        <v>industry-ag-main.html#fuel-switching</v>
      </c>
      <c r="R713" s="357" t="str">
        <f>IF(ISBLANK(INDEX('Policy Characteristics'!L:L,MATCH($C713,'Policy Characteristics'!$C:$C,0))),"",INDEX('Policy Characteristics'!L:L,MATCH($C713,'Policy Characteristics'!$C:$C,0)))</f>
        <v>industry-elec-and-hydrogen.html</v>
      </c>
    </row>
    <row r="714" spans="1:18" x14ac:dyDescent="0.35">
      <c r="A714" s="357" t="str">
        <f>IF(ISBLANK(INDEX('Policy Characteristics'!A:A,MATCH($C714,'Policy Characteristics'!$C:$C,0))),"",INDEX('Policy Characteristics'!A:A,MATCH($C714,'Policy Characteristics'!$C:$C,0)))</f>
        <v>Industry</v>
      </c>
      <c r="B714" s="357" t="str">
        <f>IF(ISBLANK(INDEX('Policy Characteristics'!B:B,MATCH($C714,'Policy Characteristics'!$C:$C,0))),"",INDEX('Policy Characteristics'!B:B,MATCH($C714,'Policy Characteristics'!$C:$C,0)))</f>
        <v>Electrification + Hydrogen (Med &amp; High Temp)</v>
      </c>
      <c r="C714" s="361" t="str">
        <f t="shared" si="36"/>
        <v>Fraction of Med and High Temp Industrial Heat Shifted to Other Fuels</v>
      </c>
      <c r="D714" s="9" t="s">
        <v>3216</v>
      </c>
      <c r="E714" s="53" t="s">
        <v>2800</v>
      </c>
      <c r="F714" s="194" t="s">
        <v>3177</v>
      </c>
      <c r="G714" s="53" t="s">
        <v>3226</v>
      </c>
      <c r="H714" s="54">
        <v>1455</v>
      </c>
      <c r="I714" s="53" t="s">
        <v>45</v>
      </c>
      <c r="J714" s="359" t="str">
        <f>IF(ISBLANK(INDEX('Policy Characteristics'!D:D,MATCH($C714,'Policy Characteristics'!$C:$C,0))),"",INDEX('Policy Characteristics'!D:D,MATCH($C714,'Policy Characteristics'!$C:$C,0)))</f>
        <v>Electrification + Hydrogen</v>
      </c>
      <c r="K714" s="357" t="str">
        <f>IF(ISBLANK(INDEX('Policy Characteristics'!E:E,MATCH($C714,'Policy Characteristics'!$C:$C,0))),"",INDEX('Policy Characteristics'!E:E,MATCH($C714,'Policy Characteristics'!$C:$C,0)))</f>
        <v>indst med and high temp fuel type shifting</v>
      </c>
      <c r="L714" s="379">
        <f>IF(ISBLANK(INDEX('Policy Characteristics'!F:F,MATCH($C714,'Policy Characteristics'!$C:$C,0))),"",INDEX('Policy Characteristics'!F:F,MATCH($C714,'Policy Characteristics'!$C:$C,0)))</f>
        <v>0</v>
      </c>
      <c r="M714" s="379">
        <f>IF(ISBLANK(INDEX('Policy Characteristics'!G:G,MATCH($C714,'Policy Characteristics'!$C:$C,0))),"",INDEX('Policy Characteristics'!G:G,MATCH($C714,'Policy Characteristics'!$C:$C,0)))</f>
        <v>1</v>
      </c>
      <c r="N714" s="379">
        <f>IF(ISBLANK(INDEX('Policy Characteristics'!H:H,MATCH($C714,'Policy Characteristics'!$C:$C,0))),"",INDEX('Policy Characteristics'!H:H,MATCH($C714,'Policy Characteristics'!$C:$C,0)))</f>
        <v>0.01</v>
      </c>
      <c r="O714" s="357" t="str">
        <f>IF(ISBLANK(INDEX('Policy Characteristics'!I:I,MATCH($C714,'Policy Characteristics'!$C:$C,0))),"",INDEX('Policy Characteristics'!I:I,MATCH($C714,'Policy Characteristics'!$C:$C,0)))</f>
        <v>% of fuel shifted</v>
      </c>
      <c r="P714" s="357" t="str">
        <f>IF(ISBLANK(INDEX('Policy Characteristics'!J:J,MATCH($C714,'Policy Characteristics'!$C:$C,0))),"",INDEX('Policy Characteristics'!J:J,MATCH($C714,'Policy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4" s="357" t="str">
        <f>IF(ISBLANK(INDEX('Policy Characteristics'!K:K,MATCH($C714,'Policy Characteristics'!$C:$C,0))),"",INDEX('Policy Characteristics'!K:K,MATCH($C714,'Policy Characteristics'!$C:$C,0)))</f>
        <v>industry-ag-main.html#fuel-switching</v>
      </c>
      <c r="R714" s="357" t="str">
        <f>IF(ISBLANK(INDEX('Policy Characteristics'!L:L,MATCH($C714,'Policy Characteristics'!$C:$C,0))),"",INDEX('Policy Characteristics'!L:L,MATCH($C714,'Policy Characteristics'!$C:$C,0)))</f>
        <v>industry-elec-and-hydrogen.html</v>
      </c>
    </row>
    <row r="715" spans="1:18" x14ac:dyDescent="0.35">
      <c r="A715" s="357" t="str">
        <f>IF(ISBLANK(INDEX('Policy Characteristics'!A:A,MATCH($C715,'Policy Characteristics'!$C:$C,0))),"",INDEX('Policy Characteristics'!A:A,MATCH($C715,'Policy Characteristics'!$C:$C,0)))</f>
        <v>Industry</v>
      </c>
      <c r="B715" s="357" t="str">
        <f>IF(ISBLANK(INDEX('Policy Characteristics'!B:B,MATCH($C715,'Policy Characteristics'!$C:$C,0))),"",INDEX('Policy Characteristics'!B:B,MATCH($C715,'Policy Characteristics'!$C:$C,0)))</f>
        <v>Electrification + Hydrogen (Med &amp; High Temp)</v>
      </c>
      <c r="C715" s="361" t="str">
        <f t="shared" si="36"/>
        <v>Fraction of Med and High Temp Industrial Heat Shifted to Other Fuels</v>
      </c>
      <c r="D715" s="9" t="s">
        <v>3216</v>
      </c>
      <c r="E715" s="53" t="s">
        <v>2801</v>
      </c>
      <c r="F715" s="194" t="s">
        <v>3177</v>
      </c>
      <c r="G715" s="53" t="s">
        <v>3227</v>
      </c>
      <c r="H715" s="54">
        <v>1456</v>
      </c>
      <c r="I715" s="53" t="s">
        <v>45</v>
      </c>
      <c r="J715" s="359" t="str">
        <f>IF(ISBLANK(INDEX('Policy Characteristics'!D:D,MATCH($C715,'Policy Characteristics'!$C:$C,0))),"",INDEX('Policy Characteristics'!D:D,MATCH($C715,'Policy Characteristics'!$C:$C,0)))</f>
        <v>Electrification + Hydrogen</v>
      </c>
      <c r="K715" s="357" t="str">
        <f>IF(ISBLANK(INDEX('Policy Characteristics'!E:E,MATCH($C715,'Policy Characteristics'!$C:$C,0))),"",INDEX('Policy Characteristics'!E:E,MATCH($C715,'Policy Characteristics'!$C:$C,0)))</f>
        <v>indst med and high temp fuel type shifting</v>
      </c>
      <c r="L715" s="379">
        <f>IF(ISBLANK(INDEX('Policy Characteristics'!F:F,MATCH($C715,'Policy Characteristics'!$C:$C,0))),"",INDEX('Policy Characteristics'!F:F,MATCH($C715,'Policy Characteristics'!$C:$C,0)))</f>
        <v>0</v>
      </c>
      <c r="M715" s="379">
        <f>IF(ISBLANK(INDEX('Policy Characteristics'!G:G,MATCH($C715,'Policy Characteristics'!$C:$C,0))),"",INDEX('Policy Characteristics'!G:G,MATCH($C715,'Policy Characteristics'!$C:$C,0)))</f>
        <v>1</v>
      </c>
      <c r="N715" s="379">
        <f>IF(ISBLANK(INDEX('Policy Characteristics'!H:H,MATCH($C715,'Policy Characteristics'!$C:$C,0))),"",INDEX('Policy Characteristics'!H:H,MATCH($C715,'Policy Characteristics'!$C:$C,0)))</f>
        <v>0.01</v>
      </c>
      <c r="O715" s="357" t="str">
        <f>IF(ISBLANK(INDEX('Policy Characteristics'!I:I,MATCH($C715,'Policy Characteristics'!$C:$C,0))),"",INDEX('Policy Characteristics'!I:I,MATCH($C715,'Policy Characteristics'!$C:$C,0)))</f>
        <v>% of fuel shifted</v>
      </c>
      <c r="P715" s="357" t="str">
        <f>IF(ISBLANK(INDEX('Policy Characteristics'!J:J,MATCH($C715,'Policy Characteristics'!$C:$C,0))),"",INDEX('Policy Characteristics'!J:J,MATCH($C715,'Policy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5" s="357" t="str">
        <f>IF(ISBLANK(INDEX('Policy Characteristics'!K:K,MATCH($C715,'Policy Characteristics'!$C:$C,0))),"",INDEX('Policy Characteristics'!K:K,MATCH($C715,'Policy Characteristics'!$C:$C,0)))</f>
        <v>industry-ag-main.html#fuel-switching</v>
      </c>
      <c r="R715" s="357" t="str">
        <f>IF(ISBLANK(INDEX('Policy Characteristics'!L:L,MATCH($C715,'Policy Characteristics'!$C:$C,0))),"",INDEX('Policy Characteristics'!L:L,MATCH($C715,'Policy Characteristics'!$C:$C,0)))</f>
        <v>industry-elec-and-hydrogen.html</v>
      </c>
    </row>
    <row r="716" spans="1:18" x14ac:dyDescent="0.35">
      <c r="A716" s="357" t="str">
        <f>IF(ISBLANK(INDEX('Policy Characteristics'!A:A,MATCH($C716,'Policy Characteristics'!$C:$C,0))),"",INDEX('Policy Characteristics'!A:A,MATCH($C716,'Policy Characteristics'!$C:$C,0)))</f>
        <v>Industry</v>
      </c>
      <c r="B716" s="357" t="str">
        <f>IF(ISBLANK(INDEX('Policy Characteristics'!B:B,MATCH($C716,'Policy Characteristics'!$C:$C,0))),"",INDEX('Policy Characteristics'!B:B,MATCH($C716,'Policy Characteristics'!$C:$C,0)))</f>
        <v>Electrification + Hydrogen (Med &amp; High Temp)</v>
      </c>
      <c r="C716" s="361" t="str">
        <f t="shared" si="36"/>
        <v>Fraction of Med and High Temp Industrial Heat Shifted to Other Fuels</v>
      </c>
      <c r="D716" s="9" t="s">
        <v>3216</v>
      </c>
      <c r="E716" s="53" t="s">
        <v>2798</v>
      </c>
      <c r="F716" s="194" t="s">
        <v>3177</v>
      </c>
      <c r="G716" s="53" t="s">
        <v>3228</v>
      </c>
      <c r="H716" s="54">
        <v>1457</v>
      </c>
      <c r="I716" s="53" t="s">
        <v>44</v>
      </c>
      <c r="J716" s="359" t="str">
        <f>IF(ISBLANK(INDEX('Policy Characteristics'!D:D,MATCH($C716,'Policy Characteristics'!$C:$C,0))),"",INDEX('Policy Characteristics'!D:D,MATCH($C716,'Policy Characteristics'!$C:$C,0)))</f>
        <v>Electrification + Hydrogen</v>
      </c>
      <c r="K716" s="357" t="str">
        <f>IF(ISBLANK(INDEX('Policy Characteristics'!E:E,MATCH($C716,'Policy Characteristics'!$C:$C,0))),"",INDEX('Policy Characteristics'!E:E,MATCH($C716,'Policy Characteristics'!$C:$C,0)))</f>
        <v>indst med and high temp fuel type shifting</v>
      </c>
      <c r="L716" s="379">
        <f>IF(ISBLANK(INDEX('Policy Characteristics'!F:F,MATCH($C716,'Policy Characteristics'!$C:$C,0))),"",INDEX('Policy Characteristics'!F:F,MATCH($C716,'Policy Characteristics'!$C:$C,0)))</f>
        <v>0</v>
      </c>
      <c r="M716" s="379">
        <f>IF(ISBLANK(INDEX('Policy Characteristics'!G:G,MATCH($C716,'Policy Characteristics'!$C:$C,0))),"",INDEX('Policy Characteristics'!G:G,MATCH($C716,'Policy Characteristics'!$C:$C,0)))</f>
        <v>1</v>
      </c>
      <c r="N716" s="379">
        <f>IF(ISBLANK(INDEX('Policy Characteristics'!H:H,MATCH($C716,'Policy Characteristics'!$C:$C,0))),"",INDEX('Policy Characteristics'!H:H,MATCH($C716,'Policy Characteristics'!$C:$C,0)))</f>
        <v>0.01</v>
      </c>
      <c r="O716" s="357" t="str">
        <f>IF(ISBLANK(INDEX('Policy Characteristics'!I:I,MATCH($C716,'Policy Characteristics'!$C:$C,0))),"",INDEX('Policy Characteristics'!I:I,MATCH($C716,'Policy Characteristics'!$C:$C,0)))</f>
        <v>% of fuel shifted</v>
      </c>
      <c r="P716" s="357" t="str">
        <f>IF(ISBLANK(INDEX('Policy Characteristics'!J:J,MATCH($C716,'Policy Characteristics'!$C:$C,0))),"",INDEX('Policy Characteristics'!J:J,MATCH($C716,'Policy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6" s="357" t="str">
        <f>IF(ISBLANK(INDEX('Policy Characteristics'!K:K,MATCH($C716,'Policy Characteristics'!$C:$C,0))),"",INDEX('Policy Characteristics'!K:K,MATCH($C716,'Policy Characteristics'!$C:$C,0)))</f>
        <v>industry-ag-main.html#fuel-switching</v>
      </c>
      <c r="R716" s="357" t="str">
        <f>IF(ISBLANK(INDEX('Policy Characteristics'!L:L,MATCH($C716,'Policy Characteristics'!$C:$C,0))),"",INDEX('Policy Characteristics'!L:L,MATCH($C716,'Policy Characteristics'!$C:$C,0)))</f>
        <v>industry-elec-and-hydrogen.html</v>
      </c>
    </row>
    <row r="717" spans="1:18" x14ac:dyDescent="0.35">
      <c r="A717" s="357" t="str">
        <f>IF(ISBLANK(INDEX('Policy Characteristics'!A:A,MATCH($C717,'Policy Characteristics'!$C:$C,0))),"",INDEX('Policy Characteristics'!A:A,MATCH($C717,'Policy Characteristics'!$C:$C,0)))</f>
        <v>Industry</v>
      </c>
      <c r="B717" s="357" t="str">
        <f>IF(ISBLANK(INDEX('Policy Characteristics'!B:B,MATCH($C717,'Policy Characteristics'!$C:$C,0))),"",INDEX('Policy Characteristics'!B:B,MATCH($C717,'Policy Characteristics'!$C:$C,0)))</f>
        <v>Electrification (Low Temp)</v>
      </c>
      <c r="C717" s="362" t="s">
        <v>3520</v>
      </c>
      <c r="D717" s="284" t="s">
        <v>3192</v>
      </c>
      <c r="E717" s="285"/>
      <c r="F717" s="194" t="s">
        <v>3217</v>
      </c>
      <c r="G717" s="53"/>
      <c r="H717" s="54">
        <v>1602</v>
      </c>
      <c r="I717" s="53" t="s">
        <v>45</v>
      </c>
      <c r="J717" s="359" t="str">
        <f>IF(ISBLANK(INDEX('Policy Characteristics'!D:D,MATCH($C717,'Policy Characteristics'!$C:$C,0))),"",INDEX('Policy Characteristics'!D:D,MATCH($C717,'Policy Characteristics'!$C:$C,0)))</f>
        <v>Electrification + Hydrogen</v>
      </c>
      <c r="K717" s="357" t="str">
        <f>IF(ISBLANK(INDEX('Policy Characteristics'!E:E,MATCH($C717,'Policy Characteristics'!$C:$C,0))),"",INDEX('Policy Characteristics'!E:E,MATCH($C717,'Policy Characteristics'!$C:$C,0)))</f>
        <v>indst low temp fuel type shifting</v>
      </c>
      <c r="L717" s="379">
        <f>IF(ISBLANK(INDEX('Policy Characteristics'!F:F,MATCH($C717,'Policy Characteristics'!$C:$C,0))),"",INDEX('Policy Characteristics'!F:F,MATCH($C717,'Policy Characteristics'!$C:$C,0)))</f>
        <v>0</v>
      </c>
      <c r="M717" s="379">
        <f>IF(ISBLANK(INDEX('Policy Characteristics'!G:G,MATCH($C717,'Policy Characteristics'!$C:$C,0))),"",INDEX('Policy Characteristics'!G:G,MATCH($C717,'Policy Characteristics'!$C:$C,0)))</f>
        <v>1</v>
      </c>
      <c r="N717" s="379">
        <f>IF(ISBLANK(INDEX('Policy Characteristics'!H:H,MATCH($C717,'Policy Characteristics'!$C:$C,0))),"",INDEX('Policy Characteristics'!H:H,MATCH($C717,'Policy Characteristics'!$C:$C,0)))</f>
        <v>0.01</v>
      </c>
      <c r="O717" s="357" t="str">
        <f>IF(ISBLANK(INDEX('Policy Characteristics'!I:I,MATCH($C717,'Policy Characteristics'!$C:$C,0))),"",INDEX('Policy Characteristics'!I:I,MATCH($C717,'Policy Characteristics'!$C:$C,0)))</f>
        <v>% of fuel shifted</v>
      </c>
      <c r="P717" s="357" t="str">
        <f>IF(ISBLANK(INDEX('Policy Characteristics'!J:J,MATCH($C717,'Policy Characteristics'!$C:$C,0))),"",INDEX('Policy Characteristics'!J:J,MATCH($C717,'Policy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17" s="357" t="str">
        <f>IF(ISBLANK(INDEX('Policy Characteristics'!K:K,MATCH($C717,'Policy Characteristics'!$C:$C,0))),"",INDEX('Policy Characteristics'!K:K,MATCH($C717,'Policy Characteristics'!$C:$C,0)))</f>
        <v>industry-ag-main.html#fuel-switching</v>
      </c>
      <c r="R717" s="357" t="str">
        <f>IF(ISBLANK(INDEX('Policy Characteristics'!L:L,MATCH($C717,'Policy Characteristics'!$C:$C,0))),"",INDEX('Policy Characteristics'!L:L,MATCH($C717,'Policy Characteristics'!$C:$C,0)))</f>
        <v>industry-elec-and-hydrogen.html</v>
      </c>
    </row>
    <row r="718" spans="1:18" x14ac:dyDescent="0.35">
      <c r="A718" s="357" t="str">
        <f>IF(ISBLANK(INDEX('Policy Characteristics'!A:A,MATCH($C718,'Policy Characteristics'!$C:$C,0))),"",INDEX('Policy Characteristics'!A:A,MATCH($C718,'Policy Characteristics'!$C:$C,0)))</f>
        <v>Industry</v>
      </c>
      <c r="B718" s="357" t="str">
        <f>IF(ISBLANK(INDEX('Policy Characteristics'!B:B,MATCH($C718,'Policy Characteristics'!$C:$C,0))),"",INDEX('Policy Characteristics'!B:B,MATCH($C718,'Policy Characteristics'!$C:$C,0)))</f>
        <v>Electrification (Low Temp)</v>
      </c>
      <c r="C718" s="361" t="str">
        <f>C$717</f>
        <v>Fraction of Low Temp Industrial Heat Shifted to Other Fuels</v>
      </c>
      <c r="D718" s="285" t="s">
        <v>3193</v>
      </c>
      <c r="E718" s="285"/>
      <c r="F718" s="194" t="s">
        <v>2855</v>
      </c>
      <c r="G718" s="55"/>
      <c r="H718" s="54">
        <v>1603</v>
      </c>
      <c r="I718" s="53" t="s">
        <v>44</v>
      </c>
      <c r="J718" s="359" t="str">
        <f>IF(ISBLANK(INDEX('Policy Characteristics'!D:D,MATCH($C718,'Policy Characteristics'!$C:$C,0))),"",INDEX('Policy Characteristics'!D:D,MATCH($C718,'Policy Characteristics'!$C:$C,0)))</f>
        <v>Electrification + Hydrogen</v>
      </c>
      <c r="K718" s="357" t="str">
        <f>IF(ISBLANK(INDEX('Policy Characteristics'!E:E,MATCH($C718,'Policy Characteristics'!$C:$C,0))),"",INDEX('Policy Characteristics'!E:E,MATCH($C718,'Policy Characteristics'!$C:$C,0)))</f>
        <v>indst low temp fuel type shifting</v>
      </c>
      <c r="L718" s="379">
        <f>IF(ISBLANK(INDEX('Policy Characteristics'!F:F,MATCH($C718,'Policy Characteristics'!$C:$C,0))),"",INDEX('Policy Characteristics'!F:F,MATCH($C718,'Policy Characteristics'!$C:$C,0)))</f>
        <v>0</v>
      </c>
      <c r="M718" s="379">
        <f>IF(ISBLANK(INDEX('Policy Characteristics'!G:G,MATCH($C718,'Policy Characteristics'!$C:$C,0))),"",INDEX('Policy Characteristics'!G:G,MATCH($C718,'Policy Characteristics'!$C:$C,0)))</f>
        <v>1</v>
      </c>
      <c r="N718" s="379">
        <f>IF(ISBLANK(INDEX('Policy Characteristics'!H:H,MATCH($C718,'Policy Characteristics'!$C:$C,0))),"",INDEX('Policy Characteristics'!H:H,MATCH($C718,'Policy Characteristics'!$C:$C,0)))</f>
        <v>0.01</v>
      </c>
      <c r="O718" s="357" t="str">
        <f>IF(ISBLANK(INDEX('Policy Characteristics'!I:I,MATCH($C718,'Policy Characteristics'!$C:$C,0))),"",INDEX('Policy Characteristics'!I:I,MATCH($C718,'Policy Characteristics'!$C:$C,0)))</f>
        <v>% of fuel shifted</v>
      </c>
      <c r="P718" s="357" t="str">
        <f>IF(ISBLANK(INDEX('Policy Characteristics'!J:J,MATCH($C718,'Policy Characteristics'!$C:$C,0))),"",INDEX('Policy Characteristics'!J:J,MATCH($C718,'Policy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18" s="357" t="str">
        <f>IF(ISBLANK(INDEX('Policy Characteristics'!K:K,MATCH($C718,'Policy Characteristics'!$C:$C,0))),"",INDEX('Policy Characteristics'!K:K,MATCH($C718,'Policy Characteristics'!$C:$C,0)))</f>
        <v>industry-ag-main.html#fuel-switching</v>
      </c>
      <c r="R718" s="357" t="str">
        <f>IF(ISBLANK(INDEX('Policy Characteristics'!L:L,MATCH($C718,'Policy Characteristics'!$C:$C,0))),"",INDEX('Policy Characteristics'!L:L,MATCH($C718,'Policy Characteristics'!$C:$C,0)))</f>
        <v>industry-elec-and-hydrogen.html</v>
      </c>
    </row>
    <row r="719" spans="1:18" x14ac:dyDescent="0.35">
      <c r="A719" s="357" t="str">
        <f>IF(ISBLANK(INDEX('Policy Characteristics'!A:A,MATCH($C719,'Policy Characteristics'!$C:$C,0))),"",INDEX('Policy Characteristics'!A:A,MATCH($C719,'Policy Characteristics'!$C:$C,0)))</f>
        <v>Industry</v>
      </c>
      <c r="B719" s="357" t="str">
        <f>IF(ISBLANK(INDEX('Policy Characteristics'!B:B,MATCH($C719,'Policy Characteristics'!$C:$C,0))),"",INDEX('Policy Characteristics'!B:B,MATCH($C719,'Policy Characteristics'!$C:$C,0)))</f>
        <v>Electrification (Low Temp)</v>
      </c>
      <c r="C719" s="361" t="str">
        <f t="shared" ref="C719:C741" si="37">C$717</f>
        <v>Fraction of Low Temp Industrial Heat Shifted to Other Fuels</v>
      </c>
      <c r="D719" s="285" t="s">
        <v>3194</v>
      </c>
      <c r="E719" s="285"/>
      <c r="F719" s="194" t="s">
        <v>3158</v>
      </c>
      <c r="G719" s="55"/>
      <c r="H719" s="54">
        <v>1604</v>
      </c>
      <c r="I719" s="53" t="s">
        <v>44</v>
      </c>
      <c r="J719" s="359" t="str">
        <f>IF(ISBLANK(INDEX('Policy Characteristics'!D:D,MATCH($C719,'Policy Characteristics'!$C:$C,0))),"",INDEX('Policy Characteristics'!D:D,MATCH($C719,'Policy Characteristics'!$C:$C,0)))</f>
        <v>Electrification + Hydrogen</v>
      </c>
      <c r="K719" s="357" t="str">
        <f>IF(ISBLANK(INDEX('Policy Characteristics'!E:E,MATCH($C719,'Policy Characteristics'!$C:$C,0))),"",INDEX('Policy Characteristics'!E:E,MATCH($C719,'Policy Characteristics'!$C:$C,0)))</f>
        <v>indst low temp fuel type shifting</v>
      </c>
      <c r="L719" s="379">
        <f>IF(ISBLANK(INDEX('Policy Characteristics'!F:F,MATCH($C719,'Policy Characteristics'!$C:$C,0))),"",INDEX('Policy Characteristics'!F:F,MATCH($C719,'Policy Characteristics'!$C:$C,0)))</f>
        <v>0</v>
      </c>
      <c r="M719" s="379">
        <f>IF(ISBLANK(INDEX('Policy Characteristics'!G:G,MATCH($C719,'Policy Characteristics'!$C:$C,0))),"",INDEX('Policy Characteristics'!G:G,MATCH($C719,'Policy Characteristics'!$C:$C,0)))</f>
        <v>1</v>
      </c>
      <c r="N719" s="379">
        <f>IF(ISBLANK(INDEX('Policy Characteristics'!H:H,MATCH($C719,'Policy Characteristics'!$C:$C,0))),"",INDEX('Policy Characteristics'!H:H,MATCH($C719,'Policy Characteristics'!$C:$C,0)))</f>
        <v>0.01</v>
      </c>
      <c r="O719" s="357" t="str">
        <f>IF(ISBLANK(INDEX('Policy Characteristics'!I:I,MATCH($C719,'Policy Characteristics'!$C:$C,0))),"",INDEX('Policy Characteristics'!I:I,MATCH($C719,'Policy Characteristics'!$C:$C,0)))</f>
        <v>% of fuel shifted</v>
      </c>
      <c r="P719" s="357" t="str">
        <f>IF(ISBLANK(INDEX('Policy Characteristics'!J:J,MATCH($C719,'Policy Characteristics'!$C:$C,0))),"",INDEX('Policy Characteristics'!J:J,MATCH($C719,'Policy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19" s="357" t="str">
        <f>IF(ISBLANK(INDEX('Policy Characteristics'!K:K,MATCH($C719,'Policy Characteristics'!$C:$C,0))),"",INDEX('Policy Characteristics'!K:K,MATCH($C719,'Policy Characteristics'!$C:$C,0)))</f>
        <v>industry-ag-main.html#fuel-switching</v>
      </c>
      <c r="R719" s="357" t="str">
        <f>IF(ISBLANK(INDEX('Policy Characteristics'!L:L,MATCH($C719,'Policy Characteristics'!$C:$C,0))),"",INDEX('Policy Characteristics'!L:L,MATCH($C719,'Policy Characteristics'!$C:$C,0)))</f>
        <v>industry-elec-and-hydrogen.html</v>
      </c>
    </row>
    <row r="720" spans="1:18" x14ac:dyDescent="0.35">
      <c r="A720" s="357" t="str">
        <f>IF(ISBLANK(INDEX('Policy Characteristics'!A:A,MATCH($C720,'Policy Characteristics'!$C:$C,0))),"",INDEX('Policy Characteristics'!A:A,MATCH($C720,'Policy Characteristics'!$C:$C,0)))</f>
        <v>Industry</v>
      </c>
      <c r="B720" s="357" t="str">
        <f>IF(ISBLANK(INDEX('Policy Characteristics'!B:B,MATCH($C720,'Policy Characteristics'!$C:$C,0))),"",INDEX('Policy Characteristics'!B:B,MATCH($C720,'Policy Characteristics'!$C:$C,0)))</f>
        <v>Electrification (Low Temp)</v>
      </c>
      <c r="C720" s="361" t="str">
        <f t="shared" si="37"/>
        <v>Fraction of Low Temp Industrial Heat Shifted to Other Fuels</v>
      </c>
      <c r="D720" s="285" t="s">
        <v>3195</v>
      </c>
      <c r="E720" s="285"/>
      <c r="F720" s="194" t="s">
        <v>3159</v>
      </c>
      <c r="G720" s="55"/>
      <c r="H720" s="54">
        <v>1605</v>
      </c>
      <c r="I720" s="53" t="s">
        <v>44</v>
      </c>
      <c r="J720" s="359" t="str">
        <f>IF(ISBLANK(INDEX('Policy Characteristics'!D:D,MATCH($C720,'Policy Characteristics'!$C:$C,0))),"",INDEX('Policy Characteristics'!D:D,MATCH($C720,'Policy Characteristics'!$C:$C,0)))</f>
        <v>Electrification + Hydrogen</v>
      </c>
      <c r="K720" s="357" t="str">
        <f>IF(ISBLANK(INDEX('Policy Characteristics'!E:E,MATCH($C720,'Policy Characteristics'!$C:$C,0))),"",INDEX('Policy Characteristics'!E:E,MATCH($C720,'Policy Characteristics'!$C:$C,0)))</f>
        <v>indst low temp fuel type shifting</v>
      </c>
      <c r="L720" s="379">
        <f>IF(ISBLANK(INDEX('Policy Characteristics'!F:F,MATCH($C720,'Policy Characteristics'!$C:$C,0))),"",INDEX('Policy Characteristics'!F:F,MATCH($C720,'Policy Characteristics'!$C:$C,0)))</f>
        <v>0</v>
      </c>
      <c r="M720" s="379">
        <f>IF(ISBLANK(INDEX('Policy Characteristics'!G:G,MATCH($C720,'Policy Characteristics'!$C:$C,0))),"",INDEX('Policy Characteristics'!G:G,MATCH($C720,'Policy Characteristics'!$C:$C,0)))</f>
        <v>1</v>
      </c>
      <c r="N720" s="379">
        <f>IF(ISBLANK(INDEX('Policy Characteristics'!H:H,MATCH($C720,'Policy Characteristics'!$C:$C,0))),"",INDEX('Policy Characteristics'!H:H,MATCH($C720,'Policy Characteristics'!$C:$C,0)))</f>
        <v>0.01</v>
      </c>
      <c r="O720" s="357" t="str">
        <f>IF(ISBLANK(INDEX('Policy Characteristics'!I:I,MATCH($C720,'Policy Characteristics'!$C:$C,0))),"",INDEX('Policy Characteristics'!I:I,MATCH($C720,'Policy Characteristics'!$C:$C,0)))</f>
        <v>% of fuel shifted</v>
      </c>
      <c r="P720" s="357" t="str">
        <f>IF(ISBLANK(INDEX('Policy Characteristics'!J:J,MATCH($C720,'Policy Characteristics'!$C:$C,0))),"",INDEX('Policy Characteristics'!J:J,MATCH($C720,'Policy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0" s="357" t="str">
        <f>IF(ISBLANK(INDEX('Policy Characteristics'!K:K,MATCH($C720,'Policy Characteristics'!$C:$C,0))),"",INDEX('Policy Characteristics'!K:K,MATCH($C720,'Policy Characteristics'!$C:$C,0)))</f>
        <v>industry-ag-main.html#fuel-switching</v>
      </c>
      <c r="R720" s="357" t="str">
        <f>IF(ISBLANK(INDEX('Policy Characteristics'!L:L,MATCH($C720,'Policy Characteristics'!$C:$C,0))),"",INDEX('Policy Characteristics'!L:L,MATCH($C720,'Policy Characteristics'!$C:$C,0)))</f>
        <v>industry-elec-and-hydrogen.html</v>
      </c>
    </row>
    <row r="721" spans="1:18" x14ac:dyDescent="0.35">
      <c r="A721" s="357" t="str">
        <f>IF(ISBLANK(INDEX('Policy Characteristics'!A:A,MATCH($C721,'Policy Characteristics'!$C:$C,0))),"",INDEX('Policy Characteristics'!A:A,MATCH($C721,'Policy Characteristics'!$C:$C,0)))</f>
        <v>Industry</v>
      </c>
      <c r="B721" s="357" t="str">
        <f>IF(ISBLANK(INDEX('Policy Characteristics'!B:B,MATCH($C721,'Policy Characteristics'!$C:$C,0))),"",INDEX('Policy Characteristics'!B:B,MATCH($C721,'Policy Characteristics'!$C:$C,0)))</f>
        <v>Electrification (Low Temp)</v>
      </c>
      <c r="C721" s="361" t="str">
        <f t="shared" si="37"/>
        <v>Fraction of Low Temp Industrial Heat Shifted to Other Fuels</v>
      </c>
      <c r="D721" s="285" t="s">
        <v>3196</v>
      </c>
      <c r="E721" s="285"/>
      <c r="F721" s="194" t="s">
        <v>3160</v>
      </c>
      <c r="G721" s="55"/>
      <c r="H721" s="54">
        <v>1606</v>
      </c>
      <c r="I721" s="53" t="s">
        <v>44</v>
      </c>
      <c r="J721" s="359" t="str">
        <f>IF(ISBLANK(INDEX('Policy Characteristics'!D:D,MATCH($C721,'Policy Characteristics'!$C:$C,0))),"",INDEX('Policy Characteristics'!D:D,MATCH($C721,'Policy Characteristics'!$C:$C,0)))</f>
        <v>Electrification + Hydrogen</v>
      </c>
      <c r="K721" s="357" t="str">
        <f>IF(ISBLANK(INDEX('Policy Characteristics'!E:E,MATCH($C721,'Policy Characteristics'!$C:$C,0))),"",INDEX('Policy Characteristics'!E:E,MATCH($C721,'Policy Characteristics'!$C:$C,0)))</f>
        <v>indst low temp fuel type shifting</v>
      </c>
      <c r="L721" s="379">
        <f>IF(ISBLANK(INDEX('Policy Characteristics'!F:F,MATCH($C721,'Policy Characteristics'!$C:$C,0))),"",INDEX('Policy Characteristics'!F:F,MATCH($C721,'Policy Characteristics'!$C:$C,0)))</f>
        <v>0</v>
      </c>
      <c r="M721" s="379">
        <f>IF(ISBLANK(INDEX('Policy Characteristics'!G:G,MATCH($C721,'Policy Characteristics'!$C:$C,0))),"",INDEX('Policy Characteristics'!G:G,MATCH($C721,'Policy Characteristics'!$C:$C,0)))</f>
        <v>1</v>
      </c>
      <c r="N721" s="379">
        <f>IF(ISBLANK(INDEX('Policy Characteristics'!H:H,MATCH($C721,'Policy Characteristics'!$C:$C,0))),"",INDEX('Policy Characteristics'!H:H,MATCH($C721,'Policy Characteristics'!$C:$C,0)))</f>
        <v>0.01</v>
      </c>
      <c r="O721" s="357" t="str">
        <f>IF(ISBLANK(INDEX('Policy Characteristics'!I:I,MATCH($C721,'Policy Characteristics'!$C:$C,0))),"",INDEX('Policy Characteristics'!I:I,MATCH($C721,'Policy Characteristics'!$C:$C,0)))</f>
        <v>% of fuel shifted</v>
      </c>
      <c r="P721" s="357" t="str">
        <f>IF(ISBLANK(INDEX('Policy Characteristics'!J:J,MATCH($C721,'Policy Characteristics'!$C:$C,0))),"",INDEX('Policy Characteristics'!J:J,MATCH($C721,'Policy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1" s="357" t="str">
        <f>IF(ISBLANK(INDEX('Policy Characteristics'!K:K,MATCH($C721,'Policy Characteristics'!$C:$C,0))),"",INDEX('Policy Characteristics'!K:K,MATCH($C721,'Policy Characteristics'!$C:$C,0)))</f>
        <v>industry-ag-main.html#fuel-switching</v>
      </c>
      <c r="R721" s="357" t="str">
        <f>IF(ISBLANK(INDEX('Policy Characteristics'!L:L,MATCH($C721,'Policy Characteristics'!$C:$C,0))),"",INDEX('Policy Characteristics'!L:L,MATCH($C721,'Policy Characteristics'!$C:$C,0)))</f>
        <v>industry-elec-and-hydrogen.html</v>
      </c>
    </row>
    <row r="722" spans="1:18" x14ac:dyDescent="0.35">
      <c r="A722" s="357" t="str">
        <f>IF(ISBLANK(INDEX('Policy Characteristics'!A:A,MATCH($C722,'Policy Characteristics'!$C:$C,0))),"",INDEX('Policy Characteristics'!A:A,MATCH($C722,'Policy Characteristics'!$C:$C,0)))</f>
        <v>Industry</v>
      </c>
      <c r="B722" s="357" t="str">
        <f>IF(ISBLANK(INDEX('Policy Characteristics'!B:B,MATCH($C722,'Policy Characteristics'!$C:$C,0))),"",INDEX('Policy Characteristics'!B:B,MATCH($C722,'Policy Characteristics'!$C:$C,0)))</f>
        <v>Electrification (Low Temp)</v>
      </c>
      <c r="C722" s="361" t="str">
        <f t="shared" si="37"/>
        <v>Fraction of Low Temp Industrial Heat Shifted to Other Fuels</v>
      </c>
      <c r="D722" s="285" t="s">
        <v>3197</v>
      </c>
      <c r="E722" s="285"/>
      <c r="F722" s="194" t="s">
        <v>3161</v>
      </c>
      <c r="G722" s="55"/>
      <c r="H722" s="54">
        <v>1607</v>
      </c>
      <c r="I722" s="53" t="s">
        <v>44</v>
      </c>
      <c r="J722" s="359" t="str">
        <f>IF(ISBLANK(INDEX('Policy Characteristics'!D:D,MATCH($C722,'Policy Characteristics'!$C:$C,0))),"",INDEX('Policy Characteristics'!D:D,MATCH($C722,'Policy Characteristics'!$C:$C,0)))</f>
        <v>Electrification + Hydrogen</v>
      </c>
      <c r="K722" s="357" t="str">
        <f>IF(ISBLANK(INDEX('Policy Characteristics'!E:E,MATCH($C722,'Policy Characteristics'!$C:$C,0))),"",INDEX('Policy Characteristics'!E:E,MATCH($C722,'Policy Characteristics'!$C:$C,0)))</f>
        <v>indst low temp fuel type shifting</v>
      </c>
      <c r="L722" s="379">
        <f>IF(ISBLANK(INDEX('Policy Characteristics'!F:F,MATCH($C722,'Policy Characteristics'!$C:$C,0))),"",INDEX('Policy Characteristics'!F:F,MATCH($C722,'Policy Characteristics'!$C:$C,0)))</f>
        <v>0</v>
      </c>
      <c r="M722" s="379">
        <f>IF(ISBLANK(INDEX('Policy Characteristics'!G:G,MATCH($C722,'Policy Characteristics'!$C:$C,0))),"",INDEX('Policy Characteristics'!G:G,MATCH($C722,'Policy Characteristics'!$C:$C,0)))</f>
        <v>1</v>
      </c>
      <c r="N722" s="379">
        <f>IF(ISBLANK(INDEX('Policy Characteristics'!H:H,MATCH($C722,'Policy Characteristics'!$C:$C,0))),"",INDEX('Policy Characteristics'!H:H,MATCH($C722,'Policy Characteristics'!$C:$C,0)))</f>
        <v>0.01</v>
      </c>
      <c r="O722" s="357" t="str">
        <f>IF(ISBLANK(INDEX('Policy Characteristics'!I:I,MATCH($C722,'Policy Characteristics'!$C:$C,0))),"",INDEX('Policy Characteristics'!I:I,MATCH($C722,'Policy Characteristics'!$C:$C,0)))</f>
        <v>% of fuel shifted</v>
      </c>
      <c r="P722" s="357" t="str">
        <f>IF(ISBLANK(INDEX('Policy Characteristics'!J:J,MATCH($C722,'Policy Characteristics'!$C:$C,0))),"",INDEX('Policy Characteristics'!J:J,MATCH($C722,'Policy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2" s="357" t="str">
        <f>IF(ISBLANK(INDEX('Policy Characteristics'!K:K,MATCH($C722,'Policy Characteristics'!$C:$C,0))),"",INDEX('Policy Characteristics'!K:K,MATCH($C722,'Policy Characteristics'!$C:$C,0)))</f>
        <v>industry-ag-main.html#fuel-switching</v>
      </c>
      <c r="R722" s="357" t="str">
        <f>IF(ISBLANK(INDEX('Policy Characteristics'!L:L,MATCH($C722,'Policy Characteristics'!$C:$C,0))),"",INDEX('Policy Characteristics'!L:L,MATCH($C722,'Policy Characteristics'!$C:$C,0)))</f>
        <v>industry-elec-and-hydrogen.html</v>
      </c>
    </row>
    <row r="723" spans="1:18" x14ac:dyDescent="0.35">
      <c r="A723" s="357" t="str">
        <f>IF(ISBLANK(INDEX('Policy Characteristics'!A:A,MATCH($C723,'Policy Characteristics'!$C:$C,0))),"",INDEX('Policy Characteristics'!A:A,MATCH($C723,'Policy Characteristics'!$C:$C,0)))</f>
        <v>Industry</v>
      </c>
      <c r="B723" s="357" t="str">
        <f>IF(ISBLANK(INDEX('Policy Characteristics'!B:B,MATCH($C723,'Policy Characteristics'!$C:$C,0))),"",INDEX('Policy Characteristics'!B:B,MATCH($C723,'Policy Characteristics'!$C:$C,0)))</f>
        <v>Electrification (Low Temp)</v>
      </c>
      <c r="C723" s="361" t="str">
        <f t="shared" si="37"/>
        <v>Fraction of Low Temp Industrial Heat Shifted to Other Fuels</v>
      </c>
      <c r="D723" s="285" t="s">
        <v>3198</v>
      </c>
      <c r="E723" s="285"/>
      <c r="F723" s="194" t="s">
        <v>3162</v>
      </c>
      <c r="G723" s="55"/>
      <c r="H723" s="54">
        <v>1608</v>
      </c>
      <c r="I723" s="53" t="s">
        <v>44</v>
      </c>
      <c r="J723" s="359" t="str">
        <f>IF(ISBLANK(INDEX('Policy Characteristics'!D:D,MATCH($C723,'Policy Characteristics'!$C:$C,0))),"",INDEX('Policy Characteristics'!D:D,MATCH($C723,'Policy Characteristics'!$C:$C,0)))</f>
        <v>Electrification + Hydrogen</v>
      </c>
      <c r="K723" s="357" t="str">
        <f>IF(ISBLANK(INDEX('Policy Characteristics'!E:E,MATCH($C723,'Policy Characteristics'!$C:$C,0))),"",INDEX('Policy Characteristics'!E:E,MATCH($C723,'Policy Characteristics'!$C:$C,0)))</f>
        <v>indst low temp fuel type shifting</v>
      </c>
      <c r="L723" s="379">
        <f>IF(ISBLANK(INDEX('Policy Characteristics'!F:F,MATCH($C723,'Policy Characteristics'!$C:$C,0))),"",INDEX('Policy Characteristics'!F:F,MATCH($C723,'Policy Characteristics'!$C:$C,0)))</f>
        <v>0</v>
      </c>
      <c r="M723" s="379">
        <f>IF(ISBLANK(INDEX('Policy Characteristics'!G:G,MATCH($C723,'Policy Characteristics'!$C:$C,0))),"",INDEX('Policy Characteristics'!G:G,MATCH($C723,'Policy Characteristics'!$C:$C,0)))</f>
        <v>1</v>
      </c>
      <c r="N723" s="379">
        <f>IF(ISBLANK(INDEX('Policy Characteristics'!H:H,MATCH($C723,'Policy Characteristics'!$C:$C,0))),"",INDEX('Policy Characteristics'!H:H,MATCH($C723,'Policy Characteristics'!$C:$C,0)))</f>
        <v>0.01</v>
      </c>
      <c r="O723" s="357" t="str">
        <f>IF(ISBLANK(INDEX('Policy Characteristics'!I:I,MATCH($C723,'Policy Characteristics'!$C:$C,0))),"",INDEX('Policy Characteristics'!I:I,MATCH($C723,'Policy Characteristics'!$C:$C,0)))</f>
        <v>% of fuel shifted</v>
      </c>
      <c r="P723" s="357" t="str">
        <f>IF(ISBLANK(INDEX('Policy Characteristics'!J:J,MATCH($C723,'Policy Characteristics'!$C:$C,0))),"",INDEX('Policy Characteristics'!J:J,MATCH($C723,'Policy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3" s="357" t="str">
        <f>IF(ISBLANK(INDEX('Policy Characteristics'!K:K,MATCH($C723,'Policy Characteristics'!$C:$C,0))),"",INDEX('Policy Characteristics'!K:K,MATCH($C723,'Policy Characteristics'!$C:$C,0)))</f>
        <v>industry-ag-main.html#fuel-switching</v>
      </c>
      <c r="R723" s="357" t="str">
        <f>IF(ISBLANK(INDEX('Policy Characteristics'!L:L,MATCH($C723,'Policy Characteristics'!$C:$C,0))),"",INDEX('Policy Characteristics'!L:L,MATCH($C723,'Policy Characteristics'!$C:$C,0)))</f>
        <v>industry-elec-and-hydrogen.html</v>
      </c>
    </row>
    <row r="724" spans="1:18" x14ac:dyDescent="0.35">
      <c r="A724" s="357" t="str">
        <f>IF(ISBLANK(INDEX('Policy Characteristics'!A:A,MATCH($C724,'Policy Characteristics'!$C:$C,0))),"",INDEX('Policy Characteristics'!A:A,MATCH($C724,'Policy Characteristics'!$C:$C,0)))</f>
        <v>Industry</v>
      </c>
      <c r="B724" s="357" t="str">
        <f>IF(ISBLANK(INDEX('Policy Characteristics'!B:B,MATCH($C724,'Policy Characteristics'!$C:$C,0))),"",INDEX('Policy Characteristics'!B:B,MATCH($C724,'Policy Characteristics'!$C:$C,0)))</f>
        <v>Electrification (Low Temp)</v>
      </c>
      <c r="C724" s="361" t="str">
        <f t="shared" si="37"/>
        <v>Fraction of Low Temp Industrial Heat Shifted to Other Fuels</v>
      </c>
      <c r="D724" s="285" t="s">
        <v>3199</v>
      </c>
      <c r="E724" s="285"/>
      <c r="F724" s="194" t="s">
        <v>3163</v>
      </c>
      <c r="G724" s="55"/>
      <c r="H724" s="54">
        <v>1609</v>
      </c>
      <c r="I724" s="53" t="s">
        <v>44</v>
      </c>
      <c r="J724" s="359" t="str">
        <f>IF(ISBLANK(INDEX('Policy Characteristics'!D:D,MATCH($C724,'Policy Characteristics'!$C:$C,0))),"",INDEX('Policy Characteristics'!D:D,MATCH($C724,'Policy Characteristics'!$C:$C,0)))</f>
        <v>Electrification + Hydrogen</v>
      </c>
      <c r="K724" s="357" t="str">
        <f>IF(ISBLANK(INDEX('Policy Characteristics'!E:E,MATCH($C724,'Policy Characteristics'!$C:$C,0))),"",INDEX('Policy Characteristics'!E:E,MATCH($C724,'Policy Characteristics'!$C:$C,0)))</f>
        <v>indst low temp fuel type shifting</v>
      </c>
      <c r="L724" s="379">
        <f>IF(ISBLANK(INDEX('Policy Characteristics'!F:F,MATCH($C724,'Policy Characteristics'!$C:$C,0))),"",INDEX('Policy Characteristics'!F:F,MATCH($C724,'Policy Characteristics'!$C:$C,0)))</f>
        <v>0</v>
      </c>
      <c r="M724" s="379">
        <f>IF(ISBLANK(INDEX('Policy Characteristics'!G:G,MATCH($C724,'Policy Characteristics'!$C:$C,0))),"",INDEX('Policy Characteristics'!G:G,MATCH($C724,'Policy Characteristics'!$C:$C,0)))</f>
        <v>1</v>
      </c>
      <c r="N724" s="379">
        <f>IF(ISBLANK(INDEX('Policy Characteristics'!H:H,MATCH($C724,'Policy Characteristics'!$C:$C,0))),"",INDEX('Policy Characteristics'!H:H,MATCH($C724,'Policy Characteristics'!$C:$C,0)))</f>
        <v>0.01</v>
      </c>
      <c r="O724" s="357" t="str">
        <f>IF(ISBLANK(INDEX('Policy Characteristics'!I:I,MATCH($C724,'Policy Characteristics'!$C:$C,0))),"",INDEX('Policy Characteristics'!I:I,MATCH($C724,'Policy Characteristics'!$C:$C,0)))</f>
        <v>% of fuel shifted</v>
      </c>
      <c r="P724" s="357" t="str">
        <f>IF(ISBLANK(INDEX('Policy Characteristics'!J:J,MATCH($C724,'Policy Characteristics'!$C:$C,0))),"",INDEX('Policy Characteristics'!J:J,MATCH($C724,'Policy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4" s="357" t="str">
        <f>IF(ISBLANK(INDEX('Policy Characteristics'!K:K,MATCH($C724,'Policy Characteristics'!$C:$C,0))),"",INDEX('Policy Characteristics'!K:K,MATCH($C724,'Policy Characteristics'!$C:$C,0)))</f>
        <v>industry-ag-main.html#fuel-switching</v>
      </c>
      <c r="R724" s="357" t="str">
        <f>IF(ISBLANK(INDEX('Policy Characteristics'!L:L,MATCH($C724,'Policy Characteristics'!$C:$C,0))),"",INDEX('Policy Characteristics'!L:L,MATCH($C724,'Policy Characteristics'!$C:$C,0)))</f>
        <v>industry-elec-and-hydrogen.html</v>
      </c>
    </row>
    <row r="725" spans="1:18" x14ac:dyDescent="0.35">
      <c r="A725" s="357" t="str">
        <f>IF(ISBLANK(INDEX('Policy Characteristics'!A:A,MATCH($C725,'Policy Characteristics'!$C:$C,0))),"",INDEX('Policy Characteristics'!A:A,MATCH($C725,'Policy Characteristics'!$C:$C,0)))</f>
        <v>Industry</v>
      </c>
      <c r="B725" s="357" t="str">
        <f>IF(ISBLANK(INDEX('Policy Characteristics'!B:B,MATCH($C725,'Policy Characteristics'!$C:$C,0))),"",INDEX('Policy Characteristics'!B:B,MATCH($C725,'Policy Characteristics'!$C:$C,0)))</f>
        <v>Electrification (Low Temp)</v>
      </c>
      <c r="C725" s="361" t="str">
        <f t="shared" si="37"/>
        <v>Fraction of Low Temp Industrial Heat Shifted to Other Fuels</v>
      </c>
      <c r="D725" s="285" t="s">
        <v>3200</v>
      </c>
      <c r="E725" s="285"/>
      <c r="F725" s="194" t="s">
        <v>3164</v>
      </c>
      <c r="G725" s="55"/>
      <c r="H725" s="54">
        <v>1610</v>
      </c>
      <c r="I725" s="53" t="s">
        <v>44</v>
      </c>
      <c r="J725" s="359" t="str">
        <f>IF(ISBLANK(INDEX('Policy Characteristics'!D:D,MATCH($C725,'Policy Characteristics'!$C:$C,0))),"",INDEX('Policy Characteristics'!D:D,MATCH($C725,'Policy Characteristics'!$C:$C,0)))</f>
        <v>Electrification + Hydrogen</v>
      </c>
      <c r="K725" s="357" t="str">
        <f>IF(ISBLANK(INDEX('Policy Characteristics'!E:E,MATCH($C725,'Policy Characteristics'!$C:$C,0))),"",INDEX('Policy Characteristics'!E:E,MATCH($C725,'Policy Characteristics'!$C:$C,0)))</f>
        <v>indst low temp fuel type shifting</v>
      </c>
      <c r="L725" s="379">
        <f>IF(ISBLANK(INDEX('Policy Characteristics'!F:F,MATCH($C725,'Policy Characteristics'!$C:$C,0))),"",INDEX('Policy Characteristics'!F:F,MATCH($C725,'Policy Characteristics'!$C:$C,0)))</f>
        <v>0</v>
      </c>
      <c r="M725" s="379">
        <f>IF(ISBLANK(INDEX('Policy Characteristics'!G:G,MATCH($C725,'Policy Characteristics'!$C:$C,0))),"",INDEX('Policy Characteristics'!G:G,MATCH($C725,'Policy Characteristics'!$C:$C,0)))</f>
        <v>1</v>
      </c>
      <c r="N725" s="379">
        <f>IF(ISBLANK(INDEX('Policy Characteristics'!H:H,MATCH($C725,'Policy Characteristics'!$C:$C,0))),"",INDEX('Policy Characteristics'!H:H,MATCH($C725,'Policy Characteristics'!$C:$C,0)))</f>
        <v>0.01</v>
      </c>
      <c r="O725" s="357" t="str">
        <f>IF(ISBLANK(INDEX('Policy Characteristics'!I:I,MATCH($C725,'Policy Characteristics'!$C:$C,0))),"",INDEX('Policy Characteristics'!I:I,MATCH($C725,'Policy Characteristics'!$C:$C,0)))</f>
        <v>% of fuel shifted</v>
      </c>
      <c r="P725" s="357" t="str">
        <f>IF(ISBLANK(INDEX('Policy Characteristics'!J:J,MATCH($C725,'Policy Characteristics'!$C:$C,0))),"",INDEX('Policy Characteristics'!J:J,MATCH($C725,'Policy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5" s="357" t="str">
        <f>IF(ISBLANK(INDEX('Policy Characteristics'!K:K,MATCH($C725,'Policy Characteristics'!$C:$C,0))),"",INDEX('Policy Characteristics'!K:K,MATCH($C725,'Policy Characteristics'!$C:$C,0)))</f>
        <v>industry-ag-main.html#fuel-switching</v>
      </c>
      <c r="R725" s="357" t="str">
        <f>IF(ISBLANK(INDEX('Policy Characteristics'!L:L,MATCH($C725,'Policy Characteristics'!$C:$C,0))),"",INDEX('Policy Characteristics'!L:L,MATCH($C725,'Policy Characteristics'!$C:$C,0)))</f>
        <v>industry-elec-and-hydrogen.html</v>
      </c>
    </row>
    <row r="726" spans="1:18" x14ac:dyDescent="0.35">
      <c r="A726" s="357" t="str">
        <f>IF(ISBLANK(INDEX('Policy Characteristics'!A:A,MATCH($C726,'Policy Characteristics'!$C:$C,0))),"",INDEX('Policy Characteristics'!A:A,MATCH($C726,'Policy Characteristics'!$C:$C,0)))</f>
        <v>Industry</v>
      </c>
      <c r="B726" s="357" t="str">
        <f>IF(ISBLANK(INDEX('Policy Characteristics'!B:B,MATCH($C726,'Policy Characteristics'!$C:$C,0))),"",INDEX('Policy Characteristics'!B:B,MATCH($C726,'Policy Characteristics'!$C:$C,0)))</f>
        <v>Electrification (Low Temp)</v>
      </c>
      <c r="C726" s="361" t="str">
        <f t="shared" si="37"/>
        <v>Fraction of Low Temp Industrial Heat Shifted to Other Fuels</v>
      </c>
      <c r="D726" s="285" t="s">
        <v>3201</v>
      </c>
      <c r="E726" s="285"/>
      <c r="F726" s="194" t="s">
        <v>2660</v>
      </c>
      <c r="G726" s="55"/>
      <c r="H726" s="54">
        <v>1611</v>
      </c>
      <c r="I726" s="53" t="s">
        <v>44</v>
      </c>
      <c r="J726" s="359" t="str">
        <f>IF(ISBLANK(INDEX('Policy Characteristics'!D:D,MATCH($C726,'Policy Characteristics'!$C:$C,0))),"",INDEX('Policy Characteristics'!D:D,MATCH($C726,'Policy Characteristics'!$C:$C,0)))</f>
        <v>Electrification + Hydrogen</v>
      </c>
      <c r="K726" s="357" t="str">
        <f>IF(ISBLANK(INDEX('Policy Characteristics'!E:E,MATCH($C726,'Policy Characteristics'!$C:$C,0))),"",INDEX('Policy Characteristics'!E:E,MATCH($C726,'Policy Characteristics'!$C:$C,0)))</f>
        <v>indst low temp fuel type shifting</v>
      </c>
      <c r="L726" s="379">
        <f>IF(ISBLANK(INDEX('Policy Characteristics'!F:F,MATCH($C726,'Policy Characteristics'!$C:$C,0))),"",INDEX('Policy Characteristics'!F:F,MATCH($C726,'Policy Characteristics'!$C:$C,0)))</f>
        <v>0</v>
      </c>
      <c r="M726" s="379">
        <f>IF(ISBLANK(INDEX('Policy Characteristics'!G:G,MATCH($C726,'Policy Characteristics'!$C:$C,0))),"",INDEX('Policy Characteristics'!G:G,MATCH($C726,'Policy Characteristics'!$C:$C,0)))</f>
        <v>1</v>
      </c>
      <c r="N726" s="379">
        <f>IF(ISBLANK(INDEX('Policy Characteristics'!H:H,MATCH($C726,'Policy Characteristics'!$C:$C,0))),"",INDEX('Policy Characteristics'!H:H,MATCH($C726,'Policy Characteristics'!$C:$C,0)))</f>
        <v>0.01</v>
      </c>
      <c r="O726" s="357" t="str">
        <f>IF(ISBLANK(INDEX('Policy Characteristics'!I:I,MATCH($C726,'Policy Characteristics'!$C:$C,0))),"",INDEX('Policy Characteristics'!I:I,MATCH($C726,'Policy Characteristics'!$C:$C,0)))</f>
        <v>% of fuel shifted</v>
      </c>
      <c r="P726" s="357" t="str">
        <f>IF(ISBLANK(INDEX('Policy Characteristics'!J:J,MATCH($C726,'Policy Characteristics'!$C:$C,0))),"",INDEX('Policy Characteristics'!J:J,MATCH($C726,'Policy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6" s="357" t="str">
        <f>IF(ISBLANK(INDEX('Policy Characteristics'!K:K,MATCH($C726,'Policy Characteristics'!$C:$C,0))),"",INDEX('Policy Characteristics'!K:K,MATCH($C726,'Policy Characteristics'!$C:$C,0)))</f>
        <v>industry-ag-main.html#fuel-switching</v>
      </c>
      <c r="R726" s="357" t="str">
        <f>IF(ISBLANK(INDEX('Policy Characteristics'!L:L,MATCH($C726,'Policy Characteristics'!$C:$C,0))),"",INDEX('Policy Characteristics'!L:L,MATCH($C726,'Policy Characteristics'!$C:$C,0)))</f>
        <v>industry-elec-and-hydrogen.html</v>
      </c>
    </row>
    <row r="727" spans="1:18" x14ac:dyDescent="0.35">
      <c r="A727" s="357" t="str">
        <f>IF(ISBLANK(INDEX('Policy Characteristics'!A:A,MATCH($C727,'Policy Characteristics'!$C:$C,0))),"",INDEX('Policy Characteristics'!A:A,MATCH($C727,'Policy Characteristics'!$C:$C,0)))</f>
        <v>Industry</v>
      </c>
      <c r="B727" s="357" t="str">
        <f>IF(ISBLANK(INDEX('Policy Characteristics'!B:B,MATCH($C727,'Policy Characteristics'!$C:$C,0))),"",INDEX('Policy Characteristics'!B:B,MATCH($C727,'Policy Characteristics'!$C:$C,0)))</f>
        <v>Electrification (Low Temp)</v>
      </c>
      <c r="C727" s="361" t="str">
        <f t="shared" si="37"/>
        <v>Fraction of Low Temp Industrial Heat Shifted to Other Fuels</v>
      </c>
      <c r="D727" s="285" t="s">
        <v>3202</v>
      </c>
      <c r="E727" s="285"/>
      <c r="F727" s="194" t="s">
        <v>3165</v>
      </c>
      <c r="G727" s="55"/>
      <c r="H727" s="54">
        <v>1612</v>
      </c>
      <c r="I727" s="53" t="s">
        <v>44</v>
      </c>
      <c r="J727" s="359" t="str">
        <f>IF(ISBLANK(INDEX('Policy Characteristics'!D:D,MATCH($C727,'Policy Characteristics'!$C:$C,0))),"",INDEX('Policy Characteristics'!D:D,MATCH($C727,'Policy Characteristics'!$C:$C,0)))</f>
        <v>Electrification + Hydrogen</v>
      </c>
      <c r="K727" s="357" t="str">
        <f>IF(ISBLANK(INDEX('Policy Characteristics'!E:E,MATCH($C727,'Policy Characteristics'!$C:$C,0))),"",INDEX('Policy Characteristics'!E:E,MATCH($C727,'Policy Characteristics'!$C:$C,0)))</f>
        <v>indst low temp fuel type shifting</v>
      </c>
      <c r="L727" s="379">
        <f>IF(ISBLANK(INDEX('Policy Characteristics'!F:F,MATCH($C727,'Policy Characteristics'!$C:$C,0))),"",INDEX('Policy Characteristics'!F:F,MATCH($C727,'Policy Characteristics'!$C:$C,0)))</f>
        <v>0</v>
      </c>
      <c r="M727" s="379">
        <f>IF(ISBLANK(INDEX('Policy Characteristics'!G:G,MATCH($C727,'Policy Characteristics'!$C:$C,0))),"",INDEX('Policy Characteristics'!G:G,MATCH($C727,'Policy Characteristics'!$C:$C,0)))</f>
        <v>1</v>
      </c>
      <c r="N727" s="379">
        <f>IF(ISBLANK(INDEX('Policy Characteristics'!H:H,MATCH($C727,'Policy Characteristics'!$C:$C,0))),"",INDEX('Policy Characteristics'!H:H,MATCH($C727,'Policy Characteristics'!$C:$C,0)))</f>
        <v>0.01</v>
      </c>
      <c r="O727" s="357" t="str">
        <f>IF(ISBLANK(INDEX('Policy Characteristics'!I:I,MATCH($C727,'Policy Characteristics'!$C:$C,0))),"",INDEX('Policy Characteristics'!I:I,MATCH($C727,'Policy Characteristics'!$C:$C,0)))</f>
        <v>% of fuel shifted</v>
      </c>
      <c r="P727" s="357" t="str">
        <f>IF(ISBLANK(INDEX('Policy Characteristics'!J:J,MATCH($C727,'Policy Characteristics'!$C:$C,0))),"",INDEX('Policy Characteristics'!J:J,MATCH($C727,'Policy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7" s="357" t="str">
        <f>IF(ISBLANK(INDEX('Policy Characteristics'!K:K,MATCH($C727,'Policy Characteristics'!$C:$C,0))),"",INDEX('Policy Characteristics'!K:K,MATCH($C727,'Policy Characteristics'!$C:$C,0)))</f>
        <v>industry-ag-main.html#fuel-switching</v>
      </c>
      <c r="R727" s="357" t="str">
        <f>IF(ISBLANK(INDEX('Policy Characteristics'!L:L,MATCH($C727,'Policy Characteristics'!$C:$C,0))),"",INDEX('Policy Characteristics'!L:L,MATCH($C727,'Policy Characteristics'!$C:$C,0)))</f>
        <v>industry-elec-and-hydrogen.html</v>
      </c>
    </row>
    <row r="728" spans="1:18" x14ac:dyDescent="0.35">
      <c r="A728" s="357" t="str">
        <f>IF(ISBLANK(INDEX('Policy Characteristics'!A:A,MATCH($C728,'Policy Characteristics'!$C:$C,0))),"",INDEX('Policy Characteristics'!A:A,MATCH($C728,'Policy Characteristics'!$C:$C,0)))</f>
        <v>Industry</v>
      </c>
      <c r="B728" s="357" t="str">
        <f>IF(ISBLANK(INDEX('Policy Characteristics'!B:B,MATCH($C728,'Policy Characteristics'!$C:$C,0))),"",INDEX('Policy Characteristics'!B:B,MATCH($C728,'Policy Characteristics'!$C:$C,0)))</f>
        <v>Electrification (Low Temp)</v>
      </c>
      <c r="C728" s="361" t="str">
        <f t="shared" si="37"/>
        <v>Fraction of Low Temp Industrial Heat Shifted to Other Fuels</v>
      </c>
      <c r="D728" s="285" t="s">
        <v>3203</v>
      </c>
      <c r="E728" s="285"/>
      <c r="F728" s="194" t="s">
        <v>3166</v>
      </c>
      <c r="G728" s="55"/>
      <c r="H728" s="54">
        <v>1613</v>
      </c>
      <c r="I728" s="53" t="s">
        <v>44</v>
      </c>
      <c r="J728" s="359" t="str">
        <f>IF(ISBLANK(INDEX('Policy Characteristics'!D:D,MATCH($C728,'Policy Characteristics'!$C:$C,0))),"",INDEX('Policy Characteristics'!D:D,MATCH($C728,'Policy Characteristics'!$C:$C,0)))</f>
        <v>Electrification + Hydrogen</v>
      </c>
      <c r="K728" s="357" t="str">
        <f>IF(ISBLANK(INDEX('Policy Characteristics'!E:E,MATCH($C728,'Policy Characteristics'!$C:$C,0))),"",INDEX('Policy Characteristics'!E:E,MATCH($C728,'Policy Characteristics'!$C:$C,0)))</f>
        <v>indst low temp fuel type shifting</v>
      </c>
      <c r="L728" s="379">
        <f>IF(ISBLANK(INDEX('Policy Characteristics'!F:F,MATCH($C728,'Policy Characteristics'!$C:$C,0))),"",INDEX('Policy Characteristics'!F:F,MATCH($C728,'Policy Characteristics'!$C:$C,0)))</f>
        <v>0</v>
      </c>
      <c r="M728" s="379">
        <f>IF(ISBLANK(INDEX('Policy Characteristics'!G:G,MATCH($C728,'Policy Characteristics'!$C:$C,0))),"",INDEX('Policy Characteristics'!G:G,MATCH($C728,'Policy Characteristics'!$C:$C,0)))</f>
        <v>1</v>
      </c>
      <c r="N728" s="379">
        <f>IF(ISBLANK(INDEX('Policy Characteristics'!H:H,MATCH($C728,'Policy Characteristics'!$C:$C,0))),"",INDEX('Policy Characteristics'!H:H,MATCH($C728,'Policy Characteristics'!$C:$C,0)))</f>
        <v>0.01</v>
      </c>
      <c r="O728" s="357" t="str">
        <f>IF(ISBLANK(INDEX('Policy Characteristics'!I:I,MATCH($C728,'Policy Characteristics'!$C:$C,0))),"",INDEX('Policy Characteristics'!I:I,MATCH($C728,'Policy Characteristics'!$C:$C,0)))</f>
        <v>% of fuel shifted</v>
      </c>
      <c r="P728" s="357" t="str">
        <f>IF(ISBLANK(INDEX('Policy Characteristics'!J:J,MATCH($C728,'Policy Characteristics'!$C:$C,0))),"",INDEX('Policy Characteristics'!J:J,MATCH($C728,'Policy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8" s="357" t="str">
        <f>IF(ISBLANK(INDEX('Policy Characteristics'!K:K,MATCH($C728,'Policy Characteristics'!$C:$C,0))),"",INDEX('Policy Characteristics'!K:K,MATCH($C728,'Policy Characteristics'!$C:$C,0)))</f>
        <v>industry-ag-main.html#fuel-switching</v>
      </c>
      <c r="R728" s="357" t="str">
        <f>IF(ISBLANK(INDEX('Policy Characteristics'!L:L,MATCH($C728,'Policy Characteristics'!$C:$C,0))),"",INDEX('Policy Characteristics'!L:L,MATCH($C728,'Policy Characteristics'!$C:$C,0)))</f>
        <v>industry-elec-and-hydrogen.html</v>
      </c>
    </row>
    <row r="729" spans="1:18" x14ac:dyDescent="0.35">
      <c r="A729" s="357" t="str">
        <f>IF(ISBLANK(INDEX('Policy Characteristics'!A:A,MATCH($C729,'Policy Characteristics'!$C:$C,0))),"",INDEX('Policy Characteristics'!A:A,MATCH($C729,'Policy Characteristics'!$C:$C,0)))</f>
        <v>Industry</v>
      </c>
      <c r="B729" s="357" t="str">
        <f>IF(ISBLANK(INDEX('Policy Characteristics'!B:B,MATCH($C729,'Policy Characteristics'!$C:$C,0))),"",INDEX('Policy Characteristics'!B:B,MATCH($C729,'Policy Characteristics'!$C:$C,0)))</f>
        <v>Electrification (Low Temp)</v>
      </c>
      <c r="C729" s="361" t="str">
        <f t="shared" si="37"/>
        <v>Fraction of Low Temp Industrial Heat Shifted to Other Fuels</v>
      </c>
      <c r="D729" s="285" t="s">
        <v>3204</v>
      </c>
      <c r="E729" s="285"/>
      <c r="F729" s="194" t="s">
        <v>3167</v>
      </c>
      <c r="G729" s="55"/>
      <c r="H729" s="54">
        <v>1614</v>
      </c>
      <c r="I729" s="53" t="s">
        <v>44</v>
      </c>
      <c r="J729" s="359" t="str">
        <f>IF(ISBLANK(INDEX('Policy Characteristics'!D:D,MATCH($C729,'Policy Characteristics'!$C:$C,0))),"",INDEX('Policy Characteristics'!D:D,MATCH($C729,'Policy Characteristics'!$C:$C,0)))</f>
        <v>Electrification + Hydrogen</v>
      </c>
      <c r="K729" s="357" t="str">
        <f>IF(ISBLANK(INDEX('Policy Characteristics'!E:E,MATCH($C729,'Policy Characteristics'!$C:$C,0))),"",INDEX('Policy Characteristics'!E:E,MATCH($C729,'Policy Characteristics'!$C:$C,0)))</f>
        <v>indst low temp fuel type shifting</v>
      </c>
      <c r="L729" s="379">
        <f>IF(ISBLANK(INDEX('Policy Characteristics'!F:F,MATCH($C729,'Policy Characteristics'!$C:$C,0))),"",INDEX('Policy Characteristics'!F:F,MATCH($C729,'Policy Characteristics'!$C:$C,0)))</f>
        <v>0</v>
      </c>
      <c r="M729" s="379">
        <f>IF(ISBLANK(INDEX('Policy Characteristics'!G:G,MATCH($C729,'Policy Characteristics'!$C:$C,0))),"",INDEX('Policy Characteristics'!G:G,MATCH($C729,'Policy Characteristics'!$C:$C,0)))</f>
        <v>1</v>
      </c>
      <c r="N729" s="379">
        <f>IF(ISBLANK(INDEX('Policy Characteristics'!H:H,MATCH($C729,'Policy Characteristics'!$C:$C,0))),"",INDEX('Policy Characteristics'!H:H,MATCH($C729,'Policy Characteristics'!$C:$C,0)))</f>
        <v>0.01</v>
      </c>
      <c r="O729" s="357" t="str">
        <f>IF(ISBLANK(INDEX('Policy Characteristics'!I:I,MATCH($C729,'Policy Characteristics'!$C:$C,0))),"",INDEX('Policy Characteristics'!I:I,MATCH($C729,'Policy Characteristics'!$C:$C,0)))</f>
        <v>% of fuel shifted</v>
      </c>
      <c r="P729" s="357" t="str">
        <f>IF(ISBLANK(INDEX('Policy Characteristics'!J:J,MATCH($C729,'Policy Characteristics'!$C:$C,0))),"",INDEX('Policy Characteristics'!J:J,MATCH($C729,'Policy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9" s="357" t="str">
        <f>IF(ISBLANK(INDEX('Policy Characteristics'!K:K,MATCH($C729,'Policy Characteristics'!$C:$C,0))),"",INDEX('Policy Characteristics'!K:K,MATCH($C729,'Policy Characteristics'!$C:$C,0)))</f>
        <v>industry-ag-main.html#fuel-switching</v>
      </c>
      <c r="R729" s="357" t="str">
        <f>IF(ISBLANK(INDEX('Policy Characteristics'!L:L,MATCH($C729,'Policy Characteristics'!$C:$C,0))),"",INDEX('Policy Characteristics'!L:L,MATCH($C729,'Policy Characteristics'!$C:$C,0)))</f>
        <v>industry-elec-and-hydrogen.html</v>
      </c>
    </row>
    <row r="730" spans="1:18" x14ac:dyDescent="0.35">
      <c r="A730" s="357" t="str">
        <f>IF(ISBLANK(INDEX('Policy Characteristics'!A:A,MATCH($C730,'Policy Characteristics'!$C:$C,0))),"",INDEX('Policy Characteristics'!A:A,MATCH($C730,'Policy Characteristics'!$C:$C,0)))</f>
        <v>Industry</v>
      </c>
      <c r="B730" s="357" t="str">
        <f>IF(ISBLANK(INDEX('Policy Characteristics'!B:B,MATCH($C730,'Policy Characteristics'!$C:$C,0))),"",INDEX('Policy Characteristics'!B:B,MATCH($C730,'Policy Characteristics'!$C:$C,0)))</f>
        <v>Electrification (Low Temp)</v>
      </c>
      <c r="C730" s="361" t="str">
        <f t="shared" si="37"/>
        <v>Fraction of Low Temp Industrial Heat Shifted to Other Fuels</v>
      </c>
      <c r="D730" s="285" t="s">
        <v>3205</v>
      </c>
      <c r="E730" s="285"/>
      <c r="F730" s="194" t="s">
        <v>2661</v>
      </c>
      <c r="G730" s="55"/>
      <c r="H730" s="54">
        <v>1615</v>
      </c>
      <c r="I730" s="53" t="s">
        <v>44</v>
      </c>
      <c r="J730" s="359" t="str">
        <f>IF(ISBLANK(INDEX('Policy Characteristics'!D:D,MATCH($C730,'Policy Characteristics'!$C:$C,0))),"",INDEX('Policy Characteristics'!D:D,MATCH($C730,'Policy Characteristics'!$C:$C,0)))</f>
        <v>Electrification + Hydrogen</v>
      </c>
      <c r="K730" s="357" t="str">
        <f>IF(ISBLANK(INDEX('Policy Characteristics'!E:E,MATCH($C730,'Policy Characteristics'!$C:$C,0))),"",INDEX('Policy Characteristics'!E:E,MATCH($C730,'Policy Characteristics'!$C:$C,0)))</f>
        <v>indst low temp fuel type shifting</v>
      </c>
      <c r="L730" s="379">
        <f>IF(ISBLANK(INDEX('Policy Characteristics'!F:F,MATCH($C730,'Policy Characteristics'!$C:$C,0))),"",INDEX('Policy Characteristics'!F:F,MATCH($C730,'Policy Characteristics'!$C:$C,0)))</f>
        <v>0</v>
      </c>
      <c r="M730" s="379">
        <f>IF(ISBLANK(INDEX('Policy Characteristics'!G:G,MATCH($C730,'Policy Characteristics'!$C:$C,0))),"",INDEX('Policy Characteristics'!G:G,MATCH($C730,'Policy Characteristics'!$C:$C,0)))</f>
        <v>1</v>
      </c>
      <c r="N730" s="379">
        <f>IF(ISBLANK(INDEX('Policy Characteristics'!H:H,MATCH($C730,'Policy Characteristics'!$C:$C,0))),"",INDEX('Policy Characteristics'!H:H,MATCH($C730,'Policy Characteristics'!$C:$C,0)))</f>
        <v>0.01</v>
      </c>
      <c r="O730" s="357" t="str">
        <f>IF(ISBLANK(INDEX('Policy Characteristics'!I:I,MATCH($C730,'Policy Characteristics'!$C:$C,0))),"",INDEX('Policy Characteristics'!I:I,MATCH($C730,'Policy Characteristics'!$C:$C,0)))</f>
        <v>% of fuel shifted</v>
      </c>
      <c r="P730" s="357" t="str">
        <f>IF(ISBLANK(INDEX('Policy Characteristics'!J:J,MATCH($C730,'Policy Characteristics'!$C:$C,0))),"",INDEX('Policy Characteristics'!J:J,MATCH($C730,'Policy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30" s="357" t="str">
        <f>IF(ISBLANK(INDEX('Policy Characteristics'!K:K,MATCH($C730,'Policy Characteristics'!$C:$C,0))),"",INDEX('Policy Characteristics'!K:K,MATCH($C730,'Policy Characteristics'!$C:$C,0)))</f>
        <v>industry-ag-main.html#fuel-switching</v>
      </c>
      <c r="R730" s="357" t="str">
        <f>IF(ISBLANK(INDEX('Policy Characteristics'!L:L,MATCH($C730,'Policy Characteristics'!$C:$C,0))),"",INDEX('Policy Characteristics'!L:L,MATCH($C730,'Policy Characteristics'!$C:$C,0)))</f>
        <v>industry-elec-and-hydrogen.html</v>
      </c>
    </row>
    <row r="731" spans="1:18" x14ac:dyDescent="0.35">
      <c r="A731" s="357" t="str">
        <f>IF(ISBLANK(INDEX('Policy Characteristics'!A:A,MATCH($C731,'Policy Characteristics'!$C:$C,0))),"",INDEX('Policy Characteristics'!A:A,MATCH($C731,'Policy Characteristics'!$C:$C,0)))</f>
        <v>Industry</v>
      </c>
      <c r="B731" s="357" t="str">
        <f>IF(ISBLANK(INDEX('Policy Characteristics'!B:B,MATCH($C731,'Policy Characteristics'!$C:$C,0))),"",INDEX('Policy Characteristics'!B:B,MATCH($C731,'Policy Characteristics'!$C:$C,0)))</f>
        <v>Electrification (Low Temp)</v>
      </c>
      <c r="C731" s="361" t="str">
        <f t="shared" si="37"/>
        <v>Fraction of Low Temp Industrial Heat Shifted to Other Fuels</v>
      </c>
      <c r="D731" s="285" t="s">
        <v>3206</v>
      </c>
      <c r="E731" s="285"/>
      <c r="F731" s="194" t="s">
        <v>3168</v>
      </c>
      <c r="G731" s="55"/>
      <c r="H731" s="54">
        <v>1616</v>
      </c>
      <c r="I731" s="53" t="s">
        <v>44</v>
      </c>
      <c r="J731" s="359" t="str">
        <f>IF(ISBLANK(INDEX('Policy Characteristics'!D:D,MATCH($C731,'Policy Characteristics'!$C:$C,0))),"",INDEX('Policy Characteristics'!D:D,MATCH($C731,'Policy Characteristics'!$C:$C,0)))</f>
        <v>Electrification + Hydrogen</v>
      </c>
      <c r="K731" s="357" t="str">
        <f>IF(ISBLANK(INDEX('Policy Characteristics'!E:E,MATCH($C731,'Policy Characteristics'!$C:$C,0))),"",INDEX('Policy Characteristics'!E:E,MATCH($C731,'Policy Characteristics'!$C:$C,0)))</f>
        <v>indst low temp fuel type shifting</v>
      </c>
      <c r="L731" s="379">
        <f>IF(ISBLANK(INDEX('Policy Characteristics'!F:F,MATCH($C731,'Policy Characteristics'!$C:$C,0))),"",INDEX('Policy Characteristics'!F:F,MATCH($C731,'Policy Characteristics'!$C:$C,0)))</f>
        <v>0</v>
      </c>
      <c r="M731" s="379">
        <f>IF(ISBLANK(INDEX('Policy Characteristics'!G:G,MATCH($C731,'Policy Characteristics'!$C:$C,0))),"",INDEX('Policy Characteristics'!G:G,MATCH($C731,'Policy Characteristics'!$C:$C,0)))</f>
        <v>1</v>
      </c>
      <c r="N731" s="379">
        <f>IF(ISBLANK(INDEX('Policy Characteristics'!H:H,MATCH($C731,'Policy Characteristics'!$C:$C,0))),"",INDEX('Policy Characteristics'!H:H,MATCH($C731,'Policy Characteristics'!$C:$C,0)))</f>
        <v>0.01</v>
      </c>
      <c r="O731" s="357" t="str">
        <f>IF(ISBLANK(INDEX('Policy Characteristics'!I:I,MATCH($C731,'Policy Characteristics'!$C:$C,0))),"",INDEX('Policy Characteristics'!I:I,MATCH($C731,'Policy Characteristics'!$C:$C,0)))</f>
        <v>% of fuel shifted</v>
      </c>
      <c r="P731" s="357" t="str">
        <f>IF(ISBLANK(INDEX('Policy Characteristics'!J:J,MATCH($C731,'Policy Characteristics'!$C:$C,0))),"",INDEX('Policy Characteristics'!J:J,MATCH($C731,'Policy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31" s="357" t="str">
        <f>IF(ISBLANK(INDEX('Policy Characteristics'!K:K,MATCH($C731,'Policy Characteristics'!$C:$C,0))),"",INDEX('Policy Characteristics'!K:K,MATCH($C731,'Policy Characteristics'!$C:$C,0)))</f>
        <v>industry-ag-main.html#fuel-switching</v>
      </c>
      <c r="R731" s="357" t="str">
        <f>IF(ISBLANK(INDEX('Policy Characteristics'!L:L,MATCH($C731,'Policy Characteristics'!$C:$C,0))),"",INDEX('Policy Characteristics'!L:L,MATCH($C731,'Policy Characteristics'!$C:$C,0)))</f>
        <v>industry-elec-and-hydrogen.html</v>
      </c>
    </row>
    <row r="732" spans="1:18" x14ac:dyDescent="0.35">
      <c r="A732" s="357" t="str">
        <f>IF(ISBLANK(INDEX('Policy Characteristics'!A:A,MATCH($C732,'Policy Characteristics'!$C:$C,0))),"",INDEX('Policy Characteristics'!A:A,MATCH($C732,'Policy Characteristics'!$C:$C,0)))</f>
        <v>Industry</v>
      </c>
      <c r="B732" s="357" t="str">
        <f>IF(ISBLANK(INDEX('Policy Characteristics'!B:B,MATCH($C732,'Policy Characteristics'!$C:$C,0))),"",INDEX('Policy Characteristics'!B:B,MATCH($C732,'Policy Characteristics'!$C:$C,0)))</f>
        <v>Electrification (Low Temp)</v>
      </c>
      <c r="C732" s="361" t="str">
        <f t="shared" si="37"/>
        <v>Fraction of Low Temp Industrial Heat Shifted to Other Fuels</v>
      </c>
      <c r="D732" s="285" t="s">
        <v>3207</v>
      </c>
      <c r="E732" s="285"/>
      <c r="F732" s="194" t="s">
        <v>3169</v>
      </c>
      <c r="G732" s="55"/>
      <c r="H732" s="54">
        <v>1617</v>
      </c>
      <c r="I732" s="53" t="s">
        <v>44</v>
      </c>
      <c r="J732" s="359" t="str">
        <f>IF(ISBLANK(INDEX('Policy Characteristics'!D:D,MATCH($C732,'Policy Characteristics'!$C:$C,0))),"",INDEX('Policy Characteristics'!D:D,MATCH($C732,'Policy Characteristics'!$C:$C,0)))</f>
        <v>Electrification + Hydrogen</v>
      </c>
      <c r="K732" s="357" t="str">
        <f>IF(ISBLANK(INDEX('Policy Characteristics'!E:E,MATCH($C732,'Policy Characteristics'!$C:$C,0))),"",INDEX('Policy Characteristics'!E:E,MATCH($C732,'Policy Characteristics'!$C:$C,0)))</f>
        <v>indst low temp fuel type shifting</v>
      </c>
      <c r="L732" s="379">
        <f>IF(ISBLANK(INDEX('Policy Characteristics'!F:F,MATCH($C732,'Policy Characteristics'!$C:$C,0))),"",INDEX('Policy Characteristics'!F:F,MATCH($C732,'Policy Characteristics'!$C:$C,0)))</f>
        <v>0</v>
      </c>
      <c r="M732" s="379">
        <f>IF(ISBLANK(INDEX('Policy Characteristics'!G:G,MATCH($C732,'Policy Characteristics'!$C:$C,0))),"",INDEX('Policy Characteristics'!G:G,MATCH($C732,'Policy Characteristics'!$C:$C,0)))</f>
        <v>1</v>
      </c>
      <c r="N732" s="379">
        <f>IF(ISBLANK(INDEX('Policy Characteristics'!H:H,MATCH($C732,'Policy Characteristics'!$C:$C,0))),"",INDEX('Policy Characteristics'!H:H,MATCH($C732,'Policy Characteristics'!$C:$C,0)))</f>
        <v>0.01</v>
      </c>
      <c r="O732" s="357" t="str">
        <f>IF(ISBLANK(INDEX('Policy Characteristics'!I:I,MATCH($C732,'Policy Characteristics'!$C:$C,0))),"",INDEX('Policy Characteristics'!I:I,MATCH($C732,'Policy Characteristics'!$C:$C,0)))</f>
        <v>% of fuel shifted</v>
      </c>
      <c r="P732" s="357" t="str">
        <f>IF(ISBLANK(INDEX('Policy Characteristics'!J:J,MATCH($C732,'Policy Characteristics'!$C:$C,0))),"",INDEX('Policy Characteristics'!J:J,MATCH($C732,'Policy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32" s="357" t="str">
        <f>IF(ISBLANK(INDEX('Policy Characteristics'!K:K,MATCH($C732,'Policy Characteristics'!$C:$C,0))),"",INDEX('Policy Characteristics'!K:K,MATCH($C732,'Policy Characteristics'!$C:$C,0)))</f>
        <v>industry-ag-main.html#fuel-switching</v>
      </c>
      <c r="R732" s="357" t="str">
        <f>IF(ISBLANK(INDEX('Policy Characteristics'!L:L,MATCH($C732,'Policy Characteristics'!$C:$C,0))),"",INDEX('Policy Characteristics'!L:L,MATCH($C732,'Policy Characteristics'!$C:$C,0)))</f>
        <v>industry-elec-and-hydrogen.html</v>
      </c>
    </row>
    <row r="733" spans="1:18" x14ac:dyDescent="0.35">
      <c r="A733" s="357" t="str">
        <f>IF(ISBLANK(INDEX('Policy Characteristics'!A:A,MATCH($C733,'Policy Characteristics'!$C:$C,0))),"",INDEX('Policy Characteristics'!A:A,MATCH($C733,'Policy Characteristics'!$C:$C,0)))</f>
        <v>Industry</v>
      </c>
      <c r="B733" s="357" t="str">
        <f>IF(ISBLANK(INDEX('Policy Characteristics'!B:B,MATCH($C733,'Policy Characteristics'!$C:$C,0))),"",INDEX('Policy Characteristics'!B:B,MATCH($C733,'Policy Characteristics'!$C:$C,0)))</f>
        <v>Electrification (Low Temp)</v>
      </c>
      <c r="C733" s="361" t="str">
        <f t="shared" si="37"/>
        <v>Fraction of Low Temp Industrial Heat Shifted to Other Fuels</v>
      </c>
      <c r="D733" s="285" t="s">
        <v>3208</v>
      </c>
      <c r="E733" s="285"/>
      <c r="F733" s="194" t="s">
        <v>3170</v>
      </c>
      <c r="G733" s="55"/>
      <c r="H733" s="54">
        <v>1618</v>
      </c>
      <c r="I733" s="53" t="s">
        <v>44</v>
      </c>
      <c r="J733" s="359" t="str">
        <f>IF(ISBLANK(INDEX('Policy Characteristics'!D:D,MATCH($C733,'Policy Characteristics'!$C:$C,0))),"",INDEX('Policy Characteristics'!D:D,MATCH($C733,'Policy Characteristics'!$C:$C,0)))</f>
        <v>Electrification + Hydrogen</v>
      </c>
      <c r="K733" s="357" t="str">
        <f>IF(ISBLANK(INDEX('Policy Characteristics'!E:E,MATCH($C733,'Policy Characteristics'!$C:$C,0))),"",INDEX('Policy Characteristics'!E:E,MATCH($C733,'Policy Characteristics'!$C:$C,0)))</f>
        <v>indst low temp fuel type shifting</v>
      </c>
      <c r="L733" s="379">
        <f>IF(ISBLANK(INDEX('Policy Characteristics'!F:F,MATCH($C733,'Policy Characteristics'!$C:$C,0))),"",INDEX('Policy Characteristics'!F:F,MATCH($C733,'Policy Characteristics'!$C:$C,0)))</f>
        <v>0</v>
      </c>
      <c r="M733" s="379">
        <f>IF(ISBLANK(INDEX('Policy Characteristics'!G:G,MATCH($C733,'Policy Characteristics'!$C:$C,0))),"",INDEX('Policy Characteristics'!G:G,MATCH($C733,'Policy Characteristics'!$C:$C,0)))</f>
        <v>1</v>
      </c>
      <c r="N733" s="379">
        <f>IF(ISBLANK(INDEX('Policy Characteristics'!H:H,MATCH($C733,'Policy Characteristics'!$C:$C,0))),"",INDEX('Policy Characteristics'!H:H,MATCH($C733,'Policy Characteristics'!$C:$C,0)))</f>
        <v>0.01</v>
      </c>
      <c r="O733" s="357" t="str">
        <f>IF(ISBLANK(INDEX('Policy Characteristics'!I:I,MATCH($C733,'Policy Characteristics'!$C:$C,0))),"",INDEX('Policy Characteristics'!I:I,MATCH($C733,'Policy Characteristics'!$C:$C,0)))</f>
        <v>% of fuel shifted</v>
      </c>
      <c r="P733" s="357" t="str">
        <f>IF(ISBLANK(INDEX('Policy Characteristics'!J:J,MATCH($C733,'Policy Characteristics'!$C:$C,0))),"",INDEX('Policy Characteristics'!J:J,MATCH($C733,'Policy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33" s="357" t="str">
        <f>IF(ISBLANK(INDEX('Policy Characteristics'!K:K,MATCH($C733,'Policy Characteristics'!$C:$C,0))),"",INDEX('Policy Characteristics'!K:K,MATCH($C733,'Policy Characteristics'!$C:$C,0)))</f>
        <v>industry-ag-main.html#fuel-switching</v>
      </c>
      <c r="R733" s="357" t="str">
        <f>IF(ISBLANK(INDEX('Policy Characteristics'!L:L,MATCH($C733,'Policy Characteristics'!$C:$C,0))),"",INDEX('Policy Characteristics'!L:L,MATCH($C733,'Policy Characteristics'!$C:$C,0)))</f>
        <v>industry-elec-and-hydrogen.html</v>
      </c>
    </row>
    <row r="734" spans="1:18" x14ac:dyDescent="0.35">
      <c r="A734" s="357" t="str">
        <f>IF(ISBLANK(INDEX('Policy Characteristics'!A:A,MATCH($C734,'Policy Characteristics'!$C:$C,0))),"",INDEX('Policy Characteristics'!A:A,MATCH($C734,'Policy Characteristics'!$C:$C,0)))</f>
        <v>Industry</v>
      </c>
      <c r="B734" s="357" t="str">
        <f>IF(ISBLANK(INDEX('Policy Characteristics'!B:B,MATCH($C734,'Policy Characteristics'!$C:$C,0))),"",INDEX('Policy Characteristics'!B:B,MATCH($C734,'Policy Characteristics'!$C:$C,0)))</f>
        <v>Electrification (Low Temp)</v>
      </c>
      <c r="C734" s="361" t="str">
        <f t="shared" si="37"/>
        <v>Fraction of Low Temp Industrial Heat Shifted to Other Fuels</v>
      </c>
      <c r="D734" s="285" t="s">
        <v>3209</v>
      </c>
      <c r="E734" s="285"/>
      <c r="F734" s="194" t="s">
        <v>3171</v>
      </c>
      <c r="G734" s="55"/>
      <c r="H734" s="54">
        <v>1619</v>
      </c>
      <c r="I734" s="53" t="s">
        <v>44</v>
      </c>
      <c r="J734" s="359" t="str">
        <f>IF(ISBLANK(INDEX('Policy Characteristics'!D:D,MATCH($C734,'Policy Characteristics'!$C:$C,0))),"",INDEX('Policy Characteristics'!D:D,MATCH($C734,'Policy Characteristics'!$C:$C,0)))</f>
        <v>Electrification + Hydrogen</v>
      </c>
      <c r="K734" s="357" t="str">
        <f>IF(ISBLANK(INDEX('Policy Characteristics'!E:E,MATCH($C734,'Policy Characteristics'!$C:$C,0))),"",INDEX('Policy Characteristics'!E:E,MATCH($C734,'Policy Characteristics'!$C:$C,0)))</f>
        <v>indst low temp fuel type shifting</v>
      </c>
      <c r="L734" s="379">
        <f>IF(ISBLANK(INDEX('Policy Characteristics'!F:F,MATCH($C734,'Policy Characteristics'!$C:$C,0))),"",INDEX('Policy Characteristics'!F:F,MATCH($C734,'Policy Characteristics'!$C:$C,0)))</f>
        <v>0</v>
      </c>
      <c r="M734" s="379">
        <f>IF(ISBLANK(INDEX('Policy Characteristics'!G:G,MATCH($C734,'Policy Characteristics'!$C:$C,0))),"",INDEX('Policy Characteristics'!G:G,MATCH($C734,'Policy Characteristics'!$C:$C,0)))</f>
        <v>1</v>
      </c>
      <c r="N734" s="379">
        <f>IF(ISBLANK(INDEX('Policy Characteristics'!H:H,MATCH($C734,'Policy Characteristics'!$C:$C,0))),"",INDEX('Policy Characteristics'!H:H,MATCH($C734,'Policy Characteristics'!$C:$C,0)))</f>
        <v>0.01</v>
      </c>
      <c r="O734" s="357" t="str">
        <f>IF(ISBLANK(INDEX('Policy Characteristics'!I:I,MATCH($C734,'Policy Characteristics'!$C:$C,0))),"",INDEX('Policy Characteristics'!I:I,MATCH($C734,'Policy Characteristics'!$C:$C,0)))</f>
        <v>% of fuel shifted</v>
      </c>
      <c r="P734" s="357" t="str">
        <f>IF(ISBLANK(INDEX('Policy Characteristics'!J:J,MATCH($C734,'Policy Characteristics'!$C:$C,0))),"",INDEX('Policy Characteristics'!J:J,MATCH($C734,'Policy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34" s="357" t="str">
        <f>IF(ISBLANK(INDEX('Policy Characteristics'!K:K,MATCH($C734,'Policy Characteristics'!$C:$C,0))),"",INDEX('Policy Characteristics'!K:K,MATCH($C734,'Policy Characteristics'!$C:$C,0)))</f>
        <v>industry-ag-main.html#fuel-switching</v>
      </c>
      <c r="R734" s="357" t="str">
        <f>IF(ISBLANK(INDEX('Policy Characteristics'!L:L,MATCH($C734,'Policy Characteristics'!$C:$C,0))),"",INDEX('Policy Characteristics'!L:L,MATCH($C734,'Policy Characteristics'!$C:$C,0)))</f>
        <v>industry-elec-and-hydrogen.html</v>
      </c>
    </row>
    <row r="735" spans="1:18" x14ac:dyDescent="0.35">
      <c r="A735" s="357" t="str">
        <f>IF(ISBLANK(INDEX('Policy Characteristics'!A:A,MATCH($C735,'Policy Characteristics'!$C:$C,0))),"",INDEX('Policy Characteristics'!A:A,MATCH($C735,'Policy Characteristics'!$C:$C,0)))</f>
        <v>Industry</v>
      </c>
      <c r="B735" s="357" t="str">
        <f>IF(ISBLANK(INDEX('Policy Characteristics'!B:B,MATCH($C735,'Policy Characteristics'!$C:$C,0))),"",INDEX('Policy Characteristics'!B:B,MATCH($C735,'Policy Characteristics'!$C:$C,0)))</f>
        <v>Electrification (Low Temp)</v>
      </c>
      <c r="C735" s="361" t="str">
        <f t="shared" si="37"/>
        <v>Fraction of Low Temp Industrial Heat Shifted to Other Fuels</v>
      </c>
      <c r="D735" s="285" t="s">
        <v>3210</v>
      </c>
      <c r="E735" s="285"/>
      <c r="F735" s="194" t="s">
        <v>3172</v>
      </c>
      <c r="G735" s="55"/>
      <c r="H735" s="54">
        <v>1620</v>
      </c>
      <c r="I735" s="53" t="s">
        <v>44</v>
      </c>
      <c r="J735" s="359" t="str">
        <f>IF(ISBLANK(INDEX('Policy Characteristics'!D:D,MATCH($C735,'Policy Characteristics'!$C:$C,0))),"",INDEX('Policy Characteristics'!D:D,MATCH($C735,'Policy Characteristics'!$C:$C,0)))</f>
        <v>Electrification + Hydrogen</v>
      </c>
      <c r="K735" s="357" t="str">
        <f>IF(ISBLANK(INDEX('Policy Characteristics'!E:E,MATCH($C735,'Policy Characteristics'!$C:$C,0))),"",INDEX('Policy Characteristics'!E:E,MATCH($C735,'Policy Characteristics'!$C:$C,0)))</f>
        <v>indst low temp fuel type shifting</v>
      </c>
      <c r="L735" s="379">
        <f>IF(ISBLANK(INDEX('Policy Characteristics'!F:F,MATCH($C735,'Policy Characteristics'!$C:$C,0))),"",INDEX('Policy Characteristics'!F:F,MATCH($C735,'Policy Characteristics'!$C:$C,0)))</f>
        <v>0</v>
      </c>
      <c r="M735" s="379">
        <f>IF(ISBLANK(INDEX('Policy Characteristics'!G:G,MATCH($C735,'Policy Characteristics'!$C:$C,0))),"",INDEX('Policy Characteristics'!G:G,MATCH($C735,'Policy Characteristics'!$C:$C,0)))</f>
        <v>1</v>
      </c>
      <c r="N735" s="379">
        <f>IF(ISBLANK(INDEX('Policy Characteristics'!H:H,MATCH($C735,'Policy Characteristics'!$C:$C,0))),"",INDEX('Policy Characteristics'!H:H,MATCH($C735,'Policy Characteristics'!$C:$C,0)))</f>
        <v>0.01</v>
      </c>
      <c r="O735" s="357" t="str">
        <f>IF(ISBLANK(INDEX('Policy Characteristics'!I:I,MATCH($C735,'Policy Characteristics'!$C:$C,0))),"",INDEX('Policy Characteristics'!I:I,MATCH($C735,'Policy Characteristics'!$C:$C,0)))</f>
        <v>% of fuel shifted</v>
      </c>
      <c r="P735" s="357" t="str">
        <f>IF(ISBLANK(INDEX('Policy Characteristics'!J:J,MATCH($C735,'Policy Characteristics'!$C:$C,0))),"",INDEX('Policy Characteristics'!J:J,MATCH($C735,'Policy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35" s="357" t="str">
        <f>IF(ISBLANK(INDEX('Policy Characteristics'!K:K,MATCH($C735,'Policy Characteristics'!$C:$C,0))),"",INDEX('Policy Characteristics'!K:K,MATCH($C735,'Policy Characteristics'!$C:$C,0)))</f>
        <v>industry-ag-main.html#fuel-switching</v>
      </c>
      <c r="R735" s="357" t="str">
        <f>IF(ISBLANK(INDEX('Policy Characteristics'!L:L,MATCH($C735,'Policy Characteristics'!$C:$C,0))),"",INDEX('Policy Characteristics'!L:L,MATCH($C735,'Policy Characteristics'!$C:$C,0)))</f>
        <v>industry-elec-and-hydrogen.html</v>
      </c>
    </row>
    <row r="736" spans="1:18" x14ac:dyDescent="0.35">
      <c r="A736" s="357" t="str">
        <f>IF(ISBLANK(INDEX('Policy Characteristics'!A:A,MATCH($C736,'Policy Characteristics'!$C:$C,0))),"",INDEX('Policy Characteristics'!A:A,MATCH($C736,'Policy Characteristics'!$C:$C,0)))</f>
        <v>Industry</v>
      </c>
      <c r="B736" s="357" t="str">
        <f>IF(ISBLANK(INDEX('Policy Characteristics'!B:B,MATCH($C736,'Policy Characteristics'!$C:$C,0))),"",INDEX('Policy Characteristics'!B:B,MATCH($C736,'Policy Characteristics'!$C:$C,0)))</f>
        <v>Electrification (Low Temp)</v>
      </c>
      <c r="C736" s="361" t="str">
        <f t="shared" si="37"/>
        <v>Fraction of Low Temp Industrial Heat Shifted to Other Fuels</v>
      </c>
      <c r="D736" s="285" t="s">
        <v>3211</v>
      </c>
      <c r="E736" s="285"/>
      <c r="F736" s="194" t="s">
        <v>3173</v>
      </c>
      <c r="G736" s="55"/>
      <c r="H736" s="54">
        <v>1621</v>
      </c>
      <c r="I736" s="53" t="s">
        <v>44</v>
      </c>
      <c r="J736" s="359" t="str">
        <f>IF(ISBLANK(INDEX('Policy Characteristics'!D:D,MATCH($C736,'Policy Characteristics'!$C:$C,0))),"",INDEX('Policy Characteristics'!D:D,MATCH($C736,'Policy Characteristics'!$C:$C,0)))</f>
        <v>Electrification + Hydrogen</v>
      </c>
      <c r="K736" s="357" t="str">
        <f>IF(ISBLANK(INDEX('Policy Characteristics'!E:E,MATCH($C736,'Policy Characteristics'!$C:$C,0))),"",INDEX('Policy Characteristics'!E:E,MATCH($C736,'Policy Characteristics'!$C:$C,0)))</f>
        <v>indst low temp fuel type shifting</v>
      </c>
      <c r="L736" s="379">
        <f>IF(ISBLANK(INDEX('Policy Characteristics'!F:F,MATCH($C736,'Policy Characteristics'!$C:$C,0))),"",INDEX('Policy Characteristics'!F:F,MATCH($C736,'Policy Characteristics'!$C:$C,0)))</f>
        <v>0</v>
      </c>
      <c r="M736" s="379">
        <f>IF(ISBLANK(INDEX('Policy Characteristics'!G:G,MATCH($C736,'Policy Characteristics'!$C:$C,0))),"",INDEX('Policy Characteristics'!G:G,MATCH($C736,'Policy Characteristics'!$C:$C,0)))</f>
        <v>1</v>
      </c>
      <c r="N736" s="379">
        <f>IF(ISBLANK(INDEX('Policy Characteristics'!H:H,MATCH($C736,'Policy Characteristics'!$C:$C,0))),"",INDEX('Policy Characteristics'!H:H,MATCH($C736,'Policy Characteristics'!$C:$C,0)))</f>
        <v>0.01</v>
      </c>
      <c r="O736" s="357" t="str">
        <f>IF(ISBLANK(INDEX('Policy Characteristics'!I:I,MATCH($C736,'Policy Characteristics'!$C:$C,0))),"",INDEX('Policy Characteristics'!I:I,MATCH($C736,'Policy Characteristics'!$C:$C,0)))</f>
        <v>% of fuel shifted</v>
      </c>
      <c r="P736" s="357" t="str">
        <f>IF(ISBLANK(INDEX('Policy Characteristics'!J:J,MATCH($C736,'Policy Characteristics'!$C:$C,0))),"",INDEX('Policy Characteristics'!J:J,MATCH($C736,'Policy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36" s="357" t="str">
        <f>IF(ISBLANK(INDEX('Policy Characteristics'!K:K,MATCH($C736,'Policy Characteristics'!$C:$C,0))),"",INDEX('Policy Characteristics'!K:K,MATCH($C736,'Policy Characteristics'!$C:$C,0)))</f>
        <v>industry-ag-main.html#fuel-switching</v>
      </c>
      <c r="R736" s="357" t="str">
        <f>IF(ISBLANK(INDEX('Policy Characteristics'!L:L,MATCH($C736,'Policy Characteristics'!$C:$C,0))),"",INDEX('Policy Characteristics'!L:L,MATCH($C736,'Policy Characteristics'!$C:$C,0)))</f>
        <v>industry-elec-and-hydrogen.html</v>
      </c>
    </row>
    <row r="737" spans="1:18" x14ac:dyDescent="0.35">
      <c r="A737" s="357" t="str">
        <f>IF(ISBLANK(INDEX('Policy Characteristics'!A:A,MATCH($C737,'Policy Characteristics'!$C:$C,0))),"",INDEX('Policy Characteristics'!A:A,MATCH($C737,'Policy Characteristics'!$C:$C,0)))</f>
        <v>Industry</v>
      </c>
      <c r="B737" s="357" t="str">
        <f>IF(ISBLANK(INDEX('Policy Characteristics'!B:B,MATCH($C737,'Policy Characteristics'!$C:$C,0))),"",INDEX('Policy Characteristics'!B:B,MATCH($C737,'Policy Characteristics'!$C:$C,0)))</f>
        <v>Electrification (Low Temp)</v>
      </c>
      <c r="C737" s="361" t="str">
        <f t="shared" si="37"/>
        <v>Fraction of Low Temp Industrial Heat Shifted to Other Fuels</v>
      </c>
      <c r="D737" s="285" t="s">
        <v>3212</v>
      </c>
      <c r="E737" s="285"/>
      <c r="F737" s="194" t="s">
        <v>3174</v>
      </c>
      <c r="G737" s="55"/>
      <c r="H737" s="54">
        <v>1622</v>
      </c>
      <c r="I737" s="53" t="s">
        <v>44</v>
      </c>
      <c r="J737" s="359" t="str">
        <f>IF(ISBLANK(INDEX('Policy Characteristics'!D:D,MATCH($C737,'Policy Characteristics'!$C:$C,0))),"",INDEX('Policy Characteristics'!D:D,MATCH($C737,'Policy Characteristics'!$C:$C,0)))</f>
        <v>Electrification + Hydrogen</v>
      </c>
      <c r="K737" s="357" t="str">
        <f>IF(ISBLANK(INDEX('Policy Characteristics'!E:E,MATCH($C737,'Policy Characteristics'!$C:$C,0))),"",INDEX('Policy Characteristics'!E:E,MATCH($C737,'Policy Characteristics'!$C:$C,0)))</f>
        <v>indst low temp fuel type shifting</v>
      </c>
      <c r="L737" s="379">
        <f>IF(ISBLANK(INDEX('Policy Characteristics'!F:F,MATCH($C737,'Policy Characteristics'!$C:$C,0))),"",INDEX('Policy Characteristics'!F:F,MATCH($C737,'Policy Characteristics'!$C:$C,0)))</f>
        <v>0</v>
      </c>
      <c r="M737" s="379">
        <f>IF(ISBLANK(INDEX('Policy Characteristics'!G:G,MATCH($C737,'Policy Characteristics'!$C:$C,0))),"",INDEX('Policy Characteristics'!G:G,MATCH($C737,'Policy Characteristics'!$C:$C,0)))</f>
        <v>1</v>
      </c>
      <c r="N737" s="379">
        <f>IF(ISBLANK(INDEX('Policy Characteristics'!H:H,MATCH($C737,'Policy Characteristics'!$C:$C,0))),"",INDEX('Policy Characteristics'!H:H,MATCH($C737,'Policy Characteristics'!$C:$C,0)))</f>
        <v>0.01</v>
      </c>
      <c r="O737" s="357" t="str">
        <f>IF(ISBLANK(INDEX('Policy Characteristics'!I:I,MATCH($C737,'Policy Characteristics'!$C:$C,0))),"",INDEX('Policy Characteristics'!I:I,MATCH($C737,'Policy Characteristics'!$C:$C,0)))</f>
        <v>% of fuel shifted</v>
      </c>
      <c r="P737" s="357" t="str">
        <f>IF(ISBLANK(INDEX('Policy Characteristics'!J:J,MATCH($C737,'Policy Characteristics'!$C:$C,0))),"",INDEX('Policy Characteristics'!J:J,MATCH($C737,'Policy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37" s="357" t="str">
        <f>IF(ISBLANK(INDEX('Policy Characteristics'!K:K,MATCH($C737,'Policy Characteristics'!$C:$C,0))),"",INDEX('Policy Characteristics'!K:K,MATCH($C737,'Policy Characteristics'!$C:$C,0)))</f>
        <v>industry-ag-main.html#fuel-switching</v>
      </c>
      <c r="R737" s="357" t="str">
        <f>IF(ISBLANK(INDEX('Policy Characteristics'!L:L,MATCH($C737,'Policy Characteristics'!$C:$C,0))),"",INDEX('Policy Characteristics'!L:L,MATCH($C737,'Policy Characteristics'!$C:$C,0)))</f>
        <v>industry-elec-and-hydrogen.html</v>
      </c>
    </row>
    <row r="738" spans="1:18" x14ac:dyDescent="0.35">
      <c r="A738" s="357" t="str">
        <f>IF(ISBLANK(INDEX('Policy Characteristics'!A:A,MATCH($C738,'Policy Characteristics'!$C:$C,0))),"",INDEX('Policy Characteristics'!A:A,MATCH($C738,'Policy Characteristics'!$C:$C,0)))</f>
        <v>Industry</v>
      </c>
      <c r="B738" s="357" t="str">
        <f>IF(ISBLANK(INDEX('Policy Characteristics'!B:B,MATCH($C738,'Policy Characteristics'!$C:$C,0))),"",INDEX('Policy Characteristics'!B:B,MATCH($C738,'Policy Characteristics'!$C:$C,0)))</f>
        <v>Electrification (Low Temp)</v>
      </c>
      <c r="C738" s="361" t="str">
        <f t="shared" si="37"/>
        <v>Fraction of Low Temp Industrial Heat Shifted to Other Fuels</v>
      </c>
      <c r="D738" s="285" t="s">
        <v>3213</v>
      </c>
      <c r="E738" s="285"/>
      <c r="F738" s="194" t="s">
        <v>3175</v>
      </c>
      <c r="G738" s="55"/>
      <c r="H738" s="54">
        <v>1623</v>
      </c>
      <c r="I738" s="53" t="s">
        <v>44</v>
      </c>
      <c r="J738" s="359" t="str">
        <f>IF(ISBLANK(INDEX('Policy Characteristics'!D:D,MATCH($C738,'Policy Characteristics'!$C:$C,0))),"",INDEX('Policy Characteristics'!D:D,MATCH($C738,'Policy Characteristics'!$C:$C,0)))</f>
        <v>Electrification + Hydrogen</v>
      </c>
      <c r="K738" s="357" t="str">
        <f>IF(ISBLANK(INDEX('Policy Characteristics'!E:E,MATCH($C738,'Policy Characteristics'!$C:$C,0))),"",INDEX('Policy Characteristics'!E:E,MATCH($C738,'Policy Characteristics'!$C:$C,0)))</f>
        <v>indst low temp fuel type shifting</v>
      </c>
      <c r="L738" s="379">
        <f>IF(ISBLANK(INDEX('Policy Characteristics'!F:F,MATCH($C738,'Policy Characteristics'!$C:$C,0))),"",INDEX('Policy Characteristics'!F:F,MATCH($C738,'Policy Characteristics'!$C:$C,0)))</f>
        <v>0</v>
      </c>
      <c r="M738" s="379">
        <f>IF(ISBLANK(INDEX('Policy Characteristics'!G:G,MATCH($C738,'Policy Characteristics'!$C:$C,0))),"",INDEX('Policy Characteristics'!G:G,MATCH($C738,'Policy Characteristics'!$C:$C,0)))</f>
        <v>1</v>
      </c>
      <c r="N738" s="379">
        <f>IF(ISBLANK(INDEX('Policy Characteristics'!H:H,MATCH($C738,'Policy Characteristics'!$C:$C,0))),"",INDEX('Policy Characteristics'!H:H,MATCH($C738,'Policy Characteristics'!$C:$C,0)))</f>
        <v>0.01</v>
      </c>
      <c r="O738" s="357" t="str">
        <f>IF(ISBLANK(INDEX('Policy Characteristics'!I:I,MATCH($C738,'Policy Characteristics'!$C:$C,0))),"",INDEX('Policy Characteristics'!I:I,MATCH($C738,'Policy Characteristics'!$C:$C,0)))</f>
        <v>% of fuel shifted</v>
      </c>
      <c r="P738" s="357" t="str">
        <f>IF(ISBLANK(INDEX('Policy Characteristics'!J:J,MATCH($C738,'Policy Characteristics'!$C:$C,0))),"",INDEX('Policy Characteristics'!J:J,MATCH($C738,'Policy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38" s="357" t="str">
        <f>IF(ISBLANK(INDEX('Policy Characteristics'!K:K,MATCH($C738,'Policy Characteristics'!$C:$C,0))),"",INDEX('Policy Characteristics'!K:K,MATCH($C738,'Policy Characteristics'!$C:$C,0)))</f>
        <v>industry-ag-main.html#fuel-switching</v>
      </c>
      <c r="R738" s="357" t="str">
        <f>IF(ISBLANK(INDEX('Policy Characteristics'!L:L,MATCH($C738,'Policy Characteristics'!$C:$C,0))),"",INDEX('Policy Characteristics'!L:L,MATCH($C738,'Policy Characteristics'!$C:$C,0)))</f>
        <v>industry-elec-and-hydrogen.html</v>
      </c>
    </row>
    <row r="739" spans="1:18" x14ac:dyDescent="0.35">
      <c r="A739" s="357" t="str">
        <f>IF(ISBLANK(INDEX('Policy Characteristics'!A:A,MATCH($C739,'Policy Characteristics'!$C:$C,0))),"",INDEX('Policy Characteristics'!A:A,MATCH($C739,'Policy Characteristics'!$C:$C,0)))</f>
        <v>Industry</v>
      </c>
      <c r="B739" s="357" t="str">
        <f>IF(ISBLANK(INDEX('Policy Characteristics'!B:B,MATCH($C739,'Policy Characteristics'!$C:$C,0))),"",INDEX('Policy Characteristics'!B:B,MATCH($C739,'Policy Characteristics'!$C:$C,0)))</f>
        <v>Electrification (Low Temp)</v>
      </c>
      <c r="C739" s="361" t="str">
        <f t="shared" si="37"/>
        <v>Fraction of Low Temp Industrial Heat Shifted to Other Fuels</v>
      </c>
      <c r="D739" s="285" t="s">
        <v>3214</v>
      </c>
      <c r="E739" s="285"/>
      <c r="F739" s="194" t="s">
        <v>3176</v>
      </c>
      <c r="G739" s="55"/>
      <c r="H739" s="54">
        <v>1624</v>
      </c>
      <c r="I739" s="53" t="s">
        <v>44</v>
      </c>
      <c r="J739" s="359" t="str">
        <f>IF(ISBLANK(INDEX('Policy Characteristics'!D:D,MATCH($C739,'Policy Characteristics'!$C:$C,0))),"",INDEX('Policy Characteristics'!D:D,MATCH($C739,'Policy Characteristics'!$C:$C,0)))</f>
        <v>Electrification + Hydrogen</v>
      </c>
      <c r="K739" s="357" t="str">
        <f>IF(ISBLANK(INDEX('Policy Characteristics'!E:E,MATCH($C739,'Policy Characteristics'!$C:$C,0))),"",INDEX('Policy Characteristics'!E:E,MATCH($C739,'Policy Characteristics'!$C:$C,0)))</f>
        <v>indst low temp fuel type shifting</v>
      </c>
      <c r="L739" s="379">
        <f>IF(ISBLANK(INDEX('Policy Characteristics'!F:F,MATCH($C739,'Policy Characteristics'!$C:$C,0))),"",INDEX('Policy Characteristics'!F:F,MATCH($C739,'Policy Characteristics'!$C:$C,0)))</f>
        <v>0</v>
      </c>
      <c r="M739" s="379">
        <f>IF(ISBLANK(INDEX('Policy Characteristics'!G:G,MATCH($C739,'Policy Characteristics'!$C:$C,0))),"",INDEX('Policy Characteristics'!G:G,MATCH($C739,'Policy Characteristics'!$C:$C,0)))</f>
        <v>1</v>
      </c>
      <c r="N739" s="379">
        <f>IF(ISBLANK(INDEX('Policy Characteristics'!H:H,MATCH($C739,'Policy Characteristics'!$C:$C,0))),"",INDEX('Policy Characteristics'!H:H,MATCH($C739,'Policy Characteristics'!$C:$C,0)))</f>
        <v>0.01</v>
      </c>
      <c r="O739" s="357" t="str">
        <f>IF(ISBLANK(INDEX('Policy Characteristics'!I:I,MATCH($C739,'Policy Characteristics'!$C:$C,0))),"",INDEX('Policy Characteristics'!I:I,MATCH($C739,'Policy Characteristics'!$C:$C,0)))</f>
        <v>% of fuel shifted</v>
      </c>
      <c r="P739" s="357" t="str">
        <f>IF(ISBLANK(INDEX('Policy Characteristics'!J:J,MATCH($C739,'Policy Characteristics'!$C:$C,0))),"",INDEX('Policy Characteristics'!J:J,MATCH($C739,'Policy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39" s="357" t="str">
        <f>IF(ISBLANK(INDEX('Policy Characteristics'!K:K,MATCH($C739,'Policy Characteristics'!$C:$C,0))),"",INDEX('Policy Characteristics'!K:K,MATCH($C739,'Policy Characteristics'!$C:$C,0)))</f>
        <v>industry-ag-main.html#fuel-switching</v>
      </c>
      <c r="R739" s="357" t="str">
        <f>IF(ISBLANK(INDEX('Policy Characteristics'!L:L,MATCH($C739,'Policy Characteristics'!$C:$C,0))),"",INDEX('Policy Characteristics'!L:L,MATCH($C739,'Policy Characteristics'!$C:$C,0)))</f>
        <v>industry-elec-and-hydrogen.html</v>
      </c>
    </row>
    <row r="740" spans="1:18" x14ac:dyDescent="0.35">
      <c r="A740" s="357" t="str">
        <f>IF(ISBLANK(INDEX('Policy Characteristics'!A:A,MATCH($C740,'Policy Characteristics'!$C:$C,0))),"",INDEX('Policy Characteristics'!A:A,MATCH($C740,'Policy Characteristics'!$C:$C,0)))</f>
        <v>Industry</v>
      </c>
      <c r="B740" s="357" t="str">
        <f>IF(ISBLANK(INDEX('Policy Characteristics'!B:B,MATCH($C740,'Policy Characteristics'!$C:$C,0))),"",INDEX('Policy Characteristics'!B:B,MATCH($C740,'Policy Characteristics'!$C:$C,0)))</f>
        <v>Electrification (Low Temp)</v>
      </c>
      <c r="C740" s="361" t="str">
        <f t="shared" si="37"/>
        <v>Fraction of Low Temp Industrial Heat Shifted to Other Fuels</v>
      </c>
      <c r="D740" s="285" t="s">
        <v>3215</v>
      </c>
      <c r="E740" s="285"/>
      <c r="F740" s="194" t="s">
        <v>3218</v>
      </c>
      <c r="G740" s="55"/>
      <c r="H740" s="54">
        <v>1625</v>
      </c>
      <c r="I740" s="53" t="s">
        <v>44</v>
      </c>
      <c r="J740" s="359" t="str">
        <f>IF(ISBLANK(INDEX('Policy Characteristics'!D:D,MATCH($C740,'Policy Characteristics'!$C:$C,0))),"",INDEX('Policy Characteristics'!D:D,MATCH($C740,'Policy Characteristics'!$C:$C,0)))</f>
        <v>Electrification + Hydrogen</v>
      </c>
      <c r="K740" s="357" t="str">
        <f>IF(ISBLANK(INDEX('Policy Characteristics'!E:E,MATCH($C740,'Policy Characteristics'!$C:$C,0))),"",INDEX('Policy Characteristics'!E:E,MATCH($C740,'Policy Characteristics'!$C:$C,0)))</f>
        <v>indst low temp fuel type shifting</v>
      </c>
      <c r="L740" s="379">
        <f>IF(ISBLANK(INDEX('Policy Characteristics'!F:F,MATCH($C740,'Policy Characteristics'!$C:$C,0))),"",INDEX('Policy Characteristics'!F:F,MATCH($C740,'Policy Characteristics'!$C:$C,0)))</f>
        <v>0</v>
      </c>
      <c r="M740" s="379">
        <f>IF(ISBLANK(INDEX('Policy Characteristics'!G:G,MATCH($C740,'Policy Characteristics'!$C:$C,0))),"",INDEX('Policy Characteristics'!G:G,MATCH($C740,'Policy Characteristics'!$C:$C,0)))</f>
        <v>1</v>
      </c>
      <c r="N740" s="379">
        <f>IF(ISBLANK(INDEX('Policy Characteristics'!H:H,MATCH($C740,'Policy Characteristics'!$C:$C,0))),"",INDEX('Policy Characteristics'!H:H,MATCH($C740,'Policy Characteristics'!$C:$C,0)))</f>
        <v>0.01</v>
      </c>
      <c r="O740" s="357" t="str">
        <f>IF(ISBLANK(INDEX('Policy Characteristics'!I:I,MATCH($C740,'Policy Characteristics'!$C:$C,0))),"",INDEX('Policy Characteristics'!I:I,MATCH($C740,'Policy Characteristics'!$C:$C,0)))</f>
        <v>% of fuel shifted</v>
      </c>
      <c r="P740" s="357" t="str">
        <f>IF(ISBLANK(INDEX('Policy Characteristics'!J:J,MATCH($C740,'Policy Characteristics'!$C:$C,0))),"",INDEX('Policy Characteristics'!J:J,MATCH($C740,'Policy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40" s="357" t="str">
        <f>IF(ISBLANK(INDEX('Policy Characteristics'!K:K,MATCH($C740,'Policy Characteristics'!$C:$C,0))),"",INDEX('Policy Characteristics'!K:K,MATCH($C740,'Policy Characteristics'!$C:$C,0)))</f>
        <v>industry-ag-main.html#fuel-switching</v>
      </c>
      <c r="R740" s="357" t="str">
        <f>IF(ISBLANK(INDEX('Policy Characteristics'!L:L,MATCH($C740,'Policy Characteristics'!$C:$C,0))),"",INDEX('Policy Characteristics'!L:L,MATCH($C740,'Policy Characteristics'!$C:$C,0)))</f>
        <v>industry-elec-and-hydrogen.html</v>
      </c>
    </row>
    <row r="741" spans="1:18" x14ac:dyDescent="0.35">
      <c r="A741" s="357" t="str">
        <f>IF(ISBLANK(INDEX('Policy Characteristics'!A:A,MATCH($C741,'Policy Characteristics'!$C:$C,0))),"",INDEX('Policy Characteristics'!A:A,MATCH($C741,'Policy Characteristics'!$C:$C,0)))</f>
        <v>Industry</v>
      </c>
      <c r="B741" s="357" t="str">
        <f>IF(ISBLANK(INDEX('Policy Characteristics'!B:B,MATCH($C741,'Policy Characteristics'!$C:$C,0))),"",INDEX('Policy Characteristics'!B:B,MATCH($C741,'Policy Characteristics'!$C:$C,0)))</f>
        <v>Electrification (Low Temp)</v>
      </c>
      <c r="C741" s="361" t="str">
        <f t="shared" si="37"/>
        <v>Fraction of Low Temp Industrial Heat Shifted to Other Fuels</v>
      </c>
      <c r="D741" s="285" t="s">
        <v>3216</v>
      </c>
      <c r="E741" s="285"/>
      <c r="F741" s="194" t="s">
        <v>3177</v>
      </c>
      <c r="G741" s="55"/>
      <c r="H741" s="54">
        <v>1626</v>
      </c>
      <c r="I741" s="53" t="s">
        <v>44</v>
      </c>
      <c r="J741" s="359" t="str">
        <f>IF(ISBLANK(INDEX('Policy Characteristics'!D:D,MATCH($C741,'Policy Characteristics'!$C:$C,0))),"",INDEX('Policy Characteristics'!D:D,MATCH($C741,'Policy Characteristics'!$C:$C,0)))</f>
        <v>Electrification + Hydrogen</v>
      </c>
      <c r="K741" s="357" t="str">
        <f>IF(ISBLANK(INDEX('Policy Characteristics'!E:E,MATCH($C741,'Policy Characteristics'!$C:$C,0))),"",INDEX('Policy Characteristics'!E:E,MATCH($C741,'Policy Characteristics'!$C:$C,0)))</f>
        <v>indst low temp fuel type shifting</v>
      </c>
      <c r="L741" s="379">
        <f>IF(ISBLANK(INDEX('Policy Characteristics'!F:F,MATCH($C741,'Policy Characteristics'!$C:$C,0))),"",INDEX('Policy Characteristics'!F:F,MATCH($C741,'Policy Characteristics'!$C:$C,0)))</f>
        <v>0</v>
      </c>
      <c r="M741" s="379">
        <f>IF(ISBLANK(INDEX('Policy Characteristics'!G:G,MATCH($C741,'Policy Characteristics'!$C:$C,0))),"",INDEX('Policy Characteristics'!G:G,MATCH($C741,'Policy Characteristics'!$C:$C,0)))</f>
        <v>1</v>
      </c>
      <c r="N741" s="379">
        <f>IF(ISBLANK(INDEX('Policy Characteristics'!H:H,MATCH($C741,'Policy Characteristics'!$C:$C,0))),"",INDEX('Policy Characteristics'!H:H,MATCH($C741,'Policy Characteristics'!$C:$C,0)))</f>
        <v>0.01</v>
      </c>
      <c r="O741" s="357" t="str">
        <f>IF(ISBLANK(INDEX('Policy Characteristics'!I:I,MATCH($C741,'Policy Characteristics'!$C:$C,0))),"",INDEX('Policy Characteristics'!I:I,MATCH($C741,'Policy Characteristics'!$C:$C,0)))</f>
        <v>% of fuel shifted</v>
      </c>
      <c r="P741" s="357" t="str">
        <f>IF(ISBLANK(INDEX('Policy Characteristics'!J:J,MATCH($C741,'Policy Characteristics'!$C:$C,0))),"",INDEX('Policy Characteristics'!J:J,MATCH($C741,'Policy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41" s="357" t="str">
        <f>IF(ISBLANK(INDEX('Policy Characteristics'!K:K,MATCH($C741,'Policy Characteristics'!$C:$C,0))),"",INDEX('Policy Characteristics'!K:K,MATCH($C741,'Policy Characteristics'!$C:$C,0)))</f>
        <v>industry-ag-main.html#fuel-switching</v>
      </c>
      <c r="R741" s="357" t="str">
        <f>IF(ISBLANK(INDEX('Policy Characteristics'!L:L,MATCH($C741,'Policy Characteristics'!$C:$C,0))),"",INDEX('Policy Characteristics'!L:L,MATCH($C741,'Policy Characteristics'!$C:$C,0)))</f>
        <v>industry-elec-and-hydrogen.html</v>
      </c>
    </row>
    <row r="742" spans="1:18" s="2" customFormat="1" x14ac:dyDescent="0.35">
      <c r="A742" s="357" t="str">
        <f>IF(ISBLANK(INDEX('Policy Characteristics'!A:A,MATCH($C742,'Policy Characteristics'!$C:$C,0))),"",INDEX('Policy Characteristics'!A:A,MATCH($C742,'Policy Characteristics'!$C:$C,0)))</f>
        <v>Industry</v>
      </c>
      <c r="B742" s="357" t="str">
        <f>IF(ISBLANK(INDEX('Policy Characteristics'!B:B,MATCH($C742,'Policy Characteristics'!$C:$C,0))),"",INDEX('Policy Characteristics'!B:B,MATCH($C742,'Policy Characteristics'!$C:$C,0)))</f>
        <v>F-Gas Substitution</v>
      </c>
      <c r="C742" s="360" t="s">
        <v>2872</v>
      </c>
      <c r="D742" s="9"/>
      <c r="E742" s="9"/>
      <c r="F742" s="9"/>
      <c r="G742" s="9"/>
      <c r="H742" s="56">
        <v>58</v>
      </c>
      <c r="I742" s="9" t="s">
        <v>44</v>
      </c>
      <c r="J742" s="359" t="str">
        <f>IF(ISBLANK(INDEX('Policy Characteristics'!D:D,MATCH($C742,'Policy Characteristics'!$C:$C,0))),"",INDEX('Policy Characteristics'!D:D,MATCH($C742,'Policy Characteristics'!$C:$C,0)))</f>
        <v>F-gas Measures</v>
      </c>
      <c r="K742" s="357" t="str">
        <f>IF(ISBLANK(INDEX('Policy Characteristics'!E:E,MATCH($C742,'Policy Characteristics'!$C:$C,0))),"",INDEX('Policy Characteristics'!E:E,MATCH($C742,'Policy Characteristics'!$C:$C,0)))</f>
        <v>indst f gas substitution</v>
      </c>
      <c r="L742" s="379">
        <f>IF(ISBLANK(INDEX('Policy Characteristics'!F:F,MATCH($C742,'Policy Characteristics'!$C:$C,0))),"",INDEX('Policy Characteristics'!F:F,MATCH($C742,'Policy Characteristics'!$C:$C,0)))</f>
        <v>0</v>
      </c>
      <c r="M742" s="379">
        <f>IF(ISBLANK(INDEX('Policy Characteristics'!G:G,MATCH($C742,'Policy Characteristics'!$C:$C,0))),"",INDEX('Policy Characteristics'!G:G,MATCH($C742,'Policy Characteristics'!$C:$C,0)))</f>
        <v>1</v>
      </c>
      <c r="N742" s="379">
        <f>IF(ISBLANK(INDEX('Policy Characteristics'!H:H,MATCH($C742,'Policy Characteristics'!$C:$C,0))),"",INDEX('Policy Characteristics'!H:H,MATCH($C742,'Policy Characteristics'!$C:$C,0)))</f>
        <v>0.01</v>
      </c>
      <c r="O742" s="357" t="str">
        <f>IF(ISBLANK(INDEX('Policy Characteristics'!I:I,MATCH($C742,'Policy Characteristics'!$C:$C,0))),"",INDEX('Policy Characteristics'!I:I,MATCH($C742,'Policy Characteristics'!$C:$C,0)))</f>
        <v>% of potential achieved</v>
      </c>
      <c r="P742" s="357" t="str">
        <f>IF(ISBLANK(INDEX('Policy Characteristics'!J:J,MATCH($C742,'Policy Characteristics'!$C:$C,0))),"",INDEX('Policy Characteristics'!J:J,MATCH($C742,'Policy Characteristics'!$C:$C,0)))</f>
        <v>**Description:** This policy reduces emissions of high-GWP, fluorinated gases (F-gases) from the industry sector by substituting less-harmful chemicals. // **Guidance for setting values:** If this policy is fully implemented, F-gas emissions in 2050 are reduced by 61%.</v>
      </c>
      <c r="Q742" s="357" t="str">
        <f>IF(ISBLANK(INDEX('Policy Characteristics'!K:K,MATCH($C742,'Policy Characteristics'!$C:$C,0))),"",INDEX('Policy Characteristics'!K:K,MATCH($C742,'Policy Characteristics'!$C:$C,0)))</f>
        <v>industry-ag-main.html#avoid-f-gases</v>
      </c>
      <c r="R742" s="357" t="str">
        <f>IF(ISBLANK(INDEX('Policy Characteristics'!L:L,MATCH($C742,'Policy Characteristics'!$C:$C,0))),"",INDEX('Policy Characteristics'!L:L,MATCH($C742,'Policy Characteristics'!$C:$C,0)))</f>
        <v>avoid-f-gases.html</v>
      </c>
    </row>
    <row r="743" spans="1:18" s="2" customFormat="1" x14ac:dyDescent="0.35">
      <c r="A743" s="357" t="str">
        <f>IF(ISBLANK(INDEX('Policy Characteristics'!A:A,MATCH($C743,'Policy Characteristics'!$C:$C,0))),"",INDEX('Policy Characteristics'!A:A,MATCH($C743,'Policy Characteristics'!$C:$C,0)))</f>
        <v>Industry</v>
      </c>
      <c r="B743" s="357" t="str">
        <f>IF(ISBLANK(INDEX('Policy Characteristics'!B:B,MATCH($C743,'Policy Characteristics'!$C:$C,0))),"",INDEX('Policy Characteristics'!B:B,MATCH($C743,'Policy Characteristics'!$C:$C,0)))</f>
        <v>F-Gas Destruction</v>
      </c>
      <c r="C743" s="360" t="s">
        <v>2873</v>
      </c>
      <c r="D743" s="9"/>
      <c r="E743" s="9"/>
      <c r="F743" s="9"/>
      <c r="G743" s="9"/>
      <c r="H743" s="56">
        <v>510</v>
      </c>
      <c r="I743" s="9" t="s">
        <v>44</v>
      </c>
      <c r="J743" s="359" t="str">
        <f>IF(ISBLANK(INDEX('Policy Characteristics'!D:D,MATCH($C743,'Policy Characteristics'!$C:$C,0))),"",INDEX('Policy Characteristics'!D:D,MATCH($C743,'Policy Characteristics'!$C:$C,0)))</f>
        <v>F-gas Measures</v>
      </c>
      <c r="K743" s="357" t="str">
        <f>IF(ISBLANK(INDEX('Policy Characteristics'!E:E,MATCH($C743,'Policy Characteristics'!$C:$C,0))),"",INDEX('Policy Characteristics'!E:E,MATCH($C743,'Policy Characteristics'!$C:$C,0)))</f>
        <v>indst f gas destruction</v>
      </c>
      <c r="L743" s="379">
        <f>IF(ISBLANK(INDEX('Policy Characteristics'!F:F,MATCH($C743,'Policy Characteristics'!$C:$C,0))),"",INDEX('Policy Characteristics'!F:F,MATCH($C743,'Policy Characteristics'!$C:$C,0)))</f>
        <v>0</v>
      </c>
      <c r="M743" s="379">
        <f>IF(ISBLANK(INDEX('Policy Characteristics'!G:G,MATCH($C743,'Policy Characteristics'!$C:$C,0))),"",INDEX('Policy Characteristics'!G:G,MATCH($C743,'Policy Characteristics'!$C:$C,0)))</f>
        <v>1</v>
      </c>
      <c r="N743" s="379">
        <f>IF(ISBLANK(INDEX('Policy Characteristics'!H:H,MATCH($C743,'Policy Characteristics'!$C:$C,0))),"",INDEX('Policy Characteristics'!H:H,MATCH($C743,'Policy Characteristics'!$C:$C,0)))</f>
        <v>0.01</v>
      </c>
      <c r="O743" s="357" t="str">
        <f>IF(ISBLANK(INDEX('Policy Characteristics'!I:I,MATCH($C743,'Policy Characteristics'!$C:$C,0))),"",INDEX('Policy Characteristics'!I:I,MATCH($C743,'Policy Characteristics'!$C:$C,0)))</f>
        <v>% of potential achieved</v>
      </c>
      <c r="P743" s="357" t="str">
        <f>IF(ISBLANK(INDEX('Policy Characteristics'!J:J,MATCH($C743,'Policy Characteristics'!$C:$C,0))),"",INDEX('Policy Characteristics'!J:J,MATCH($C743,'Policy Characteristics'!$C:$C,0)))</f>
        <v>**Description:**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v>
      </c>
      <c r="Q743" s="357" t="str">
        <f>IF(ISBLANK(INDEX('Policy Characteristics'!K:K,MATCH($C743,'Policy Characteristics'!$C:$C,0))),"",INDEX('Policy Characteristics'!K:K,MATCH($C743,'Policy Characteristics'!$C:$C,0)))</f>
        <v>industry-ag-main.html#avoid-f-gases</v>
      </c>
      <c r="R743" s="357" t="str">
        <f>IF(ISBLANK(INDEX('Policy Characteristics'!L:L,MATCH($C743,'Policy Characteristics'!$C:$C,0))),"",INDEX('Policy Characteristics'!L:L,MATCH($C743,'Policy Characteristics'!$C:$C,0)))</f>
        <v>avoid-f-gases.html</v>
      </c>
    </row>
    <row r="744" spans="1:18" s="2" customFormat="1" x14ac:dyDescent="0.35">
      <c r="A744" s="357" t="str">
        <f>IF(ISBLANK(INDEX('Policy Characteristics'!A:A,MATCH($C744,'Policy Characteristics'!$C:$C,0))),"",INDEX('Policy Characteristics'!A:A,MATCH($C744,'Policy Characteristics'!$C:$C,0)))</f>
        <v>Industry</v>
      </c>
      <c r="B744" s="357" t="str">
        <f>IF(ISBLANK(INDEX('Policy Characteristics'!B:B,MATCH($C744,'Policy Characteristics'!$C:$C,0))),"",INDEX('Policy Characteristics'!B:B,MATCH($C744,'Policy Characteristics'!$C:$C,0)))</f>
        <v>F-Gas Recovery</v>
      </c>
      <c r="C744" s="360" t="s">
        <v>2874</v>
      </c>
      <c r="D744" s="9"/>
      <c r="E744" s="9"/>
      <c r="F744" s="9"/>
      <c r="G744" s="9"/>
      <c r="H744" s="56">
        <v>511</v>
      </c>
      <c r="I744" s="9" t="s">
        <v>44</v>
      </c>
      <c r="J744" s="359" t="str">
        <f>IF(ISBLANK(INDEX('Policy Characteristics'!D:D,MATCH($C744,'Policy Characteristics'!$C:$C,0))),"",INDEX('Policy Characteristics'!D:D,MATCH($C744,'Policy Characteristics'!$C:$C,0)))</f>
        <v>F-gas Measures</v>
      </c>
      <c r="K744" s="357" t="str">
        <f>IF(ISBLANK(INDEX('Policy Characteristics'!E:E,MATCH($C744,'Policy Characteristics'!$C:$C,0))),"",INDEX('Policy Characteristics'!E:E,MATCH($C744,'Policy Characteristics'!$C:$C,0)))</f>
        <v>indst f gas recovery</v>
      </c>
      <c r="L744" s="379">
        <f>IF(ISBLANK(INDEX('Policy Characteristics'!F:F,MATCH($C744,'Policy Characteristics'!$C:$C,0))),"",INDEX('Policy Characteristics'!F:F,MATCH($C744,'Policy Characteristics'!$C:$C,0)))</f>
        <v>0</v>
      </c>
      <c r="M744" s="379">
        <f>IF(ISBLANK(INDEX('Policy Characteristics'!G:G,MATCH($C744,'Policy Characteristics'!$C:$C,0))),"",INDEX('Policy Characteristics'!G:G,MATCH($C744,'Policy Characteristics'!$C:$C,0)))</f>
        <v>1</v>
      </c>
      <c r="N744" s="379">
        <f>IF(ISBLANK(INDEX('Policy Characteristics'!H:H,MATCH($C744,'Policy Characteristics'!$C:$C,0))),"",INDEX('Policy Characteristics'!H:H,MATCH($C744,'Policy Characteristics'!$C:$C,0)))</f>
        <v>0.01</v>
      </c>
      <c r="O744" s="357" t="str">
        <f>IF(ISBLANK(INDEX('Policy Characteristics'!I:I,MATCH($C744,'Policy Characteristics'!$C:$C,0))),"",INDEX('Policy Characteristics'!I:I,MATCH($C744,'Policy Characteristics'!$C:$C,0)))</f>
        <v>% of potential achieved</v>
      </c>
      <c r="P744" s="357" t="str">
        <f>IF(ISBLANK(INDEX('Policy Characteristics'!J:J,MATCH($C744,'Policy Characteristics'!$C:$C,0))),"",INDEX('Policy Characteristics'!J:J,MATCH($C744,'Policy Characteristics'!$C:$C,0)))</f>
        <v>**Description:**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v>
      </c>
      <c r="Q744" s="357" t="str">
        <f>IF(ISBLANK(INDEX('Policy Characteristics'!K:K,MATCH($C744,'Policy Characteristics'!$C:$C,0))),"",INDEX('Policy Characteristics'!K:K,MATCH($C744,'Policy Characteristics'!$C:$C,0)))</f>
        <v>industry-ag-main.html#avoid-f-gases</v>
      </c>
      <c r="R744" s="357" t="str">
        <f>IF(ISBLANK(INDEX('Policy Characteristics'!L:L,MATCH($C744,'Policy Characteristics'!$C:$C,0))),"",INDEX('Policy Characteristics'!L:L,MATCH($C744,'Policy Characteristics'!$C:$C,0)))</f>
        <v>avoid-f-gases.html</v>
      </c>
    </row>
    <row r="745" spans="1:18" s="2" customFormat="1" x14ac:dyDescent="0.35">
      <c r="A745" s="357" t="str">
        <f>IF(ISBLANK(INDEX('Policy Characteristics'!A:A,MATCH($C745,'Policy Characteristics'!$C:$C,0))),"",INDEX('Policy Characteristics'!A:A,MATCH($C745,'Policy Characteristics'!$C:$C,0)))</f>
        <v>Industry</v>
      </c>
      <c r="B745" s="357" t="str">
        <f>IF(ISBLANK(INDEX('Policy Characteristics'!B:B,MATCH($C745,'Policy Characteristics'!$C:$C,0))),"",INDEX('Policy Characteristics'!B:B,MATCH($C745,'Policy Characteristics'!$C:$C,0)))</f>
        <v>F-Gas Eqpt. Maintenance &amp; Retrofits</v>
      </c>
      <c r="C745" s="360" t="s">
        <v>2875</v>
      </c>
      <c r="D745" s="285" t="s">
        <v>3201</v>
      </c>
      <c r="E745" s="9"/>
      <c r="F745" s="194" t="s">
        <v>2660</v>
      </c>
      <c r="G745" s="9"/>
      <c r="H745" s="56">
        <v>512</v>
      </c>
      <c r="I745" s="9" t="s">
        <v>44</v>
      </c>
      <c r="J745" s="359" t="str">
        <f>IF(ISBLANK(INDEX('Policy Characteristics'!D:D,MATCH($C745,'Policy Characteristics'!$C:$C,0))),"",INDEX('Policy Characteristics'!D:D,MATCH($C745,'Policy Characteristics'!$C:$C,0)))</f>
        <v>F-gas Measures</v>
      </c>
      <c r="K745" s="357" t="str">
        <f>IF(ISBLANK(INDEX('Policy Characteristics'!E:E,MATCH($C745,'Policy Characteristics'!$C:$C,0))),"",INDEX('Policy Characteristics'!E:E,MATCH($C745,'Policy Characteristics'!$C:$C,0)))</f>
        <v>indst f gas inspct maint retrofit</v>
      </c>
      <c r="L745" s="379">
        <f>IF(ISBLANK(INDEX('Policy Characteristics'!F:F,MATCH($C745,'Policy Characteristics'!$C:$C,0))),"",INDEX('Policy Characteristics'!F:F,MATCH($C745,'Policy Characteristics'!$C:$C,0)))</f>
        <v>0</v>
      </c>
      <c r="M745" s="379">
        <f>IF(ISBLANK(INDEX('Policy Characteristics'!G:G,MATCH($C745,'Policy Characteristics'!$C:$C,0))),"",INDEX('Policy Characteristics'!G:G,MATCH($C745,'Policy Characteristics'!$C:$C,0)))</f>
        <v>1</v>
      </c>
      <c r="N745" s="379">
        <f>IF(ISBLANK(INDEX('Policy Characteristics'!H:H,MATCH($C745,'Policy Characteristics'!$C:$C,0))),"",INDEX('Policy Characteristics'!H:H,MATCH($C745,'Policy Characteristics'!$C:$C,0)))</f>
        <v>0.01</v>
      </c>
      <c r="O745" s="357" t="str">
        <f>IF(ISBLANK(INDEX('Policy Characteristics'!I:I,MATCH($C745,'Policy Characteristics'!$C:$C,0))),"",INDEX('Policy Characteristics'!I:I,MATCH($C745,'Policy Characteristics'!$C:$C,0)))</f>
        <v>% of potential achieved</v>
      </c>
      <c r="P745" s="357" t="str">
        <f>IF(ISBLANK(INDEX('Policy Characteristics'!J:J,MATCH($C745,'Policy Characteristics'!$C:$C,0))),"",INDEX('Policy Characteristics'!J:J,MATCH($C745,'Policy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v>
      </c>
      <c r="Q745" s="357" t="str">
        <f>IF(ISBLANK(INDEX('Policy Characteristics'!K:K,MATCH($C745,'Policy Characteristics'!$C:$C,0))),"",INDEX('Policy Characteristics'!K:K,MATCH($C745,'Policy Characteristics'!$C:$C,0)))</f>
        <v>industry-ag-main.html#avoid-f-gases</v>
      </c>
      <c r="R745" s="357" t="str">
        <f>IF(ISBLANK(INDEX('Policy Characteristics'!L:L,MATCH($C745,'Policy Characteristics'!$C:$C,0))),"",INDEX('Policy Characteristics'!L:L,MATCH($C745,'Policy Characteristics'!$C:$C,0)))</f>
        <v>avoid-f-gases.html</v>
      </c>
    </row>
    <row r="746" spans="1:18" s="2" customFormat="1" x14ac:dyDescent="0.35">
      <c r="A746" s="357" t="str">
        <f>IF(ISBLANK(INDEX('Policy Characteristics'!A:A,MATCH($C746,'Policy Characteristics'!$C:$C,0))),"",INDEX('Policy Characteristics'!A:A,MATCH($C746,'Policy Characteristics'!$C:$C,0)))</f>
        <v>Industry</v>
      </c>
      <c r="B746" s="357" t="str">
        <f>IF(ISBLANK(INDEX('Policy Characteristics'!B:B,MATCH($C746,'Policy Characteristics'!$C:$C,0))),"",INDEX('Policy Characteristics'!B:B,MATCH($C746,'Policy Characteristics'!$C:$C,0)))</f>
        <v>F-Gas Eqpt. Maintenance &amp; Retrofits</v>
      </c>
      <c r="C746" s="360" t="s">
        <v>2875</v>
      </c>
      <c r="D746" s="285" t="s">
        <v>3206</v>
      </c>
      <c r="E746" s="9"/>
      <c r="F746" s="194" t="s">
        <v>3168</v>
      </c>
      <c r="G746" s="9"/>
      <c r="H746" s="56">
        <v>1653</v>
      </c>
      <c r="I746" s="9" t="s">
        <v>44</v>
      </c>
      <c r="J746" s="359" t="str">
        <f>IF(ISBLANK(INDEX('Policy Characteristics'!D:D,MATCH($C746,'Policy Characteristics'!$C:$C,0))),"",INDEX('Policy Characteristics'!D:D,MATCH($C746,'Policy Characteristics'!$C:$C,0)))</f>
        <v>F-gas Measures</v>
      </c>
      <c r="K746" s="357" t="str">
        <f>IF(ISBLANK(INDEX('Policy Characteristics'!E:E,MATCH($C746,'Policy Characteristics'!$C:$C,0))),"",INDEX('Policy Characteristics'!E:E,MATCH($C746,'Policy Characteristics'!$C:$C,0)))</f>
        <v>indst f gas inspct maint retrofit</v>
      </c>
      <c r="L746" s="379">
        <f>IF(ISBLANK(INDEX('Policy Characteristics'!F:F,MATCH($C746,'Policy Characteristics'!$C:$C,0))),"",INDEX('Policy Characteristics'!F:F,MATCH($C746,'Policy Characteristics'!$C:$C,0)))</f>
        <v>0</v>
      </c>
      <c r="M746" s="379">
        <f>IF(ISBLANK(INDEX('Policy Characteristics'!G:G,MATCH($C746,'Policy Characteristics'!$C:$C,0))),"",INDEX('Policy Characteristics'!G:G,MATCH($C746,'Policy Characteristics'!$C:$C,0)))</f>
        <v>1</v>
      </c>
      <c r="N746" s="379">
        <f>IF(ISBLANK(INDEX('Policy Characteristics'!H:H,MATCH($C746,'Policy Characteristics'!$C:$C,0))),"",INDEX('Policy Characteristics'!H:H,MATCH($C746,'Policy Characteristics'!$C:$C,0)))</f>
        <v>0.01</v>
      </c>
      <c r="O746" s="357" t="str">
        <f>IF(ISBLANK(INDEX('Policy Characteristics'!I:I,MATCH($C746,'Policy Characteristics'!$C:$C,0))),"",INDEX('Policy Characteristics'!I:I,MATCH($C746,'Policy Characteristics'!$C:$C,0)))</f>
        <v>% of potential achieved</v>
      </c>
      <c r="P746" s="357" t="str">
        <f>IF(ISBLANK(INDEX('Policy Characteristics'!J:J,MATCH($C746,'Policy Characteristics'!$C:$C,0))),"",INDEX('Policy Characteristics'!J:J,MATCH($C746,'Policy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v>
      </c>
      <c r="Q746" s="357" t="str">
        <f>IF(ISBLANK(INDEX('Policy Characteristics'!K:K,MATCH($C746,'Policy Characteristics'!$C:$C,0))),"",INDEX('Policy Characteristics'!K:K,MATCH($C746,'Policy Characteristics'!$C:$C,0)))</f>
        <v>industry-ag-main.html#avoid-f-gases</v>
      </c>
      <c r="R746" s="357" t="str">
        <f>IF(ISBLANK(INDEX('Policy Characteristics'!L:L,MATCH($C746,'Policy Characteristics'!$C:$C,0))),"",INDEX('Policy Characteristics'!L:L,MATCH($C746,'Policy Characteristics'!$C:$C,0)))</f>
        <v>avoid-f-gases.html</v>
      </c>
    </row>
    <row r="747" spans="1:18" s="5" customFormat="1" x14ac:dyDescent="0.35">
      <c r="A747" s="357" t="str">
        <f>IF(ISBLANK(INDEX('Policy Characteristics'!A:A,MATCH($C747,'Policy Characteristics'!$C:$C,0))),"",INDEX('Policy Characteristics'!A:A,MATCH($C747,'Policy Characteristics'!$C:$C,0)))</f>
        <v>Industry</v>
      </c>
      <c r="B747" s="357" t="str">
        <f>IF(ISBLANK(INDEX('Policy Characteristics'!B:B,MATCH($C747,'Policy Characteristics'!$C:$C,0))),"",INDEX('Policy Characteristics'!B:B,MATCH($C747,'Policy Characteristics'!$C:$C,0)))</f>
        <v>Improved System Design</v>
      </c>
      <c r="C747" s="362" t="s">
        <v>302</v>
      </c>
      <c r="D747" s="53"/>
      <c r="E747" s="53"/>
      <c r="F747" s="53"/>
      <c r="G747" s="53"/>
      <c r="H747" s="54">
        <v>54</v>
      </c>
      <c r="I747" s="53" t="s">
        <v>44</v>
      </c>
      <c r="J747" s="359" t="str">
        <f>IF(ISBLANK(INDEX('Policy Characteristics'!D:D,MATCH($C747,'Policy Characteristics'!$C:$C,0))),"",INDEX('Policy Characteristics'!D:D,MATCH($C747,'Policy Characteristics'!$C:$C,0)))</f>
        <v>Improved System Design</v>
      </c>
      <c r="K747" s="357" t="str">
        <f>IF(ISBLANK(INDEX('Policy Characteristics'!E:E,MATCH($C747,'Policy Characteristics'!$C:$C,0))),"",INDEX('Policy Characteristics'!E:E,MATCH($C747,'Policy Characteristics'!$C:$C,0)))</f>
        <v>indst system integration</v>
      </c>
      <c r="L747" s="379">
        <f>IF(ISBLANK(INDEX('Policy Characteristics'!F:F,MATCH($C747,'Policy Characteristics'!$C:$C,0))),"",INDEX('Policy Characteristics'!F:F,MATCH($C747,'Policy Characteristics'!$C:$C,0)))</f>
        <v>0</v>
      </c>
      <c r="M747" s="379">
        <f>IF(ISBLANK(INDEX('Policy Characteristics'!G:G,MATCH($C747,'Policy Characteristics'!$C:$C,0))),"",INDEX('Policy Characteristics'!G:G,MATCH($C747,'Policy Characteristics'!$C:$C,0)))</f>
        <v>1</v>
      </c>
      <c r="N747" s="379">
        <f>IF(ISBLANK(INDEX('Policy Characteristics'!H:H,MATCH($C747,'Policy Characteristics'!$C:$C,0))),"",INDEX('Policy Characteristics'!H:H,MATCH($C747,'Policy Characteristics'!$C:$C,0)))</f>
        <v>0.01</v>
      </c>
      <c r="O747" s="357" t="str">
        <f>IF(ISBLANK(INDEX('Policy Characteristics'!I:I,MATCH($C747,'Policy Characteristics'!$C:$C,0))),"",INDEX('Policy Characteristics'!I:I,MATCH($C747,'Policy Characteristics'!$C:$C,0)))</f>
        <v>% of potential achieved</v>
      </c>
      <c r="P747" s="357" t="str">
        <f>IF(ISBLANK(INDEX('Policy Characteristics'!J:J,MATCH($C747,'Policy Characteristics'!$C:$C,0))),"",INDEX('Policy Characteristics'!J:J,MATCH($C747,'Policy Characteristics'!$C:$C,0)))</f>
        <v>**Description:**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v>
      </c>
      <c r="Q747" s="357" t="str">
        <f>IF(ISBLANK(INDEX('Policy Characteristics'!K:K,MATCH($C747,'Policy Characteristics'!$C:$C,0))),"",INDEX('Policy Characteristics'!K:K,MATCH($C747,'Policy Characteristics'!$C:$C,0)))</f>
        <v>industry-ag-main.html#system-integ</v>
      </c>
      <c r="R747" s="357" t="str">
        <f>IF(ISBLANK(INDEX('Policy Characteristics'!L:L,MATCH($C747,'Policy Characteristics'!$C:$C,0))),"",INDEX('Policy Characteristics'!L:L,MATCH($C747,'Policy Characteristics'!$C:$C,0)))</f>
        <v>improved-system-design.html</v>
      </c>
    </row>
    <row r="748" spans="1:18" s="5" customFormat="1" x14ac:dyDescent="0.35">
      <c r="A748" s="357" t="str">
        <f>IF(ISBLANK(INDEX('Policy Characteristics'!A:A,MATCH($C748,'Policy Characteristics'!$C:$C,0))),"",INDEX('Policy Characteristics'!A:A,MATCH($C748,'Policy Characteristics'!$C:$C,0)))</f>
        <v>Industry</v>
      </c>
      <c r="B748" s="357" t="str">
        <f>IF(ISBLANK(INDEX('Policy Characteristics'!B:B,MATCH($C748,'Policy Characteristics'!$C:$C,0))),"",INDEX('Policy Characteristics'!B:B,MATCH($C748,'Policy Characteristics'!$C:$C,0)))</f>
        <v>Industry Energy Efficiency Standards</v>
      </c>
      <c r="C748" s="362" t="s">
        <v>301</v>
      </c>
      <c r="D748" s="53" t="s">
        <v>3192</v>
      </c>
      <c r="E748" s="53" t="s">
        <v>2448</v>
      </c>
      <c r="F748" s="194" t="s">
        <v>3217</v>
      </c>
      <c r="G748" s="53" t="s">
        <v>2454</v>
      </c>
      <c r="H748" s="54">
        <v>958</v>
      </c>
      <c r="I748" s="53" t="s">
        <v>44</v>
      </c>
      <c r="J748" s="359" t="str">
        <f>IF(ISBLANK(INDEX('Policy Characteristics'!D:D,MATCH($C748,'Policy Characteristics'!$C:$C,0))),"",INDEX('Policy Characteristics'!D:D,MATCH($C748,'Policy Characteristics'!$C:$C,0)))</f>
        <v>Industry Energy Efficiency Standards</v>
      </c>
      <c r="K748" s="357" t="str">
        <f>IF(ISBLANK(INDEX('Policy Characteristics'!E:E,MATCH($C748,'Policy Characteristics'!$C:$C,0))),"",INDEX('Policy Characteristics'!E:E,MATCH($C748,'Policy Characteristics'!$C:$C,0)))</f>
        <v>indst efficiency standards</v>
      </c>
      <c r="L748" s="379">
        <f>IF(ISBLANK(INDEX('Policy Characteristics'!F:F,MATCH($C748,'Policy Characteristics'!$C:$C,0))),"",INDEX('Policy Characteristics'!F:F,MATCH($C748,'Policy Characteristics'!$C:$C,0)))</f>
        <v>0</v>
      </c>
      <c r="M748" s="379">
        <f>IF(ISBLANK(INDEX('Policy Characteristics'!G:G,MATCH($C748,'Policy Characteristics'!$C:$C,0))),"",INDEX('Policy Characteristics'!G:G,MATCH($C748,'Policy Characteristics'!$C:$C,0)))</f>
        <v>0.25</v>
      </c>
      <c r="N748" s="379">
        <f>IF(ISBLANK(INDEX('Policy Characteristics'!H:H,MATCH($C748,'Policy Characteristics'!$C:$C,0))),"",INDEX('Policy Characteristics'!H:H,MATCH($C748,'Policy Characteristics'!$C:$C,0)))</f>
        <v>0.01</v>
      </c>
      <c r="O748" s="357" t="str">
        <f>IF(ISBLANK(INDEX('Policy Characteristics'!I:I,MATCH($C748,'Policy Characteristics'!$C:$C,0))),"",INDEX('Policy Characteristics'!I:I,MATCH($C748,'Policy Characteristics'!$C:$C,0)))</f>
        <v>% reduction in energy use</v>
      </c>
      <c r="P748" s="357" t="str">
        <f>IF(ISBLANK(INDEX('Policy Characteristics'!J:J,MATCH($C748,'Policy Characteristics'!$C:$C,0))),"",INDEX('Policy Characteristics'!J:J,MATCH($C748,'Policy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8" s="357" t="str">
        <f>IF(ISBLANK(INDEX('Policy Characteristics'!K:K,MATCH($C748,'Policy Characteristics'!$C:$C,0))),"",INDEX('Policy Characteristics'!K:K,MATCH($C748,'Policy Characteristics'!$C:$C,0)))</f>
        <v>industry-ag-main.html#eff-stds</v>
      </c>
      <c r="R748" s="357" t="str">
        <f>IF(ISBLANK(INDEX('Policy Characteristics'!L:L,MATCH($C748,'Policy Characteristics'!$C:$C,0))),"",INDEX('Policy Characteristics'!L:L,MATCH($C748,'Policy Characteristics'!$C:$C,0)))</f>
        <v>industry-energy-efficiency-standards.html</v>
      </c>
    </row>
    <row r="749" spans="1:18" s="5" customFormat="1" x14ac:dyDescent="0.35">
      <c r="A749" s="357" t="str">
        <f>IF(ISBLANK(INDEX('Policy Characteristics'!A:A,MATCH($C749,'Policy Characteristics'!$C:$C,0))),"",INDEX('Policy Characteristics'!A:A,MATCH($C749,'Policy Characteristics'!$C:$C,0)))</f>
        <v>Industry</v>
      </c>
      <c r="B749" s="357" t="str">
        <f>IF(ISBLANK(INDEX('Policy Characteristics'!B:B,MATCH($C749,'Policy Characteristics'!$C:$C,0))),"",INDEX('Policy Characteristics'!B:B,MATCH($C749,'Policy Characteristics'!$C:$C,0)))</f>
        <v>Industry Energy Efficiency Standards</v>
      </c>
      <c r="C749" s="361" t="str">
        <f t="shared" ref="C749:C812" si="38">C$748</f>
        <v>Percentage Improvement in Eqpt Efficiency Standards above BAU</v>
      </c>
      <c r="D749" s="53" t="s">
        <v>3192</v>
      </c>
      <c r="E749" s="53" t="s">
        <v>2449</v>
      </c>
      <c r="F749" s="194" t="s">
        <v>3217</v>
      </c>
      <c r="G749" s="53" t="s">
        <v>2457</v>
      </c>
      <c r="H749" s="54">
        <v>959</v>
      </c>
      <c r="I749" s="53" t="s">
        <v>45</v>
      </c>
      <c r="J749" s="359" t="str">
        <f>IF(ISBLANK(INDEX('Policy Characteristics'!D:D,MATCH($C749,'Policy Characteristics'!$C:$C,0))),"",INDEX('Policy Characteristics'!D:D,MATCH($C749,'Policy Characteristics'!$C:$C,0)))</f>
        <v>Industry Energy Efficiency Standards</v>
      </c>
      <c r="K749" s="357" t="str">
        <f>IF(ISBLANK(INDEX('Policy Characteristics'!E:E,MATCH($C749,'Policy Characteristics'!$C:$C,0))),"",INDEX('Policy Characteristics'!E:E,MATCH($C749,'Policy Characteristics'!$C:$C,0)))</f>
        <v>indst efficiency standards</v>
      </c>
      <c r="L749" s="379">
        <f>IF(ISBLANK(INDEX('Policy Characteristics'!F:F,MATCH($C749,'Policy Characteristics'!$C:$C,0))),"",INDEX('Policy Characteristics'!F:F,MATCH($C749,'Policy Characteristics'!$C:$C,0)))</f>
        <v>0</v>
      </c>
      <c r="M749" s="379">
        <f>IF(ISBLANK(INDEX('Policy Characteristics'!G:G,MATCH($C749,'Policy Characteristics'!$C:$C,0))),"",INDEX('Policy Characteristics'!G:G,MATCH($C749,'Policy Characteristics'!$C:$C,0)))</f>
        <v>0.25</v>
      </c>
      <c r="N749" s="379">
        <f>IF(ISBLANK(INDEX('Policy Characteristics'!H:H,MATCH($C749,'Policy Characteristics'!$C:$C,0))),"",INDEX('Policy Characteristics'!H:H,MATCH($C749,'Policy Characteristics'!$C:$C,0)))</f>
        <v>0.01</v>
      </c>
      <c r="O749" s="357" t="str">
        <f>IF(ISBLANK(INDEX('Policy Characteristics'!I:I,MATCH($C749,'Policy Characteristics'!$C:$C,0))),"",INDEX('Policy Characteristics'!I:I,MATCH($C749,'Policy Characteristics'!$C:$C,0)))</f>
        <v>% reduction in energy use</v>
      </c>
      <c r="P749" s="357" t="str">
        <f>IF(ISBLANK(INDEX('Policy Characteristics'!J:J,MATCH($C749,'Policy Characteristics'!$C:$C,0))),"",INDEX('Policy Characteristics'!J:J,MATCH($C749,'Policy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9" s="357" t="str">
        <f>IF(ISBLANK(INDEX('Policy Characteristics'!K:K,MATCH($C749,'Policy Characteristics'!$C:$C,0))),"",INDEX('Policy Characteristics'!K:K,MATCH($C749,'Policy Characteristics'!$C:$C,0)))</f>
        <v>industry-ag-main.html#eff-stds</v>
      </c>
      <c r="R749" s="357" t="str">
        <f>IF(ISBLANK(INDEX('Policy Characteristics'!L:L,MATCH($C749,'Policy Characteristics'!$C:$C,0))),"",INDEX('Policy Characteristics'!L:L,MATCH($C749,'Policy Characteristics'!$C:$C,0)))</f>
        <v>industry-energy-efficiency-standards.html</v>
      </c>
    </row>
    <row r="750" spans="1:18" s="5" customFormat="1" x14ac:dyDescent="0.35">
      <c r="A750" s="357" t="str">
        <f>IF(ISBLANK(INDEX('Policy Characteristics'!A:A,MATCH($C750,'Policy Characteristics'!$C:$C,0))),"",INDEX('Policy Characteristics'!A:A,MATCH($C750,'Policy Characteristics'!$C:$C,0)))</f>
        <v>Industry</v>
      </c>
      <c r="B750" s="357" t="str">
        <f>IF(ISBLANK(INDEX('Policy Characteristics'!B:B,MATCH($C750,'Policy Characteristics'!$C:$C,0))),"",INDEX('Policy Characteristics'!B:B,MATCH($C750,'Policy Characteristics'!$C:$C,0)))</f>
        <v>Industry Energy Efficiency Standards</v>
      </c>
      <c r="C750" s="361" t="str">
        <f t="shared" si="38"/>
        <v>Percentage Improvement in Eqpt Efficiency Standards above BAU</v>
      </c>
      <c r="D750" s="53" t="s">
        <v>3192</v>
      </c>
      <c r="E750" s="53" t="s">
        <v>2450</v>
      </c>
      <c r="F750" s="194" t="s">
        <v>3217</v>
      </c>
      <c r="G750" s="53" t="s">
        <v>2458</v>
      </c>
      <c r="H750" s="54">
        <v>960</v>
      </c>
      <c r="I750" s="53" t="s">
        <v>44</v>
      </c>
      <c r="J750" s="359" t="str">
        <f>IF(ISBLANK(INDEX('Policy Characteristics'!D:D,MATCH($C750,'Policy Characteristics'!$C:$C,0))),"",INDEX('Policy Characteristics'!D:D,MATCH($C750,'Policy Characteristics'!$C:$C,0)))</f>
        <v>Industry Energy Efficiency Standards</v>
      </c>
      <c r="K750" s="357" t="str">
        <f>IF(ISBLANK(INDEX('Policy Characteristics'!E:E,MATCH($C750,'Policy Characteristics'!$C:$C,0))),"",INDEX('Policy Characteristics'!E:E,MATCH($C750,'Policy Characteristics'!$C:$C,0)))</f>
        <v>indst efficiency standards</v>
      </c>
      <c r="L750" s="379">
        <f>IF(ISBLANK(INDEX('Policy Characteristics'!F:F,MATCH($C750,'Policy Characteristics'!$C:$C,0))),"",INDEX('Policy Characteristics'!F:F,MATCH($C750,'Policy Characteristics'!$C:$C,0)))</f>
        <v>0</v>
      </c>
      <c r="M750" s="379">
        <f>IF(ISBLANK(INDEX('Policy Characteristics'!G:G,MATCH($C750,'Policy Characteristics'!$C:$C,0))),"",INDEX('Policy Characteristics'!G:G,MATCH($C750,'Policy Characteristics'!$C:$C,0)))</f>
        <v>0.25</v>
      </c>
      <c r="N750" s="379">
        <f>IF(ISBLANK(INDEX('Policy Characteristics'!H:H,MATCH($C750,'Policy Characteristics'!$C:$C,0))),"",INDEX('Policy Characteristics'!H:H,MATCH($C750,'Policy Characteristics'!$C:$C,0)))</f>
        <v>0.01</v>
      </c>
      <c r="O750" s="357" t="str">
        <f>IF(ISBLANK(INDEX('Policy Characteristics'!I:I,MATCH($C750,'Policy Characteristics'!$C:$C,0))),"",INDEX('Policy Characteristics'!I:I,MATCH($C750,'Policy Characteristics'!$C:$C,0)))</f>
        <v>% reduction in energy use</v>
      </c>
      <c r="P750" s="357" t="str">
        <f>IF(ISBLANK(INDEX('Policy Characteristics'!J:J,MATCH($C750,'Policy Characteristics'!$C:$C,0))),"",INDEX('Policy Characteristics'!J:J,MATCH($C750,'Policy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0" s="357" t="str">
        <f>IF(ISBLANK(INDEX('Policy Characteristics'!K:K,MATCH($C750,'Policy Characteristics'!$C:$C,0))),"",INDEX('Policy Characteristics'!K:K,MATCH($C750,'Policy Characteristics'!$C:$C,0)))</f>
        <v>industry-ag-main.html#eff-stds</v>
      </c>
      <c r="R750" s="357" t="str">
        <f>IF(ISBLANK(INDEX('Policy Characteristics'!L:L,MATCH($C750,'Policy Characteristics'!$C:$C,0))),"",INDEX('Policy Characteristics'!L:L,MATCH($C750,'Policy Characteristics'!$C:$C,0)))</f>
        <v>industry-energy-efficiency-standards.html</v>
      </c>
    </row>
    <row r="751" spans="1:18" s="5" customFormat="1" x14ac:dyDescent="0.35">
      <c r="A751" s="357" t="str">
        <f>IF(ISBLANK(INDEX('Policy Characteristics'!A:A,MATCH($C751,'Policy Characteristics'!$C:$C,0))),"",INDEX('Policy Characteristics'!A:A,MATCH($C751,'Policy Characteristics'!$C:$C,0)))</f>
        <v>Industry</v>
      </c>
      <c r="B751" s="357" t="str">
        <f>IF(ISBLANK(INDEX('Policy Characteristics'!B:B,MATCH($C751,'Policy Characteristics'!$C:$C,0))),"",INDEX('Policy Characteristics'!B:B,MATCH($C751,'Policy Characteristics'!$C:$C,0)))</f>
        <v>Industry Energy Efficiency Standards</v>
      </c>
      <c r="C751" s="361" t="str">
        <f t="shared" si="38"/>
        <v>Percentage Improvement in Eqpt Efficiency Standards above BAU</v>
      </c>
      <c r="D751" s="53" t="s">
        <v>3192</v>
      </c>
      <c r="E751" s="53" t="s">
        <v>2451</v>
      </c>
      <c r="F751" s="194" t="s">
        <v>3217</v>
      </c>
      <c r="G751" s="53" t="s">
        <v>2455</v>
      </c>
      <c r="H751" s="54">
        <v>961</v>
      </c>
      <c r="I751" s="53" t="s">
        <v>45</v>
      </c>
      <c r="J751" s="359" t="str">
        <f>IF(ISBLANK(INDEX('Policy Characteristics'!D:D,MATCH($C751,'Policy Characteristics'!$C:$C,0))),"",INDEX('Policy Characteristics'!D:D,MATCH($C751,'Policy Characteristics'!$C:$C,0)))</f>
        <v>Industry Energy Efficiency Standards</v>
      </c>
      <c r="K751" s="357" t="str">
        <f>IF(ISBLANK(INDEX('Policy Characteristics'!E:E,MATCH($C751,'Policy Characteristics'!$C:$C,0))),"",INDEX('Policy Characteristics'!E:E,MATCH($C751,'Policy Characteristics'!$C:$C,0)))</f>
        <v>indst efficiency standards</v>
      </c>
      <c r="L751" s="379">
        <f>IF(ISBLANK(INDEX('Policy Characteristics'!F:F,MATCH($C751,'Policy Characteristics'!$C:$C,0))),"",INDEX('Policy Characteristics'!F:F,MATCH($C751,'Policy Characteristics'!$C:$C,0)))</f>
        <v>0</v>
      </c>
      <c r="M751" s="379">
        <f>IF(ISBLANK(INDEX('Policy Characteristics'!G:G,MATCH($C751,'Policy Characteristics'!$C:$C,0))),"",INDEX('Policy Characteristics'!G:G,MATCH($C751,'Policy Characteristics'!$C:$C,0)))</f>
        <v>0.25</v>
      </c>
      <c r="N751" s="379">
        <f>IF(ISBLANK(INDEX('Policy Characteristics'!H:H,MATCH($C751,'Policy Characteristics'!$C:$C,0))),"",INDEX('Policy Characteristics'!H:H,MATCH($C751,'Policy Characteristics'!$C:$C,0)))</f>
        <v>0.01</v>
      </c>
      <c r="O751" s="357" t="str">
        <f>IF(ISBLANK(INDEX('Policy Characteristics'!I:I,MATCH($C751,'Policy Characteristics'!$C:$C,0))),"",INDEX('Policy Characteristics'!I:I,MATCH($C751,'Policy Characteristics'!$C:$C,0)))</f>
        <v>% reduction in energy use</v>
      </c>
      <c r="P751" s="357" t="str">
        <f>IF(ISBLANK(INDEX('Policy Characteristics'!J:J,MATCH($C751,'Policy Characteristics'!$C:$C,0))),"",INDEX('Policy Characteristics'!J:J,MATCH($C751,'Policy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1" s="357" t="str">
        <f>IF(ISBLANK(INDEX('Policy Characteristics'!K:K,MATCH($C751,'Policy Characteristics'!$C:$C,0))),"",INDEX('Policy Characteristics'!K:K,MATCH($C751,'Policy Characteristics'!$C:$C,0)))</f>
        <v>industry-ag-main.html#eff-stds</v>
      </c>
      <c r="R751" s="357" t="str">
        <f>IF(ISBLANK(INDEX('Policy Characteristics'!L:L,MATCH($C751,'Policy Characteristics'!$C:$C,0))),"",INDEX('Policy Characteristics'!L:L,MATCH($C751,'Policy Characteristics'!$C:$C,0)))</f>
        <v>industry-energy-efficiency-standards.html</v>
      </c>
    </row>
    <row r="752" spans="1:18" s="5" customFormat="1" x14ac:dyDescent="0.35">
      <c r="A752" s="357" t="str">
        <f>IF(ISBLANK(INDEX('Policy Characteristics'!A:A,MATCH($C752,'Policy Characteristics'!$C:$C,0))),"",INDEX('Policy Characteristics'!A:A,MATCH($C752,'Policy Characteristics'!$C:$C,0)))</f>
        <v>Industry</v>
      </c>
      <c r="B752" s="357" t="str">
        <f>IF(ISBLANK(INDEX('Policy Characteristics'!B:B,MATCH($C752,'Policy Characteristics'!$C:$C,0))),"",INDEX('Policy Characteristics'!B:B,MATCH($C752,'Policy Characteristics'!$C:$C,0)))</f>
        <v>Industry Energy Efficiency Standards</v>
      </c>
      <c r="C752" s="361" t="str">
        <f t="shared" si="38"/>
        <v>Percentage Improvement in Eqpt Efficiency Standards above BAU</v>
      </c>
      <c r="D752" s="53" t="s">
        <v>3192</v>
      </c>
      <c r="E752" s="53" t="s">
        <v>2452</v>
      </c>
      <c r="F752" s="194" t="s">
        <v>3217</v>
      </c>
      <c r="G752" s="53" t="s">
        <v>2456</v>
      </c>
      <c r="H752" s="54">
        <v>962</v>
      </c>
      <c r="I752" s="53" t="s">
        <v>44</v>
      </c>
      <c r="J752" s="359" t="str">
        <f>IF(ISBLANK(INDEX('Policy Characteristics'!D:D,MATCH($C752,'Policy Characteristics'!$C:$C,0))),"",INDEX('Policy Characteristics'!D:D,MATCH($C752,'Policy Characteristics'!$C:$C,0)))</f>
        <v>Industry Energy Efficiency Standards</v>
      </c>
      <c r="K752" s="357" t="str">
        <f>IF(ISBLANK(INDEX('Policy Characteristics'!E:E,MATCH($C752,'Policy Characteristics'!$C:$C,0))),"",INDEX('Policy Characteristics'!E:E,MATCH($C752,'Policy Characteristics'!$C:$C,0)))</f>
        <v>indst efficiency standards</v>
      </c>
      <c r="L752" s="379">
        <f>IF(ISBLANK(INDEX('Policy Characteristics'!F:F,MATCH($C752,'Policy Characteristics'!$C:$C,0))),"",INDEX('Policy Characteristics'!F:F,MATCH($C752,'Policy Characteristics'!$C:$C,0)))</f>
        <v>0</v>
      </c>
      <c r="M752" s="379">
        <f>IF(ISBLANK(INDEX('Policy Characteristics'!G:G,MATCH($C752,'Policy Characteristics'!$C:$C,0))),"",INDEX('Policy Characteristics'!G:G,MATCH($C752,'Policy Characteristics'!$C:$C,0)))</f>
        <v>0.25</v>
      </c>
      <c r="N752" s="379">
        <f>IF(ISBLANK(INDEX('Policy Characteristics'!H:H,MATCH($C752,'Policy Characteristics'!$C:$C,0))),"",INDEX('Policy Characteristics'!H:H,MATCH($C752,'Policy Characteristics'!$C:$C,0)))</f>
        <v>0.01</v>
      </c>
      <c r="O752" s="357" t="str">
        <f>IF(ISBLANK(INDEX('Policy Characteristics'!I:I,MATCH($C752,'Policy Characteristics'!$C:$C,0))),"",INDEX('Policy Characteristics'!I:I,MATCH($C752,'Policy Characteristics'!$C:$C,0)))</f>
        <v>% reduction in energy use</v>
      </c>
      <c r="P752" s="357" t="str">
        <f>IF(ISBLANK(INDEX('Policy Characteristics'!J:J,MATCH($C752,'Policy Characteristics'!$C:$C,0))),"",INDEX('Policy Characteristics'!J:J,MATCH($C752,'Policy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2" s="357" t="str">
        <f>IF(ISBLANK(INDEX('Policy Characteristics'!K:K,MATCH($C752,'Policy Characteristics'!$C:$C,0))),"",INDEX('Policy Characteristics'!K:K,MATCH($C752,'Policy Characteristics'!$C:$C,0)))</f>
        <v>industry-ag-main.html#eff-stds</v>
      </c>
      <c r="R752" s="357" t="str">
        <f>IF(ISBLANK(INDEX('Policy Characteristics'!L:L,MATCH($C752,'Policy Characteristics'!$C:$C,0))),"",INDEX('Policy Characteristics'!L:L,MATCH($C752,'Policy Characteristics'!$C:$C,0)))</f>
        <v>industry-energy-efficiency-standards.html</v>
      </c>
    </row>
    <row r="753" spans="1:18" s="5" customFormat="1" x14ac:dyDescent="0.35">
      <c r="A753" s="357" t="str">
        <f>IF(ISBLANK(INDEX('Policy Characteristics'!A:A,MATCH($C753,'Policy Characteristics'!$C:$C,0))),"",INDEX('Policy Characteristics'!A:A,MATCH($C753,'Policy Characteristics'!$C:$C,0)))</f>
        <v>Industry</v>
      </c>
      <c r="B753" s="357" t="str">
        <f>IF(ISBLANK(INDEX('Policy Characteristics'!B:B,MATCH($C753,'Policy Characteristics'!$C:$C,0))),"",INDEX('Policy Characteristics'!B:B,MATCH($C753,'Policy Characteristics'!$C:$C,0)))</f>
        <v>Industry Energy Efficiency Standards</v>
      </c>
      <c r="C753" s="361" t="str">
        <f t="shared" si="38"/>
        <v>Percentage Improvement in Eqpt Efficiency Standards above BAU</v>
      </c>
      <c r="D753" s="53" t="s">
        <v>3192</v>
      </c>
      <c r="E753" s="53" t="s">
        <v>2453</v>
      </c>
      <c r="F753" s="194" t="s">
        <v>3217</v>
      </c>
      <c r="G753" s="53" t="s">
        <v>2459</v>
      </c>
      <c r="H753" s="54">
        <v>963</v>
      </c>
      <c r="I753" s="53" t="s">
        <v>45</v>
      </c>
      <c r="J753" s="359" t="str">
        <f>IF(ISBLANK(INDEX('Policy Characteristics'!D:D,MATCH($C753,'Policy Characteristics'!$C:$C,0))),"",INDEX('Policy Characteristics'!D:D,MATCH($C753,'Policy Characteristics'!$C:$C,0)))</f>
        <v>Industry Energy Efficiency Standards</v>
      </c>
      <c r="K753" s="357" t="str">
        <f>IF(ISBLANK(INDEX('Policy Characteristics'!E:E,MATCH($C753,'Policy Characteristics'!$C:$C,0))),"",INDEX('Policy Characteristics'!E:E,MATCH($C753,'Policy Characteristics'!$C:$C,0)))</f>
        <v>indst efficiency standards</v>
      </c>
      <c r="L753" s="379">
        <f>IF(ISBLANK(INDEX('Policy Characteristics'!F:F,MATCH($C753,'Policy Characteristics'!$C:$C,0))),"",INDEX('Policy Characteristics'!F:F,MATCH($C753,'Policy Characteristics'!$C:$C,0)))</f>
        <v>0</v>
      </c>
      <c r="M753" s="379">
        <f>IF(ISBLANK(INDEX('Policy Characteristics'!G:G,MATCH($C753,'Policy Characteristics'!$C:$C,0))),"",INDEX('Policy Characteristics'!G:G,MATCH($C753,'Policy Characteristics'!$C:$C,0)))</f>
        <v>0.25</v>
      </c>
      <c r="N753" s="379">
        <f>IF(ISBLANK(INDEX('Policy Characteristics'!H:H,MATCH($C753,'Policy Characteristics'!$C:$C,0))),"",INDEX('Policy Characteristics'!H:H,MATCH($C753,'Policy Characteristics'!$C:$C,0)))</f>
        <v>0.01</v>
      </c>
      <c r="O753" s="357" t="str">
        <f>IF(ISBLANK(INDEX('Policy Characteristics'!I:I,MATCH($C753,'Policy Characteristics'!$C:$C,0))),"",INDEX('Policy Characteristics'!I:I,MATCH($C753,'Policy Characteristics'!$C:$C,0)))</f>
        <v>% reduction in energy use</v>
      </c>
      <c r="P753" s="357" t="str">
        <f>IF(ISBLANK(INDEX('Policy Characteristics'!J:J,MATCH($C753,'Policy Characteristics'!$C:$C,0))),"",INDEX('Policy Characteristics'!J:J,MATCH($C753,'Policy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3" s="357" t="str">
        <f>IF(ISBLANK(INDEX('Policy Characteristics'!K:K,MATCH($C753,'Policy Characteristics'!$C:$C,0))),"",INDEX('Policy Characteristics'!K:K,MATCH($C753,'Policy Characteristics'!$C:$C,0)))</f>
        <v>industry-ag-main.html#eff-stds</v>
      </c>
      <c r="R753" s="357" t="str">
        <f>IF(ISBLANK(INDEX('Policy Characteristics'!L:L,MATCH($C753,'Policy Characteristics'!$C:$C,0))),"",INDEX('Policy Characteristics'!L:L,MATCH($C753,'Policy Characteristics'!$C:$C,0)))</f>
        <v>industry-energy-efficiency-standards.html</v>
      </c>
    </row>
    <row r="754" spans="1:18" x14ac:dyDescent="0.35">
      <c r="A754" s="357" t="str">
        <f>IF(ISBLANK(INDEX('Policy Characteristics'!A:A,MATCH($C754,'Policy Characteristics'!$C:$C,0))),"",INDEX('Policy Characteristics'!A:A,MATCH($C754,'Policy Characteristics'!$C:$C,0)))</f>
        <v>Industry</v>
      </c>
      <c r="B754" s="357" t="str">
        <f>IF(ISBLANK(INDEX('Policy Characteristics'!B:B,MATCH($C754,'Policy Characteristics'!$C:$C,0))),"",INDEX('Policy Characteristics'!B:B,MATCH($C754,'Policy Characteristics'!$C:$C,0)))</f>
        <v>Industry Energy Efficiency Standards</v>
      </c>
      <c r="C754" s="361" t="str">
        <f t="shared" si="38"/>
        <v>Percentage Improvement in Eqpt Efficiency Standards above BAU</v>
      </c>
      <c r="D754" s="53" t="s">
        <v>3192</v>
      </c>
      <c r="E754" s="53" t="s">
        <v>2799</v>
      </c>
      <c r="F754" s="194" t="s">
        <v>3217</v>
      </c>
      <c r="G754" s="53" t="s">
        <v>2802</v>
      </c>
      <c r="H754" s="54">
        <v>964</v>
      </c>
      <c r="I754" s="53" t="s">
        <v>45</v>
      </c>
      <c r="J754" s="359" t="str">
        <f>IF(ISBLANK(INDEX('Policy Characteristics'!D:D,MATCH($C754,'Policy Characteristics'!$C:$C,0))),"",INDEX('Policy Characteristics'!D:D,MATCH($C754,'Policy Characteristics'!$C:$C,0)))</f>
        <v>Industry Energy Efficiency Standards</v>
      </c>
      <c r="K754" s="357" t="str">
        <f>IF(ISBLANK(INDEX('Policy Characteristics'!E:E,MATCH($C754,'Policy Characteristics'!$C:$C,0))),"",INDEX('Policy Characteristics'!E:E,MATCH($C754,'Policy Characteristics'!$C:$C,0)))</f>
        <v>indst efficiency standards</v>
      </c>
      <c r="L754" s="379">
        <f>IF(ISBLANK(INDEX('Policy Characteristics'!F:F,MATCH($C754,'Policy Characteristics'!$C:$C,0))),"",INDEX('Policy Characteristics'!F:F,MATCH($C754,'Policy Characteristics'!$C:$C,0)))</f>
        <v>0</v>
      </c>
      <c r="M754" s="379">
        <f>IF(ISBLANK(INDEX('Policy Characteristics'!G:G,MATCH($C754,'Policy Characteristics'!$C:$C,0))),"",INDEX('Policy Characteristics'!G:G,MATCH($C754,'Policy Characteristics'!$C:$C,0)))</f>
        <v>0.25</v>
      </c>
      <c r="N754" s="379">
        <f>IF(ISBLANK(INDEX('Policy Characteristics'!H:H,MATCH($C754,'Policy Characteristics'!$C:$C,0))),"",INDEX('Policy Characteristics'!H:H,MATCH($C754,'Policy Characteristics'!$C:$C,0)))</f>
        <v>0.01</v>
      </c>
      <c r="O754" s="357" t="str">
        <f>IF(ISBLANK(INDEX('Policy Characteristics'!I:I,MATCH($C754,'Policy Characteristics'!$C:$C,0))),"",INDEX('Policy Characteristics'!I:I,MATCH($C754,'Policy Characteristics'!$C:$C,0)))</f>
        <v>% reduction in energy use</v>
      </c>
      <c r="P754" s="357" t="str">
        <f>IF(ISBLANK(INDEX('Policy Characteristics'!J:J,MATCH($C754,'Policy Characteristics'!$C:$C,0))),"",INDEX('Policy Characteristics'!J:J,MATCH($C754,'Policy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4" s="357" t="str">
        <f>IF(ISBLANK(INDEX('Policy Characteristics'!K:K,MATCH($C754,'Policy Characteristics'!$C:$C,0))),"",INDEX('Policy Characteristics'!K:K,MATCH($C754,'Policy Characteristics'!$C:$C,0)))</f>
        <v>industry-ag-main.html#eff-stds</v>
      </c>
      <c r="R754" s="357" t="str">
        <f>IF(ISBLANK(INDEX('Policy Characteristics'!L:L,MATCH($C754,'Policy Characteristics'!$C:$C,0))),"",INDEX('Policy Characteristics'!L:L,MATCH($C754,'Policy Characteristics'!$C:$C,0)))</f>
        <v>industry-energy-efficiency-standards.html</v>
      </c>
    </row>
    <row r="755" spans="1:18" s="5" customFormat="1" x14ac:dyDescent="0.35">
      <c r="A755" s="357" t="str">
        <f>IF(ISBLANK(INDEX('Policy Characteristics'!A:A,MATCH($C755,'Policy Characteristics'!$C:$C,0))),"",INDEX('Policy Characteristics'!A:A,MATCH($C755,'Policy Characteristics'!$C:$C,0)))</f>
        <v>Industry</v>
      </c>
      <c r="B755" s="357" t="str">
        <f>IF(ISBLANK(INDEX('Policy Characteristics'!B:B,MATCH($C755,'Policy Characteristics'!$C:$C,0))),"",INDEX('Policy Characteristics'!B:B,MATCH($C755,'Policy Characteristics'!$C:$C,0)))</f>
        <v>Industry Energy Efficiency Standards</v>
      </c>
      <c r="C755" s="361" t="str">
        <f t="shared" si="38"/>
        <v>Percentage Improvement in Eqpt Efficiency Standards above BAU</v>
      </c>
      <c r="D755" s="53" t="s">
        <v>3192</v>
      </c>
      <c r="E755" s="53" t="s">
        <v>2800</v>
      </c>
      <c r="F755" s="194" t="s">
        <v>3217</v>
      </c>
      <c r="G755" s="53" t="s">
        <v>2804</v>
      </c>
      <c r="H755" s="54">
        <v>965</v>
      </c>
      <c r="I755" s="53" t="s">
        <v>44</v>
      </c>
      <c r="J755" s="359" t="str">
        <f>IF(ISBLANK(INDEX('Policy Characteristics'!D:D,MATCH($C755,'Policy Characteristics'!$C:$C,0))),"",INDEX('Policy Characteristics'!D:D,MATCH($C755,'Policy Characteristics'!$C:$C,0)))</f>
        <v>Industry Energy Efficiency Standards</v>
      </c>
      <c r="K755" s="357" t="str">
        <f>IF(ISBLANK(INDEX('Policy Characteristics'!E:E,MATCH($C755,'Policy Characteristics'!$C:$C,0))),"",INDEX('Policy Characteristics'!E:E,MATCH($C755,'Policy Characteristics'!$C:$C,0)))</f>
        <v>indst efficiency standards</v>
      </c>
      <c r="L755" s="379">
        <f>IF(ISBLANK(INDEX('Policy Characteristics'!F:F,MATCH($C755,'Policy Characteristics'!$C:$C,0))),"",INDEX('Policy Characteristics'!F:F,MATCH($C755,'Policy Characteristics'!$C:$C,0)))</f>
        <v>0</v>
      </c>
      <c r="M755" s="379">
        <f>IF(ISBLANK(INDEX('Policy Characteristics'!G:G,MATCH($C755,'Policy Characteristics'!$C:$C,0))),"",INDEX('Policy Characteristics'!G:G,MATCH($C755,'Policy Characteristics'!$C:$C,0)))</f>
        <v>0.25</v>
      </c>
      <c r="N755" s="379">
        <f>IF(ISBLANK(INDEX('Policy Characteristics'!H:H,MATCH($C755,'Policy Characteristics'!$C:$C,0))),"",INDEX('Policy Characteristics'!H:H,MATCH($C755,'Policy Characteristics'!$C:$C,0)))</f>
        <v>0.01</v>
      </c>
      <c r="O755" s="357" t="str">
        <f>IF(ISBLANK(INDEX('Policy Characteristics'!I:I,MATCH($C755,'Policy Characteristics'!$C:$C,0))),"",INDEX('Policy Characteristics'!I:I,MATCH($C755,'Policy Characteristics'!$C:$C,0)))</f>
        <v>% reduction in energy use</v>
      </c>
      <c r="P755" s="357" t="str">
        <f>IF(ISBLANK(INDEX('Policy Characteristics'!J:J,MATCH($C755,'Policy Characteristics'!$C:$C,0))),"",INDEX('Policy Characteristics'!J:J,MATCH($C755,'Policy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5" s="357" t="str">
        <f>IF(ISBLANK(INDEX('Policy Characteristics'!K:K,MATCH($C755,'Policy Characteristics'!$C:$C,0))),"",INDEX('Policy Characteristics'!K:K,MATCH($C755,'Policy Characteristics'!$C:$C,0)))</f>
        <v>industry-ag-main.html#eff-stds</v>
      </c>
      <c r="R755" s="357" t="str">
        <f>IF(ISBLANK(INDEX('Policy Characteristics'!L:L,MATCH($C755,'Policy Characteristics'!$C:$C,0))),"",INDEX('Policy Characteristics'!L:L,MATCH($C755,'Policy Characteristics'!$C:$C,0)))</f>
        <v>industry-energy-efficiency-standards.html</v>
      </c>
    </row>
    <row r="756" spans="1:18" s="5" customFormat="1" x14ac:dyDescent="0.35">
      <c r="A756" s="357" t="str">
        <f>IF(ISBLANK(INDEX('Policy Characteristics'!A:A,MATCH($C756,'Policy Characteristics'!$C:$C,0))),"",INDEX('Policy Characteristics'!A:A,MATCH($C756,'Policy Characteristics'!$C:$C,0)))</f>
        <v>Industry</v>
      </c>
      <c r="B756" s="357" t="str">
        <f>IF(ISBLANK(INDEX('Policy Characteristics'!B:B,MATCH($C756,'Policy Characteristics'!$C:$C,0))),"",INDEX('Policy Characteristics'!B:B,MATCH($C756,'Policy Characteristics'!$C:$C,0)))</f>
        <v>Industry Energy Efficiency Standards</v>
      </c>
      <c r="C756" s="361" t="str">
        <f t="shared" si="38"/>
        <v>Percentage Improvement in Eqpt Efficiency Standards above BAU</v>
      </c>
      <c r="D756" s="53" t="s">
        <v>3192</v>
      </c>
      <c r="E756" s="53" t="s">
        <v>2801</v>
      </c>
      <c r="F756" s="194" t="s">
        <v>3217</v>
      </c>
      <c r="G756" s="53" t="s">
        <v>2805</v>
      </c>
      <c r="H756" s="54">
        <v>966</v>
      </c>
      <c r="I756" s="53" t="s">
        <v>44</v>
      </c>
      <c r="J756" s="359" t="str">
        <f>IF(ISBLANK(INDEX('Policy Characteristics'!D:D,MATCH($C756,'Policy Characteristics'!$C:$C,0))),"",INDEX('Policy Characteristics'!D:D,MATCH($C756,'Policy Characteristics'!$C:$C,0)))</f>
        <v>Industry Energy Efficiency Standards</v>
      </c>
      <c r="K756" s="357" t="str">
        <f>IF(ISBLANK(INDEX('Policy Characteristics'!E:E,MATCH($C756,'Policy Characteristics'!$C:$C,0))),"",INDEX('Policy Characteristics'!E:E,MATCH($C756,'Policy Characteristics'!$C:$C,0)))</f>
        <v>indst efficiency standards</v>
      </c>
      <c r="L756" s="379">
        <f>IF(ISBLANK(INDEX('Policy Characteristics'!F:F,MATCH($C756,'Policy Characteristics'!$C:$C,0))),"",INDEX('Policy Characteristics'!F:F,MATCH($C756,'Policy Characteristics'!$C:$C,0)))</f>
        <v>0</v>
      </c>
      <c r="M756" s="379">
        <f>IF(ISBLANK(INDEX('Policy Characteristics'!G:G,MATCH($C756,'Policy Characteristics'!$C:$C,0))),"",INDEX('Policy Characteristics'!G:G,MATCH($C756,'Policy Characteristics'!$C:$C,0)))</f>
        <v>0.25</v>
      </c>
      <c r="N756" s="379">
        <f>IF(ISBLANK(INDEX('Policy Characteristics'!H:H,MATCH($C756,'Policy Characteristics'!$C:$C,0))),"",INDEX('Policy Characteristics'!H:H,MATCH($C756,'Policy Characteristics'!$C:$C,0)))</f>
        <v>0.01</v>
      </c>
      <c r="O756" s="357" t="str">
        <f>IF(ISBLANK(INDEX('Policy Characteristics'!I:I,MATCH($C756,'Policy Characteristics'!$C:$C,0))),"",INDEX('Policy Characteristics'!I:I,MATCH($C756,'Policy Characteristics'!$C:$C,0)))</f>
        <v>% reduction in energy use</v>
      </c>
      <c r="P756" s="357" t="str">
        <f>IF(ISBLANK(INDEX('Policy Characteristics'!J:J,MATCH($C756,'Policy Characteristics'!$C:$C,0))),"",INDEX('Policy Characteristics'!J:J,MATCH($C756,'Policy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6" s="357" t="str">
        <f>IF(ISBLANK(INDEX('Policy Characteristics'!K:K,MATCH($C756,'Policy Characteristics'!$C:$C,0))),"",INDEX('Policy Characteristics'!K:K,MATCH($C756,'Policy Characteristics'!$C:$C,0)))</f>
        <v>industry-ag-main.html#eff-stds</v>
      </c>
      <c r="R756" s="357" t="str">
        <f>IF(ISBLANK(INDEX('Policy Characteristics'!L:L,MATCH($C756,'Policy Characteristics'!$C:$C,0))),"",INDEX('Policy Characteristics'!L:L,MATCH($C756,'Policy Characteristics'!$C:$C,0)))</f>
        <v>industry-energy-efficiency-standards.html</v>
      </c>
    </row>
    <row r="757" spans="1:18" s="5" customFormat="1" x14ac:dyDescent="0.35">
      <c r="A757" s="357" t="str">
        <f>IF(ISBLANK(INDEX('Policy Characteristics'!A:A,MATCH($C757,'Policy Characteristics'!$C:$C,0))),"",INDEX('Policy Characteristics'!A:A,MATCH($C757,'Policy Characteristics'!$C:$C,0)))</f>
        <v>Industry</v>
      </c>
      <c r="B757" s="357" t="str">
        <f>IF(ISBLANK(INDEX('Policy Characteristics'!B:B,MATCH($C757,'Policy Characteristics'!$C:$C,0))),"",INDEX('Policy Characteristics'!B:B,MATCH($C757,'Policy Characteristics'!$C:$C,0)))</f>
        <v>Industry Energy Efficiency Standards</v>
      </c>
      <c r="C757" s="361" t="str">
        <f t="shared" si="38"/>
        <v>Percentage Improvement in Eqpt Efficiency Standards above BAU</v>
      </c>
      <c r="D757" s="53" t="s">
        <v>3192</v>
      </c>
      <c r="E757" s="53" t="s">
        <v>2798</v>
      </c>
      <c r="F757" s="194" t="s">
        <v>3217</v>
      </c>
      <c r="G757" s="53" t="s">
        <v>2803</v>
      </c>
      <c r="H757" s="54">
        <v>967</v>
      </c>
      <c r="I757" s="53" t="s">
        <v>45</v>
      </c>
      <c r="J757" s="359" t="str">
        <f>IF(ISBLANK(INDEX('Policy Characteristics'!D:D,MATCH($C757,'Policy Characteristics'!$C:$C,0))),"",INDEX('Policy Characteristics'!D:D,MATCH($C757,'Policy Characteristics'!$C:$C,0)))</f>
        <v>Industry Energy Efficiency Standards</v>
      </c>
      <c r="K757" s="357" t="str">
        <f>IF(ISBLANK(INDEX('Policy Characteristics'!E:E,MATCH($C757,'Policy Characteristics'!$C:$C,0))),"",INDEX('Policy Characteristics'!E:E,MATCH($C757,'Policy Characteristics'!$C:$C,0)))</f>
        <v>indst efficiency standards</v>
      </c>
      <c r="L757" s="379">
        <f>IF(ISBLANK(INDEX('Policy Characteristics'!F:F,MATCH($C757,'Policy Characteristics'!$C:$C,0))),"",INDEX('Policy Characteristics'!F:F,MATCH($C757,'Policy Characteristics'!$C:$C,0)))</f>
        <v>0</v>
      </c>
      <c r="M757" s="379">
        <f>IF(ISBLANK(INDEX('Policy Characteristics'!G:G,MATCH($C757,'Policy Characteristics'!$C:$C,0))),"",INDEX('Policy Characteristics'!G:G,MATCH($C757,'Policy Characteristics'!$C:$C,0)))</f>
        <v>0.25</v>
      </c>
      <c r="N757" s="379">
        <f>IF(ISBLANK(INDEX('Policy Characteristics'!H:H,MATCH($C757,'Policy Characteristics'!$C:$C,0))),"",INDEX('Policy Characteristics'!H:H,MATCH($C757,'Policy Characteristics'!$C:$C,0)))</f>
        <v>0.01</v>
      </c>
      <c r="O757" s="357" t="str">
        <f>IF(ISBLANK(INDEX('Policy Characteristics'!I:I,MATCH($C757,'Policy Characteristics'!$C:$C,0))),"",INDEX('Policy Characteristics'!I:I,MATCH($C757,'Policy Characteristics'!$C:$C,0)))</f>
        <v>% reduction in energy use</v>
      </c>
      <c r="P757" s="357" t="str">
        <f>IF(ISBLANK(INDEX('Policy Characteristics'!J:J,MATCH($C757,'Policy Characteristics'!$C:$C,0))),"",INDEX('Policy Characteristics'!J:J,MATCH($C757,'Policy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7" s="357" t="str">
        <f>IF(ISBLANK(INDEX('Policy Characteristics'!K:K,MATCH($C757,'Policy Characteristics'!$C:$C,0))),"",INDEX('Policy Characteristics'!K:K,MATCH($C757,'Policy Characteristics'!$C:$C,0)))</f>
        <v>industry-ag-main.html#eff-stds</v>
      </c>
      <c r="R757" s="357" t="str">
        <f>IF(ISBLANK(INDEX('Policy Characteristics'!L:L,MATCH($C757,'Policy Characteristics'!$C:$C,0))),"",INDEX('Policy Characteristics'!L:L,MATCH($C757,'Policy Characteristics'!$C:$C,0)))</f>
        <v>industry-energy-efficiency-standards.html</v>
      </c>
    </row>
    <row r="758" spans="1:18" s="5" customFormat="1" x14ac:dyDescent="0.35">
      <c r="A758" s="357" t="str">
        <f>IF(ISBLANK(INDEX('Policy Characteristics'!A:A,MATCH($C758,'Policy Characteristics'!$C:$C,0))),"",INDEX('Policy Characteristics'!A:A,MATCH($C758,'Policy Characteristics'!$C:$C,0)))</f>
        <v>Industry</v>
      </c>
      <c r="B758" s="357" t="str">
        <f>IF(ISBLANK(INDEX('Policy Characteristics'!B:B,MATCH($C758,'Policy Characteristics'!$C:$C,0))),"",INDEX('Policy Characteristics'!B:B,MATCH($C758,'Policy Characteristics'!$C:$C,0)))</f>
        <v>Industry Energy Efficiency Standards</v>
      </c>
      <c r="C758" s="361" t="str">
        <f t="shared" si="38"/>
        <v>Percentage Improvement in Eqpt Efficiency Standards above BAU</v>
      </c>
      <c r="D758" s="9" t="s">
        <v>3193</v>
      </c>
      <c r="E758" s="53" t="s">
        <v>2448</v>
      </c>
      <c r="F758" s="194" t="s">
        <v>2855</v>
      </c>
      <c r="G758" s="53" t="s">
        <v>2454</v>
      </c>
      <c r="H758" s="54">
        <v>968</v>
      </c>
      <c r="I758" s="53" t="s">
        <v>44</v>
      </c>
      <c r="J758" s="359" t="str">
        <f>IF(ISBLANK(INDEX('Policy Characteristics'!D:D,MATCH($C758,'Policy Characteristics'!$C:$C,0))),"",INDEX('Policy Characteristics'!D:D,MATCH($C758,'Policy Characteristics'!$C:$C,0)))</f>
        <v>Industry Energy Efficiency Standards</v>
      </c>
      <c r="K758" s="357" t="str">
        <f>IF(ISBLANK(INDEX('Policy Characteristics'!E:E,MATCH($C758,'Policy Characteristics'!$C:$C,0))),"",INDEX('Policy Characteristics'!E:E,MATCH($C758,'Policy Characteristics'!$C:$C,0)))</f>
        <v>indst efficiency standards</v>
      </c>
      <c r="L758" s="379">
        <f>IF(ISBLANK(INDEX('Policy Characteristics'!F:F,MATCH($C758,'Policy Characteristics'!$C:$C,0))),"",INDEX('Policy Characteristics'!F:F,MATCH($C758,'Policy Characteristics'!$C:$C,0)))</f>
        <v>0</v>
      </c>
      <c r="M758" s="379">
        <f>IF(ISBLANK(INDEX('Policy Characteristics'!G:G,MATCH($C758,'Policy Characteristics'!$C:$C,0))),"",INDEX('Policy Characteristics'!G:G,MATCH($C758,'Policy Characteristics'!$C:$C,0)))</f>
        <v>0.25</v>
      </c>
      <c r="N758" s="379">
        <f>IF(ISBLANK(INDEX('Policy Characteristics'!H:H,MATCH($C758,'Policy Characteristics'!$C:$C,0))),"",INDEX('Policy Characteristics'!H:H,MATCH($C758,'Policy Characteristics'!$C:$C,0)))</f>
        <v>0.01</v>
      </c>
      <c r="O758" s="357" t="str">
        <f>IF(ISBLANK(INDEX('Policy Characteristics'!I:I,MATCH($C758,'Policy Characteristics'!$C:$C,0))),"",INDEX('Policy Characteristics'!I:I,MATCH($C758,'Policy Characteristics'!$C:$C,0)))</f>
        <v>% reduction in energy use</v>
      </c>
      <c r="P758" s="357" t="str">
        <f>IF(ISBLANK(INDEX('Policy Characteristics'!J:J,MATCH($C758,'Policy Characteristics'!$C:$C,0))),"",INDEX('Policy Characteristics'!J:J,MATCH($C758,'Policy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8" s="357" t="str">
        <f>IF(ISBLANK(INDEX('Policy Characteristics'!K:K,MATCH($C758,'Policy Characteristics'!$C:$C,0))),"",INDEX('Policy Characteristics'!K:K,MATCH($C758,'Policy Characteristics'!$C:$C,0)))</f>
        <v>industry-ag-main.html#eff-stds</v>
      </c>
      <c r="R758" s="357" t="str">
        <f>IF(ISBLANK(INDEX('Policy Characteristics'!L:L,MATCH($C758,'Policy Characteristics'!$C:$C,0))),"",INDEX('Policy Characteristics'!L:L,MATCH($C758,'Policy Characteristics'!$C:$C,0)))</f>
        <v>industry-energy-efficiency-standards.html</v>
      </c>
    </row>
    <row r="759" spans="1:18" s="5" customFormat="1" x14ac:dyDescent="0.35">
      <c r="A759" s="357" t="str">
        <f>IF(ISBLANK(INDEX('Policy Characteristics'!A:A,MATCH($C759,'Policy Characteristics'!$C:$C,0))),"",INDEX('Policy Characteristics'!A:A,MATCH($C759,'Policy Characteristics'!$C:$C,0)))</f>
        <v>Industry</v>
      </c>
      <c r="B759" s="357" t="str">
        <f>IF(ISBLANK(INDEX('Policy Characteristics'!B:B,MATCH($C759,'Policy Characteristics'!$C:$C,0))),"",INDEX('Policy Characteristics'!B:B,MATCH($C759,'Policy Characteristics'!$C:$C,0)))</f>
        <v>Industry Energy Efficiency Standards</v>
      </c>
      <c r="C759" s="361" t="str">
        <f t="shared" si="38"/>
        <v>Percentage Improvement in Eqpt Efficiency Standards above BAU</v>
      </c>
      <c r="D759" s="9" t="s">
        <v>3193</v>
      </c>
      <c r="E759" s="53" t="s">
        <v>2449</v>
      </c>
      <c r="F759" s="194" t="s">
        <v>2855</v>
      </c>
      <c r="G759" s="53" t="s">
        <v>2457</v>
      </c>
      <c r="H759" s="54">
        <v>969</v>
      </c>
      <c r="I759" s="53" t="s">
        <v>44</v>
      </c>
      <c r="J759" s="359" t="str">
        <f>IF(ISBLANK(INDEX('Policy Characteristics'!D:D,MATCH($C759,'Policy Characteristics'!$C:$C,0))),"",INDEX('Policy Characteristics'!D:D,MATCH($C759,'Policy Characteristics'!$C:$C,0)))</f>
        <v>Industry Energy Efficiency Standards</v>
      </c>
      <c r="K759" s="357" t="str">
        <f>IF(ISBLANK(INDEX('Policy Characteristics'!E:E,MATCH($C759,'Policy Characteristics'!$C:$C,0))),"",INDEX('Policy Characteristics'!E:E,MATCH($C759,'Policy Characteristics'!$C:$C,0)))</f>
        <v>indst efficiency standards</v>
      </c>
      <c r="L759" s="379">
        <f>IF(ISBLANK(INDEX('Policy Characteristics'!F:F,MATCH($C759,'Policy Characteristics'!$C:$C,0))),"",INDEX('Policy Characteristics'!F:F,MATCH($C759,'Policy Characteristics'!$C:$C,0)))</f>
        <v>0</v>
      </c>
      <c r="M759" s="379">
        <f>IF(ISBLANK(INDEX('Policy Characteristics'!G:G,MATCH($C759,'Policy Characteristics'!$C:$C,0))),"",INDEX('Policy Characteristics'!G:G,MATCH($C759,'Policy Characteristics'!$C:$C,0)))</f>
        <v>0.25</v>
      </c>
      <c r="N759" s="379">
        <f>IF(ISBLANK(INDEX('Policy Characteristics'!H:H,MATCH($C759,'Policy Characteristics'!$C:$C,0))),"",INDEX('Policy Characteristics'!H:H,MATCH($C759,'Policy Characteristics'!$C:$C,0)))</f>
        <v>0.01</v>
      </c>
      <c r="O759" s="357" t="str">
        <f>IF(ISBLANK(INDEX('Policy Characteristics'!I:I,MATCH($C759,'Policy Characteristics'!$C:$C,0))),"",INDEX('Policy Characteristics'!I:I,MATCH($C759,'Policy Characteristics'!$C:$C,0)))</f>
        <v>% reduction in energy use</v>
      </c>
      <c r="P759" s="357" t="str">
        <f>IF(ISBLANK(INDEX('Policy Characteristics'!J:J,MATCH($C759,'Policy Characteristics'!$C:$C,0))),"",INDEX('Policy Characteristics'!J:J,MATCH($C759,'Policy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9" s="357" t="str">
        <f>IF(ISBLANK(INDEX('Policy Characteristics'!K:K,MATCH($C759,'Policy Characteristics'!$C:$C,0))),"",INDEX('Policy Characteristics'!K:K,MATCH($C759,'Policy Characteristics'!$C:$C,0)))</f>
        <v>industry-ag-main.html#eff-stds</v>
      </c>
      <c r="R759" s="357" t="str">
        <f>IF(ISBLANK(INDEX('Policy Characteristics'!L:L,MATCH($C759,'Policy Characteristics'!$C:$C,0))),"",INDEX('Policy Characteristics'!L:L,MATCH($C759,'Policy Characteristics'!$C:$C,0)))</f>
        <v>industry-energy-efficiency-standards.html</v>
      </c>
    </row>
    <row r="760" spans="1:18" s="5" customFormat="1" x14ac:dyDescent="0.35">
      <c r="A760" s="357" t="str">
        <f>IF(ISBLANK(INDEX('Policy Characteristics'!A:A,MATCH($C760,'Policy Characteristics'!$C:$C,0))),"",INDEX('Policy Characteristics'!A:A,MATCH($C760,'Policy Characteristics'!$C:$C,0)))</f>
        <v>Industry</v>
      </c>
      <c r="B760" s="357" t="str">
        <f>IF(ISBLANK(INDEX('Policy Characteristics'!B:B,MATCH($C760,'Policy Characteristics'!$C:$C,0))),"",INDEX('Policy Characteristics'!B:B,MATCH($C760,'Policy Characteristics'!$C:$C,0)))</f>
        <v>Industry Energy Efficiency Standards</v>
      </c>
      <c r="C760" s="361" t="str">
        <f t="shared" si="38"/>
        <v>Percentage Improvement in Eqpt Efficiency Standards above BAU</v>
      </c>
      <c r="D760" s="9" t="s">
        <v>3193</v>
      </c>
      <c r="E760" s="53" t="s">
        <v>2450</v>
      </c>
      <c r="F760" s="194" t="s">
        <v>2855</v>
      </c>
      <c r="G760" s="53" t="s">
        <v>2458</v>
      </c>
      <c r="H760" s="54">
        <v>970</v>
      </c>
      <c r="I760" s="53" t="s">
        <v>44</v>
      </c>
      <c r="J760" s="359" t="str">
        <f>IF(ISBLANK(INDEX('Policy Characteristics'!D:D,MATCH($C760,'Policy Characteristics'!$C:$C,0))),"",INDEX('Policy Characteristics'!D:D,MATCH($C760,'Policy Characteristics'!$C:$C,0)))</f>
        <v>Industry Energy Efficiency Standards</v>
      </c>
      <c r="K760" s="357" t="str">
        <f>IF(ISBLANK(INDEX('Policy Characteristics'!E:E,MATCH($C760,'Policy Characteristics'!$C:$C,0))),"",INDEX('Policy Characteristics'!E:E,MATCH($C760,'Policy Characteristics'!$C:$C,0)))</f>
        <v>indst efficiency standards</v>
      </c>
      <c r="L760" s="379">
        <f>IF(ISBLANK(INDEX('Policy Characteristics'!F:F,MATCH($C760,'Policy Characteristics'!$C:$C,0))),"",INDEX('Policy Characteristics'!F:F,MATCH($C760,'Policy Characteristics'!$C:$C,0)))</f>
        <v>0</v>
      </c>
      <c r="M760" s="379">
        <f>IF(ISBLANK(INDEX('Policy Characteristics'!G:G,MATCH($C760,'Policy Characteristics'!$C:$C,0))),"",INDEX('Policy Characteristics'!G:G,MATCH($C760,'Policy Characteristics'!$C:$C,0)))</f>
        <v>0.25</v>
      </c>
      <c r="N760" s="379">
        <f>IF(ISBLANK(INDEX('Policy Characteristics'!H:H,MATCH($C760,'Policy Characteristics'!$C:$C,0))),"",INDEX('Policy Characteristics'!H:H,MATCH($C760,'Policy Characteristics'!$C:$C,0)))</f>
        <v>0.01</v>
      </c>
      <c r="O760" s="357" t="str">
        <f>IF(ISBLANK(INDEX('Policy Characteristics'!I:I,MATCH($C760,'Policy Characteristics'!$C:$C,0))),"",INDEX('Policy Characteristics'!I:I,MATCH($C760,'Policy Characteristics'!$C:$C,0)))</f>
        <v>% reduction in energy use</v>
      </c>
      <c r="P760" s="357" t="str">
        <f>IF(ISBLANK(INDEX('Policy Characteristics'!J:J,MATCH($C760,'Policy Characteristics'!$C:$C,0))),"",INDEX('Policy Characteristics'!J:J,MATCH($C760,'Policy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0" s="357" t="str">
        <f>IF(ISBLANK(INDEX('Policy Characteristics'!K:K,MATCH($C760,'Policy Characteristics'!$C:$C,0))),"",INDEX('Policy Characteristics'!K:K,MATCH($C760,'Policy Characteristics'!$C:$C,0)))</f>
        <v>industry-ag-main.html#eff-stds</v>
      </c>
      <c r="R760" s="357" t="str">
        <f>IF(ISBLANK(INDEX('Policy Characteristics'!L:L,MATCH($C760,'Policy Characteristics'!$C:$C,0))),"",INDEX('Policy Characteristics'!L:L,MATCH($C760,'Policy Characteristics'!$C:$C,0)))</f>
        <v>industry-energy-efficiency-standards.html</v>
      </c>
    </row>
    <row r="761" spans="1:18" s="5" customFormat="1" x14ac:dyDescent="0.35">
      <c r="A761" s="357" t="str">
        <f>IF(ISBLANK(INDEX('Policy Characteristics'!A:A,MATCH($C761,'Policy Characteristics'!$C:$C,0))),"",INDEX('Policy Characteristics'!A:A,MATCH($C761,'Policy Characteristics'!$C:$C,0)))</f>
        <v>Industry</v>
      </c>
      <c r="B761" s="357" t="str">
        <f>IF(ISBLANK(INDEX('Policy Characteristics'!B:B,MATCH($C761,'Policy Characteristics'!$C:$C,0))),"",INDEX('Policy Characteristics'!B:B,MATCH($C761,'Policy Characteristics'!$C:$C,0)))</f>
        <v>Industry Energy Efficiency Standards</v>
      </c>
      <c r="C761" s="361" t="str">
        <f t="shared" si="38"/>
        <v>Percentage Improvement in Eqpt Efficiency Standards above BAU</v>
      </c>
      <c r="D761" s="9" t="s">
        <v>3193</v>
      </c>
      <c r="E761" s="53" t="s">
        <v>2451</v>
      </c>
      <c r="F761" s="194" t="s">
        <v>2855</v>
      </c>
      <c r="G761" s="53" t="s">
        <v>2455</v>
      </c>
      <c r="H761" s="54">
        <v>971</v>
      </c>
      <c r="I761" s="53" t="s">
        <v>45</v>
      </c>
      <c r="J761" s="359" t="str">
        <f>IF(ISBLANK(INDEX('Policy Characteristics'!D:D,MATCH($C761,'Policy Characteristics'!$C:$C,0))),"",INDEX('Policy Characteristics'!D:D,MATCH($C761,'Policy Characteristics'!$C:$C,0)))</f>
        <v>Industry Energy Efficiency Standards</v>
      </c>
      <c r="K761" s="357" t="str">
        <f>IF(ISBLANK(INDEX('Policy Characteristics'!E:E,MATCH($C761,'Policy Characteristics'!$C:$C,0))),"",INDEX('Policy Characteristics'!E:E,MATCH($C761,'Policy Characteristics'!$C:$C,0)))</f>
        <v>indst efficiency standards</v>
      </c>
      <c r="L761" s="379">
        <f>IF(ISBLANK(INDEX('Policy Characteristics'!F:F,MATCH($C761,'Policy Characteristics'!$C:$C,0))),"",INDEX('Policy Characteristics'!F:F,MATCH($C761,'Policy Characteristics'!$C:$C,0)))</f>
        <v>0</v>
      </c>
      <c r="M761" s="379">
        <f>IF(ISBLANK(INDEX('Policy Characteristics'!G:G,MATCH($C761,'Policy Characteristics'!$C:$C,0))),"",INDEX('Policy Characteristics'!G:G,MATCH($C761,'Policy Characteristics'!$C:$C,0)))</f>
        <v>0.25</v>
      </c>
      <c r="N761" s="379">
        <f>IF(ISBLANK(INDEX('Policy Characteristics'!H:H,MATCH($C761,'Policy Characteristics'!$C:$C,0))),"",INDEX('Policy Characteristics'!H:H,MATCH($C761,'Policy Characteristics'!$C:$C,0)))</f>
        <v>0.01</v>
      </c>
      <c r="O761" s="357" t="str">
        <f>IF(ISBLANK(INDEX('Policy Characteristics'!I:I,MATCH($C761,'Policy Characteristics'!$C:$C,0))),"",INDEX('Policy Characteristics'!I:I,MATCH($C761,'Policy Characteristics'!$C:$C,0)))</f>
        <v>% reduction in energy use</v>
      </c>
      <c r="P761" s="357" t="str">
        <f>IF(ISBLANK(INDEX('Policy Characteristics'!J:J,MATCH($C761,'Policy Characteristics'!$C:$C,0))),"",INDEX('Policy Characteristics'!J:J,MATCH($C761,'Policy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1" s="357" t="str">
        <f>IF(ISBLANK(INDEX('Policy Characteristics'!K:K,MATCH($C761,'Policy Characteristics'!$C:$C,0))),"",INDEX('Policy Characteristics'!K:K,MATCH($C761,'Policy Characteristics'!$C:$C,0)))</f>
        <v>industry-ag-main.html#eff-stds</v>
      </c>
      <c r="R761" s="357" t="str">
        <f>IF(ISBLANK(INDEX('Policy Characteristics'!L:L,MATCH($C761,'Policy Characteristics'!$C:$C,0))),"",INDEX('Policy Characteristics'!L:L,MATCH($C761,'Policy Characteristics'!$C:$C,0)))</f>
        <v>industry-energy-efficiency-standards.html</v>
      </c>
    </row>
    <row r="762" spans="1:18" s="5" customFormat="1" x14ac:dyDescent="0.35">
      <c r="A762" s="357" t="str">
        <f>IF(ISBLANK(INDEX('Policy Characteristics'!A:A,MATCH($C762,'Policy Characteristics'!$C:$C,0))),"",INDEX('Policy Characteristics'!A:A,MATCH($C762,'Policy Characteristics'!$C:$C,0)))</f>
        <v>Industry</v>
      </c>
      <c r="B762" s="357" t="str">
        <f>IF(ISBLANK(INDEX('Policy Characteristics'!B:B,MATCH($C762,'Policy Characteristics'!$C:$C,0))),"",INDEX('Policy Characteristics'!B:B,MATCH($C762,'Policy Characteristics'!$C:$C,0)))</f>
        <v>Industry Energy Efficiency Standards</v>
      </c>
      <c r="C762" s="361" t="str">
        <f t="shared" si="38"/>
        <v>Percentage Improvement in Eqpt Efficiency Standards above BAU</v>
      </c>
      <c r="D762" s="9" t="s">
        <v>3193</v>
      </c>
      <c r="E762" s="53" t="s">
        <v>2452</v>
      </c>
      <c r="F762" s="194" t="s">
        <v>2855</v>
      </c>
      <c r="G762" s="53" t="s">
        <v>2456</v>
      </c>
      <c r="H762" s="54">
        <v>972</v>
      </c>
      <c r="I762" s="53" t="s">
        <v>44</v>
      </c>
      <c r="J762" s="359" t="str">
        <f>IF(ISBLANK(INDEX('Policy Characteristics'!D:D,MATCH($C762,'Policy Characteristics'!$C:$C,0))),"",INDEX('Policy Characteristics'!D:D,MATCH($C762,'Policy Characteristics'!$C:$C,0)))</f>
        <v>Industry Energy Efficiency Standards</v>
      </c>
      <c r="K762" s="357" t="str">
        <f>IF(ISBLANK(INDEX('Policy Characteristics'!E:E,MATCH($C762,'Policy Characteristics'!$C:$C,0))),"",INDEX('Policy Characteristics'!E:E,MATCH($C762,'Policy Characteristics'!$C:$C,0)))</f>
        <v>indst efficiency standards</v>
      </c>
      <c r="L762" s="379">
        <f>IF(ISBLANK(INDEX('Policy Characteristics'!F:F,MATCH($C762,'Policy Characteristics'!$C:$C,0))),"",INDEX('Policy Characteristics'!F:F,MATCH($C762,'Policy Characteristics'!$C:$C,0)))</f>
        <v>0</v>
      </c>
      <c r="M762" s="379">
        <f>IF(ISBLANK(INDEX('Policy Characteristics'!G:G,MATCH($C762,'Policy Characteristics'!$C:$C,0))),"",INDEX('Policy Characteristics'!G:G,MATCH($C762,'Policy Characteristics'!$C:$C,0)))</f>
        <v>0.25</v>
      </c>
      <c r="N762" s="379">
        <f>IF(ISBLANK(INDEX('Policy Characteristics'!H:H,MATCH($C762,'Policy Characteristics'!$C:$C,0))),"",INDEX('Policy Characteristics'!H:H,MATCH($C762,'Policy Characteristics'!$C:$C,0)))</f>
        <v>0.01</v>
      </c>
      <c r="O762" s="357" t="str">
        <f>IF(ISBLANK(INDEX('Policy Characteristics'!I:I,MATCH($C762,'Policy Characteristics'!$C:$C,0))),"",INDEX('Policy Characteristics'!I:I,MATCH($C762,'Policy Characteristics'!$C:$C,0)))</f>
        <v>% reduction in energy use</v>
      </c>
      <c r="P762" s="357" t="str">
        <f>IF(ISBLANK(INDEX('Policy Characteristics'!J:J,MATCH($C762,'Policy Characteristics'!$C:$C,0))),"",INDEX('Policy Characteristics'!J:J,MATCH($C762,'Policy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2" s="357" t="str">
        <f>IF(ISBLANK(INDEX('Policy Characteristics'!K:K,MATCH($C762,'Policy Characteristics'!$C:$C,0))),"",INDEX('Policy Characteristics'!K:K,MATCH($C762,'Policy Characteristics'!$C:$C,0)))</f>
        <v>industry-ag-main.html#eff-stds</v>
      </c>
      <c r="R762" s="357" t="str">
        <f>IF(ISBLANK(INDEX('Policy Characteristics'!L:L,MATCH($C762,'Policy Characteristics'!$C:$C,0))),"",INDEX('Policy Characteristics'!L:L,MATCH($C762,'Policy Characteristics'!$C:$C,0)))</f>
        <v>industry-energy-efficiency-standards.html</v>
      </c>
    </row>
    <row r="763" spans="1:18" s="5" customFormat="1" x14ac:dyDescent="0.35">
      <c r="A763" s="357" t="str">
        <f>IF(ISBLANK(INDEX('Policy Characteristics'!A:A,MATCH($C763,'Policy Characteristics'!$C:$C,0))),"",INDEX('Policy Characteristics'!A:A,MATCH($C763,'Policy Characteristics'!$C:$C,0)))</f>
        <v>Industry</v>
      </c>
      <c r="B763" s="357" t="str">
        <f>IF(ISBLANK(INDEX('Policy Characteristics'!B:B,MATCH($C763,'Policy Characteristics'!$C:$C,0))),"",INDEX('Policy Characteristics'!B:B,MATCH($C763,'Policy Characteristics'!$C:$C,0)))</f>
        <v>Industry Energy Efficiency Standards</v>
      </c>
      <c r="C763" s="361" t="str">
        <f t="shared" si="38"/>
        <v>Percentage Improvement in Eqpt Efficiency Standards above BAU</v>
      </c>
      <c r="D763" s="9" t="s">
        <v>3193</v>
      </c>
      <c r="E763" s="53" t="s">
        <v>2453</v>
      </c>
      <c r="F763" s="194" t="s">
        <v>2855</v>
      </c>
      <c r="G763" s="53" t="s">
        <v>2459</v>
      </c>
      <c r="H763" s="54">
        <v>973</v>
      </c>
      <c r="I763" s="53" t="s">
        <v>45</v>
      </c>
      <c r="J763" s="359" t="str">
        <f>IF(ISBLANK(INDEX('Policy Characteristics'!D:D,MATCH($C763,'Policy Characteristics'!$C:$C,0))),"",INDEX('Policy Characteristics'!D:D,MATCH($C763,'Policy Characteristics'!$C:$C,0)))</f>
        <v>Industry Energy Efficiency Standards</v>
      </c>
      <c r="K763" s="357" t="str">
        <f>IF(ISBLANK(INDEX('Policy Characteristics'!E:E,MATCH($C763,'Policy Characteristics'!$C:$C,0))),"",INDEX('Policy Characteristics'!E:E,MATCH($C763,'Policy Characteristics'!$C:$C,0)))</f>
        <v>indst efficiency standards</v>
      </c>
      <c r="L763" s="379">
        <f>IF(ISBLANK(INDEX('Policy Characteristics'!F:F,MATCH($C763,'Policy Characteristics'!$C:$C,0))),"",INDEX('Policy Characteristics'!F:F,MATCH($C763,'Policy Characteristics'!$C:$C,0)))</f>
        <v>0</v>
      </c>
      <c r="M763" s="379">
        <f>IF(ISBLANK(INDEX('Policy Characteristics'!G:G,MATCH($C763,'Policy Characteristics'!$C:$C,0))),"",INDEX('Policy Characteristics'!G:G,MATCH($C763,'Policy Characteristics'!$C:$C,0)))</f>
        <v>0.25</v>
      </c>
      <c r="N763" s="379">
        <f>IF(ISBLANK(INDEX('Policy Characteristics'!H:H,MATCH($C763,'Policy Characteristics'!$C:$C,0))),"",INDEX('Policy Characteristics'!H:H,MATCH($C763,'Policy Characteristics'!$C:$C,0)))</f>
        <v>0.01</v>
      </c>
      <c r="O763" s="357" t="str">
        <f>IF(ISBLANK(INDEX('Policy Characteristics'!I:I,MATCH($C763,'Policy Characteristics'!$C:$C,0))),"",INDEX('Policy Characteristics'!I:I,MATCH($C763,'Policy Characteristics'!$C:$C,0)))</f>
        <v>% reduction in energy use</v>
      </c>
      <c r="P763" s="357" t="str">
        <f>IF(ISBLANK(INDEX('Policy Characteristics'!J:J,MATCH($C763,'Policy Characteristics'!$C:$C,0))),"",INDEX('Policy Characteristics'!J:J,MATCH($C763,'Policy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3" s="357" t="str">
        <f>IF(ISBLANK(INDEX('Policy Characteristics'!K:K,MATCH($C763,'Policy Characteristics'!$C:$C,0))),"",INDEX('Policy Characteristics'!K:K,MATCH($C763,'Policy Characteristics'!$C:$C,0)))</f>
        <v>industry-ag-main.html#eff-stds</v>
      </c>
      <c r="R763" s="357" t="str">
        <f>IF(ISBLANK(INDEX('Policy Characteristics'!L:L,MATCH($C763,'Policy Characteristics'!$C:$C,0))),"",INDEX('Policy Characteristics'!L:L,MATCH($C763,'Policy Characteristics'!$C:$C,0)))</f>
        <v>industry-energy-efficiency-standards.html</v>
      </c>
    </row>
    <row r="764" spans="1:18" s="5" customFormat="1" x14ac:dyDescent="0.35">
      <c r="A764" s="357" t="str">
        <f>IF(ISBLANK(INDEX('Policy Characteristics'!A:A,MATCH($C764,'Policy Characteristics'!$C:$C,0))),"",INDEX('Policy Characteristics'!A:A,MATCH($C764,'Policy Characteristics'!$C:$C,0)))</f>
        <v>Industry</v>
      </c>
      <c r="B764" s="357" t="str">
        <f>IF(ISBLANK(INDEX('Policy Characteristics'!B:B,MATCH($C764,'Policy Characteristics'!$C:$C,0))),"",INDEX('Policy Characteristics'!B:B,MATCH($C764,'Policy Characteristics'!$C:$C,0)))</f>
        <v>Industry Energy Efficiency Standards</v>
      </c>
      <c r="C764" s="361" t="str">
        <f t="shared" si="38"/>
        <v>Percentage Improvement in Eqpt Efficiency Standards above BAU</v>
      </c>
      <c r="D764" s="9" t="s">
        <v>3193</v>
      </c>
      <c r="E764" s="53" t="s">
        <v>2799</v>
      </c>
      <c r="F764" s="194" t="s">
        <v>2855</v>
      </c>
      <c r="G764" s="53" t="s">
        <v>2802</v>
      </c>
      <c r="H764" s="54">
        <v>974</v>
      </c>
      <c r="I764" s="53" t="s">
        <v>45</v>
      </c>
      <c r="J764" s="359" t="str">
        <f>IF(ISBLANK(INDEX('Policy Characteristics'!D:D,MATCH($C764,'Policy Characteristics'!$C:$C,0))),"",INDEX('Policy Characteristics'!D:D,MATCH($C764,'Policy Characteristics'!$C:$C,0)))</f>
        <v>Industry Energy Efficiency Standards</v>
      </c>
      <c r="K764" s="357" t="str">
        <f>IF(ISBLANK(INDEX('Policy Characteristics'!E:E,MATCH($C764,'Policy Characteristics'!$C:$C,0))),"",INDEX('Policy Characteristics'!E:E,MATCH($C764,'Policy Characteristics'!$C:$C,0)))</f>
        <v>indst efficiency standards</v>
      </c>
      <c r="L764" s="379">
        <f>IF(ISBLANK(INDEX('Policy Characteristics'!F:F,MATCH($C764,'Policy Characteristics'!$C:$C,0))),"",INDEX('Policy Characteristics'!F:F,MATCH($C764,'Policy Characteristics'!$C:$C,0)))</f>
        <v>0</v>
      </c>
      <c r="M764" s="379">
        <f>IF(ISBLANK(INDEX('Policy Characteristics'!G:G,MATCH($C764,'Policy Characteristics'!$C:$C,0))),"",INDEX('Policy Characteristics'!G:G,MATCH($C764,'Policy Characteristics'!$C:$C,0)))</f>
        <v>0.25</v>
      </c>
      <c r="N764" s="379">
        <f>IF(ISBLANK(INDEX('Policy Characteristics'!H:H,MATCH($C764,'Policy Characteristics'!$C:$C,0))),"",INDEX('Policy Characteristics'!H:H,MATCH($C764,'Policy Characteristics'!$C:$C,0)))</f>
        <v>0.01</v>
      </c>
      <c r="O764" s="357" t="str">
        <f>IF(ISBLANK(INDEX('Policy Characteristics'!I:I,MATCH($C764,'Policy Characteristics'!$C:$C,0))),"",INDEX('Policy Characteristics'!I:I,MATCH($C764,'Policy Characteristics'!$C:$C,0)))</f>
        <v>% reduction in energy use</v>
      </c>
      <c r="P764" s="357" t="str">
        <f>IF(ISBLANK(INDEX('Policy Characteristics'!J:J,MATCH($C764,'Policy Characteristics'!$C:$C,0))),"",INDEX('Policy Characteristics'!J:J,MATCH($C764,'Policy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4" s="357" t="str">
        <f>IF(ISBLANK(INDEX('Policy Characteristics'!K:K,MATCH($C764,'Policy Characteristics'!$C:$C,0))),"",INDEX('Policy Characteristics'!K:K,MATCH($C764,'Policy Characteristics'!$C:$C,0)))</f>
        <v>industry-ag-main.html#eff-stds</v>
      </c>
      <c r="R764" s="357" t="str">
        <f>IF(ISBLANK(INDEX('Policy Characteristics'!L:L,MATCH($C764,'Policy Characteristics'!$C:$C,0))),"",INDEX('Policy Characteristics'!L:L,MATCH($C764,'Policy Characteristics'!$C:$C,0)))</f>
        <v>industry-energy-efficiency-standards.html</v>
      </c>
    </row>
    <row r="765" spans="1:18" s="5" customFormat="1" x14ac:dyDescent="0.35">
      <c r="A765" s="357" t="str">
        <f>IF(ISBLANK(INDEX('Policy Characteristics'!A:A,MATCH($C765,'Policy Characteristics'!$C:$C,0))),"",INDEX('Policy Characteristics'!A:A,MATCH($C765,'Policy Characteristics'!$C:$C,0)))</f>
        <v>Industry</v>
      </c>
      <c r="B765" s="357" t="str">
        <f>IF(ISBLANK(INDEX('Policy Characteristics'!B:B,MATCH($C765,'Policy Characteristics'!$C:$C,0))),"",INDEX('Policy Characteristics'!B:B,MATCH($C765,'Policy Characteristics'!$C:$C,0)))</f>
        <v>Industry Energy Efficiency Standards</v>
      </c>
      <c r="C765" s="361" t="str">
        <f t="shared" si="38"/>
        <v>Percentage Improvement in Eqpt Efficiency Standards above BAU</v>
      </c>
      <c r="D765" s="9" t="s">
        <v>3193</v>
      </c>
      <c r="E765" s="53" t="s">
        <v>2800</v>
      </c>
      <c r="F765" s="194" t="s">
        <v>2855</v>
      </c>
      <c r="G765" s="53" t="s">
        <v>2804</v>
      </c>
      <c r="H765" s="54">
        <v>975</v>
      </c>
      <c r="I765" s="53" t="s">
        <v>44</v>
      </c>
      <c r="J765" s="359" t="str">
        <f>IF(ISBLANK(INDEX('Policy Characteristics'!D:D,MATCH($C765,'Policy Characteristics'!$C:$C,0))),"",INDEX('Policy Characteristics'!D:D,MATCH($C765,'Policy Characteristics'!$C:$C,0)))</f>
        <v>Industry Energy Efficiency Standards</v>
      </c>
      <c r="K765" s="357" t="str">
        <f>IF(ISBLANK(INDEX('Policy Characteristics'!E:E,MATCH($C765,'Policy Characteristics'!$C:$C,0))),"",INDEX('Policy Characteristics'!E:E,MATCH($C765,'Policy Characteristics'!$C:$C,0)))</f>
        <v>indst efficiency standards</v>
      </c>
      <c r="L765" s="379">
        <f>IF(ISBLANK(INDEX('Policy Characteristics'!F:F,MATCH($C765,'Policy Characteristics'!$C:$C,0))),"",INDEX('Policy Characteristics'!F:F,MATCH($C765,'Policy Characteristics'!$C:$C,0)))</f>
        <v>0</v>
      </c>
      <c r="M765" s="379">
        <f>IF(ISBLANK(INDEX('Policy Characteristics'!G:G,MATCH($C765,'Policy Characteristics'!$C:$C,0))),"",INDEX('Policy Characteristics'!G:G,MATCH($C765,'Policy Characteristics'!$C:$C,0)))</f>
        <v>0.25</v>
      </c>
      <c r="N765" s="379">
        <f>IF(ISBLANK(INDEX('Policy Characteristics'!H:H,MATCH($C765,'Policy Characteristics'!$C:$C,0))),"",INDEX('Policy Characteristics'!H:H,MATCH($C765,'Policy Characteristics'!$C:$C,0)))</f>
        <v>0.01</v>
      </c>
      <c r="O765" s="357" t="str">
        <f>IF(ISBLANK(INDEX('Policy Characteristics'!I:I,MATCH($C765,'Policy Characteristics'!$C:$C,0))),"",INDEX('Policy Characteristics'!I:I,MATCH($C765,'Policy Characteristics'!$C:$C,0)))</f>
        <v>% reduction in energy use</v>
      </c>
      <c r="P765" s="357" t="str">
        <f>IF(ISBLANK(INDEX('Policy Characteristics'!J:J,MATCH($C765,'Policy Characteristics'!$C:$C,0))),"",INDEX('Policy Characteristics'!J:J,MATCH($C765,'Policy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5" s="357" t="str">
        <f>IF(ISBLANK(INDEX('Policy Characteristics'!K:K,MATCH($C765,'Policy Characteristics'!$C:$C,0))),"",INDEX('Policy Characteristics'!K:K,MATCH($C765,'Policy Characteristics'!$C:$C,0)))</f>
        <v>industry-ag-main.html#eff-stds</v>
      </c>
      <c r="R765" s="357" t="str">
        <f>IF(ISBLANK(INDEX('Policy Characteristics'!L:L,MATCH($C765,'Policy Characteristics'!$C:$C,0))),"",INDEX('Policy Characteristics'!L:L,MATCH($C765,'Policy Characteristics'!$C:$C,0)))</f>
        <v>industry-energy-efficiency-standards.html</v>
      </c>
    </row>
    <row r="766" spans="1:18" s="5" customFormat="1" x14ac:dyDescent="0.35">
      <c r="A766" s="357" t="str">
        <f>IF(ISBLANK(INDEX('Policy Characteristics'!A:A,MATCH($C766,'Policy Characteristics'!$C:$C,0))),"",INDEX('Policy Characteristics'!A:A,MATCH($C766,'Policy Characteristics'!$C:$C,0)))</f>
        <v>Industry</v>
      </c>
      <c r="B766" s="357" t="str">
        <f>IF(ISBLANK(INDEX('Policy Characteristics'!B:B,MATCH($C766,'Policy Characteristics'!$C:$C,0))),"",INDEX('Policy Characteristics'!B:B,MATCH($C766,'Policy Characteristics'!$C:$C,0)))</f>
        <v>Industry Energy Efficiency Standards</v>
      </c>
      <c r="C766" s="361" t="str">
        <f t="shared" si="38"/>
        <v>Percentage Improvement in Eqpt Efficiency Standards above BAU</v>
      </c>
      <c r="D766" s="9" t="s">
        <v>3193</v>
      </c>
      <c r="E766" s="53" t="s">
        <v>2801</v>
      </c>
      <c r="F766" s="194" t="s">
        <v>2855</v>
      </c>
      <c r="G766" s="53" t="s">
        <v>2805</v>
      </c>
      <c r="H766" s="54">
        <v>976</v>
      </c>
      <c r="I766" s="53" t="s">
        <v>45</v>
      </c>
      <c r="J766" s="359" t="str">
        <f>IF(ISBLANK(INDEX('Policy Characteristics'!D:D,MATCH($C766,'Policy Characteristics'!$C:$C,0))),"",INDEX('Policy Characteristics'!D:D,MATCH($C766,'Policy Characteristics'!$C:$C,0)))</f>
        <v>Industry Energy Efficiency Standards</v>
      </c>
      <c r="K766" s="357" t="str">
        <f>IF(ISBLANK(INDEX('Policy Characteristics'!E:E,MATCH($C766,'Policy Characteristics'!$C:$C,0))),"",INDEX('Policy Characteristics'!E:E,MATCH($C766,'Policy Characteristics'!$C:$C,0)))</f>
        <v>indst efficiency standards</v>
      </c>
      <c r="L766" s="379">
        <f>IF(ISBLANK(INDEX('Policy Characteristics'!F:F,MATCH($C766,'Policy Characteristics'!$C:$C,0))),"",INDEX('Policy Characteristics'!F:F,MATCH($C766,'Policy Characteristics'!$C:$C,0)))</f>
        <v>0</v>
      </c>
      <c r="M766" s="379">
        <f>IF(ISBLANK(INDEX('Policy Characteristics'!G:G,MATCH($C766,'Policy Characteristics'!$C:$C,0))),"",INDEX('Policy Characteristics'!G:G,MATCH($C766,'Policy Characteristics'!$C:$C,0)))</f>
        <v>0.25</v>
      </c>
      <c r="N766" s="379">
        <f>IF(ISBLANK(INDEX('Policy Characteristics'!H:H,MATCH($C766,'Policy Characteristics'!$C:$C,0))),"",INDEX('Policy Characteristics'!H:H,MATCH($C766,'Policy Characteristics'!$C:$C,0)))</f>
        <v>0.01</v>
      </c>
      <c r="O766" s="357" t="str">
        <f>IF(ISBLANK(INDEX('Policy Characteristics'!I:I,MATCH($C766,'Policy Characteristics'!$C:$C,0))),"",INDEX('Policy Characteristics'!I:I,MATCH($C766,'Policy Characteristics'!$C:$C,0)))</f>
        <v>% reduction in energy use</v>
      </c>
      <c r="P766" s="357" t="str">
        <f>IF(ISBLANK(INDEX('Policy Characteristics'!J:J,MATCH($C766,'Policy Characteristics'!$C:$C,0))),"",INDEX('Policy Characteristics'!J:J,MATCH($C766,'Policy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6" s="357" t="str">
        <f>IF(ISBLANK(INDEX('Policy Characteristics'!K:K,MATCH($C766,'Policy Characteristics'!$C:$C,0))),"",INDEX('Policy Characteristics'!K:K,MATCH($C766,'Policy Characteristics'!$C:$C,0)))</f>
        <v>industry-ag-main.html#eff-stds</v>
      </c>
      <c r="R766" s="357" t="str">
        <f>IF(ISBLANK(INDEX('Policy Characteristics'!L:L,MATCH($C766,'Policy Characteristics'!$C:$C,0))),"",INDEX('Policy Characteristics'!L:L,MATCH($C766,'Policy Characteristics'!$C:$C,0)))</f>
        <v>industry-energy-efficiency-standards.html</v>
      </c>
    </row>
    <row r="767" spans="1:18" s="5" customFormat="1" x14ac:dyDescent="0.35">
      <c r="A767" s="357" t="str">
        <f>IF(ISBLANK(INDEX('Policy Characteristics'!A:A,MATCH($C767,'Policy Characteristics'!$C:$C,0))),"",INDEX('Policy Characteristics'!A:A,MATCH($C767,'Policy Characteristics'!$C:$C,0)))</f>
        <v>Industry</v>
      </c>
      <c r="B767" s="357" t="str">
        <f>IF(ISBLANK(INDEX('Policy Characteristics'!B:B,MATCH($C767,'Policy Characteristics'!$C:$C,0))),"",INDEX('Policy Characteristics'!B:B,MATCH($C767,'Policy Characteristics'!$C:$C,0)))</f>
        <v>Industry Energy Efficiency Standards</v>
      </c>
      <c r="C767" s="361" t="str">
        <f t="shared" si="38"/>
        <v>Percentage Improvement in Eqpt Efficiency Standards above BAU</v>
      </c>
      <c r="D767" s="9" t="s">
        <v>3193</v>
      </c>
      <c r="E767" s="53" t="s">
        <v>2798</v>
      </c>
      <c r="F767" s="194" t="s">
        <v>2855</v>
      </c>
      <c r="G767" s="53" t="s">
        <v>2803</v>
      </c>
      <c r="H767" s="54">
        <v>977</v>
      </c>
      <c r="I767" s="53" t="s">
        <v>45</v>
      </c>
      <c r="J767" s="359" t="str">
        <f>IF(ISBLANK(INDEX('Policy Characteristics'!D:D,MATCH($C767,'Policy Characteristics'!$C:$C,0))),"",INDEX('Policy Characteristics'!D:D,MATCH($C767,'Policy Characteristics'!$C:$C,0)))</f>
        <v>Industry Energy Efficiency Standards</v>
      </c>
      <c r="K767" s="357" t="str">
        <f>IF(ISBLANK(INDEX('Policy Characteristics'!E:E,MATCH($C767,'Policy Characteristics'!$C:$C,0))),"",INDEX('Policy Characteristics'!E:E,MATCH($C767,'Policy Characteristics'!$C:$C,0)))</f>
        <v>indst efficiency standards</v>
      </c>
      <c r="L767" s="379">
        <f>IF(ISBLANK(INDEX('Policy Characteristics'!F:F,MATCH($C767,'Policy Characteristics'!$C:$C,0))),"",INDEX('Policy Characteristics'!F:F,MATCH($C767,'Policy Characteristics'!$C:$C,0)))</f>
        <v>0</v>
      </c>
      <c r="M767" s="379">
        <f>IF(ISBLANK(INDEX('Policy Characteristics'!G:G,MATCH($C767,'Policy Characteristics'!$C:$C,0))),"",INDEX('Policy Characteristics'!G:G,MATCH($C767,'Policy Characteristics'!$C:$C,0)))</f>
        <v>0.25</v>
      </c>
      <c r="N767" s="379">
        <f>IF(ISBLANK(INDEX('Policy Characteristics'!H:H,MATCH($C767,'Policy Characteristics'!$C:$C,0))),"",INDEX('Policy Characteristics'!H:H,MATCH($C767,'Policy Characteristics'!$C:$C,0)))</f>
        <v>0.01</v>
      </c>
      <c r="O767" s="357" t="str">
        <f>IF(ISBLANK(INDEX('Policy Characteristics'!I:I,MATCH($C767,'Policy Characteristics'!$C:$C,0))),"",INDEX('Policy Characteristics'!I:I,MATCH($C767,'Policy Characteristics'!$C:$C,0)))</f>
        <v>% reduction in energy use</v>
      </c>
      <c r="P767" s="357" t="str">
        <f>IF(ISBLANK(INDEX('Policy Characteristics'!J:J,MATCH($C767,'Policy Characteristics'!$C:$C,0))),"",INDEX('Policy Characteristics'!J:J,MATCH($C767,'Policy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7" s="357" t="str">
        <f>IF(ISBLANK(INDEX('Policy Characteristics'!K:K,MATCH($C767,'Policy Characteristics'!$C:$C,0))),"",INDEX('Policy Characteristics'!K:K,MATCH($C767,'Policy Characteristics'!$C:$C,0)))</f>
        <v>industry-ag-main.html#eff-stds</v>
      </c>
      <c r="R767" s="357" t="str">
        <f>IF(ISBLANK(INDEX('Policy Characteristics'!L:L,MATCH($C767,'Policy Characteristics'!$C:$C,0))),"",INDEX('Policy Characteristics'!L:L,MATCH($C767,'Policy Characteristics'!$C:$C,0)))</f>
        <v>industry-energy-efficiency-standards.html</v>
      </c>
    </row>
    <row r="768" spans="1:18" s="5" customFormat="1" x14ac:dyDescent="0.35">
      <c r="A768" s="357" t="str">
        <f>IF(ISBLANK(INDEX('Policy Characteristics'!A:A,MATCH($C768,'Policy Characteristics'!$C:$C,0))),"",INDEX('Policy Characteristics'!A:A,MATCH($C768,'Policy Characteristics'!$C:$C,0)))</f>
        <v>Industry</v>
      </c>
      <c r="B768" s="357" t="str">
        <f>IF(ISBLANK(INDEX('Policy Characteristics'!B:B,MATCH($C768,'Policy Characteristics'!$C:$C,0))),"",INDEX('Policy Characteristics'!B:B,MATCH($C768,'Policy Characteristics'!$C:$C,0)))</f>
        <v>Industry Energy Efficiency Standards</v>
      </c>
      <c r="C768" s="361" t="str">
        <f t="shared" si="38"/>
        <v>Percentage Improvement in Eqpt Efficiency Standards above BAU</v>
      </c>
      <c r="D768" s="9" t="s">
        <v>3194</v>
      </c>
      <c r="E768" s="53" t="s">
        <v>2448</v>
      </c>
      <c r="F768" s="194" t="s">
        <v>3158</v>
      </c>
      <c r="G768" s="53" t="s">
        <v>2454</v>
      </c>
      <c r="H768" s="54">
        <v>978</v>
      </c>
      <c r="I768" s="53" t="s">
        <v>44</v>
      </c>
      <c r="J768" s="359" t="str">
        <f>IF(ISBLANK(INDEX('Policy Characteristics'!D:D,MATCH($C768,'Policy Characteristics'!$C:$C,0))),"",INDEX('Policy Characteristics'!D:D,MATCH($C768,'Policy Characteristics'!$C:$C,0)))</f>
        <v>Industry Energy Efficiency Standards</v>
      </c>
      <c r="K768" s="357" t="str">
        <f>IF(ISBLANK(INDEX('Policy Characteristics'!E:E,MATCH($C768,'Policy Characteristics'!$C:$C,0))),"",INDEX('Policy Characteristics'!E:E,MATCH($C768,'Policy Characteristics'!$C:$C,0)))</f>
        <v>indst efficiency standards</v>
      </c>
      <c r="L768" s="379">
        <f>IF(ISBLANK(INDEX('Policy Characteristics'!F:F,MATCH($C768,'Policy Characteristics'!$C:$C,0))),"",INDEX('Policy Characteristics'!F:F,MATCH($C768,'Policy Characteristics'!$C:$C,0)))</f>
        <v>0</v>
      </c>
      <c r="M768" s="379">
        <f>IF(ISBLANK(INDEX('Policy Characteristics'!G:G,MATCH($C768,'Policy Characteristics'!$C:$C,0))),"",INDEX('Policy Characteristics'!G:G,MATCH($C768,'Policy Characteristics'!$C:$C,0)))</f>
        <v>0.25</v>
      </c>
      <c r="N768" s="379">
        <f>IF(ISBLANK(INDEX('Policy Characteristics'!H:H,MATCH($C768,'Policy Characteristics'!$C:$C,0))),"",INDEX('Policy Characteristics'!H:H,MATCH($C768,'Policy Characteristics'!$C:$C,0)))</f>
        <v>0.01</v>
      </c>
      <c r="O768" s="357" t="str">
        <f>IF(ISBLANK(INDEX('Policy Characteristics'!I:I,MATCH($C768,'Policy Characteristics'!$C:$C,0))),"",INDEX('Policy Characteristics'!I:I,MATCH($C768,'Policy Characteristics'!$C:$C,0)))</f>
        <v>% reduction in energy use</v>
      </c>
      <c r="P768" s="357" t="str">
        <f>IF(ISBLANK(INDEX('Policy Characteristics'!J:J,MATCH($C768,'Policy Characteristics'!$C:$C,0))),"",INDEX('Policy Characteristics'!J:J,MATCH($C768,'Policy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8" s="357" t="str">
        <f>IF(ISBLANK(INDEX('Policy Characteristics'!K:K,MATCH($C768,'Policy Characteristics'!$C:$C,0))),"",INDEX('Policy Characteristics'!K:K,MATCH($C768,'Policy Characteristics'!$C:$C,0)))</f>
        <v>industry-ag-main.html#eff-stds</v>
      </c>
      <c r="R768" s="357" t="str">
        <f>IF(ISBLANK(INDEX('Policy Characteristics'!L:L,MATCH($C768,'Policy Characteristics'!$C:$C,0))),"",INDEX('Policy Characteristics'!L:L,MATCH($C768,'Policy Characteristics'!$C:$C,0)))</f>
        <v>industry-energy-efficiency-standards.html</v>
      </c>
    </row>
    <row r="769" spans="1:18" s="5" customFormat="1" x14ac:dyDescent="0.35">
      <c r="A769" s="357" t="str">
        <f>IF(ISBLANK(INDEX('Policy Characteristics'!A:A,MATCH($C769,'Policy Characteristics'!$C:$C,0))),"",INDEX('Policy Characteristics'!A:A,MATCH($C769,'Policy Characteristics'!$C:$C,0)))</f>
        <v>Industry</v>
      </c>
      <c r="B769" s="357" t="str">
        <f>IF(ISBLANK(INDEX('Policy Characteristics'!B:B,MATCH($C769,'Policy Characteristics'!$C:$C,0))),"",INDEX('Policy Characteristics'!B:B,MATCH($C769,'Policy Characteristics'!$C:$C,0)))</f>
        <v>Industry Energy Efficiency Standards</v>
      </c>
      <c r="C769" s="361" t="str">
        <f t="shared" si="38"/>
        <v>Percentage Improvement in Eqpt Efficiency Standards above BAU</v>
      </c>
      <c r="D769" s="9" t="s">
        <v>3194</v>
      </c>
      <c r="E769" s="53" t="s">
        <v>2449</v>
      </c>
      <c r="F769" s="194" t="s">
        <v>3158</v>
      </c>
      <c r="G769" s="53" t="s">
        <v>2457</v>
      </c>
      <c r="H769" s="54">
        <v>979</v>
      </c>
      <c r="I769" s="53" t="s">
        <v>45</v>
      </c>
      <c r="J769" s="359" t="str">
        <f>IF(ISBLANK(INDEX('Policy Characteristics'!D:D,MATCH($C769,'Policy Characteristics'!$C:$C,0))),"",INDEX('Policy Characteristics'!D:D,MATCH($C769,'Policy Characteristics'!$C:$C,0)))</f>
        <v>Industry Energy Efficiency Standards</v>
      </c>
      <c r="K769" s="357" t="str">
        <f>IF(ISBLANK(INDEX('Policy Characteristics'!E:E,MATCH($C769,'Policy Characteristics'!$C:$C,0))),"",INDEX('Policy Characteristics'!E:E,MATCH($C769,'Policy Characteristics'!$C:$C,0)))</f>
        <v>indst efficiency standards</v>
      </c>
      <c r="L769" s="379">
        <f>IF(ISBLANK(INDEX('Policy Characteristics'!F:F,MATCH($C769,'Policy Characteristics'!$C:$C,0))),"",INDEX('Policy Characteristics'!F:F,MATCH($C769,'Policy Characteristics'!$C:$C,0)))</f>
        <v>0</v>
      </c>
      <c r="M769" s="379">
        <f>IF(ISBLANK(INDEX('Policy Characteristics'!G:G,MATCH($C769,'Policy Characteristics'!$C:$C,0))),"",INDEX('Policy Characteristics'!G:G,MATCH($C769,'Policy Characteristics'!$C:$C,0)))</f>
        <v>0.25</v>
      </c>
      <c r="N769" s="379">
        <f>IF(ISBLANK(INDEX('Policy Characteristics'!H:H,MATCH($C769,'Policy Characteristics'!$C:$C,0))),"",INDEX('Policy Characteristics'!H:H,MATCH($C769,'Policy Characteristics'!$C:$C,0)))</f>
        <v>0.01</v>
      </c>
      <c r="O769" s="357" t="str">
        <f>IF(ISBLANK(INDEX('Policy Characteristics'!I:I,MATCH($C769,'Policy Characteristics'!$C:$C,0))),"",INDEX('Policy Characteristics'!I:I,MATCH($C769,'Policy Characteristics'!$C:$C,0)))</f>
        <v>% reduction in energy use</v>
      </c>
      <c r="P769" s="357" t="str">
        <f>IF(ISBLANK(INDEX('Policy Characteristics'!J:J,MATCH($C769,'Policy Characteristics'!$C:$C,0))),"",INDEX('Policy Characteristics'!J:J,MATCH($C769,'Policy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9" s="357" t="str">
        <f>IF(ISBLANK(INDEX('Policy Characteristics'!K:K,MATCH($C769,'Policy Characteristics'!$C:$C,0))),"",INDEX('Policy Characteristics'!K:K,MATCH($C769,'Policy Characteristics'!$C:$C,0)))</f>
        <v>industry-ag-main.html#eff-stds</v>
      </c>
      <c r="R769" s="357" t="str">
        <f>IF(ISBLANK(INDEX('Policy Characteristics'!L:L,MATCH($C769,'Policy Characteristics'!$C:$C,0))),"",INDEX('Policy Characteristics'!L:L,MATCH($C769,'Policy Characteristics'!$C:$C,0)))</f>
        <v>industry-energy-efficiency-standards.html</v>
      </c>
    </row>
    <row r="770" spans="1:18" s="5" customFormat="1" x14ac:dyDescent="0.35">
      <c r="A770" s="357" t="str">
        <f>IF(ISBLANK(INDEX('Policy Characteristics'!A:A,MATCH($C770,'Policy Characteristics'!$C:$C,0))),"",INDEX('Policy Characteristics'!A:A,MATCH($C770,'Policy Characteristics'!$C:$C,0)))</f>
        <v>Industry</v>
      </c>
      <c r="B770" s="357" t="str">
        <f>IF(ISBLANK(INDEX('Policy Characteristics'!B:B,MATCH($C770,'Policy Characteristics'!$C:$C,0))),"",INDEX('Policy Characteristics'!B:B,MATCH($C770,'Policy Characteristics'!$C:$C,0)))</f>
        <v>Industry Energy Efficiency Standards</v>
      </c>
      <c r="C770" s="361" t="str">
        <f t="shared" si="38"/>
        <v>Percentage Improvement in Eqpt Efficiency Standards above BAU</v>
      </c>
      <c r="D770" s="9" t="s">
        <v>3194</v>
      </c>
      <c r="E770" s="53" t="s">
        <v>2450</v>
      </c>
      <c r="F770" s="194" t="s">
        <v>3158</v>
      </c>
      <c r="G770" s="53" t="s">
        <v>2458</v>
      </c>
      <c r="H770" s="54">
        <v>980</v>
      </c>
      <c r="I770" s="53" t="s">
        <v>44</v>
      </c>
      <c r="J770" s="359" t="str">
        <f>IF(ISBLANK(INDEX('Policy Characteristics'!D:D,MATCH($C770,'Policy Characteristics'!$C:$C,0))),"",INDEX('Policy Characteristics'!D:D,MATCH($C770,'Policy Characteristics'!$C:$C,0)))</f>
        <v>Industry Energy Efficiency Standards</v>
      </c>
      <c r="K770" s="357" t="str">
        <f>IF(ISBLANK(INDEX('Policy Characteristics'!E:E,MATCH($C770,'Policy Characteristics'!$C:$C,0))),"",INDEX('Policy Characteristics'!E:E,MATCH($C770,'Policy Characteristics'!$C:$C,0)))</f>
        <v>indst efficiency standards</v>
      </c>
      <c r="L770" s="379">
        <f>IF(ISBLANK(INDEX('Policy Characteristics'!F:F,MATCH($C770,'Policy Characteristics'!$C:$C,0))),"",INDEX('Policy Characteristics'!F:F,MATCH($C770,'Policy Characteristics'!$C:$C,0)))</f>
        <v>0</v>
      </c>
      <c r="M770" s="379">
        <f>IF(ISBLANK(INDEX('Policy Characteristics'!G:G,MATCH($C770,'Policy Characteristics'!$C:$C,0))),"",INDEX('Policy Characteristics'!G:G,MATCH($C770,'Policy Characteristics'!$C:$C,0)))</f>
        <v>0.25</v>
      </c>
      <c r="N770" s="379">
        <f>IF(ISBLANK(INDEX('Policy Characteristics'!H:H,MATCH($C770,'Policy Characteristics'!$C:$C,0))),"",INDEX('Policy Characteristics'!H:H,MATCH($C770,'Policy Characteristics'!$C:$C,0)))</f>
        <v>0.01</v>
      </c>
      <c r="O770" s="357" t="str">
        <f>IF(ISBLANK(INDEX('Policy Characteristics'!I:I,MATCH($C770,'Policy Characteristics'!$C:$C,0))),"",INDEX('Policy Characteristics'!I:I,MATCH($C770,'Policy Characteristics'!$C:$C,0)))</f>
        <v>% reduction in energy use</v>
      </c>
      <c r="P770" s="357" t="str">
        <f>IF(ISBLANK(INDEX('Policy Characteristics'!J:J,MATCH($C770,'Policy Characteristics'!$C:$C,0))),"",INDEX('Policy Characteristics'!J:J,MATCH($C770,'Policy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0" s="357" t="str">
        <f>IF(ISBLANK(INDEX('Policy Characteristics'!K:K,MATCH($C770,'Policy Characteristics'!$C:$C,0))),"",INDEX('Policy Characteristics'!K:K,MATCH($C770,'Policy Characteristics'!$C:$C,0)))</f>
        <v>industry-ag-main.html#eff-stds</v>
      </c>
      <c r="R770" s="357" t="str">
        <f>IF(ISBLANK(INDEX('Policy Characteristics'!L:L,MATCH($C770,'Policy Characteristics'!$C:$C,0))),"",INDEX('Policy Characteristics'!L:L,MATCH($C770,'Policy Characteristics'!$C:$C,0)))</f>
        <v>industry-energy-efficiency-standards.html</v>
      </c>
    </row>
    <row r="771" spans="1:18" s="5" customFormat="1" x14ac:dyDescent="0.35">
      <c r="A771" s="357" t="str">
        <f>IF(ISBLANK(INDEX('Policy Characteristics'!A:A,MATCH($C771,'Policy Characteristics'!$C:$C,0))),"",INDEX('Policy Characteristics'!A:A,MATCH($C771,'Policy Characteristics'!$C:$C,0)))</f>
        <v>Industry</v>
      </c>
      <c r="B771" s="357" t="str">
        <f>IF(ISBLANK(INDEX('Policy Characteristics'!B:B,MATCH($C771,'Policy Characteristics'!$C:$C,0))),"",INDEX('Policy Characteristics'!B:B,MATCH($C771,'Policy Characteristics'!$C:$C,0)))</f>
        <v>Industry Energy Efficiency Standards</v>
      </c>
      <c r="C771" s="361" t="str">
        <f t="shared" si="38"/>
        <v>Percentage Improvement in Eqpt Efficiency Standards above BAU</v>
      </c>
      <c r="D771" s="9" t="s">
        <v>3194</v>
      </c>
      <c r="E771" s="53" t="s">
        <v>2451</v>
      </c>
      <c r="F771" s="194" t="s">
        <v>3158</v>
      </c>
      <c r="G771" s="53" t="s">
        <v>2455</v>
      </c>
      <c r="H771" s="54">
        <v>981</v>
      </c>
      <c r="I771" s="53" t="s">
        <v>45</v>
      </c>
      <c r="J771" s="359" t="str">
        <f>IF(ISBLANK(INDEX('Policy Characteristics'!D:D,MATCH($C771,'Policy Characteristics'!$C:$C,0))),"",INDEX('Policy Characteristics'!D:D,MATCH($C771,'Policy Characteristics'!$C:$C,0)))</f>
        <v>Industry Energy Efficiency Standards</v>
      </c>
      <c r="K771" s="357" t="str">
        <f>IF(ISBLANK(INDEX('Policy Characteristics'!E:E,MATCH($C771,'Policy Characteristics'!$C:$C,0))),"",INDEX('Policy Characteristics'!E:E,MATCH($C771,'Policy Characteristics'!$C:$C,0)))</f>
        <v>indst efficiency standards</v>
      </c>
      <c r="L771" s="379">
        <f>IF(ISBLANK(INDEX('Policy Characteristics'!F:F,MATCH($C771,'Policy Characteristics'!$C:$C,0))),"",INDEX('Policy Characteristics'!F:F,MATCH($C771,'Policy Characteristics'!$C:$C,0)))</f>
        <v>0</v>
      </c>
      <c r="M771" s="379">
        <f>IF(ISBLANK(INDEX('Policy Characteristics'!G:G,MATCH($C771,'Policy Characteristics'!$C:$C,0))),"",INDEX('Policy Characteristics'!G:G,MATCH($C771,'Policy Characteristics'!$C:$C,0)))</f>
        <v>0.25</v>
      </c>
      <c r="N771" s="379">
        <f>IF(ISBLANK(INDEX('Policy Characteristics'!H:H,MATCH($C771,'Policy Characteristics'!$C:$C,0))),"",INDEX('Policy Characteristics'!H:H,MATCH($C771,'Policy Characteristics'!$C:$C,0)))</f>
        <v>0.01</v>
      </c>
      <c r="O771" s="357" t="str">
        <f>IF(ISBLANK(INDEX('Policy Characteristics'!I:I,MATCH($C771,'Policy Characteristics'!$C:$C,0))),"",INDEX('Policy Characteristics'!I:I,MATCH($C771,'Policy Characteristics'!$C:$C,0)))</f>
        <v>% reduction in energy use</v>
      </c>
      <c r="P771" s="357" t="str">
        <f>IF(ISBLANK(INDEX('Policy Characteristics'!J:J,MATCH($C771,'Policy Characteristics'!$C:$C,0))),"",INDEX('Policy Characteristics'!J:J,MATCH($C771,'Policy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1" s="357" t="str">
        <f>IF(ISBLANK(INDEX('Policy Characteristics'!K:K,MATCH($C771,'Policy Characteristics'!$C:$C,0))),"",INDEX('Policy Characteristics'!K:K,MATCH($C771,'Policy Characteristics'!$C:$C,0)))</f>
        <v>industry-ag-main.html#eff-stds</v>
      </c>
      <c r="R771" s="357" t="str">
        <f>IF(ISBLANK(INDEX('Policy Characteristics'!L:L,MATCH($C771,'Policy Characteristics'!$C:$C,0))),"",INDEX('Policy Characteristics'!L:L,MATCH($C771,'Policy Characteristics'!$C:$C,0)))</f>
        <v>industry-energy-efficiency-standards.html</v>
      </c>
    </row>
    <row r="772" spans="1:18" s="5" customFormat="1" x14ac:dyDescent="0.35">
      <c r="A772" s="357" t="str">
        <f>IF(ISBLANK(INDEX('Policy Characteristics'!A:A,MATCH($C772,'Policy Characteristics'!$C:$C,0))),"",INDEX('Policy Characteristics'!A:A,MATCH($C772,'Policy Characteristics'!$C:$C,0)))</f>
        <v>Industry</v>
      </c>
      <c r="B772" s="357" t="str">
        <f>IF(ISBLANK(INDEX('Policy Characteristics'!B:B,MATCH($C772,'Policy Characteristics'!$C:$C,0))),"",INDEX('Policy Characteristics'!B:B,MATCH($C772,'Policy Characteristics'!$C:$C,0)))</f>
        <v>Industry Energy Efficiency Standards</v>
      </c>
      <c r="C772" s="361" t="str">
        <f t="shared" si="38"/>
        <v>Percentage Improvement in Eqpt Efficiency Standards above BAU</v>
      </c>
      <c r="D772" s="9" t="s">
        <v>3194</v>
      </c>
      <c r="E772" s="53" t="s">
        <v>2452</v>
      </c>
      <c r="F772" s="194" t="s">
        <v>3158</v>
      </c>
      <c r="G772" s="53" t="s">
        <v>2456</v>
      </c>
      <c r="H772" s="54">
        <v>982</v>
      </c>
      <c r="I772" s="53" t="s">
        <v>44</v>
      </c>
      <c r="J772" s="359" t="str">
        <f>IF(ISBLANK(INDEX('Policy Characteristics'!D:D,MATCH($C772,'Policy Characteristics'!$C:$C,0))),"",INDEX('Policy Characteristics'!D:D,MATCH($C772,'Policy Characteristics'!$C:$C,0)))</f>
        <v>Industry Energy Efficiency Standards</v>
      </c>
      <c r="K772" s="357" t="str">
        <f>IF(ISBLANK(INDEX('Policy Characteristics'!E:E,MATCH($C772,'Policy Characteristics'!$C:$C,0))),"",INDEX('Policy Characteristics'!E:E,MATCH($C772,'Policy Characteristics'!$C:$C,0)))</f>
        <v>indst efficiency standards</v>
      </c>
      <c r="L772" s="379">
        <f>IF(ISBLANK(INDEX('Policy Characteristics'!F:F,MATCH($C772,'Policy Characteristics'!$C:$C,0))),"",INDEX('Policy Characteristics'!F:F,MATCH($C772,'Policy Characteristics'!$C:$C,0)))</f>
        <v>0</v>
      </c>
      <c r="M772" s="379">
        <f>IF(ISBLANK(INDEX('Policy Characteristics'!G:G,MATCH($C772,'Policy Characteristics'!$C:$C,0))),"",INDEX('Policy Characteristics'!G:G,MATCH($C772,'Policy Characteristics'!$C:$C,0)))</f>
        <v>0.25</v>
      </c>
      <c r="N772" s="379">
        <f>IF(ISBLANK(INDEX('Policy Characteristics'!H:H,MATCH($C772,'Policy Characteristics'!$C:$C,0))),"",INDEX('Policy Characteristics'!H:H,MATCH($C772,'Policy Characteristics'!$C:$C,0)))</f>
        <v>0.01</v>
      </c>
      <c r="O772" s="357" t="str">
        <f>IF(ISBLANK(INDEX('Policy Characteristics'!I:I,MATCH($C772,'Policy Characteristics'!$C:$C,0))),"",INDEX('Policy Characteristics'!I:I,MATCH($C772,'Policy Characteristics'!$C:$C,0)))</f>
        <v>% reduction in energy use</v>
      </c>
      <c r="P772" s="357" t="str">
        <f>IF(ISBLANK(INDEX('Policy Characteristics'!J:J,MATCH($C772,'Policy Characteristics'!$C:$C,0))),"",INDEX('Policy Characteristics'!J:J,MATCH($C772,'Policy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2" s="357" t="str">
        <f>IF(ISBLANK(INDEX('Policy Characteristics'!K:K,MATCH($C772,'Policy Characteristics'!$C:$C,0))),"",INDEX('Policy Characteristics'!K:K,MATCH($C772,'Policy Characteristics'!$C:$C,0)))</f>
        <v>industry-ag-main.html#eff-stds</v>
      </c>
      <c r="R772" s="357" t="str">
        <f>IF(ISBLANK(INDEX('Policy Characteristics'!L:L,MATCH($C772,'Policy Characteristics'!$C:$C,0))),"",INDEX('Policy Characteristics'!L:L,MATCH($C772,'Policy Characteristics'!$C:$C,0)))</f>
        <v>industry-energy-efficiency-standards.html</v>
      </c>
    </row>
    <row r="773" spans="1:18" s="5" customFormat="1" x14ac:dyDescent="0.35">
      <c r="A773" s="357" t="str">
        <f>IF(ISBLANK(INDEX('Policy Characteristics'!A:A,MATCH($C773,'Policy Characteristics'!$C:$C,0))),"",INDEX('Policy Characteristics'!A:A,MATCH($C773,'Policy Characteristics'!$C:$C,0)))</f>
        <v>Industry</v>
      </c>
      <c r="B773" s="357" t="str">
        <f>IF(ISBLANK(INDEX('Policy Characteristics'!B:B,MATCH($C773,'Policy Characteristics'!$C:$C,0))),"",INDEX('Policy Characteristics'!B:B,MATCH($C773,'Policy Characteristics'!$C:$C,0)))</f>
        <v>Industry Energy Efficiency Standards</v>
      </c>
      <c r="C773" s="361" t="str">
        <f t="shared" si="38"/>
        <v>Percentage Improvement in Eqpt Efficiency Standards above BAU</v>
      </c>
      <c r="D773" s="9" t="s">
        <v>3194</v>
      </c>
      <c r="E773" s="53" t="s">
        <v>2453</v>
      </c>
      <c r="F773" s="194" t="s">
        <v>3158</v>
      </c>
      <c r="G773" s="53" t="s">
        <v>2459</v>
      </c>
      <c r="H773" s="54">
        <v>983</v>
      </c>
      <c r="I773" s="53" t="s">
        <v>45</v>
      </c>
      <c r="J773" s="359" t="str">
        <f>IF(ISBLANK(INDEX('Policy Characteristics'!D:D,MATCH($C773,'Policy Characteristics'!$C:$C,0))),"",INDEX('Policy Characteristics'!D:D,MATCH($C773,'Policy Characteristics'!$C:$C,0)))</f>
        <v>Industry Energy Efficiency Standards</v>
      </c>
      <c r="K773" s="357" t="str">
        <f>IF(ISBLANK(INDEX('Policy Characteristics'!E:E,MATCH($C773,'Policy Characteristics'!$C:$C,0))),"",INDEX('Policy Characteristics'!E:E,MATCH($C773,'Policy Characteristics'!$C:$C,0)))</f>
        <v>indst efficiency standards</v>
      </c>
      <c r="L773" s="379">
        <f>IF(ISBLANK(INDEX('Policy Characteristics'!F:F,MATCH($C773,'Policy Characteristics'!$C:$C,0))),"",INDEX('Policy Characteristics'!F:F,MATCH($C773,'Policy Characteristics'!$C:$C,0)))</f>
        <v>0</v>
      </c>
      <c r="M773" s="379">
        <f>IF(ISBLANK(INDEX('Policy Characteristics'!G:G,MATCH($C773,'Policy Characteristics'!$C:$C,0))),"",INDEX('Policy Characteristics'!G:G,MATCH($C773,'Policy Characteristics'!$C:$C,0)))</f>
        <v>0.25</v>
      </c>
      <c r="N773" s="379">
        <f>IF(ISBLANK(INDEX('Policy Characteristics'!H:H,MATCH($C773,'Policy Characteristics'!$C:$C,0))),"",INDEX('Policy Characteristics'!H:H,MATCH($C773,'Policy Characteristics'!$C:$C,0)))</f>
        <v>0.01</v>
      </c>
      <c r="O773" s="357" t="str">
        <f>IF(ISBLANK(INDEX('Policy Characteristics'!I:I,MATCH($C773,'Policy Characteristics'!$C:$C,0))),"",INDEX('Policy Characteristics'!I:I,MATCH($C773,'Policy Characteristics'!$C:$C,0)))</f>
        <v>% reduction in energy use</v>
      </c>
      <c r="P773" s="357" t="str">
        <f>IF(ISBLANK(INDEX('Policy Characteristics'!J:J,MATCH($C773,'Policy Characteristics'!$C:$C,0))),"",INDEX('Policy Characteristics'!J:J,MATCH($C773,'Policy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3" s="357" t="str">
        <f>IF(ISBLANK(INDEX('Policy Characteristics'!K:K,MATCH($C773,'Policy Characteristics'!$C:$C,0))),"",INDEX('Policy Characteristics'!K:K,MATCH($C773,'Policy Characteristics'!$C:$C,0)))</f>
        <v>industry-ag-main.html#eff-stds</v>
      </c>
      <c r="R773" s="357" t="str">
        <f>IF(ISBLANK(INDEX('Policy Characteristics'!L:L,MATCH($C773,'Policy Characteristics'!$C:$C,0))),"",INDEX('Policy Characteristics'!L:L,MATCH($C773,'Policy Characteristics'!$C:$C,0)))</f>
        <v>industry-energy-efficiency-standards.html</v>
      </c>
    </row>
    <row r="774" spans="1:18" s="5" customFormat="1" x14ac:dyDescent="0.35">
      <c r="A774" s="357" t="str">
        <f>IF(ISBLANK(INDEX('Policy Characteristics'!A:A,MATCH($C774,'Policy Characteristics'!$C:$C,0))),"",INDEX('Policy Characteristics'!A:A,MATCH($C774,'Policy Characteristics'!$C:$C,0)))</f>
        <v>Industry</v>
      </c>
      <c r="B774" s="357" t="str">
        <f>IF(ISBLANK(INDEX('Policy Characteristics'!B:B,MATCH($C774,'Policy Characteristics'!$C:$C,0))),"",INDEX('Policy Characteristics'!B:B,MATCH($C774,'Policy Characteristics'!$C:$C,0)))</f>
        <v>Industry Energy Efficiency Standards</v>
      </c>
      <c r="C774" s="361" t="str">
        <f t="shared" si="38"/>
        <v>Percentage Improvement in Eqpt Efficiency Standards above BAU</v>
      </c>
      <c r="D774" s="9" t="s">
        <v>3194</v>
      </c>
      <c r="E774" s="53" t="s">
        <v>2799</v>
      </c>
      <c r="F774" s="194" t="s">
        <v>3158</v>
      </c>
      <c r="G774" s="53" t="s">
        <v>2802</v>
      </c>
      <c r="H774" s="54">
        <v>984</v>
      </c>
      <c r="I774" s="53" t="s">
        <v>45</v>
      </c>
      <c r="J774" s="359" t="str">
        <f>IF(ISBLANK(INDEX('Policy Characteristics'!D:D,MATCH($C774,'Policy Characteristics'!$C:$C,0))),"",INDEX('Policy Characteristics'!D:D,MATCH($C774,'Policy Characteristics'!$C:$C,0)))</f>
        <v>Industry Energy Efficiency Standards</v>
      </c>
      <c r="K774" s="357" t="str">
        <f>IF(ISBLANK(INDEX('Policy Characteristics'!E:E,MATCH($C774,'Policy Characteristics'!$C:$C,0))),"",INDEX('Policy Characteristics'!E:E,MATCH($C774,'Policy Characteristics'!$C:$C,0)))</f>
        <v>indst efficiency standards</v>
      </c>
      <c r="L774" s="379">
        <f>IF(ISBLANK(INDEX('Policy Characteristics'!F:F,MATCH($C774,'Policy Characteristics'!$C:$C,0))),"",INDEX('Policy Characteristics'!F:F,MATCH($C774,'Policy Characteristics'!$C:$C,0)))</f>
        <v>0</v>
      </c>
      <c r="M774" s="379">
        <f>IF(ISBLANK(INDEX('Policy Characteristics'!G:G,MATCH($C774,'Policy Characteristics'!$C:$C,0))),"",INDEX('Policy Characteristics'!G:G,MATCH($C774,'Policy Characteristics'!$C:$C,0)))</f>
        <v>0.25</v>
      </c>
      <c r="N774" s="379">
        <f>IF(ISBLANK(INDEX('Policy Characteristics'!H:H,MATCH($C774,'Policy Characteristics'!$C:$C,0))),"",INDEX('Policy Characteristics'!H:H,MATCH($C774,'Policy Characteristics'!$C:$C,0)))</f>
        <v>0.01</v>
      </c>
      <c r="O774" s="357" t="str">
        <f>IF(ISBLANK(INDEX('Policy Characteristics'!I:I,MATCH($C774,'Policy Characteristics'!$C:$C,0))),"",INDEX('Policy Characteristics'!I:I,MATCH($C774,'Policy Characteristics'!$C:$C,0)))</f>
        <v>% reduction in energy use</v>
      </c>
      <c r="P774" s="357" t="str">
        <f>IF(ISBLANK(INDEX('Policy Characteristics'!J:J,MATCH($C774,'Policy Characteristics'!$C:$C,0))),"",INDEX('Policy Characteristics'!J:J,MATCH($C774,'Policy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4" s="357" t="str">
        <f>IF(ISBLANK(INDEX('Policy Characteristics'!K:K,MATCH($C774,'Policy Characteristics'!$C:$C,0))),"",INDEX('Policy Characteristics'!K:K,MATCH($C774,'Policy Characteristics'!$C:$C,0)))</f>
        <v>industry-ag-main.html#eff-stds</v>
      </c>
      <c r="R774" s="357" t="str">
        <f>IF(ISBLANK(INDEX('Policy Characteristics'!L:L,MATCH($C774,'Policy Characteristics'!$C:$C,0))),"",INDEX('Policy Characteristics'!L:L,MATCH($C774,'Policy Characteristics'!$C:$C,0)))</f>
        <v>industry-energy-efficiency-standards.html</v>
      </c>
    </row>
    <row r="775" spans="1:18" s="5" customFormat="1" x14ac:dyDescent="0.35">
      <c r="A775" s="357" t="str">
        <f>IF(ISBLANK(INDEX('Policy Characteristics'!A:A,MATCH($C775,'Policy Characteristics'!$C:$C,0))),"",INDEX('Policy Characteristics'!A:A,MATCH($C775,'Policy Characteristics'!$C:$C,0)))</f>
        <v>Industry</v>
      </c>
      <c r="B775" s="357" t="str">
        <f>IF(ISBLANK(INDEX('Policy Characteristics'!B:B,MATCH($C775,'Policy Characteristics'!$C:$C,0))),"",INDEX('Policy Characteristics'!B:B,MATCH($C775,'Policy Characteristics'!$C:$C,0)))</f>
        <v>Industry Energy Efficiency Standards</v>
      </c>
      <c r="C775" s="361" t="str">
        <f t="shared" si="38"/>
        <v>Percentage Improvement in Eqpt Efficiency Standards above BAU</v>
      </c>
      <c r="D775" s="9" t="s">
        <v>3194</v>
      </c>
      <c r="E775" s="53" t="s">
        <v>2800</v>
      </c>
      <c r="F775" s="194" t="s">
        <v>3158</v>
      </c>
      <c r="G775" s="53" t="s">
        <v>2804</v>
      </c>
      <c r="H775" s="54">
        <v>985</v>
      </c>
      <c r="I775" s="53" t="s">
        <v>44</v>
      </c>
      <c r="J775" s="359" t="str">
        <f>IF(ISBLANK(INDEX('Policy Characteristics'!D:D,MATCH($C775,'Policy Characteristics'!$C:$C,0))),"",INDEX('Policy Characteristics'!D:D,MATCH($C775,'Policy Characteristics'!$C:$C,0)))</f>
        <v>Industry Energy Efficiency Standards</v>
      </c>
      <c r="K775" s="357" t="str">
        <f>IF(ISBLANK(INDEX('Policy Characteristics'!E:E,MATCH($C775,'Policy Characteristics'!$C:$C,0))),"",INDEX('Policy Characteristics'!E:E,MATCH($C775,'Policy Characteristics'!$C:$C,0)))</f>
        <v>indst efficiency standards</v>
      </c>
      <c r="L775" s="379">
        <f>IF(ISBLANK(INDEX('Policy Characteristics'!F:F,MATCH($C775,'Policy Characteristics'!$C:$C,0))),"",INDEX('Policy Characteristics'!F:F,MATCH($C775,'Policy Characteristics'!$C:$C,0)))</f>
        <v>0</v>
      </c>
      <c r="M775" s="379">
        <f>IF(ISBLANK(INDEX('Policy Characteristics'!G:G,MATCH($C775,'Policy Characteristics'!$C:$C,0))),"",INDEX('Policy Characteristics'!G:G,MATCH($C775,'Policy Characteristics'!$C:$C,0)))</f>
        <v>0.25</v>
      </c>
      <c r="N775" s="379">
        <f>IF(ISBLANK(INDEX('Policy Characteristics'!H:H,MATCH($C775,'Policy Characteristics'!$C:$C,0))),"",INDEX('Policy Characteristics'!H:H,MATCH($C775,'Policy Characteristics'!$C:$C,0)))</f>
        <v>0.01</v>
      </c>
      <c r="O775" s="357" t="str">
        <f>IF(ISBLANK(INDEX('Policy Characteristics'!I:I,MATCH($C775,'Policy Characteristics'!$C:$C,0))),"",INDEX('Policy Characteristics'!I:I,MATCH($C775,'Policy Characteristics'!$C:$C,0)))</f>
        <v>% reduction in energy use</v>
      </c>
      <c r="P775" s="357" t="str">
        <f>IF(ISBLANK(INDEX('Policy Characteristics'!J:J,MATCH($C775,'Policy Characteristics'!$C:$C,0))),"",INDEX('Policy Characteristics'!J:J,MATCH($C775,'Policy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5" s="357" t="str">
        <f>IF(ISBLANK(INDEX('Policy Characteristics'!K:K,MATCH($C775,'Policy Characteristics'!$C:$C,0))),"",INDEX('Policy Characteristics'!K:K,MATCH($C775,'Policy Characteristics'!$C:$C,0)))</f>
        <v>industry-ag-main.html#eff-stds</v>
      </c>
      <c r="R775" s="357" t="str">
        <f>IF(ISBLANK(INDEX('Policy Characteristics'!L:L,MATCH($C775,'Policy Characteristics'!$C:$C,0))),"",INDEX('Policy Characteristics'!L:L,MATCH($C775,'Policy Characteristics'!$C:$C,0)))</f>
        <v>industry-energy-efficiency-standards.html</v>
      </c>
    </row>
    <row r="776" spans="1:18" s="5" customFormat="1" x14ac:dyDescent="0.35">
      <c r="A776" s="357" t="str">
        <f>IF(ISBLANK(INDEX('Policy Characteristics'!A:A,MATCH($C776,'Policy Characteristics'!$C:$C,0))),"",INDEX('Policy Characteristics'!A:A,MATCH($C776,'Policy Characteristics'!$C:$C,0)))</f>
        <v>Industry</v>
      </c>
      <c r="B776" s="357" t="str">
        <f>IF(ISBLANK(INDEX('Policy Characteristics'!B:B,MATCH($C776,'Policy Characteristics'!$C:$C,0))),"",INDEX('Policy Characteristics'!B:B,MATCH($C776,'Policy Characteristics'!$C:$C,0)))</f>
        <v>Industry Energy Efficiency Standards</v>
      </c>
      <c r="C776" s="361" t="str">
        <f t="shared" si="38"/>
        <v>Percentage Improvement in Eqpt Efficiency Standards above BAU</v>
      </c>
      <c r="D776" s="9" t="s">
        <v>3194</v>
      </c>
      <c r="E776" s="53" t="s">
        <v>2801</v>
      </c>
      <c r="F776" s="194" t="s">
        <v>3158</v>
      </c>
      <c r="G776" s="53" t="s">
        <v>2805</v>
      </c>
      <c r="H776" s="54">
        <v>986</v>
      </c>
      <c r="I776" s="53" t="s">
        <v>45</v>
      </c>
      <c r="J776" s="359" t="str">
        <f>IF(ISBLANK(INDEX('Policy Characteristics'!D:D,MATCH($C776,'Policy Characteristics'!$C:$C,0))),"",INDEX('Policy Characteristics'!D:D,MATCH($C776,'Policy Characteristics'!$C:$C,0)))</f>
        <v>Industry Energy Efficiency Standards</v>
      </c>
      <c r="K776" s="357" t="str">
        <f>IF(ISBLANK(INDEX('Policy Characteristics'!E:E,MATCH($C776,'Policy Characteristics'!$C:$C,0))),"",INDEX('Policy Characteristics'!E:E,MATCH($C776,'Policy Characteristics'!$C:$C,0)))</f>
        <v>indst efficiency standards</v>
      </c>
      <c r="L776" s="379">
        <f>IF(ISBLANK(INDEX('Policy Characteristics'!F:F,MATCH($C776,'Policy Characteristics'!$C:$C,0))),"",INDEX('Policy Characteristics'!F:F,MATCH($C776,'Policy Characteristics'!$C:$C,0)))</f>
        <v>0</v>
      </c>
      <c r="M776" s="379">
        <f>IF(ISBLANK(INDEX('Policy Characteristics'!G:G,MATCH($C776,'Policy Characteristics'!$C:$C,0))),"",INDEX('Policy Characteristics'!G:G,MATCH($C776,'Policy Characteristics'!$C:$C,0)))</f>
        <v>0.25</v>
      </c>
      <c r="N776" s="379">
        <f>IF(ISBLANK(INDEX('Policy Characteristics'!H:H,MATCH($C776,'Policy Characteristics'!$C:$C,0))),"",INDEX('Policy Characteristics'!H:H,MATCH($C776,'Policy Characteristics'!$C:$C,0)))</f>
        <v>0.01</v>
      </c>
      <c r="O776" s="357" t="str">
        <f>IF(ISBLANK(INDEX('Policy Characteristics'!I:I,MATCH($C776,'Policy Characteristics'!$C:$C,0))),"",INDEX('Policy Characteristics'!I:I,MATCH($C776,'Policy Characteristics'!$C:$C,0)))</f>
        <v>% reduction in energy use</v>
      </c>
      <c r="P776" s="357" t="str">
        <f>IF(ISBLANK(INDEX('Policy Characteristics'!J:J,MATCH($C776,'Policy Characteristics'!$C:$C,0))),"",INDEX('Policy Characteristics'!J:J,MATCH($C776,'Policy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6" s="357" t="str">
        <f>IF(ISBLANK(INDEX('Policy Characteristics'!K:K,MATCH($C776,'Policy Characteristics'!$C:$C,0))),"",INDEX('Policy Characteristics'!K:K,MATCH($C776,'Policy Characteristics'!$C:$C,0)))</f>
        <v>industry-ag-main.html#eff-stds</v>
      </c>
      <c r="R776" s="357" t="str">
        <f>IF(ISBLANK(INDEX('Policy Characteristics'!L:L,MATCH($C776,'Policy Characteristics'!$C:$C,0))),"",INDEX('Policy Characteristics'!L:L,MATCH($C776,'Policy Characteristics'!$C:$C,0)))</f>
        <v>industry-energy-efficiency-standards.html</v>
      </c>
    </row>
    <row r="777" spans="1:18" s="5" customFormat="1" x14ac:dyDescent="0.35">
      <c r="A777" s="357" t="str">
        <f>IF(ISBLANK(INDEX('Policy Characteristics'!A:A,MATCH($C777,'Policy Characteristics'!$C:$C,0))),"",INDEX('Policy Characteristics'!A:A,MATCH($C777,'Policy Characteristics'!$C:$C,0)))</f>
        <v>Industry</v>
      </c>
      <c r="B777" s="357" t="str">
        <f>IF(ISBLANK(INDEX('Policy Characteristics'!B:B,MATCH($C777,'Policy Characteristics'!$C:$C,0))),"",INDEX('Policy Characteristics'!B:B,MATCH($C777,'Policy Characteristics'!$C:$C,0)))</f>
        <v>Industry Energy Efficiency Standards</v>
      </c>
      <c r="C777" s="361" t="str">
        <f t="shared" si="38"/>
        <v>Percentage Improvement in Eqpt Efficiency Standards above BAU</v>
      </c>
      <c r="D777" s="9" t="s">
        <v>3194</v>
      </c>
      <c r="E777" s="53" t="s">
        <v>2798</v>
      </c>
      <c r="F777" s="194" t="s">
        <v>3158</v>
      </c>
      <c r="G777" s="53" t="s">
        <v>2803</v>
      </c>
      <c r="H777" s="54">
        <v>987</v>
      </c>
      <c r="I777" s="53" t="s">
        <v>45</v>
      </c>
      <c r="J777" s="359" t="str">
        <f>IF(ISBLANK(INDEX('Policy Characteristics'!D:D,MATCH($C777,'Policy Characteristics'!$C:$C,0))),"",INDEX('Policy Characteristics'!D:D,MATCH($C777,'Policy Characteristics'!$C:$C,0)))</f>
        <v>Industry Energy Efficiency Standards</v>
      </c>
      <c r="K777" s="357" t="str">
        <f>IF(ISBLANK(INDEX('Policy Characteristics'!E:E,MATCH($C777,'Policy Characteristics'!$C:$C,0))),"",INDEX('Policy Characteristics'!E:E,MATCH($C777,'Policy Characteristics'!$C:$C,0)))</f>
        <v>indst efficiency standards</v>
      </c>
      <c r="L777" s="379">
        <f>IF(ISBLANK(INDEX('Policy Characteristics'!F:F,MATCH($C777,'Policy Characteristics'!$C:$C,0))),"",INDEX('Policy Characteristics'!F:F,MATCH($C777,'Policy Characteristics'!$C:$C,0)))</f>
        <v>0</v>
      </c>
      <c r="M777" s="379">
        <f>IF(ISBLANK(INDEX('Policy Characteristics'!G:G,MATCH($C777,'Policy Characteristics'!$C:$C,0))),"",INDEX('Policy Characteristics'!G:G,MATCH($C777,'Policy Characteristics'!$C:$C,0)))</f>
        <v>0.25</v>
      </c>
      <c r="N777" s="379">
        <f>IF(ISBLANK(INDEX('Policy Characteristics'!H:H,MATCH($C777,'Policy Characteristics'!$C:$C,0))),"",INDEX('Policy Characteristics'!H:H,MATCH($C777,'Policy Characteristics'!$C:$C,0)))</f>
        <v>0.01</v>
      </c>
      <c r="O777" s="357" t="str">
        <f>IF(ISBLANK(INDEX('Policy Characteristics'!I:I,MATCH($C777,'Policy Characteristics'!$C:$C,0))),"",INDEX('Policy Characteristics'!I:I,MATCH($C777,'Policy Characteristics'!$C:$C,0)))</f>
        <v>% reduction in energy use</v>
      </c>
      <c r="P777" s="357" t="str">
        <f>IF(ISBLANK(INDEX('Policy Characteristics'!J:J,MATCH($C777,'Policy Characteristics'!$C:$C,0))),"",INDEX('Policy Characteristics'!J:J,MATCH($C777,'Policy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7" s="357" t="str">
        <f>IF(ISBLANK(INDEX('Policy Characteristics'!K:K,MATCH($C777,'Policy Characteristics'!$C:$C,0))),"",INDEX('Policy Characteristics'!K:K,MATCH($C777,'Policy Characteristics'!$C:$C,0)))</f>
        <v>industry-ag-main.html#eff-stds</v>
      </c>
      <c r="R777" s="357" t="str">
        <f>IF(ISBLANK(INDEX('Policy Characteristics'!L:L,MATCH($C777,'Policy Characteristics'!$C:$C,0))),"",INDEX('Policy Characteristics'!L:L,MATCH($C777,'Policy Characteristics'!$C:$C,0)))</f>
        <v>industry-energy-efficiency-standards.html</v>
      </c>
    </row>
    <row r="778" spans="1:18" s="5" customFormat="1" x14ac:dyDescent="0.35">
      <c r="A778" s="357" t="str">
        <f>IF(ISBLANK(INDEX('Policy Characteristics'!A:A,MATCH($C778,'Policy Characteristics'!$C:$C,0))),"",INDEX('Policy Characteristics'!A:A,MATCH($C778,'Policy Characteristics'!$C:$C,0)))</f>
        <v>Industry</v>
      </c>
      <c r="B778" s="357" t="str">
        <f>IF(ISBLANK(INDEX('Policy Characteristics'!B:B,MATCH($C778,'Policy Characteristics'!$C:$C,0))),"",INDEX('Policy Characteristics'!B:B,MATCH($C778,'Policy Characteristics'!$C:$C,0)))</f>
        <v>Industry Energy Efficiency Standards</v>
      </c>
      <c r="C778" s="361" t="str">
        <f t="shared" si="38"/>
        <v>Percentage Improvement in Eqpt Efficiency Standards above BAU</v>
      </c>
      <c r="D778" s="9" t="s">
        <v>3195</v>
      </c>
      <c r="E778" s="53" t="s">
        <v>2448</v>
      </c>
      <c r="F778" s="194" t="s">
        <v>3159</v>
      </c>
      <c r="G778" s="53" t="s">
        <v>2454</v>
      </c>
      <c r="H778" s="54">
        <v>988</v>
      </c>
      <c r="I778" s="53" t="s">
        <v>44</v>
      </c>
      <c r="J778" s="359" t="str">
        <f>IF(ISBLANK(INDEX('Policy Characteristics'!D:D,MATCH($C778,'Policy Characteristics'!$C:$C,0))),"",INDEX('Policy Characteristics'!D:D,MATCH($C778,'Policy Characteristics'!$C:$C,0)))</f>
        <v>Industry Energy Efficiency Standards</v>
      </c>
      <c r="K778" s="357" t="str">
        <f>IF(ISBLANK(INDEX('Policy Characteristics'!E:E,MATCH($C778,'Policy Characteristics'!$C:$C,0))),"",INDEX('Policy Characteristics'!E:E,MATCH($C778,'Policy Characteristics'!$C:$C,0)))</f>
        <v>indst efficiency standards</v>
      </c>
      <c r="L778" s="379">
        <f>IF(ISBLANK(INDEX('Policy Characteristics'!F:F,MATCH($C778,'Policy Characteristics'!$C:$C,0))),"",INDEX('Policy Characteristics'!F:F,MATCH($C778,'Policy Characteristics'!$C:$C,0)))</f>
        <v>0</v>
      </c>
      <c r="M778" s="379">
        <f>IF(ISBLANK(INDEX('Policy Characteristics'!G:G,MATCH($C778,'Policy Characteristics'!$C:$C,0))),"",INDEX('Policy Characteristics'!G:G,MATCH($C778,'Policy Characteristics'!$C:$C,0)))</f>
        <v>0.25</v>
      </c>
      <c r="N778" s="379">
        <f>IF(ISBLANK(INDEX('Policy Characteristics'!H:H,MATCH($C778,'Policy Characteristics'!$C:$C,0))),"",INDEX('Policy Characteristics'!H:H,MATCH($C778,'Policy Characteristics'!$C:$C,0)))</f>
        <v>0.01</v>
      </c>
      <c r="O778" s="357" t="str">
        <f>IF(ISBLANK(INDEX('Policy Characteristics'!I:I,MATCH($C778,'Policy Characteristics'!$C:$C,0))),"",INDEX('Policy Characteristics'!I:I,MATCH($C778,'Policy Characteristics'!$C:$C,0)))</f>
        <v>% reduction in energy use</v>
      </c>
      <c r="P778" s="357" t="str">
        <f>IF(ISBLANK(INDEX('Policy Characteristics'!J:J,MATCH($C778,'Policy Characteristics'!$C:$C,0))),"",INDEX('Policy Characteristics'!J:J,MATCH($C778,'Policy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8" s="357" t="str">
        <f>IF(ISBLANK(INDEX('Policy Characteristics'!K:K,MATCH($C778,'Policy Characteristics'!$C:$C,0))),"",INDEX('Policy Characteristics'!K:K,MATCH($C778,'Policy Characteristics'!$C:$C,0)))</f>
        <v>industry-ag-main.html#eff-stds</v>
      </c>
      <c r="R778" s="357" t="str">
        <f>IF(ISBLANK(INDEX('Policy Characteristics'!L:L,MATCH($C778,'Policy Characteristics'!$C:$C,0))),"",INDEX('Policy Characteristics'!L:L,MATCH($C778,'Policy Characteristics'!$C:$C,0)))</f>
        <v>industry-energy-efficiency-standards.html</v>
      </c>
    </row>
    <row r="779" spans="1:18" s="5" customFormat="1" x14ac:dyDescent="0.35">
      <c r="A779" s="357" t="str">
        <f>IF(ISBLANK(INDEX('Policy Characteristics'!A:A,MATCH($C779,'Policy Characteristics'!$C:$C,0))),"",INDEX('Policy Characteristics'!A:A,MATCH($C779,'Policy Characteristics'!$C:$C,0)))</f>
        <v>Industry</v>
      </c>
      <c r="B779" s="357" t="str">
        <f>IF(ISBLANK(INDEX('Policy Characteristics'!B:B,MATCH($C779,'Policy Characteristics'!$C:$C,0))),"",INDEX('Policy Characteristics'!B:B,MATCH($C779,'Policy Characteristics'!$C:$C,0)))</f>
        <v>Industry Energy Efficiency Standards</v>
      </c>
      <c r="C779" s="361" t="str">
        <f t="shared" si="38"/>
        <v>Percentage Improvement in Eqpt Efficiency Standards above BAU</v>
      </c>
      <c r="D779" s="9" t="s">
        <v>3195</v>
      </c>
      <c r="E779" s="53" t="s">
        <v>2449</v>
      </c>
      <c r="F779" s="194" t="s">
        <v>3159</v>
      </c>
      <c r="G779" s="53" t="s">
        <v>2457</v>
      </c>
      <c r="H779" s="54">
        <v>989</v>
      </c>
      <c r="I779" s="53" t="s">
        <v>45</v>
      </c>
      <c r="J779" s="359" t="str">
        <f>IF(ISBLANK(INDEX('Policy Characteristics'!D:D,MATCH($C779,'Policy Characteristics'!$C:$C,0))),"",INDEX('Policy Characteristics'!D:D,MATCH($C779,'Policy Characteristics'!$C:$C,0)))</f>
        <v>Industry Energy Efficiency Standards</v>
      </c>
      <c r="K779" s="357" t="str">
        <f>IF(ISBLANK(INDEX('Policy Characteristics'!E:E,MATCH($C779,'Policy Characteristics'!$C:$C,0))),"",INDEX('Policy Characteristics'!E:E,MATCH($C779,'Policy Characteristics'!$C:$C,0)))</f>
        <v>indst efficiency standards</v>
      </c>
      <c r="L779" s="379">
        <f>IF(ISBLANK(INDEX('Policy Characteristics'!F:F,MATCH($C779,'Policy Characteristics'!$C:$C,0))),"",INDEX('Policy Characteristics'!F:F,MATCH($C779,'Policy Characteristics'!$C:$C,0)))</f>
        <v>0</v>
      </c>
      <c r="M779" s="379">
        <f>IF(ISBLANK(INDEX('Policy Characteristics'!G:G,MATCH($C779,'Policy Characteristics'!$C:$C,0))),"",INDEX('Policy Characteristics'!G:G,MATCH($C779,'Policy Characteristics'!$C:$C,0)))</f>
        <v>0.25</v>
      </c>
      <c r="N779" s="379">
        <f>IF(ISBLANK(INDEX('Policy Characteristics'!H:H,MATCH($C779,'Policy Characteristics'!$C:$C,0))),"",INDEX('Policy Characteristics'!H:H,MATCH($C779,'Policy Characteristics'!$C:$C,0)))</f>
        <v>0.01</v>
      </c>
      <c r="O779" s="357" t="str">
        <f>IF(ISBLANK(INDEX('Policy Characteristics'!I:I,MATCH($C779,'Policy Characteristics'!$C:$C,0))),"",INDEX('Policy Characteristics'!I:I,MATCH($C779,'Policy Characteristics'!$C:$C,0)))</f>
        <v>% reduction in energy use</v>
      </c>
      <c r="P779" s="357" t="str">
        <f>IF(ISBLANK(INDEX('Policy Characteristics'!J:J,MATCH($C779,'Policy Characteristics'!$C:$C,0))),"",INDEX('Policy Characteristics'!J:J,MATCH($C779,'Policy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9" s="357" t="str">
        <f>IF(ISBLANK(INDEX('Policy Characteristics'!K:K,MATCH($C779,'Policy Characteristics'!$C:$C,0))),"",INDEX('Policy Characteristics'!K:K,MATCH($C779,'Policy Characteristics'!$C:$C,0)))</f>
        <v>industry-ag-main.html#eff-stds</v>
      </c>
      <c r="R779" s="357" t="str">
        <f>IF(ISBLANK(INDEX('Policy Characteristics'!L:L,MATCH($C779,'Policy Characteristics'!$C:$C,0))),"",INDEX('Policy Characteristics'!L:L,MATCH($C779,'Policy Characteristics'!$C:$C,0)))</f>
        <v>industry-energy-efficiency-standards.html</v>
      </c>
    </row>
    <row r="780" spans="1:18" s="5" customFormat="1" x14ac:dyDescent="0.35">
      <c r="A780" s="357" t="str">
        <f>IF(ISBLANK(INDEX('Policy Characteristics'!A:A,MATCH($C780,'Policy Characteristics'!$C:$C,0))),"",INDEX('Policy Characteristics'!A:A,MATCH($C780,'Policy Characteristics'!$C:$C,0)))</f>
        <v>Industry</v>
      </c>
      <c r="B780" s="357" t="str">
        <f>IF(ISBLANK(INDEX('Policy Characteristics'!B:B,MATCH($C780,'Policy Characteristics'!$C:$C,0))),"",INDEX('Policy Characteristics'!B:B,MATCH($C780,'Policy Characteristics'!$C:$C,0)))</f>
        <v>Industry Energy Efficiency Standards</v>
      </c>
      <c r="C780" s="361" t="str">
        <f t="shared" si="38"/>
        <v>Percentage Improvement in Eqpt Efficiency Standards above BAU</v>
      </c>
      <c r="D780" s="9" t="s">
        <v>3195</v>
      </c>
      <c r="E780" s="53" t="s">
        <v>2450</v>
      </c>
      <c r="F780" s="194" t="s">
        <v>3159</v>
      </c>
      <c r="G780" s="53" t="s">
        <v>2458</v>
      </c>
      <c r="H780" s="54">
        <v>990</v>
      </c>
      <c r="I780" s="53" t="s">
        <v>44</v>
      </c>
      <c r="J780" s="359" t="str">
        <f>IF(ISBLANK(INDEX('Policy Characteristics'!D:D,MATCH($C780,'Policy Characteristics'!$C:$C,0))),"",INDEX('Policy Characteristics'!D:D,MATCH($C780,'Policy Characteristics'!$C:$C,0)))</f>
        <v>Industry Energy Efficiency Standards</v>
      </c>
      <c r="K780" s="357" t="str">
        <f>IF(ISBLANK(INDEX('Policy Characteristics'!E:E,MATCH($C780,'Policy Characteristics'!$C:$C,0))),"",INDEX('Policy Characteristics'!E:E,MATCH($C780,'Policy Characteristics'!$C:$C,0)))</f>
        <v>indst efficiency standards</v>
      </c>
      <c r="L780" s="379">
        <f>IF(ISBLANK(INDEX('Policy Characteristics'!F:F,MATCH($C780,'Policy Characteristics'!$C:$C,0))),"",INDEX('Policy Characteristics'!F:F,MATCH($C780,'Policy Characteristics'!$C:$C,0)))</f>
        <v>0</v>
      </c>
      <c r="M780" s="379">
        <f>IF(ISBLANK(INDEX('Policy Characteristics'!G:G,MATCH($C780,'Policy Characteristics'!$C:$C,0))),"",INDEX('Policy Characteristics'!G:G,MATCH($C780,'Policy Characteristics'!$C:$C,0)))</f>
        <v>0.25</v>
      </c>
      <c r="N780" s="379">
        <f>IF(ISBLANK(INDEX('Policy Characteristics'!H:H,MATCH($C780,'Policy Characteristics'!$C:$C,0))),"",INDEX('Policy Characteristics'!H:H,MATCH($C780,'Policy Characteristics'!$C:$C,0)))</f>
        <v>0.01</v>
      </c>
      <c r="O780" s="357" t="str">
        <f>IF(ISBLANK(INDEX('Policy Characteristics'!I:I,MATCH($C780,'Policy Characteristics'!$C:$C,0))),"",INDEX('Policy Characteristics'!I:I,MATCH($C780,'Policy Characteristics'!$C:$C,0)))</f>
        <v>% reduction in energy use</v>
      </c>
      <c r="P780" s="357" t="str">
        <f>IF(ISBLANK(INDEX('Policy Characteristics'!J:J,MATCH($C780,'Policy Characteristics'!$C:$C,0))),"",INDEX('Policy Characteristics'!J:J,MATCH($C780,'Policy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0" s="357" t="str">
        <f>IF(ISBLANK(INDEX('Policy Characteristics'!K:K,MATCH($C780,'Policy Characteristics'!$C:$C,0))),"",INDEX('Policy Characteristics'!K:K,MATCH($C780,'Policy Characteristics'!$C:$C,0)))</f>
        <v>industry-ag-main.html#eff-stds</v>
      </c>
      <c r="R780" s="357" t="str">
        <f>IF(ISBLANK(INDEX('Policy Characteristics'!L:L,MATCH($C780,'Policy Characteristics'!$C:$C,0))),"",INDEX('Policy Characteristics'!L:L,MATCH($C780,'Policy Characteristics'!$C:$C,0)))</f>
        <v>industry-energy-efficiency-standards.html</v>
      </c>
    </row>
    <row r="781" spans="1:18" s="5" customFormat="1" x14ac:dyDescent="0.35">
      <c r="A781" s="357" t="str">
        <f>IF(ISBLANK(INDEX('Policy Characteristics'!A:A,MATCH($C781,'Policy Characteristics'!$C:$C,0))),"",INDEX('Policy Characteristics'!A:A,MATCH($C781,'Policy Characteristics'!$C:$C,0)))</f>
        <v>Industry</v>
      </c>
      <c r="B781" s="357" t="str">
        <f>IF(ISBLANK(INDEX('Policy Characteristics'!B:B,MATCH($C781,'Policy Characteristics'!$C:$C,0))),"",INDEX('Policy Characteristics'!B:B,MATCH($C781,'Policy Characteristics'!$C:$C,0)))</f>
        <v>Industry Energy Efficiency Standards</v>
      </c>
      <c r="C781" s="361" t="str">
        <f t="shared" si="38"/>
        <v>Percentage Improvement in Eqpt Efficiency Standards above BAU</v>
      </c>
      <c r="D781" s="9" t="s">
        <v>3195</v>
      </c>
      <c r="E781" s="53" t="s">
        <v>2451</v>
      </c>
      <c r="F781" s="194" t="s">
        <v>3159</v>
      </c>
      <c r="G781" s="53" t="s">
        <v>2455</v>
      </c>
      <c r="H781" s="54">
        <v>991</v>
      </c>
      <c r="I781" s="53" t="s">
        <v>45</v>
      </c>
      <c r="J781" s="359" t="str">
        <f>IF(ISBLANK(INDEX('Policy Characteristics'!D:D,MATCH($C781,'Policy Characteristics'!$C:$C,0))),"",INDEX('Policy Characteristics'!D:D,MATCH($C781,'Policy Characteristics'!$C:$C,0)))</f>
        <v>Industry Energy Efficiency Standards</v>
      </c>
      <c r="K781" s="357" t="str">
        <f>IF(ISBLANK(INDEX('Policy Characteristics'!E:E,MATCH($C781,'Policy Characteristics'!$C:$C,0))),"",INDEX('Policy Characteristics'!E:E,MATCH($C781,'Policy Characteristics'!$C:$C,0)))</f>
        <v>indst efficiency standards</v>
      </c>
      <c r="L781" s="379">
        <f>IF(ISBLANK(INDEX('Policy Characteristics'!F:F,MATCH($C781,'Policy Characteristics'!$C:$C,0))),"",INDEX('Policy Characteristics'!F:F,MATCH($C781,'Policy Characteristics'!$C:$C,0)))</f>
        <v>0</v>
      </c>
      <c r="M781" s="379">
        <f>IF(ISBLANK(INDEX('Policy Characteristics'!G:G,MATCH($C781,'Policy Characteristics'!$C:$C,0))),"",INDEX('Policy Characteristics'!G:G,MATCH($C781,'Policy Characteristics'!$C:$C,0)))</f>
        <v>0.25</v>
      </c>
      <c r="N781" s="379">
        <f>IF(ISBLANK(INDEX('Policy Characteristics'!H:H,MATCH($C781,'Policy Characteristics'!$C:$C,0))),"",INDEX('Policy Characteristics'!H:H,MATCH($C781,'Policy Characteristics'!$C:$C,0)))</f>
        <v>0.01</v>
      </c>
      <c r="O781" s="357" t="str">
        <f>IF(ISBLANK(INDEX('Policy Characteristics'!I:I,MATCH($C781,'Policy Characteristics'!$C:$C,0))),"",INDEX('Policy Characteristics'!I:I,MATCH($C781,'Policy Characteristics'!$C:$C,0)))</f>
        <v>% reduction in energy use</v>
      </c>
      <c r="P781" s="357" t="str">
        <f>IF(ISBLANK(INDEX('Policy Characteristics'!J:J,MATCH($C781,'Policy Characteristics'!$C:$C,0))),"",INDEX('Policy Characteristics'!J:J,MATCH($C781,'Policy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1" s="357" t="str">
        <f>IF(ISBLANK(INDEX('Policy Characteristics'!K:K,MATCH($C781,'Policy Characteristics'!$C:$C,0))),"",INDEX('Policy Characteristics'!K:K,MATCH($C781,'Policy Characteristics'!$C:$C,0)))</f>
        <v>industry-ag-main.html#eff-stds</v>
      </c>
      <c r="R781" s="357" t="str">
        <f>IF(ISBLANK(INDEX('Policy Characteristics'!L:L,MATCH($C781,'Policy Characteristics'!$C:$C,0))),"",INDEX('Policy Characteristics'!L:L,MATCH($C781,'Policy Characteristics'!$C:$C,0)))</f>
        <v>industry-energy-efficiency-standards.html</v>
      </c>
    </row>
    <row r="782" spans="1:18" s="5" customFormat="1" x14ac:dyDescent="0.35">
      <c r="A782" s="357" t="str">
        <f>IF(ISBLANK(INDEX('Policy Characteristics'!A:A,MATCH($C782,'Policy Characteristics'!$C:$C,0))),"",INDEX('Policy Characteristics'!A:A,MATCH($C782,'Policy Characteristics'!$C:$C,0)))</f>
        <v>Industry</v>
      </c>
      <c r="B782" s="357" t="str">
        <f>IF(ISBLANK(INDEX('Policy Characteristics'!B:B,MATCH($C782,'Policy Characteristics'!$C:$C,0))),"",INDEX('Policy Characteristics'!B:B,MATCH($C782,'Policy Characteristics'!$C:$C,0)))</f>
        <v>Industry Energy Efficiency Standards</v>
      </c>
      <c r="C782" s="361" t="str">
        <f t="shared" si="38"/>
        <v>Percentage Improvement in Eqpt Efficiency Standards above BAU</v>
      </c>
      <c r="D782" s="9" t="s">
        <v>3195</v>
      </c>
      <c r="E782" s="53" t="s">
        <v>2452</v>
      </c>
      <c r="F782" s="194" t="s">
        <v>3159</v>
      </c>
      <c r="G782" s="53" t="s">
        <v>2456</v>
      </c>
      <c r="H782" s="54">
        <v>992</v>
      </c>
      <c r="I782" s="53" t="s">
        <v>44</v>
      </c>
      <c r="J782" s="359" t="str">
        <f>IF(ISBLANK(INDEX('Policy Characteristics'!D:D,MATCH($C782,'Policy Characteristics'!$C:$C,0))),"",INDEX('Policy Characteristics'!D:D,MATCH($C782,'Policy Characteristics'!$C:$C,0)))</f>
        <v>Industry Energy Efficiency Standards</v>
      </c>
      <c r="K782" s="357" t="str">
        <f>IF(ISBLANK(INDEX('Policy Characteristics'!E:E,MATCH($C782,'Policy Characteristics'!$C:$C,0))),"",INDEX('Policy Characteristics'!E:E,MATCH($C782,'Policy Characteristics'!$C:$C,0)))</f>
        <v>indst efficiency standards</v>
      </c>
      <c r="L782" s="379">
        <f>IF(ISBLANK(INDEX('Policy Characteristics'!F:F,MATCH($C782,'Policy Characteristics'!$C:$C,0))),"",INDEX('Policy Characteristics'!F:F,MATCH($C782,'Policy Characteristics'!$C:$C,0)))</f>
        <v>0</v>
      </c>
      <c r="M782" s="379">
        <f>IF(ISBLANK(INDEX('Policy Characteristics'!G:G,MATCH($C782,'Policy Characteristics'!$C:$C,0))),"",INDEX('Policy Characteristics'!G:G,MATCH($C782,'Policy Characteristics'!$C:$C,0)))</f>
        <v>0.25</v>
      </c>
      <c r="N782" s="379">
        <f>IF(ISBLANK(INDEX('Policy Characteristics'!H:H,MATCH($C782,'Policy Characteristics'!$C:$C,0))),"",INDEX('Policy Characteristics'!H:H,MATCH($C782,'Policy Characteristics'!$C:$C,0)))</f>
        <v>0.01</v>
      </c>
      <c r="O782" s="357" t="str">
        <f>IF(ISBLANK(INDEX('Policy Characteristics'!I:I,MATCH($C782,'Policy Characteristics'!$C:$C,0))),"",INDEX('Policy Characteristics'!I:I,MATCH($C782,'Policy Characteristics'!$C:$C,0)))</f>
        <v>% reduction in energy use</v>
      </c>
      <c r="P782" s="357" t="str">
        <f>IF(ISBLANK(INDEX('Policy Characteristics'!J:J,MATCH($C782,'Policy Characteristics'!$C:$C,0))),"",INDEX('Policy Characteristics'!J:J,MATCH($C782,'Policy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2" s="357" t="str">
        <f>IF(ISBLANK(INDEX('Policy Characteristics'!K:K,MATCH($C782,'Policy Characteristics'!$C:$C,0))),"",INDEX('Policy Characteristics'!K:K,MATCH($C782,'Policy Characteristics'!$C:$C,0)))</f>
        <v>industry-ag-main.html#eff-stds</v>
      </c>
      <c r="R782" s="357" t="str">
        <f>IF(ISBLANK(INDEX('Policy Characteristics'!L:L,MATCH($C782,'Policy Characteristics'!$C:$C,0))),"",INDEX('Policy Characteristics'!L:L,MATCH($C782,'Policy Characteristics'!$C:$C,0)))</f>
        <v>industry-energy-efficiency-standards.html</v>
      </c>
    </row>
    <row r="783" spans="1:18" s="5" customFormat="1" x14ac:dyDescent="0.35">
      <c r="A783" s="357" t="str">
        <f>IF(ISBLANK(INDEX('Policy Characteristics'!A:A,MATCH($C783,'Policy Characteristics'!$C:$C,0))),"",INDEX('Policy Characteristics'!A:A,MATCH($C783,'Policy Characteristics'!$C:$C,0)))</f>
        <v>Industry</v>
      </c>
      <c r="B783" s="357" t="str">
        <f>IF(ISBLANK(INDEX('Policy Characteristics'!B:B,MATCH($C783,'Policy Characteristics'!$C:$C,0))),"",INDEX('Policy Characteristics'!B:B,MATCH($C783,'Policy Characteristics'!$C:$C,0)))</f>
        <v>Industry Energy Efficiency Standards</v>
      </c>
      <c r="C783" s="361" t="str">
        <f t="shared" si="38"/>
        <v>Percentage Improvement in Eqpt Efficiency Standards above BAU</v>
      </c>
      <c r="D783" s="9" t="s">
        <v>3195</v>
      </c>
      <c r="E783" s="53" t="s">
        <v>2453</v>
      </c>
      <c r="F783" s="194" t="s">
        <v>3159</v>
      </c>
      <c r="G783" s="53" t="s">
        <v>2459</v>
      </c>
      <c r="H783" s="54">
        <v>993</v>
      </c>
      <c r="I783" s="53" t="s">
        <v>45</v>
      </c>
      <c r="J783" s="359" t="str">
        <f>IF(ISBLANK(INDEX('Policy Characteristics'!D:D,MATCH($C783,'Policy Characteristics'!$C:$C,0))),"",INDEX('Policy Characteristics'!D:D,MATCH($C783,'Policy Characteristics'!$C:$C,0)))</f>
        <v>Industry Energy Efficiency Standards</v>
      </c>
      <c r="K783" s="357" t="str">
        <f>IF(ISBLANK(INDEX('Policy Characteristics'!E:E,MATCH($C783,'Policy Characteristics'!$C:$C,0))),"",INDEX('Policy Characteristics'!E:E,MATCH($C783,'Policy Characteristics'!$C:$C,0)))</f>
        <v>indst efficiency standards</v>
      </c>
      <c r="L783" s="379">
        <f>IF(ISBLANK(INDEX('Policy Characteristics'!F:F,MATCH($C783,'Policy Characteristics'!$C:$C,0))),"",INDEX('Policy Characteristics'!F:F,MATCH($C783,'Policy Characteristics'!$C:$C,0)))</f>
        <v>0</v>
      </c>
      <c r="M783" s="379">
        <f>IF(ISBLANK(INDEX('Policy Characteristics'!G:G,MATCH($C783,'Policy Characteristics'!$C:$C,0))),"",INDEX('Policy Characteristics'!G:G,MATCH($C783,'Policy Characteristics'!$C:$C,0)))</f>
        <v>0.25</v>
      </c>
      <c r="N783" s="379">
        <f>IF(ISBLANK(INDEX('Policy Characteristics'!H:H,MATCH($C783,'Policy Characteristics'!$C:$C,0))),"",INDEX('Policy Characteristics'!H:H,MATCH($C783,'Policy Characteristics'!$C:$C,0)))</f>
        <v>0.01</v>
      </c>
      <c r="O783" s="357" t="str">
        <f>IF(ISBLANK(INDEX('Policy Characteristics'!I:I,MATCH($C783,'Policy Characteristics'!$C:$C,0))),"",INDEX('Policy Characteristics'!I:I,MATCH($C783,'Policy Characteristics'!$C:$C,0)))</f>
        <v>% reduction in energy use</v>
      </c>
      <c r="P783" s="357" t="str">
        <f>IF(ISBLANK(INDEX('Policy Characteristics'!J:J,MATCH($C783,'Policy Characteristics'!$C:$C,0))),"",INDEX('Policy Characteristics'!J:J,MATCH($C783,'Policy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3" s="357" t="str">
        <f>IF(ISBLANK(INDEX('Policy Characteristics'!K:K,MATCH($C783,'Policy Characteristics'!$C:$C,0))),"",INDEX('Policy Characteristics'!K:K,MATCH($C783,'Policy Characteristics'!$C:$C,0)))</f>
        <v>industry-ag-main.html#eff-stds</v>
      </c>
      <c r="R783" s="357" t="str">
        <f>IF(ISBLANK(INDEX('Policy Characteristics'!L:L,MATCH($C783,'Policy Characteristics'!$C:$C,0))),"",INDEX('Policy Characteristics'!L:L,MATCH($C783,'Policy Characteristics'!$C:$C,0)))</f>
        <v>industry-energy-efficiency-standards.html</v>
      </c>
    </row>
    <row r="784" spans="1:18" s="5" customFormat="1" x14ac:dyDescent="0.35">
      <c r="A784" s="357" t="str">
        <f>IF(ISBLANK(INDEX('Policy Characteristics'!A:A,MATCH($C784,'Policy Characteristics'!$C:$C,0))),"",INDEX('Policy Characteristics'!A:A,MATCH($C784,'Policy Characteristics'!$C:$C,0)))</f>
        <v>Industry</v>
      </c>
      <c r="B784" s="357" t="str">
        <f>IF(ISBLANK(INDEX('Policy Characteristics'!B:B,MATCH($C784,'Policy Characteristics'!$C:$C,0))),"",INDEX('Policy Characteristics'!B:B,MATCH($C784,'Policy Characteristics'!$C:$C,0)))</f>
        <v>Industry Energy Efficiency Standards</v>
      </c>
      <c r="C784" s="361" t="str">
        <f t="shared" si="38"/>
        <v>Percentage Improvement in Eqpt Efficiency Standards above BAU</v>
      </c>
      <c r="D784" s="9" t="s">
        <v>3195</v>
      </c>
      <c r="E784" s="53" t="s">
        <v>2799</v>
      </c>
      <c r="F784" s="194" t="s">
        <v>3159</v>
      </c>
      <c r="G784" s="53" t="s">
        <v>2802</v>
      </c>
      <c r="H784" s="54">
        <v>994</v>
      </c>
      <c r="I784" s="53" t="s">
        <v>45</v>
      </c>
      <c r="J784" s="359" t="str">
        <f>IF(ISBLANK(INDEX('Policy Characteristics'!D:D,MATCH($C784,'Policy Characteristics'!$C:$C,0))),"",INDEX('Policy Characteristics'!D:D,MATCH($C784,'Policy Characteristics'!$C:$C,0)))</f>
        <v>Industry Energy Efficiency Standards</v>
      </c>
      <c r="K784" s="357" t="str">
        <f>IF(ISBLANK(INDEX('Policy Characteristics'!E:E,MATCH($C784,'Policy Characteristics'!$C:$C,0))),"",INDEX('Policy Characteristics'!E:E,MATCH($C784,'Policy Characteristics'!$C:$C,0)))</f>
        <v>indst efficiency standards</v>
      </c>
      <c r="L784" s="379">
        <f>IF(ISBLANK(INDEX('Policy Characteristics'!F:F,MATCH($C784,'Policy Characteristics'!$C:$C,0))),"",INDEX('Policy Characteristics'!F:F,MATCH($C784,'Policy Characteristics'!$C:$C,0)))</f>
        <v>0</v>
      </c>
      <c r="M784" s="379">
        <f>IF(ISBLANK(INDEX('Policy Characteristics'!G:G,MATCH($C784,'Policy Characteristics'!$C:$C,0))),"",INDEX('Policy Characteristics'!G:G,MATCH($C784,'Policy Characteristics'!$C:$C,0)))</f>
        <v>0.25</v>
      </c>
      <c r="N784" s="379">
        <f>IF(ISBLANK(INDEX('Policy Characteristics'!H:H,MATCH($C784,'Policy Characteristics'!$C:$C,0))),"",INDEX('Policy Characteristics'!H:H,MATCH($C784,'Policy Characteristics'!$C:$C,0)))</f>
        <v>0.01</v>
      </c>
      <c r="O784" s="357" t="str">
        <f>IF(ISBLANK(INDEX('Policy Characteristics'!I:I,MATCH($C784,'Policy Characteristics'!$C:$C,0))),"",INDEX('Policy Characteristics'!I:I,MATCH($C784,'Policy Characteristics'!$C:$C,0)))</f>
        <v>% reduction in energy use</v>
      </c>
      <c r="P784" s="357" t="str">
        <f>IF(ISBLANK(INDEX('Policy Characteristics'!J:J,MATCH($C784,'Policy Characteristics'!$C:$C,0))),"",INDEX('Policy Characteristics'!J:J,MATCH($C784,'Policy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4" s="357" t="str">
        <f>IF(ISBLANK(INDEX('Policy Characteristics'!K:K,MATCH($C784,'Policy Characteristics'!$C:$C,0))),"",INDEX('Policy Characteristics'!K:K,MATCH($C784,'Policy Characteristics'!$C:$C,0)))</f>
        <v>industry-ag-main.html#eff-stds</v>
      </c>
      <c r="R784" s="357" t="str">
        <f>IF(ISBLANK(INDEX('Policy Characteristics'!L:L,MATCH($C784,'Policy Characteristics'!$C:$C,0))),"",INDEX('Policy Characteristics'!L:L,MATCH($C784,'Policy Characteristics'!$C:$C,0)))</f>
        <v>industry-energy-efficiency-standards.html</v>
      </c>
    </row>
    <row r="785" spans="1:18" s="5" customFormat="1" x14ac:dyDescent="0.35">
      <c r="A785" s="357" t="str">
        <f>IF(ISBLANK(INDEX('Policy Characteristics'!A:A,MATCH($C785,'Policy Characteristics'!$C:$C,0))),"",INDEX('Policy Characteristics'!A:A,MATCH($C785,'Policy Characteristics'!$C:$C,0)))</f>
        <v>Industry</v>
      </c>
      <c r="B785" s="357" t="str">
        <f>IF(ISBLANK(INDEX('Policy Characteristics'!B:B,MATCH($C785,'Policy Characteristics'!$C:$C,0))),"",INDEX('Policy Characteristics'!B:B,MATCH($C785,'Policy Characteristics'!$C:$C,0)))</f>
        <v>Industry Energy Efficiency Standards</v>
      </c>
      <c r="C785" s="361" t="str">
        <f t="shared" si="38"/>
        <v>Percentage Improvement in Eqpt Efficiency Standards above BAU</v>
      </c>
      <c r="D785" s="9" t="s">
        <v>3195</v>
      </c>
      <c r="E785" s="53" t="s">
        <v>2800</v>
      </c>
      <c r="F785" s="194" t="s">
        <v>3159</v>
      </c>
      <c r="G785" s="53" t="s">
        <v>2804</v>
      </c>
      <c r="H785" s="54">
        <v>995</v>
      </c>
      <c r="I785" s="53" t="s">
        <v>44</v>
      </c>
      <c r="J785" s="359" t="str">
        <f>IF(ISBLANK(INDEX('Policy Characteristics'!D:D,MATCH($C785,'Policy Characteristics'!$C:$C,0))),"",INDEX('Policy Characteristics'!D:D,MATCH($C785,'Policy Characteristics'!$C:$C,0)))</f>
        <v>Industry Energy Efficiency Standards</v>
      </c>
      <c r="K785" s="357" t="str">
        <f>IF(ISBLANK(INDEX('Policy Characteristics'!E:E,MATCH($C785,'Policy Characteristics'!$C:$C,0))),"",INDEX('Policy Characteristics'!E:E,MATCH($C785,'Policy Characteristics'!$C:$C,0)))</f>
        <v>indst efficiency standards</v>
      </c>
      <c r="L785" s="379">
        <f>IF(ISBLANK(INDEX('Policy Characteristics'!F:F,MATCH($C785,'Policy Characteristics'!$C:$C,0))),"",INDEX('Policy Characteristics'!F:F,MATCH($C785,'Policy Characteristics'!$C:$C,0)))</f>
        <v>0</v>
      </c>
      <c r="M785" s="379">
        <f>IF(ISBLANK(INDEX('Policy Characteristics'!G:G,MATCH($C785,'Policy Characteristics'!$C:$C,0))),"",INDEX('Policy Characteristics'!G:G,MATCH($C785,'Policy Characteristics'!$C:$C,0)))</f>
        <v>0.25</v>
      </c>
      <c r="N785" s="379">
        <f>IF(ISBLANK(INDEX('Policy Characteristics'!H:H,MATCH($C785,'Policy Characteristics'!$C:$C,0))),"",INDEX('Policy Characteristics'!H:H,MATCH($C785,'Policy Characteristics'!$C:$C,0)))</f>
        <v>0.01</v>
      </c>
      <c r="O785" s="357" t="str">
        <f>IF(ISBLANK(INDEX('Policy Characteristics'!I:I,MATCH($C785,'Policy Characteristics'!$C:$C,0))),"",INDEX('Policy Characteristics'!I:I,MATCH($C785,'Policy Characteristics'!$C:$C,0)))</f>
        <v>% reduction in energy use</v>
      </c>
      <c r="P785" s="357" t="str">
        <f>IF(ISBLANK(INDEX('Policy Characteristics'!J:J,MATCH($C785,'Policy Characteristics'!$C:$C,0))),"",INDEX('Policy Characteristics'!J:J,MATCH($C785,'Policy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5" s="357" t="str">
        <f>IF(ISBLANK(INDEX('Policy Characteristics'!K:K,MATCH($C785,'Policy Characteristics'!$C:$C,0))),"",INDEX('Policy Characteristics'!K:K,MATCH($C785,'Policy Characteristics'!$C:$C,0)))</f>
        <v>industry-ag-main.html#eff-stds</v>
      </c>
      <c r="R785" s="357" t="str">
        <f>IF(ISBLANK(INDEX('Policy Characteristics'!L:L,MATCH($C785,'Policy Characteristics'!$C:$C,0))),"",INDEX('Policy Characteristics'!L:L,MATCH($C785,'Policy Characteristics'!$C:$C,0)))</f>
        <v>industry-energy-efficiency-standards.html</v>
      </c>
    </row>
    <row r="786" spans="1:18" s="5" customFormat="1" x14ac:dyDescent="0.35">
      <c r="A786" s="357" t="str">
        <f>IF(ISBLANK(INDEX('Policy Characteristics'!A:A,MATCH($C786,'Policy Characteristics'!$C:$C,0))),"",INDEX('Policy Characteristics'!A:A,MATCH($C786,'Policy Characteristics'!$C:$C,0)))</f>
        <v>Industry</v>
      </c>
      <c r="B786" s="357" t="str">
        <f>IF(ISBLANK(INDEX('Policy Characteristics'!B:B,MATCH($C786,'Policy Characteristics'!$C:$C,0))),"",INDEX('Policy Characteristics'!B:B,MATCH($C786,'Policy Characteristics'!$C:$C,0)))</f>
        <v>Industry Energy Efficiency Standards</v>
      </c>
      <c r="C786" s="361" t="str">
        <f t="shared" si="38"/>
        <v>Percentage Improvement in Eqpt Efficiency Standards above BAU</v>
      </c>
      <c r="D786" s="9" t="s">
        <v>3195</v>
      </c>
      <c r="E786" s="53" t="s">
        <v>2801</v>
      </c>
      <c r="F786" s="194" t="s">
        <v>3159</v>
      </c>
      <c r="G786" s="53" t="s">
        <v>2805</v>
      </c>
      <c r="H786" s="54">
        <v>996</v>
      </c>
      <c r="I786" s="53" t="s">
        <v>45</v>
      </c>
      <c r="J786" s="359" t="str">
        <f>IF(ISBLANK(INDEX('Policy Characteristics'!D:D,MATCH($C786,'Policy Characteristics'!$C:$C,0))),"",INDEX('Policy Characteristics'!D:D,MATCH($C786,'Policy Characteristics'!$C:$C,0)))</f>
        <v>Industry Energy Efficiency Standards</v>
      </c>
      <c r="K786" s="357" t="str">
        <f>IF(ISBLANK(INDEX('Policy Characteristics'!E:E,MATCH($C786,'Policy Characteristics'!$C:$C,0))),"",INDEX('Policy Characteristics'!E:E,MATCH($C786,'Policy Characteristics'!$C:$C,0)))</f>
        <v>indst efficiency standards</v>
      </c>
      <c r="L786" s="379">
        <f>IF(ISBLANK(INDEX('Policy Characteristics'!F:F,MATCH($C786,'Policy Characteristics'!$C:$C,0))),"",INDEX('Policy Characteristics'!F:F,MATCH($C786,'Policy Characteristics'!$C:$C,0)))</f>
        <v>0</v>
      </c>
      <c r="M786" s="379">
        <f>IF(ISBLANK(INDEX('Policy Characteristics'!G:G,MATCH($C786,'Policy Characteristics'!$C:$C,0))),"",INDEX('Policy Characteristics'!G:G,MATCH($C786,'Policy Characteristics'!$C:$C,0)))</f>
        <v>0.25</v>
      </c>
      <c r="N786" s="379">
        <f>IF(ISBLANK(INDEX('Policy Characteristics'!H:H,MATCH($C786,'Policy Characteristics'!$C:$C,0))),"",INDEX('Policy Characteristics'!H:H,MATCH($C786,'Policy Characteristics'!$C:$C,0)))</f>
        <v>0.01</v>
      </c>
      <c r="O786" s="357" t="str">
        <f>IF(ISBLANK(INDEX('Policy Characteristics'!I:I,MATCH($C786,'Policy Characteristics'!$C:$C,0))),"",INDEX('Policy Characteristics'!I:I,MATCH($C786,'Policy Characteristics'!$C:$C,0)))</f>
        <v>% reduction in energy use</v>
      </c>
      <c r="P786" s="357" t="str">
        <f>IF(ISBLANK(INDEX('Policy Characteristics'!J:J,MATCH($C786,'Policy Characteristics'!$C:$C,0))),"",INDEX('Policy Characteristics'!J:J,MATCH($C786,'Policy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6" s="357" t="str">
        <f>IF(ISBLANK(INDEX('Policy Characteristics'!K:K,MATCH($C786,'Policy Characteristics'!$C:$C,0))),"",INDEX('Policy Characteristics'!K:K,MATCH($C786,'Policy Characteristics'!$C:$C,0)))</f>
        <v>industry-ag-main.html#eff-stds</v>
      </c>
      <c r="R786" s="357" t="str">
        <f>IF(ISBLANK(INDEX('Policy Characteristics'!L:L,MATCH($C786,'Policy Characteristics'!$C:$C,0))),"",INDEX('Policy Characteristics'!L:L,MATCH($C786,'Policy Characteristics'!$C:$C,0)))</f>
        <v>industry-energy-efficiency-standards.html</v>
      </c>
    </row>
    <row r="787" spans="1:18" s="5" customFormat="1" x14ac:dyDescent="0.35">
      <c r="A787" s="357" t="str">
        <f>IF(ISBLANK(INDEX('Policy Characteristics'!A:A,MATCH($C787,'Policy Characteristics'!$C:$C,0))),"",INDEX('Policy Characteristics'!A:A,MATCH($C787,'Policy Characteristics'!$C:$C,0)))</f>
        <v>Industry</v>
      </c>
      <c r="B787" s="357" t="str">
        <f>IF(ISBLANK(INDEX('Policy Characteristics'!B:B,MATCH($C787,'Policy Characteristics'!$C:$C,0))),"",INDEX('Policy Characteristics'!B:B,MATCH($C787,'Policy Characteristics'!$C:$C,0)))</f>
        <v>Industry Energy Efficiency Standards</v>
      </c>
      <c r="C787" s="361" t="str">
        <f t="shared" si="38"/>
        <v>Percentage Improvement in Eqpt Efficiency Standards above BAU</v>
      </c>
      <c r="D787" s="9" t="s">
        <v>3195</v>
      </c>
      <c r="E787" s="53" t="s">
        <v>2798</v>
      </c>
      <c r="F787" s="194" t="s">
        <v>3159</v>
      </c>
      <c r="G787" s="53" t="s">
        <v>2803</v>
      </c>
      <c r="H787" s="54">
        <v>997</v>
      </c>
      <c r="I787" s="53" t="s">
        <v>45</v>
      </c>
      <c r="J787" s="359" t="str">
        <f>IF(ISBLANK(INDEX('Policy Characteristics'!D:D,MATCH($C787,'Policy Characteristics'!$C:$C,0))),"",INDEX('Policy Characteristics'!D:D,MATCH($C787,'Policy Characteristics'!$C:$C,0)))</f>
        <v>Industry Energy Efficiency Standards</v>
      </c>
      <c r="K787" s="357" t="str">
        <f>IF(ISBLANK(INDEX('Policy Characteristics'!E:E,MATCH($C787,'Policy Characteristics'!$C:$C,0))),"",INDEX('Policy Characteristics'!E:E,MATCH($C787,'Policy Characteristics'!$C:$C,0)))</f>
        <v>indst efficiency standards</v>
      </c>
      <c r="L787" s="379">
        <f>IF(ISBLANK(INDEX('Policy Characteristics'!F:F,MATCH($C787,'Policy Characteristics'!$C:$C,0))),"",INDEX('Policy Characteristics'!F:F,MATCH($C787,'Policy Characteristics'!$C:$C,0)))</f>
        <v>0</v>
      </c>
      <c r="M787" s="379">
        <f>IF(ISBLANK(INDEX('Policy Characteristics'!G:G,MATCH($C787,'Policy Characteristics'!$C:$C,0))),"",INDEX('Policy Characteristics'!G:G,MATCH($C787,'Policy Characteristics'!$C:$C,0)))</f>
        <v>0.25</v>
      </c>
      <c r="N787" s="379">
        <f>IF(ISBLANK(INDEX('Policy Characteristics'!H:H,MATCH($C787,'Policy Characteristics'!$C:$C,0))),"",INDEX('Policy Characteristics'!H:H,MATCH($C787,'Policy Characteristics'!$C:$C,0)))</f>
        <v>0.01</v>
      </c>
      <c r="O787" s="357" t="str">
        <f>IF(ISBLANK(INDEX('Policy Characteristics'!I:I,MATCH($C787,'Policy Characteristics'!$C:$C,0))),"",INDEX('Policy Characteristics'!I:I,MATCH($C787,'Policy Characteristics'!$C:$C,0)))</f>
        <v>% reduction in energy use</v>
      </c>
      <c r="P787" s="357" t="str">
        <f>IF(ISBLANK(INDEX('Policy Characteristics'!J:J,MATCH($C787,'Policy Characteristics'!$C:$C,0))),"",INDEX('Policy Characteristics'!J:J,MATCH($C787,'Policy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7" s="357" t="str">
        <f>IF(ISBLANK(INDEX('Policy Characteristics'!K:K,MATCH($C787,'Policy Characteristics'!$C:$C,0))),"",INDEX('Policy Characteristics'!K:K,MATCH($C787,'Policy Characteristics'!$C:$C,0)))</f>
        <v>industry-ag-main.html#eff-stds</v>
      </c>
      <c r="R787" s="357" t="str">
        <f>IF(ISBLANK(INDEX('Policy Characteristics'!L:L,MATCH($C787,'Policy Characteristics'!$C:$C,0))),"",INDEX('Policy Characteristics'!L:L,MATCH($C787,'Policy Characteristics'!$C:$C,0)))</f>
        <v>industry-energy-efficiency-standards.html</v>
      </c>
    </row>
    <row r="788" spans="1:18" s="5" customFormat="1" x14ac:dyDescent="0.35">
      <c r="A788" s="357" t="str">
        <f>IF(ISBLANK(INDEX('Policy Characteristics'!A:A,MATCH($C788,'Policy Characteristics'!$C:$C,0))),"",INDEX('Policy Characteristics'!A:A,MATCH($C788,'Policy Characteristics'!$C:$C,0)))</f>
        <v>Industry</v>
      </c>
      <c r="B788" s="357" t="str">
        <f>IF(ISBLANK(INDEX('Policy Characteristics'!B:B,MATCH($C788,'Policy Characteristics'!$C:$C,0))),"",INDEX('Policy Characteristics'!B:B,MATCH($C788,'Policy Characteristics'!$C:$C,0)))</f>
        <v>Industry Energy Efficiency Standards</v>
      </c>
      <c r="C788" s="361" t="str">
        <f t="shared" si="38"/>
        <v>Percentage Improvement in Eqpt Efficiency Standards above BAU</v>
      </c>
      <c r="D788" s="9" t="s">
        <v>3196</v>
      </c>
      <c r="E788" s="53" t="s">
        <v>2448</v>
      </c>
      <c r="F788" s="194" t="s">
        <v>3160</v>
      </c>
      <c r="G788" s="53" t="s">
        <v>2454</v>
      </c>
      <c r="H788" s="54">
        <v>998</v>
      </c>
      <c r="I788" s="53" t="s">
        <v>44</v>
      </c>
      <c r="J788" s="359" t="str">
        <f>IF(ISBLANK(INDEX('Policy Characteristics'!D:D,MATCH($C788,'Policy Characteristics'!$C:$C,0))),"",INDEX('Policy Characteristics'!D:D,MATCH($C788,'Policy Characteristics'!$C:$C,0)))</f>
        <v>Industry Energy Efficiency Standards</v>
      </c>
      <c r="K788" s="357" t="str">
        <f>IF(ISBLANK(INDEX('Policy Characteristics'!E:E,MATCH($C788,'Policy Characteristics'!$C:$C,0))),"",INDEX('Policy Characteristics'!E:E,MATCH($C788,'Policy Characteristics'!$C:$C,0)))</f>
        <v>indst efficiency standards</v>
      </c>
      <c r="L788" s="379">
        <f>IF(ISBLANK(INDEX('Policy Characteristics'!F:F,MATCH($C788,'Policy Characteristics'!$C:$C,0))),"",INDEX('Policy Characteristics'!F:F,MATCH($C788,'Policy Characteristics'!$C:$C,0)))</f>
        <v>0</v>
      </c>
      <c r="M788" s="379">
        <f>IF(ISBLANK(INDEX('Policy Characteristics'!G:G,MATCH($C788,'Policy Characteristics'!$C:$C,0))),"",INDEX('Policy Characteristics'!G:G,MATCH($C788,'Policy Characteristics'!$C:$C,0)))</f>
        <v>0.25</v>
      </c>
      <c r="N788" s="379">
        <f>IF(ISBLANK(INDEX('Policy Characteristics'!H:H,MATCH($C788,'Policy Characteristics'!$C:$C,0))),"",INDEX('Policy Characteristics'!H:H,MATCH($C788,'Policy Characteristics'!$C:$C,0)))</f>
        <v>0.01</v>
      </c>
      <c r="O788" s="357" t="str">
        <f>IF(ISBLANK(INDEX('Policy Characteristics'!I:I,MATCH($C788,'Policy Characteristics'!$C:$C,0))),"",INDEX('Policy Characteristics'!I:I,MATCH($C788,'Policy Characteristics'!$C:$C,0)))</f>
        <v>% reduction in energy use</v>
      </c>
      <c r="P788" s="357" t="str">
        <f>IF(ISBLANK(INDEX('Policy Characteristics'!J:J,MATCH($C788,'Policy Characteristics'!$C:$C,0))),"",INDEX('Policy Characteristics'!J:J,MATCH($C788,'Policy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8" s="357" t="str">
        <f>IF(ISBLANK(INDEX('Policy Characteristics'!K:K,MATCH($C788,'Policy Characteristics'!$C:$C,0))),"",INDEX('Policy Characteristics'!K:K,MATCH($C788,'Policy Characteristics'!$C:$C,0)))</f>
        <v>industry-ag-main.html#eff-stds</v>
      </c>
      <c r="R788" s="357" t="str">
        <f>IF(ISBLANK(INDEX('Policy Characteristics'!L:L,MATCH($C788,'Policy Characteristics'!$C:$C,0))),"",INDEX('Policy Characteristics'!L:L,MATCH($C788,'Policy Characteristics'!$C:$C,0)))</f>
        <v>industry-energy-efficiency-standards.html</v>
      </c>
    </row>
    <row r="789" spans="1:18" s="5" customFormat="1" x14ac:dyDescent="0.35">
      <c r="A789" s="357" t="str">
        <f>IF(ISBLANK(INDEX('Policy Characteristics'!A:A,MATCH($C789,'Policy Characteristics'!$C:$C,0))),"",INDEX('Policy Characteristics'!A:A,MATCH($C789,'Policy Characteristics'!$C:$C,0)))</f>
        <v>Industry</v>
      </c>
      <c r="B789" s="357" t="str">
        <f>IF(ISBLANK(INDEX('Policy Characteristics'!B:B,MATCH($C789,'Policy Characteristics'!$C:$C,0))),"",INDEX('Policy Characteristics'!B:B,MATCH($C789,'Policy Characteristics'!$C:$C,0)))</f>
        <v>Industry Energy Efficiency Standards</v>
      </c>
      <c r="C789" s="361" t="str">
        <f t="shared" si="38"/>
        <v>Percentage Improvement in Eqpt Efficiency Standards above BAU</v>
      </c>
      <c r="D789" s="9" t="s">
        <v>3196</v>
      </c>
      <c r="E789" s="53" t="s">
        <v>2449</v>
      </c>
      <c r="F789" s="194" t="s">
        <v>3160</v>
      </c>
      <c r="G789" s="53" t="s">
        <v>2457</v>
      </c>
      <c r="H789" s="54">
        <v>999</v>
      </c>
      <c r="I789" s="53" t="s">
        <v>44</v>
      </c>
      <c r="J789" s="359" t="str">
        <f>IF(ISBLANK(INDEX('Policy Characteristics'!D:D,MATCH($C789,'Policy Characteristics'!$C:$C,0))),"",INDEX('Policy Characteristics'!D:D,MATCH($C789,'Policy Characteristics'!$C:$C,0)))</f>
        <v>Industry Energy Efficiency Standards</v>
      </c>
      <c r="K789" s="357" t="str">
        <f>IF(ISBLANK(INDEX('Policy Characteristics'!E:E,MATCH($C789,'Policy Characteristics'!$C:$C,0))),"",INDEX('Policy Characteristics'!E:E,MATCH($C789,'Policy Characteristics'!$C:$C,0)))</f>
        <v>indst efficiency standards</v>
      </c>
      <c r="L789" s="379">
        <f>IF(ISBLANK(INDEX('Policy Characteristics'!F:F,MATCH($C789,'Policy Characteristics'!$C:$C,0))),"",INDEX('Policy Characteristics'!F:F,MATCH($C789,'Policy Characteristics'!$C:$C,0)))</f>
        <v>0</v>
      </c>
      <c r="M789" s="379">
        <f>IF(ISBLANK(INDEX('Policy Characteristics'!G:G,MATCH($C789,'Policy Characteristics'!$C:$C,0))),"",INDEX('Policy Characteristics'!G:G,MATCH($C789,'Policy Characteristics'!$C:$C,0)))</f>
        <v>0.25</v>
      </c>
      <c r="N789" s="379">
        <f>IF(ISBLANK(INDEX('Policy Characteristics'!H:H,MATCH($C789,'Policy Characteristics'!$C:$C,0))),"",INDEX('Policy Characteristics'!H:H,MATCH($C789,'Policy Characteristics'!$C:$C,0)))</f>
        <v>0.01</v>
      </c>
      <c r="O789" s="357" t="str">
        <f>IF(ISBLANK(INDEX('Policy Characteristics'!I:I,MATCH($C789,'Policy Characteristics'!$C:$C,0))),"",INDEX('Policy Characteristics'!I:I,MATCH($C789,'Policy Characteristics'!$C:$C,0)))</f>
        <v>% reduction in energy use</v>
      </c>
      <c r="P789" s="357" t="str">
        <f>IF(ISBLANK(INDEX('Policy Characteristics'!J:J,MATCH($C789,'Policy Characteristics'!$C:$C,0))),"",INDEX('Policy Characteristics'!J:J,MATCH($C789,'Policy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9" s="357" t="str">
        <f>IF(ISBLANK(INDEX('Policy Characteristics'!K:K,MATCH($C789,'Policy Characteristics'!$C:$C,0))),"",INDEX('Policy Characteristics'!K:K,MATCH($C789,'Policy Characteristics'!$C:$C,0)))</f>
        <v>industry-ag-main.html#eff-stds</v>
      </c>
      <c r="R789" s="357" t="str">
        <f>IF(ISBLANK(INDEX('Policy Characteristics'!L:L,MATCH($C789,'Policy Characteristics'!$C:$C,0))),"",INDEX('Policy Characteristics'!L:L,MATCH($C789,'Policy Characteristics'!$C:$C,0)))</f>
        <v>industry-energy-efficiency-standards.html</v>
      </c>
    </row>
    <row r="790" spans="1:18" s="5" customFormat="1" x14ac:dyDescent="0.35">
      <c r="A790" s="357" t="str">
        <f>IF(ISBLANK(INDEX('Policy Characteristics'!A:A,MATCH($C790,'Policy Characteristics'!$C:$C,0))),"",INDEX('Policy Characteristics'!A:A,MATCH($C790,'Policy Characteristics'!$C:$C,0)))</f>
        <v>Industry</v>
      </c>
      <c r="B790" s="357" t="str">
        <f>IF(ISBLANK(INDEX('Policy Characteristics'!B:B,MATCH($C790,'Policy Characteristics'!$C:$C,0))),"",INDEX('Policy Characteristics'!B:B,MATCH($C790,'Policy Characteristics'!$C:$C,0)))</f>
        <v>Industry Energy Efficiency Standards</v>
      </c>
      <c r="C790" s="361" t="str">
        <f t="shared" si="38"/>
        <v>Percentage Improvement in Eqpt Efficiency Standards above BAU</v>
      </c>
      <c r="D790" s="9" t="s">
        <v>3196</v>
      </c>
      <c r="E790" s="53" t="s">
        <v>2450</v>
      </c>
      <c r="F790" s="194" t="s">
        <v>3160</v>
      </c>
      <c r="G790" s="53" t="s">
        <v>2458</v>
      </c>
      <c r="H790" s="54">
        <v>1000</v>
      </c>
      <c r="I790" s="53" t="s">
        <v>44</v>
      </c>
      <c r="J790" s="359" t="str">
        <f>IF(ISBLANK(INDEX('Policy Characteristics'!D:D,MATCH($C790,'Policy Characteristics'!$C:$C,0))),"",INDEX('Policy Characteristics'!D:D,MATCH($C790,'Policy Characteristics'!$C:$C,0)))</f>
        <v>Industry Energy Efficiency Standards</v>
      </c>
      <c r="K790" s="357" t="str">
        <f>IF(ISBLANK(INDEX('Policy Characteristics'!E:E,MATCH($C790,'Policy Characteristics'!$C:$C,0))),"",INDEX('Policy Characteristics'!E:E,MATCH($C790,'Policy Characteristics'!$C:$C,0)))</f>
        <v>indst efficiency standards</v>
      </c>
      <c r="L790" s="379">
        <f>IF(ISBLANK(INDEX('Policy Characteristics'!F:F,MATCH($C790,'Policy Characteristics'!$C:$C,0))),"",INDEX('Policy Characteristics'!F:F,MATCH($C790,'Policy Characteristics'!$C:$C,0)))</f>
        <v>0</v>
      </c>
      <c r="M790" s="379">
        <f>IF(ISBLANK(INDEX('Policy Characteristics'!G:G,MATCH($C790,'Policy Characteristics'!$C:$C,0))),"",INDEX('Policy Characteristics'!G:G,MATCH($C790,'Policy Characteristics'!$C:$C,0)))</f>
        <v>0.25</v>
      </c>
      <c r="N790" s="379">
        <f>IF(ISBLANK(INDEX('Policy Characteristics'!H:H,MATCH($C790,'Policy Characteristics'!$C:$C,0))),"",INDEX('Policy Characteristics'!H:H,MATCH($C790,'Policy Characteristics'!$C:$C,0)))</f>
        <v>0.01</v>
      </c>
      <c r="O790" s="357" t="str">
        <f>IF(ISBLANK(INDEX('Policy Characteristics'!I:I,MATCH($C790,'Policy Characteristics'!$C:$C,0))),"",INDEX('Policy Characteristics'!I:I,MATCH($C790,'Policy Characteristics'!$C:$C,0)))</f>
        <v>% reduction in energy use</v>
      </c>
      <c r="P790" s="357" t="str">
        <f>IF(ISBLANK(INDEX('Policy Characteristics'!J:J,MATCH($C790,'Policy Characteristics'!$C:$C,0))),"",INDEX('Policy Characteristics'!J:J,MATCH($C790,'Policy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0" s="357" t="str">
        <f>IF(ISBLANK(INDEX('Policy Characteristics'!K:K,MATCH($C790,'Policy Characteristics'!$C:$C,0))),"",INDEX('Policy Characteristics'!K:K,MATCH($C790,'Policy Characteristics'!$C:$C,0)))</f>
        <v>industry-ag-main.html#eff-stds</v>
      </c>
      <c r="R790" s="357" t="str">
        <f>IF(ISBLANK(INDEX('Policy Characteristics'!L:L,MATCH($C790,'Policy Characteristics'!$C:$C,0))),"",INDEX('Policy Characteristics'!L:L,MATCH($C790,'Policy Characteristics'!$C:$C,0)))</f>
        <v>industry-energy-efficiency-standards.html</v>
      </c>
    </row>
    <row r="791" spans="1:18" s="5" customFormat="1" x14ac:dyDescent="0.35">
      <c r="A791" s="357" t="str">
        <f>IF(ISBLANK(INDEX('Policy Characteristics'!A:A,MATCH($C791,'Policy Characteristics'!$C:$C,0))),"",INDEX('Policy Characteristics'!A:A,MATCH($C791,'Policy Characteristics'!$C:$C,0)))</f>
        <v>Industry</v>
      </c>
      <c r="B791" s="357" t="str">
        <f>IF(ISBLANK(INDEX('Policy Characteristics'!B:B,MATCH($C791,'Policy Characteristics'!$C:$C,0))),"",INDEX('Policy Characteristics'!B:B,MATCH($C791,'Policy Characteristics'!$C:$C,0)))</f>
        <v>Industry Energy Efficiency Standards</v>
      </c>
      <c r="C791" s="361" t="str">
        <f t="shared" si="38"/>
        <v>Percentage Improvement in Eqpt Efficiency Standards above BAU</v>
      </c>
      <c r="D791" s="9" t="s">
        <v>3196</v>
      </c>
      <c r="E791" s="53" t="s">
        <v>2451</v>
      </c>
      <c r="F791" s="194" t="s">
        <v>3160</v>
      </c>
      <c r="G791" s="53" t="s">
        <v>2455</v>
      </c>
      <c r="H791" s="54">
        <v>1001</v>
      </c>
      <c r="I791" s="53" t="s">
        <v>45</v>
      </c>
      <c r="J791" s="359" t="str">
        <f>IF(ISBLANK(INDEX('Policy Characteristics'!D:D,MATCH($C791,'Policy Characteristics'!$C:$C,0))),"",INDEX('Policy Characteristics'!D:D,MATCH($C791,'Policy Characteristics'!$C:$C,0)))</f>
        <v>Industry Energy Efficiency Standards</v>
      </c>
      <c r="K791" s="357" t="str">
        <f>IF(ISBLANK(INDEX('Policy Characteristics'!E:E,MATCH($C791,'Policy Characteristics'!$C:$C,0))),"",INDEX('Policy Characteristics'!E:E,MATCH($C791,'Policy Characteristics'!$C:$C,0)))</f>
        <v>indst efficiency standards</v>
      </c>
      <c r="L791" s="379">
        <f>IF(ISBLANK(INDEX('Policy Characteristics'!F:F,MATCH($C791,'Policy Characteristics'!$C:$C,0))),"",INDEX('Policy Characteristics'!F:F,MATCH($C791,'Policy Characteristics'!$C:$C,0)))</f>
        <v>0</v>
      </c>
      <c r="M791" s="379">
        <f>IF(ISBLANK(INDEX('Policy Characteristics'!G:G,MATCH($C791,'Policy Characteristics'!$C:$C,0))),"",INDEX('Policy Characteristics'!G:G,MATCH($C791,'Policy Characteristics'!$C:$C,0)))</f>
        <v>0.25</v>
      </c>
      <c r="N791" s="379">
        <f>IF(ISBLANK(INDEX('Policy Characteristics'!H:H,MATCH($C791,'Policy Characteristics'!$C:$C,0))),"",INDEX('Policy Characteristics'!H:H,MATCH($C791,'Policy Characteristics'!$C:$C,0)))</f>
        <v>0.01</v>
      </c>
      <c r="O791" s="357" t="str">
        <f>IF(ISBLANK(INDEX('Policy Characteristics'!I:I,MATCH($C791,'Policy Characteristics'!$C:$C,0))),"",INDEX('Policy Characteristics'!I:I,MATCH($C791,'Policy Characteristics'!$C:$C,0)))</f>
        <v>% reduction in energy use</v>
      </c>
      <c r="P791" s="357" t="str">
        <f>IF(ISBLANK(INDEX('Policy Characteristics'!J:J,MATCH($C791,'Policy Characteristics'!$C:$C,0))),"",INDEX('Policy Characteristics'!J:J,MATCH($C791,'Policy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1" s="357" t="str">
        <f>IF(ISBLANK(INDEX('Policy Characteristics'!K:K,MATCH($C791,'Policy Characteristics'!$C:$C,0))),"",INDEX('Policy Characteristics'!K:K,MATCH($C791,'Policy Characteristics'!$C:$C,0)))</f>
        <v>industry-ag-main.html#eff-stds</v>
      </c>
      <c r="R791" s="357" t="str">
        <f>IF(ISBLANK(INDEX('Policy Characteristics'!L:L,MATCH($C791,'Policy Characteristics'!$C:$C,0))),"",INDEX('Policy Characteristics'!L:L,MATCH($C791,'Policy Characteristics'!$C:$C,0)))</f>
        <v>industry-energy-efficiency-standards.html</v>
      </c>
    </row>
    <row r="792" spans="1:18" s="5" customFormat="1" x14ac:dyDescent="0.35">
      <c r="A792" s="357" t="str">
        <f>IF(ISBLANK(INDEX('Policy Characteristics'!A:A,MATCH($C792,'Policy Characteristics'!$C:$C,0))),"",INDEX('Policy Characteristics'!A:A,MATCH($C792,'Policy Characteristics'!$C:$C,0)))</f>
        <v>Industry</v>
      </c>
      <c r="B792" s="357" t="str">
        <f>IF(ISBLANK(INDEX('Policy Characteristics'!B:B,MATCH($C792,'Policy Characteristics'!$C:$C,0))),"",INDEX('Policy Characteristics'!B:B,MATCH($C792,'Policy Characteristics'!$C:$C,0)))</f>
        <v>Industry Energy Efficiency Standards</v>
      </c>
      <c r="C792" s="361" t="str">
        <f t="shared" si="38"/>
        <v>Percentage Improvement in Eqpt Efficiency Standards above BAU</v>
      </c>
      <c r="D792" s="9" t="s">
        <v>3196</v>
      </c>
      <c r="E792" s="53" t="s">
        <v>2452</v>
      </c>
      <c r="F792" s="194" t="s">
        <v>3160</v>
      </c>
      <c r="G792" s="53" t="s">
        <v>2456</v>
      </c>
      <c r="H792" s="54">
        <v>1002</v>
      </c>
      <c r="I792" s="53" t="s">
        <v>44</v>
      </c>
      <c r="J792" s="359" t="str">
        <f>IF(ISBLANK(INDEX('Policy Characteristics'!D:D,MATCH($C792,'Policy Characteristics'!$C:$C,0))),"",INDEX('Policy Characteristics'!D:D,MATCH($C792,'Policy Characteristics'!$C:$C,0)))</f>
        <v>Industry Energy Efficiency Standards</v>
      </c>
      <c r="K792" s="357" t="str">
        <f>IF(ISBLANK(INDEX('Policy Characteristics'!E:E,MATCH($C792,'Policy Characteristics'!$C:$C,0))),"",INDEX('Policy Characteristics'!E:E,MATCH($C792,'Policy Characteristics'!$C:$C,0)))</f>
        <v>indst efficiency standards</v>
      </c>
      <c r="L792" s="379">
        <f>IF(ISBLANK(INDEX('Policy Characteristics'!F:F,MATCH($C792,'Policy Characteristics'!$C:$C,0))),"",INDEX('Policy Characteristics'!F:F,MATCH($C792,'Policy Characteristics'!$C:$C,0)))</f>
        <v>0</v>
      </c>
      <c r="M792" s="379">
        <f>IF(ISBLANK(INDEX('Policy Characteristics'!G:G,MATCH($C792,'Policy Characteristics'!$C:$C,0))),"",INDEX('Policy Characteristics'!G:G,MATCH($C792,'Policy Characteristics'!$C:$C,0)))</f>
        <v>0.25</v>
      </c>
      <c r="N792" s="379">
        <f>IF(ISBLANK(INDEX('Policy Characteristics'!H:H,MATCH($C792,'Policy Characteristics'!$C:$C,0))),"",INDEX('Policy Characteristics'!H:H,MATCH($C792,'Policy Characteristics'!$C:$C,0)))</f>
        <v>0.01</v>
      </c>
      <c r="O792" s="357" t="str">
        <f>IF(ISBLANK(INDEX('Policy Characteristics'!I:I,MATCH($C792,'Policy Characteristics'!$C:$C,0))),"",INDEX('Policy Characteristics'!I:I,MATCH($C792,'Policy Characteristics'!$C:$C,0)))</f>
        <v>% reduction in energy use</v>
      </c>
      <c r="P792" s="357" t="str">
        <f>IF(ISBLANK(INDEX('Policy Characteristics'!J:J,MATCH($C792,'Policy Characteristics'!$C:$C,0))),"",INDEX('Policy Characteristics'!J:J,MATCH($C792,'Policy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2" s="357" t="str">
        <f>IF(ISBLANK(INDEX('Policy Characteristics'!K:K,MATCH($C792,'Policy Characteristics'!$C:$C,0))),"",INDEX('Policy Characteristics'!K:K,MATCH($C792,'Policy Characteristics'!$C:$C,0)))</f>
        <v>industry-ag-main.html#eff-stds</v>
      </c>
      <c r="R792" s="357" t="str">
        <f>IF(ISBLANK(INDEX('Policy Characteristics'!L:L,MATCH($C792,'Policy Characteristics'!$C:$C,0))),"",INDEX('Policy Characteristics'!L:L,MATCH($C792,'Policy Characteristics'!$C:$C,0)))</f>
        <v>industry-energy-efficiency-standards.html</v>
      </c>
    </row>
    <row r="793" spans="1:18" s="5" customFormat="1" x14ac:dyDescent="0.35">
      <c r="A793" s="357" t="str">
        <f>IF(ISBLANK(INDEX('Policy Characteristics'!A:A,MATCH($C793,'Policy Characteristics'!$C:$C,0))),"",INDEX('Policy Characteristics'!A:A,MATCH($C793,'Policy Characteristics'!$C:$C,0)))</f>
        <v>Industry</v>
      </c>
      <c r="B793" s="357" t="str">
        <f>IF(ISBLANK(INDEX('Policy Characteristics'!B:B,MATCH($C793,'Policy Characteristics'!$C:$C,0))),"",INDEX('Policy Characteristics'!B:B,MATCH($C793,'Policy Characteristics'!$C:$C,0)))</f>
        <v>Industry Energy Efficiency Standards</v>
      </c>
      <c r="C793" s="361" t="str">
        <f t="shared" si="38"/>
        <v>Percentage Improvement in Eqpt Efficiency Standards above BAU</v>
      </c>
      <c r="D793" s="9" t="s">
        <v>3196</v>
      </c>
      <c r="E793" s="53" t="s">
        <v>2453</v>
      </c>
      <c r="F793" s="194" t="s">
        <v>3160</v>
      </c>
      <c r="G793" s="53" t="s">
        <v>2459</v>
      </c>
      <c r="H793" s="54">
        <v>1003</v>
      </c>
      <c r="I793" s="53" t="s">
        <v>45</v>
      </c>
      <c r="J793" s="359" t="str">
        <f>IF(ISBLANK(INDEX('Policy Characteristics'!D:D,MATCH($C793,'Policy Characteristics'!$C:$C,0))),"",INDEX('Policy Characteristics'!D:D,MATCH($C793,'Policy Characteristics'!$C:$C,0)))</f>
        <v>Industry Energy Efficiency Standards</v>
      </c>
      <c r="K793" s="357" t="str">
        <f>IF(ISBLANK(INDEX('Policy Characteristics'!E:E,MATCH($C793,'Policy Characteristics'!$C:$C,0))),"",INDEX('Policy Characteristics'!E:E,MATCH($C793,'Policy Characteristics'!$C:$C,0)))</f>
        <v>indst efficiency standards</v>
      </c>
      <c r="L793" s="379">
        <f>IF(ISBLANK(INDEX('Policy Characteristics'!F:F,MATCH($C793,'Policy Characteristics'!$C:$C,0))),"",INDEX('Policy Characteristics'!F:F,MATCH($C793,'Policy Characteristics'!$C:$C,0)))</f>
        <v>0</v>
      </c>
      <c r="M793" s="379">
        <f>IF(ISBLANK(INDEX('Policy Characteristics'!G:G,MATCH($C793,'Policy Characteristics'!$C:$C,0))),"",INDEX('Policy Characteristics'!G:G,MATCH($C793,'Policy Characteristics'!$C:$C,0)))</f>
        <v>0.25</v>
      </c>
      <c r="N793" s="379">
        <f>IF(ISBLANK(INDEX('Policy Characteristics'!H:H,MATCH($C793,'Policy Characteristics'!$C:$C,0))),"",INDEX('Policy Characteristics'!H:H,MATCH($C793,'Policy Characteristics'!$C:$C,0)))</f>
        <v>0.01</v>
      </c>
      <c r="O793" s="357" t="str">
        <f>IF(ISBLANK(INDEX('Policy Characteristics'!I:I,MATCH($C793,'Policy Characteristics'!$C:$C,0))),"",INDEX('Policy Characteristics'!I:I,MATCH($C793,'Policy Characteristics'!$C:$C,0)))</f>
        <v>% reduction in energy use</v>
      </c>
      <c r="P793" s="357" t="str">
        <f>IF(ISBLANK(INDEX('Policy Characteristics'!J:J,MATCH($C793,'Policy Characteristics'!$C:$C,0))),"",INDEX('Policy Characteristics'!J:J,MATCH($C793,'Policy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3" s="357" t="str">
        <f>IF(ISBLANK(INDEX('Policy Characteristics'!K:K,MATCH($C793,'Policy Characteristics'!$C:$C,0))),"",INDEX('Policy Characteristics'!K:K,MATCH($C793,'Policy Characteristics'!$C:$C,0)))</f>
        <v>industry-ag-main.html#eff-stds</v>
      </c>
      <c r="R793" s="357" t="str">
        <f>IF(ISBLANK(INDEX('Policy Characteristics'!L:L,MATCH($C793,'Policy Characteristics'!$C:$C,0))),"",INDEX('Policy Characteristics'!L:L,MATCH($C793,'Policy Characteristics'!$C:$C,0)))</f>
        <v>industry-energy-efficiency-standards.html</v>
      </c>
    </row>
    <row r="794" spans="1:18" s="5" customFormat="1" x14ac:dyDescent="0.35">
      <c r="A794" s="357" t="str">
        <f>IF(ISBLANK(INDEX('Policy Characteristics'!A:A,MATCH($C794,'Policy Characteristics'!$C:$C,0))),"",INDEX('Policy Characteristics'!A:A,MATCH($C794,'Policy Characteristics'!$C:$C,0)))</f>
        <v>Industry</v>
      </c>
      <c r="B794" s="357" t="str">
        <f>IF(ISBLANK(INDEX('Policy Characteristics'!B:B,MATCH($C794,'Policy Characteristics'!$C:$C,0))),"",INDEX('Policy Characteristics'!B:B,MATCH($C794,'Policy Characteristics'!$C:$C,0)))</f>
        <v>Industry Energy Efficiency Standards</v>
      </c>
      <c r="C794" s="361" t="str">
        <f t="shared" si="38"/>
        <v>Percentage Improvement in Eqpt Efficiency Standards above BAU</v>
      </c>
      <c r="D794" s="9" t="s">
        <v>3196</v>
      </c>
      <c r="E794" s="53" t="s">
        <v>2799</v>
      </c>
      <c r="F794" s="194" t="s">
        <v>3160</v>
      </c>
      <c r="G794" s="53" t="s">
        <v>2802</v>
      </c>
      <c r="H794" s="54">
        <v>1004</v>
      </c>
      <c r="I794" s="53" t="s">
        <v>45</v>
      </c>
      <c r="J794" s="359" t="str">
        <f>IF(ISBLANK(INDEX('Policy Characteristics'!D:D,MATCH($C794,'Policy Characteristics'!$C:$C,0))),"",INDEX('Policy Characteristics'!D:D,MATCH($C794,'Policy Characteristics'!$C:$C,0)))</f>
        <v>Industry Energy Efficiency Standards</v>
      </c>
      <c r="K794" s="357" t="str">
        <f>IF(ISBLANK(INDEX('Policy Characteristics'!E:E,MATCH($C794,'Policy Characteristics'!$C:$C,0))),"",INDEX('Policy Characteristics'!E:E,MATCH($C794,'Policy Characteristics'!$C:$C,0)))</f>
        <v>indst efficiency standards</v>
      </c>
      <c r="L794" s="379">
        <f>IF(ISBLANK(INDEX('Policy Characteristics'!F:F,MATCH($C794,'Policy Characteristics'!$C:$C,0))),"",INDEX('Policy Characteristics'!F:F,MATCH($C794,'Policy Characteristics'!$C:$C,0)))</f>
        <v>0</v>
      </c>
      <c r="M794" s="379">
        <f>IF(ISBLANK(INDEX('Policy Characteristics'!G:G,MATCH($C794,'Policy Characteristics'!$C:$C,0))),"",INDEX('Policy Characteristics'!G:G,MATCH($C794,'Policy Characteristics'!$C:$C,0)))</f>
        <v>0.25</v>
      </c>
      <c r="N794" s="379">
        <f>IF(ISBLANK(INDEX('Policy Characteristics'!H:H,MATCH($C794,'Policy Characteristics'!$C:$C,0))),"",INDEX('Policy Characteristics'!H:H,MATCH($C794,'Policy Characteristics'!$C:$C,0)))</f>
        <v>0.01</v>
      </c>
      <c r="O794" s="357" t="str">
        <f>IF(ISBLANK(INDEX('Policy Characteristics'!I:I,MATCH($C794,'Policy Characteristics'!$C:$C,0))),"",INDEX('Policy Characteristics'!I:I,MATCH($C794,'Policy Characteristics'!$C:$C,0)))</f>
        <v>% reduction in energy use</v>
      </c>
      <c r="P794" s="357" t="str">
        <f>IF(ISBLANK(INDEX('Policy Characteristics'!J:J,MATCH($C794,'Policy Characteristics'!$C:$C,0))),"",INDEX('Policy Characteristics'!J:J,MATCH($C794,'Policy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4" s="357" t="str">
        <f>IF(ISBLANK(INDEX('Policy Characteristics'!K:K,MATCH($C794,'Policy Characteristics'!$C:$C,0))),"",INDEX('Policy Characteristics'!K:K,MATCH($C794,'Policy Characteristics'!$C:$C,0)))</f>
        <v>industry-ag-main.html#eff-stds</v>
      </c>
      <c r="R794" s="357" t="str">
        <f>IF(ISBLANK(INDEX('Policy Characteristics'!L:L,MATCH($C794,'Policy Characteristics'!$C:$C,0))),"",INDEX('Policy Characteristics'!L:L,MATCH($C794,'Policy Characteristics'!$C:$C,0)))</f>
        <v>industry-energy-efficiency-standards.html</v>
      </c>
    </row>
    <row r="795" spans="1:18" s="5" customFormat="1" x14ac:dyDescent="0.35">
      <c r="A795" s="357" t="str">
        <f>IF(ISBLANK(INDEX('Policy Characteristics'!A:A,MATCH($C795,'Policy Characteristics'!$C:$C,0))),"",INDEX('Policy Characteristics'!A:A,MATCH($C795,'Policy Characteristics'!$C:$C,0)))</f>
        <v>Industry</v>
      </c>
      <c r="B795" s="357" t="str">
        <f>IF(ISBLANK(INDEX('Policy Characteristics'!B:B,MATCH($C795,'Policy Characteristics'!$C:$C,0))),"",INDEX('Policy Characteristics'!B:B,MATCH($C795,'Policy Characteristics'!$C:$C,0)))</f>
        <v>Industry Energy Efficiency Standards</v>
      </c>
      <c r="C795" s="361" t="str">
        <f t="shared" si="38"/>
        <v>Percentage Improvement in Eqpt Efficiency Standards above BAU</v>
      </c>
      <c r="D795" s="9" t="s">
        <v>3196</v>
      </c>
      <c r="E795" s="53" t="s">
        <v>2800</v>
      </c>
      <c r="F795" s="194" t="s">
        <v>3160</v>
      </c>
      <c r="G795" s="53" t="s">
        <v>2804</v>
      </c>
      <c r="H795" s="54">
        <v>1005</v>
      </c>
      <c r="I795" s="53" t="s">
        <v>44</v>
      </c>
      <c r="J795" s="359" t="str">
        <f>IF(ISBLANK(INDEX('Policy Characteristics'!D:D,MATCH($C795,'Policy Characteristics'!$C:$C,0))),"",INDEX('Policy Characteristics'!D:D,MATCH($C795,'Policy Characteristics'!$C:$C,0)))</f>
        <v>Industry Energy Efficiency Standards</v>
      </c>
      <c r="K795" s="357" t="str">
        <f>IF(ISBLANK(INDEX('Policy Characteristics'!E:E,MATCH($C795,'Policy Characteristics'!$C:$C,0))),"",INDEX('Policy Characteristics'!E:E,MATCH($C795,'Policy Characteristics'!$C:$C,0)))</f>
        <v>indst efficiency standards</v>
      </c>
      <c r="L795" s="379">
        <f>IF(ISBLANK(INDEX('Policy Characteristics'!F:F,MATCH($C795,'Policy Characteristics'!$C:$C,0))),"",INDEX('Policy Characteristics'!F:F,MATCH($C795,'Policy Characteristics'!$C:$C,0)))</f>
        <v>0</v>
      </c>
      <c r="M795" s="379">
        <f>IF(ISBLANK(INDEX('Policy Characteristics'!G:G,MATCH($C795,'Policy Characteristics'!$C:$C,0))),"",INDEX('Policy Characteristics'!G:G,MATCH($C795,'Policy Characteristics'!$C:$C,0)))</f>
        <v>0.25</v>
      </c>
      <c r="N795" s="379">
        <f>IF(ISBLANK(INDEX('Policy Characteristics'!H:H,MATCH($C795,'Policy Characteristics'!$C:$C,0))),"",INDEX('Policy Characteristics'!H:H,MATCH($C795,'Policy Characteristics'!$C:$C,0)))</f>
        <v>0.01</v>
      </c>
      <c r="O795" s="357" t="str">
        <f>IF(ISBLANK(INDEX('Policy Characteristics'!I:I,MATCH($C795,'Policy Characteristics'!$C:$C,0))),"",INDEX('Policy Characteristics'!I:I,MATCH($C795,'Policy Characteristics'!$C:$C,0)))</f>
        <v>% reduction in energy use</v>
      </c>
      <c r="P795" s="357" t="str">
        <f>IF(ISBLANK(INDEX('Policy Characteristics'!J:J,MATCH($C795,'Policy Characteristics'!$C:$C,0))),"",INDEX('Policy Characteristics'!J:J,MATCH($C795,'Policy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5" s="357" t="str">
        <f>IF(ISBLANK(INDEX('Policy Characteristics'!K:K,MATCH($C795,'Policy Characteristics'!$C:$C,0))),"",INDEX('Policy Characteristics'!K:K,MATCH($C795,'Policy Characteristics'!$C:$C,0)))</f>
        <v>industry-ag-main.html#eff-stds</v>
      </c>
      <c r="R795" s="357" t="str">
        <f>IF(ISBLANK(INDEX('Policy Characteristics'!L:L,MATCH($C795,'Policy Characteristics'!$C:$C,0))),"",INDEX('Policy Characteristics'!L:L,MATCH($C795,'Policy Characteristics'!$C:$C,0)))</f>
        <v>industry-energy-efficiency-standards.html</v>
      </c>
    </row>
    <row r="796" spans="1:18" s="5" customFormat="1" x14ac:dyDescent="0.35">
      <c r="A796" s="357" t="str">
        <f>IF(ISBLANK(INDEX('Policy Characteristics'!A:A,MATCH($C796,'Policy Characteristics'!$C:$C,0))),"",INDEX('Policy Characteristics'!A:A,MATCH($C796,'Policy Characteristics'!$C:$C,0)))</f>
        <v>Industry</v>
      </c>
      <c r="B796" s="357" t="str">
        <f>IF(ISBLANK(INDEX('Policy Characteristics'!B:B,MATCH($C796,'Policy Characteristics'!$C:$C,0))),"",INDEX('Policy Characteristics'!B:B,MATCH($C796,'Policy Characteristics'!$C:$C,0)))</f>
        <v>Industry Energy Efficiency Standards</v>
      </c>
      <c r="C796" s="361" t="str">
        <f t="shared" si="38"/>
        <v>Percentage Improvement in Eqpt Efficiency Standards above BAU</v>
      </c>
      <c r="D796" s="9" t="s">
        <v>3196</v>
      </c>
      <c r="E796" s="53" t="s">
        <v>2801</v>
      </c>
      <c r="F796" s="194" t="s">
        <v>3160</v>
      </c>
      <c r="G796" s="53" t="s">
        <v>2805</v>
      </c>
      <c r="H796" s="54">
        <v>1006</v>
      </c>
      <c r="I796" s="53" t="s">
        <v>44</v>
      </c>
      <c r="J796" s="359" t="str">
        <f>IF(ISBLANK(INDEX('Policy Characteristics'!D:D,MATCH($C796,'Policy Characteristics'!$C:$C,0))),"",INDEX('Policy Characteristics'!D:D,MATCH($C796,'Policy Characteristics'!$C:$C,0)))</f>
        <v>Industry Energy Efficiency Standards</v>
      </c>
      <c r="K796" s="357" t="str">
        <f>IF(ISBLANK(INDEX('Policy Characteristics'!E:E,MATCH($C796,'Policy Characteristics'!$C:$C,0))),"",INDEX('Policy Characteristics'!E:E,MATCH($C796,'Policy Characteristics'!$C:$C,0)))</f>
        <v>indst efficiency standards</v>
      </c>
      <c r="L796" s="379">
        <f>IF(ISBLANK(INDEX('Policy Characteristics'!F:F,MATCH($C796,'Policy Characteristics'!$C:$C,0))),"",INDEX('Policy Characteristics'!F:F,MATCH($C796,'Policy Characteristics'!$C:$C,0)))</f>
        <v>0</v>
      </c>
      <c r="M796" s="379">
        <f>IF(ISBLANK(INDEX('Policy Characteristics'!G:G,MATCH($C796,'Policy Characteristics'!$C:$C,0))),"",INDEX('Policy Characteristics'!G:G,MATCH($C796,'Policy Characteristics'!$C:$C,0)))</f>
        <v>0.25</v>
      </c>
      <c r="N796" s="379">
        <f>IF(ISBLANK(INDEX('Policy Characteristics'!H:H,MATCH($C796,'Policy Characteristics'!$C:$C,0))),"",INDEX('Policy Characteristics'!H:H,MATCH($C796,'Policy Characteristics'!$C:$C,0)))</f>
        <v>0.01</v>
      </c>
      <c r="O796" s="357" t="str">
        <f>IF(ISBLANK(INDEX('Policy Characteristics'!I:I,MATCH($C796,'Policy Characteristics'!$C:$C,0))),"",INDEX('Policy Characteristics'!I:I,MATCH($C796,'Policy Characteristics'!$C:$C,0)))</f>
        <v>% reduction in energy use</v>
      </c>
      <c r="P796" s="357" t="str">
        <f>IF(ISBLANK(INDEX('Policy Characteristics'!J:J,MATCH($C796,'Policy Characteristics'!$C:$C,0))),"",INDEX('Policy Characteristics'!J:J,MATCH($C796,'Policy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6" s="357" t="str">
        <f>IF(ISBLANK(INDEX('Policy Characteristics'!K:K,MATCH($C796,'Policy Characteristics'!$C:$C,0))),"",INDEX('Policy Characteristics'!K:K,MATCH($C796,'Policy Characteristics'!$C:$C,0)))</f>
        <v>industry-ag-main.html#eff-stds</v>
      </c>
      <c r="R796" s="357" t="str">
        <f>IF(ISBLANK(INDEX('Policy Characteristics'!L:L,MATCH($C796,'Policy Characteristics'!$C:$C,0))),"",INDEX('Policy Characteristics'!L:L,MATCH($C796,'Policy Characteristics'!$C:$C,0)))</f>
        <v>industry-energy-efficiency-standards.html</v>
      </c>
    </row>
    <row r="797" spans="1:18" s="5" customFormat="1" x14ac:dyDescent="0.35">
      <c r="A797" s="357" t="str">
        <f>IF(ISBLANK(INDEX('Policy Characteristics'!A:A,MATCH($C797,'Policy Characteristics'!$C:$C,0))),"",INDEX('Policy Characteristics'!A:A,MATCH($C797,'Policy Characteristics'!$C:$C,0)))</f>
        <v>Industry</v>
      </c>
      <c r="B797" s="357" t="str">
        <f>IF(ISBLANK(INDEX('Policy Characteristics'!B:B,MATCH($C797,'Policy Characteristics'!$C:$C,0))),"",INDEX('Policy Characteristics'!B:B,MATCH($C797,'Policy Characteristics'!$C:$C,0)))</f>
        <v>Industry Energy Efficiency Standards</v>
      </c>
      <c r="C797" s="361" t="str">
        <f t="shared" si="38"/>
        <v>Percentage Improvement in Eqpt Efficiency Standards above BAU</v>
      </c>
      <c r="D797" s="9" t="s">
        <v>3196</v>
      </c>
      <c r="E797" s="53" t="s">
        <v>2798</v>
      </c>
      <c r="F797" s="194" t="s">
        <v>3160</v>
      </c>
      <c r="G797" s="53" t="s">
        <v>2803</v>
      </c>
      <c r="H797" s="54">
        <v>1007</v>
      </c>
      <c r="I797" s="53" t="s">
        <v>45</v>
      </c>
      <c r="J797" s="359" t="str">
        <f>IF(ISBLANK(INDEX('Policy Characteristics'!D:D,MATCH($C797,'Policy Characteristics'!$C:$C,0))),"",INDEX('Policy Characteristics'!D:D,MATCH($C797,'Policy Characteristics'!$C:$C,0)))</f>
        <v>Industry Energy Efficiency Standards</v>
      </c>
      <c r="K797" s="357" t="str">
        <f>IF(ISBLANK(INDEX('Policy Characteristics'!E:E,MATCH($C797,'Policy Characteristics'!$C:$C,0))),"",INDEX('Policy Characteristics'!E:E,MATCH($C797,'Policy Characteristics'!$C:$C,0)))</f>
        <v>indst efficiency standards</v>
      </c>
      <c r="L797" s="379">
        <f>IF(ISBLANK(INDEX('Policy Characteristics'!F:F,MATCH($C797,'Policy Characteristics'!$C:$C,0))),"",INDEX('Policy Characteristics'!F:F,MATCH($C797,'Policy Characteristics'!$C:$C,0)))</f>
        <v>0</v>
      </c>
      <c r="M797" s="379">
        <f>IF(ISBLANK(INDEX('Policy Characteristics'!G:G,MATCH($C797,'Policy Characteristics'!$C:$C,0))),"",INDEX('Policy Characteristics'!G:G,MATCH($C797,'Policy Characteristics'!$C:$C,0)))</f>
        <v>0.25</v>
      </c>
      <c r="N797" s="379">
        <f>IF(ISBLANK(INDEX('Policy Characteristics'!H:H,MATCH($C797,'Policy Characteristics'!$C:$C,0))),"",INDEX('Policy Characteristics'!H:H,MATCH($C797,'Policy Characteristics'!$C:$C,0)))</f>
        <v>0.01</v>
      </c>
      <c r="O797" s="357" t="str">
        <f>IF(ISBLANK(INDEX('Policy Characteristics'!I:I,MATCH($C797,'Policy Characteristics'!$C:$C,0))),"",INDEX('Policy Characteristics'!I:I,MATCH($C797,'Policy Characteristics'!$C:$C,0)))</f>
        <v>% reduction in energy use</v>
      </c>
      <c r="P797" s="357" t="str">
        <f>IF(ISBLANK(INDEX('Policy Characteristics'!J:J,MATCH($C797,'Policy Characteristics'!$C:$C,0))),"",INDEX('Policy Characteristics'!J:J,MATCH($C797,'Policy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7" s="357" t="str">
        <f>IF(ISBLANK(INDEX('Policy Characteristics'!K:K,MATCH($C797,'Policy Characteristics'!$C:$C,0))),"",INDEX('Policy Characteristics'!K:K,MATCH($C797,'Policy Characteristics'!$C:$C,0)))</f>
        <v>industry-ag-main.html#eff-stds</v>
      </c>
      <c r="R797" s="357" t="str">
        <f>IF(ISBLANK(INDEX('Policy Characteristics'!L:L,MATCH($C797,'Policy Characteristics'!$C:$C,0))),"",INDEX('Policy Characteristics'!L:L,MATCH($C797,'Policy Characteristics'!$C:$C,0)))</f>
        <v>industry-energy-efficiency-standards.html</v>
      </c>
    </row>
    <row r="798" spans="1:18" s="5" customFormat="1" x14ac:dyDescent="0.35">
      <c r="A798" s="357" t="str">
        <f>IF(ISBLANK(INDEX('Policy Characteristics'!A:A,MATCH($C798,'Policy Characteristics'!$C:$C,0))),"",INDEX('Policy Characteristics'!A:A,MATCH($C798,'Policy Characteristics'!$C:$C,0)))</f>
        <v>Industry</v>
      </c>
      <c r="B798" s="357" t="str">
        <f>IF(ISBLANK(INDEX('Policy Characteristics'!B:B,MATCH($C798,'Policy Characteristics'!$C:$C,0))),"",INDEX('Policy Characteristics'!B:B,MATCH($C798,'Policy Characteristics'!$C:$C,0)))</f>
        <v>Industry Energy Efficiency Standards</v>
      </c>
      <c r="C798" s="361" t="str">
        <f t="shared" si="38"/>
        <v>Percentage Improvement in Eqpt Efficiency Standards above BAU</v>
      </c>
      <c r="D798" s="9" t="s">
        <v>3197</v>
      </c>
      <c r="E798" s="53" t="s">
        <v>2448</v>
      </c>
      <c r="F798" s="194" t="s">
        <v>3161</v>
      </c>
      <c r="G798" s="53" t="s">
        <v>2454</v>
      </c>
      <c r="H798" s="54">
        <v>1008</v>
      </c>
      <c r="I798" s="53" t="s">
        <v>44</v>
      </c>
      <c r="J798" s="359" t="str">
        <f>IF(ISBLANK(INDEX('Policy Characteristics'!D:D,MATCH($C798,'Policy Characteristics'!$C:$C,0))),"",INDEX('Policy Characteristics'!D:D,MATCH($C798,'Policy Characteristics'!$C:$C,0)))</f>
        <v>Industry Energy Efficiency Standards</v>
      </c>
      <c r="K798" s="357" t="str">
        <f>IF(ISBLANK(INDEX('Policy Characteristics'!E:E,MATCH($C798,'Policy Characteristics'!$C:$C,0))),"",INDEX('Policy Characteristics'!E:E,MATCH($C798,'Policy Characteristics'!$C:$C,0)))</f>
        <v>indst efficiency standards</v>
      </c>
      <c r="L798" s="379">
        <f>IF(ISBLANK(INDEX('Policy Characteristics'!F:F,MATCH($C798,'Policy Characteristics'!$C:$C,0))),"",INDEX('Policy Characteristics'!F:F,MATCH($C798,'Policy Characteristics'!$C:$C,0)))</f>
        <v>0</v>
      </c>
      <c r="M798" s="379">
        <f>IF(ISBLANK(INDEX('Policy Characteristics'!G:G,MATCH($C798,'Policy Characteristics'!$C:$C,0))),"",INDEX('Policy Characteristics'!G:G,MATCH($C798,'Policy Characteristics'!$C:$C,0)))</f>
        <v>0.25</v>
      </c>
      <c r="N798" s="379">
        <f>IF(ISBLANK(INDEX('Policy Characteristics'!H:H,MATCH($C798,'Policy Characteristics'!$C:$C,0))),"",INDEX('Policy Characteristics'!H:H,MATCH($C798,'Policy Characteristics'!$C:$C,0)))</f>
        <v>0.01</v>
      </c>
      <c r="O798" s="357" t="str">
        <f>IF(ISBLANK(INDEX('Policy Characteristics'!I:I,MATCH($C798,'Policy Characteristics'!$C:$C,0))),"",INDEX('Policy Characteristics'!I:I,MATCH($C798,'Policy Characteristics'!$C:$C,0)))</f>
        <v>% reduction in energy use</v>
      </c>
      <c r="P798" s="357" t="str">
        <f>IF(ISBLANK(INDEX('Policy Characteristics'!J:J,MATCH($C798,'Policy Characteristics'!$C:$C,0))),"",INDEX('Policy Characteristics'!J:J,MATCH($C798,'Policy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8" s="357" t="str">
        <f>IF(ISBLANK(INDEX('Policy Characteristics'!K:K,MATCH($C798,'Policy Characteristics'!$C:$C,0))),"",INDEX('Policy Characteristics'!K:K,MATCH($C798,'Policy Characteristics'!$C:$C,0)))</f>
        <v>industry-ag-main.html#eff-stds</v>
      </c>
      <c r="R798" s="357" t="str">
        <f>IF(ISBLANK(INDEX('Policy Characteristics'!L:L,MATCH($C798,'Policy Characteristics'!$C:$C,0))),"",INDEX('Policy Characteristics'!L:L,MATCH($C798,'Policy Characteristics'!$C:$C,0)))</f>
        <v>industry-energy-efficiency-standards.html</v>
      </c>
    </row>
    <row r="799" spans="1:18" s="5" customFormat="1" x14ac:dyDescent="0.35">
      <c r="A799" s="357" t="str">
        <f>IF(ISBLANK(INDEX('Policy Characteristics'!A:A,MATCH($C799,'Policy Characteristics'!$C:$C,0))),"",INDEX('Policy Characteristics'!A:A,MATCH($C799,'Policy Characteristics'!$C:$C,0)))</f>
        <v>Industry</v>
      </c>
      <c r="B799" s="357" t="str">
        <f>IF(ISBLANK(INDEX('Policy Characteristics'!B:B,MATCH($C799,'Policy Characteristics'!$C:$C,0))),"",INDEX('Policy Characteristics'!B:B,MATCH($C799,'Policy Characteristics'!$C:$C,0)))</f>
        <v>Industry Energy Efficiency Standards</v>
      </c>
      <c r="C799" s="361" t="str">
        <f t="shared" si="38"/>
        <v>Percentage Improvement in Eqpt Efficiency Standards above BAU</v>
      </c>
      <c r="D799" s="9" t="s">
        <v>3197</v>
      </c>
      <c r="E799" s="53" t="s">
        <v>2449</v>
      </c>
      <c r="F799" s="194" t="s">
        <v>3161</v>
      </c>
      <c r="G799" s="53" t="s">
        <v>2457</v>
      </c>
      <c r="H799" s="54">
        <v>1009</v>
      </c>
      <c r="I799" s="53" t="s">
        <v>44</v>
      </c>
      <c r="J799" s="359" t="str">
        <f>IF(ISBLANK(INDEX('Policy Characteristics'!D:D,MATCH($C799,'Policy Characteristics'!$C:$C,0))),"",INDEX('Policy Characteristics'!D:D,MATCH($C799,'Policy Characteristics'!$C:$C,0)))</f>
        <v>Industry Energy Efficiency Standards</v>
      </c>
      <c r="K799" s="357" t="str">
        <f>IF(ISBLANK(INDEX('Policy Characteristics'!E:E,MATCH($C799,'Policy Characteristics'!$C:$C,0))),"",INDEX('Policy Characteristics'!E:E,MATCH($C799,'Policy Characteristics'!$C:$C,0)))</f>
        <v>indst efficiency standards</v>
      </c>
      <c r="L799" s="379">
        <f>IF(ISBLANK(INDEX('Policy Characteristics'!F:F,MATCH($C799,'Policy Characteristics'!$C:$C,0))),"",INDEX('Policy Characteristics'!F:F,MATCH($C799,'Policy Characteristics'!$C:$C,0)))</f>
        <v>0</v>
      </c>
      <c r="M799" s="379">
        <f>IF(ISBLANK(INDEX('Policy Characteristics'!G:G,MATCH($C799,'Policy Characteristics'!$C:$C,0))),"",INDEX('Policy Characteristics'!G:G,MATCH($C799,'Policy Characteristics'!$C:$C,0)))</f>
        <v>0.25</v>
      </c>
      <c r="N799" s="379">
        <f>IF(ISBLANK(INDEX('Policy Characteristics'!H:H,MATCH($C799,'Policy Characteristics'!$C:$C,0))),"",INDEX('Policy Characteristics'!H:H,MATCH($C799,'Policy Characteristics'!$C:$C,0)))</f>
        <v>0.01</v>
      </c>
      <c r="O799" s="357" t="str">
        <f>IF(ISBLANK(INDEX('Policy Characteristics'!I:I,MATCH($C799,'Policy Characteristics'!$C:$C,0))),"",INDEX('Policy Characteristics'!I:I,MATCH($C799,'Policy Characteristics'!$C:$C,0)))</f>
        <v>% reduction in energy use</v>
      </c>
      <c r="P799" s="357" t="str">
        <f>IF(ISBLANK(INDEX('Policy Characteristics'!J:J,MATCH($C799,'Policy Characteristics'!$C:$C,0))),"",INDEX('Policy Characteristics'!J:J,MATCH($C799,'Policy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9" s="357" t="str">
        <f>IF(ISBLANK(INDEX('Policy Characteristics'!K:K,MATCH($C799,'Policy Characteristics'!$C:$C,0))),"",INDEX('Policy Characteristics'!K:K,MATCH($C799,'Policy Characteristics'!$C:$C,0)))</f>
        <v>industry-ag-main.html#eff-stds</v>
      </c>
      <c r="R799" s="357" t="str">
        <f>IF(ISBLANK(INDEX('Policy Characteristics'!L:L,MATCH($C799,'Policy Characteristics'!$C:$C,0))),"",INDEX('Policy Characteristics'!L:L,MATCH($C799,'Policy Characteristics'!$C:$C,0)))</f>
        <v>industry-energy-efficiency-standards.html</v>
      </c>
    </row>
    <row r="800" spans="1:18" s="5" customFormat="1" x14ac:dyDescent="0.35">
      <c r="A800" s="357" t="str">
        <f>IF(ISBLANK(INDEX('Policy Characteristics'!A:A,MATCH($C800,'Policy Characteristics'!$C:$C,0))),"",INDEX('Policy Characteristics'!A:A,MATCH($C800,'Policy Characteristics'!$C:$C,0)))</f>
        <v>Industry</v>
      </c>
      <c r="B800" s="357" t="str">
        <f>IF(ISBLANK(INDEX('Policy Characteristics'!B:B,MATCH($C800,'Policy Characteristics'!$C:$C,0))),"",INDEX('Policy Characteristics'!B:B,MATCH($C800,'Policy Characteristics'!$C:$C,0)))</f>
        <v>Industry Energy Efficiency Standards</v>
      </c>
      <c r="C800" s="361" t="str">
        <f t="shared" si="38"/>
        <v>Percentage Improvement in Eqpt Efficiency Standards above BAU</v>
      </c>
      <c r="D800" s="9" t="s">
        <v>3197</v>
      </c>
      <c r="E800" s="53" t="s">
        <v>2450</v>
      </c>
      <c r="F800" s="194" t="s">
        <v>3161</v>
      </c>
      <c r="G800" s="53" t="s">
        <v>2458</v>
      </c>
      <c r="H800" s="54">
        <v>1010</v>
      </c>
      <c r="I800" s="53" t="s">
        <v>44</v>
      </c>
      <c r="J800" s="359" t="str">
        <f>IF(ISBLANK(INDEX('Policy Characteristics'!D:D,MATCH($C800,'Policy Characteristics'!$C:$C,0))),"",INDEX('Policy Characteristics'!D:D,MATCH($C800,'Policy Characteristics'!$C:$C,0)))</f>
        <v>Industry Energy Efficiency Standards</v>
      </c>
      <c r="K800" s="357" t="str">
        <f>IF(ISBLANK(INDEX('Policy Characteristics'!E:E,MATCH($C800,'Policy Characteristics'!$C:$C,0))),"",INDEX('Policy Characteristics'!E:E,MATCH($C800,'Policy Characteristics'!$C:$C,0)))</f>
        <v>indst efficiency standards</v>
      </c>
      <c r="L800" s="379">
        <f>IF(ISBLANK(INDEX('Policy Characteristics'!F:F,MATCH($C800,'Policy Characteristics'!$C:$C,0))),"",INDEX('Policy Characteristics'!F:F,MATCH($C800,'Policy Characteristics'!$C:$C,0)))</f>
        <v>0</v>
      </c>
      <c r="M800" s="379">
        <f>IF(ISBLANK(INDEX('Policy Characteristics'!G:G,MATCH($C800,'Policy Characteristics'!$C:$C,0))),"",INDEX('Policy Characteristics'!G:G,MATCH($C800,'Policy Characteristics'!$C:$C,0)))</f>
        <v>0.25</v>
      </c>
      <c r="N800" s="379">
        <f>IF(ISBLANK(INDEX('Policy Characteristics'!H:H,MATCH($C800,'Policy Characteristics'!$C:$C,0))),"",INDEX('Policy Characteristics'!H:H,MATCH($C800,'Policy Characteristics'!$C:$C,0)))</f>
        <v>0.01</v>
      </c>
      <c r="O800" s="357" t="str">
        <f>IF(ISBLANK(INDEX('Policy Characteristics'!I:I,MATCH($C800,'Policy Characteristics'!$C:$C,0))),"",INDEX('Policy Characteristics'!I:I,MATCH($C800,'Policy Characteristics'!$C:$C,0)))</f>
        <v>% reduction in energy use</v>
      </c>
      <c r="P800" s="357" t="str">
        <f>IF(ISBLANK(INDEX('Policy Characteristics'!J:J,MATCH($C800,'Policy Characteristics'!$C:$C,0))),"",INDEX('Policy Characteristics'!J:J,MATCH($C800,'Policy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0" s="357" t="str">
        <f>IF(ISBLANK(INDEX('Policy Characteristics'!K:K,MATCH($C800,'Policy Characteristics'!$C:$C,0))),"",INDEX('Policy Characteristics'!K:K,MATCH($C800,'Policy Characteristics'!$C:$C,0)))</f>
        <v>industry-ag-main.html#eff-stds</v>
      </c>
      <c r="R800" s="357" t="str">
        <f>IF(ISBLANK(INDEX('Policy Characteristics'!L:L,MATCH($C800,'Policy Characteristics'!$C:$C,0))),"",INDEX('Policy Characteristics'!L:L,MATCH($C800,'Policy Characteristics'!$C:$C,0)))</f>
        <v>industry-energy-efficiency-standards.html</v>
      </c>
    </row>
    <row r="801" spans="1:18" s="5" customFormat="1" x14ac:dyDescent="0.35">
      <c r="A801" s="357" t="str">
        <f>IF(ISBLANK(INDEX('Policy Characteristics'!A:A,MATCH($C801,'Policy Characteristics'!$C:$C,0))),"",INDEX('Policy Characteristics'!A:A,MATCH($C801,'Policy Characteristics'!$C:$C,0)))</f>
        <v>Industry</v>
      </c>
      <c r="B801" s="357" t="str">
        <f>IF(ISBLANK(INDEX('Policy Characteristics'!B:B,MATCH($C801,'Policy Characteristics'!$C:$C,0))),"",INDEX('Policy Characteristics'!B:B,MATCH($C801,'Policy Characteristics'!$C:$C,0)))</f>
        <v>Industry Energy Efficiency Standards</v>
      </c>
      <c r="C801" s="361" t="str">
        <f t="shared" si="38"/>
        <v>Percentage Improvement in Eqpt Efficiency Standards above BAU</v>
      </c>
      <c r="D801" s="9" t="s">
        <v>3197</v>
      </c>
      <c r="E801" s="53" t="s">
        <v>2451</v>
      </c>
      <c r="F801" s="194" t="s">
        <v>3161</v>
      </c>
      <c r="G801" s="53" t="s">
        <v>2455</v>
      </c>
      <c r="H801" s="54">
        <v>1011</v>
      </c>
      <c r="I801" s="53" t="s">
        <v>45</v>
      </c>
      <c r="J801" s="359" t="str">
        <f>IF(ISBLANK(INDEX('Policy Characteristics'!D:D,MATCH($C801,'Policy Characteristics'!$C:$C,0))),"",INDEX('Policy Characteristics'!D:D,MATCH($C801,'Policy Characteristics'!$C:$C,0)))</f>
        <v>Industry Energy Efficiency Standards</v>
      </c>
      <c r="K801" s="357" t="str">
        <f>IF(ISBLANK(INDEX('Policy Characteristics'!E:E,MATCH($C801,'Policy Characteristics'!$C:$C,0))),"",INDEX('Policy Characteristics'!E:E,MATCH($C801,'Policy Characteristics'!$C:$C,0)))</f>
        <v>indst efficiency standards</v>
      </c>
      <c r="L801" s="379">
        <f>IF(ISBLANK(INDEX('Policy Characteristics'!F:F,MATCH($C801,'Policy Characteristics'!$C:$C,0))),"",INDEX('Policy Characteristics'!F:F,MATCH($C801,'Policy Characteristics'!$C:$C,0)))</f>
        <v>0</v>
      </c>
      <c r="M801" s="379">
        <f>IF(ISBLANK(INDEX('Policy Characteristics'!G:G,MATCH($C801,'Policy Characteristics'!$C:$C,0))),"",INDEX('Policy Characteristics'!G:G,MATCH($C801,'Policy Characteristics'!$C:$C,0)))</f>
        <v>0.25</v>
      </c>
      <c r="N801" s="379">
        <f>IF(ISBLANK(INDEX('Policy Characteristics'!H:H,MATCH($C801,'Policy Characteristics'!$C:$C,0))),"",INDEX('Policy Characteristics'!H:H,MATCH($C801,'Policy Characteristics'!$C:$C,0)))</f>
        <v>0.01</v>
      </c>
      <c r="O801" s="357" t="str">
        <f>IF(ISBLANK(INDEX('Policy Characteristics'!I:I,MATCH($C801,'Policy Characteristics'!$C:$C,0))),"",INDEX('Policy Characteristics'!I:I,MATCH($C801,'Policy Characteristics'!$C:$C,0)))</f>
        <v>% reduction in energy use</v>
      </c>
      <c r="P801" s="357" t="str">
        <f>IF(ISBLANK(INDEX('Policy Characteristics'!J:J,MATCH($C801,'Policy Characteristics'!$C:$C,0))),"",INDEX('Policy Characteristics'!J:J,MATCH($C801,'Policy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1" s="357" t="str">
        <f>IF(ISBLANK(INDEX('Policy Characteristics'!K:K,MATCH($C801,'Policy Characteristics'!$C:$C,0))),"",INDEX('Policy Characteristics'!K:K,MATCH($C801,'Policy Characteristics'!$C:$C,0)))</f>
        <v>industry-ag-main.html#eff-stds</v>
      </c>
      <c r="R801" s="357" t="str">
        <f>IF(ISBLANK(INDEX('Policy Characteristics'!L:L,MATCH($C801,'Policy Characteristics'!$C:$C,0))),"",INDEX('Policy Characteristics'!L:L,MATCH($C801,'Policy Characteristics'!$C:$C,0)))</f>
        <v>industry-energy-efficiency-standards.html</v>
      </c>
    </row>
    <row r="802" spans="1:18" s="5" customFormat="1" x14ac:dyDescent="0.35">
      <c r="A802" s="357" t="str">
        <f>IF(ISBLANK(INDEX('Policy Characteristics'!A:A,MATCH($C802,'Policy Characteristics'!$C:$C,0))),"",INDEX('Policy Characteristics'!A:A,MATCH($C802,'Policy Characteristics'!$C:$C,0)))</f>
        <v>Industry</v>
      </c>
      <c r="B802" s="357" t="str">
        <f>IF(ISBLANK(INDEX('Policy Characteristics'!B:B,MATCH($C802,'Policy Characteristics'!$C:$C,0))),"",INDEX('Policy Characteristics'!B:B,MATCH($C802,'Policy Characteristics'!$C:$C,0)))</f>
        <v>Industry Energy Efficiency Standards</v>
      </c>
      <c r="C802" s="361" t="str">
        <f t="shared" si="38"/>
        <v>Percentage Improvement in Eqpt Efficiency Standards above BAU</v>
      </c>
      <c r="D802" s="9" t="s">
        <v>3197</v>
      </c>
      <c r="E802" s="53" t="s">
        <v>2452</v>
      </c>
      <c r="F802" s="194" t="s">
        <v>3161</v>
      </c>
      <c r="G802" s="53" t="s">
        <v>2456</v>
      </c>
      <c r="H802" s="54">
        <v>1012</v>
      </c>
      <c r="I802" s="53" t="s">
        <v>44</v>
      </c>
      <c r="J802" s="359" t="str">
        <f>IF(ISBLANK(INDEX('Policy Characteristics'!D:D,MATCH($C802,'Policy Characteristics'!$C:$C,0))),"",INDEX('Policy Characteristics'!D:D,MATCH($C802,'Policy Characteristics'!$C:$C,0)))</f>
        <v>Industry Energy Efficiency Standards</v>
      </c>
      <c r="K802" s="357" t="str">
        <f>IF(ISBLANK(INDEX('Policy Characteristics'!E:E,MATCH($C802,'Policy Characteristics'!$C:$C,0))),"",INDEX('Policy Characteristics'!E:E,MATCH($C802,'Policy Characteristics'!$C:$C,0)))</f>
        <v>indst efficiency standards</v>
      </c>
      <c r="L802" s="379">
        <f>IF(ISBLANK(INDEX('Policy Characteristics'!F:F,MATCH($C802,'Policy Characteristics'!$C:$C,0))),"",INDEX('Policy Characteristics'!F:F,MATCH($C802,'Policy Characteristics'!$C:$C,0)))</f>
        <v>0</v>
      </c>
      <c r="M802" s="379">
        <f>IF(ISBLANK(INDEX('Policy Characteristics'!G:G,MATCH($C802,'Policy Characteristics'!$C:$C,0))),"",INDEX('Policy Characteristics'!G:G,MATCH($C802,'Policy Characteristics'!$C:$C,0)))</f>
        <v>0.25</v>
      </c>
      <c r="N802" s="379">
        <f>IF(ISBLANK(INDEX('Policy Characteristics'!H:H,MATCH($C802,'Policy Characteristics'!$C:$C,0))),"",INDEX('Policy Characteristics'!H:H,MATCH($C802,'Policy Characteristics'!$C:$C,0)))</f>
        <v>0.01</v>
      </c>
      <c r="O802" s="357" t="str">
        <f>IF(ISBLANK(INDEX('Policy Characteristics'!I:I,MATCH($C802,'Policy Characteristics'!$C:$C,0))),"",INDEX('Policy Characteristics'!I:I,MATCH($C802,'Policy Characteristics'!$C:$C,0)))</f>
        <v>% reduction in energy use</v>
      </c>
      <c r="P802" s="357" t="str">
        <f>IF(ISBLANK(INDEX('Policy Characteristics'!J:J,MATCH($C802,'Policy Characteristics'!$C:$C,0))),"",INDEX('Policy Characteristics'!J:J,MATCH($C802,'Policy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2" s="357" t="str">
        <f>IF(ISBLANK(INDEX('Policy Characteristics'!K:K,MATCH($C802,'Policy Characteristics'!$C:$C,0))),"",INDEX('Policy Characteristics'!K:K,MATCH($C802,'Policy Characteristics'!$C:$C,0)))</f>
        <v>industry-ag-main.html#eff-stds</v>
      </c>
      <c r="R802" s="357" t="str">
        <f>IF(ISBLANK(INDEX('Policy Characteristics'!L:L,MATCH($C802,'Policy Characteristics'!$C:$C,0))),"",INDEX('Policy Characteristics'!L:L,MATCH($C802,'Policy Characteristics'!$C:$C,0)))</f>
        <v>industry-energy-efficiency-standards.html</v>
      </c>
    </row>
    <row r="803" spans="1:18" s="5" customFormat="1" x14ac:dyDescent="0.35">
      <c r="A803" s="357" t="str">
        <f>IF(ISBLANK(INDEX('Policy Characteristics'!A:A,MATCH($C803,'Policy Characteristics'!$C:$C,0))),"",INDEX('Policy Characteristics'!A:A,MATCH($C803,'Policy Characteristics'!$C:$C,0)))</f>
        <v>Industry</v>
      </c>
      <c r="B803" s="357" t="str">
        <f>IF(ISBLANK(INDEX('Policy Characteristics'!B:B,MATCH($C803,'Policy Characteristics'!$C:$C,0))),"",INDEX('Policy Characteristics'!B:B,MATCH($C803,'Policy Characteristics'!$C:$C,0)))</f>
        <v>Industry Energy Efficiency Standards</v>
      </c>
      <c r="C803" s="361" t="str">
        <f t="shared" si="38"/>
        <v>Percentage Improvement in Eqpt Efficiency Standards above BAU</v>
      </c>
      <c r="D803" s="9" t="s">
        <v>3197</v>
      </c>
      <c r="E803" s="53" t="s">
        <v>2453</v>
      </c>
      <c r="F803" s="194" t="s">
        <v>3161</v>
      </c>
      <c r="G803" s="53" t="s">
        <v>2459</v>
      </c>
      <c r="H803" s="54">
        <v>1013</v>
      </c>
      <c r="I803" s="53" t="s">
        <v>45</v>
      </c>
      <c r="J803" s="359" t="str">
        <f>IF(ISBLANK(INDEX('Policy Characteristics'!D:D,MATCH($C803,'Policy Characteristics'!$C:$C,0))),"",INDEX('Policy Characteristics'!D:D,MATCH($C803,'Policy Characteristics'!$C:$C,0)))</f>
        <v>Industry Energy Efficiency Standards</v>
      </c>
      <c r="K803" s="357" t="str">
        <f>IF(ISBLANK(INDEX('Policy Characteristics'!E:E,MATCH($C803,'Policy Characteristics'!$C:$C,0))),"",INDEX('Policy Characteristics'!E:E,MATCH($C803,'Policy Characteristics'!$C:$C,0)))</f>
        <v>indst efficiency standards</v>
      </c>
      <c r="L803" s="379">
        <f>IF(ISBLANK(INDEX('Policy Characteristics'!F:F,MATCH($C803,'Policy Characteristics'!$C:$C,0))),"",INDEX('Policy Characteristics'!F:F,MATCH($C803,'Policy Characteristics'!$C:$C,0)))</f>
        <v>0</v>
      </c>
      <c r="M803" s="379">
        <f>IF(ISBLANK(INDEX('Policy Characteristics'!G:G,MATCH($C803,'Policy Characteristics'!$C:$C,0))),"",INDEX('Policy Characteristics'!G:G,MATCH($C803,'Policy Characteristics'!$C:$C,0)))</f>
        <v>0.25</v>
      </c>
      <c r="N803" s="379">
        <f>IF(ISBLANK(INDEX('Policy Characteristics'!H:H,MATCH($C803,'Policy Characteristics'!$C:$C,0))),"",INDEX('Policy Characteristics'!H:H,MATCH($C803,'Policy Characteristics'!$C:$C,0)))</f>
        <v>0.01</v>
      </c>
      <c r="O803" s="357" t="str">
        <f>IF(ISBLANK(INDEX('Policy Characteristics'!I:I,MATCH($C803,'Policy Characteristics'!$C:$C,0))),"",INDEX('Policy Characteristics'!I:I,MATCH($C803,'Policy Characteristics'!$C:$C,0)))</f>
        <v>% reduction in energy use</v>
      </c>
      <c r="P803" s="357" t="str">
        <f>IF(ISBLANK(INDEX('Policy Characteristics'!J:J,MATCH($C803,'Policy Characteristics'!$C:$C,0))),"",INDEX('Policy Characteristics'!J:J,MATCH($C803,'Policy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3" s="357" t="str">
        <f>IF(ISBLANK(INDEX('Policy Characteristics'!K:K,MATCH($C803,'Policy Characteristics'!$C:$C,0))),"",INDEX('Policy Characteristics'!K:K,MATCH($C803,'Policy Characteristics'!$C:$C,0)))</f>
        <v>industry-ag-main.html#eff-stds</v>
      </c>
      <c r="R803" s="357" t="str">
        <f>IF(ISBLANK(INDEX('Policy Characteristics'!L:L,MATCH($C803,'Policy Characteristics'!$C:$C,0))),"",INDEX('Policy Characteristics'!L:L,MATCH($C803,'Policy Characteristics'!$C:$C,0)))</f>
        <v>industry-energy-efficiency-standards.html</v>
      </c>
    </row>
    <row r="804" spans="1:18" s="5" customFormat="1" x14ac:dyDescent="0.35">
      <c r="A804" s="357" t="str">
        <f>IF(ISBLANK(INDEX('Policy Characteristics'!A:A,MATCH($C804,'Policy Characteristics'!$C:$C,0))),"",INDEX('Policy Characteristics'!A:A,MATCH($C804,'Policy Characteristics'!$C:$C,0)))</f>
        <v>Industry</v>
      </c>
      <c r="B804" s="357" t="str">
        <f>IF(ISBLANK(INDEX('Policy Characteristics'!B:B,MATCH($C804,'Policy Characteristics'!$C:$C,0))),"",INDEX('Policy Characteristics'!B:B,MATCH($C804,'Policy Characteristics'!$C:$C,0)))</f>
        <v>Industry Energy Efficiency Standards</v>
      </c>
      <c r="C804" s="361" t="str">
        <f t="shared" si="38"/>
        <v>Percentage Improvement in Eqpt Efficiency Standards above BAU</v>
      </c>
      <c r="D804" s="9" t="s">
        <v>3197</v>
      </c>
      <c r="E804" s="53" t="s">
        <v>2799</v>
      </c>
      <c r="F804" s="194" t="s">
        <v>3161</v>
      </c>
      <c r="G804" s="53" t="s">
        <v>2802</v>
      </c>
      <c r="H804" s="54">
        <v>1014</v>
      </c>
      <c r="I804" s="53" t="s">
        <v>45</v>
      </c>
      <c r="J804" s="359" t="str">
        <f>IF(ISBLANK(INDEX('Policy Characteristics'!D:D,MATCH($C804,'Policy Characteristics'!$C:$C,0))),"",INDEX('Policy Characteristics'!D:D,MATCH($C804,'Policy Characteristics'!$C:$C,0)))</f>
        <v>Industry Energy Efficiency Standards</v>
      </c>
      <c r="K804" s="357" t="str">
        <f>IF(ISBLANK(INDEX('Policy Characteristics'!E:E,MATCH($C804,'Policy Characteristics'!$C:$C,0))),"",INDEX('Policy Characteristics'!E:E,MATCH($C804,'Policy Characteristics'!$C:$C,0)))</f>
        <v>indst efficiency standards</v>
      </c>
      <c r="L804" s="379">
        <f>IF(ISBLANK(INDEX('Policy Characteristics'!F:F,MATCH($C804,'Policy Characteristics'!$C:$C,0))),"",INDEX('Policy Characteristics'!F:F,MATCH($C804,'Policy Characteristics'!$C:$C,0)))</f>
        <v>0</v>
      </c>
      <c r="M804" s="379">
        <f>IF(ISBLANK(INDEX('Policy Characteristics'!G:G,MATCH($C804,'Policy Characteristics'!$C:$C,0))),"",INDEX('Policy Characteristics'!G:G,MATCH($C804,'Policy Characteristics'!$C:$C,0)))</f>
        <v>0.25</v>
      </c>
      <c r="N804" s="379">
        <f>IF(ISBLANK(INDEX('Policy Characteristics'!H:H,MATCH($C804,'Policy Characteristics'!$C:$C,0))),"",INDEX('Policy Characteristics'!H:H,MATCH($C804,'Policy Characteristics'!$C:$C,0)))</f>
        <v>0.01</v>
      </c>
      <c r="O804" s="357" t="str">
        <f>IF(ISBLANK(INDEX('Policy Characteristics'!I:I,MATCH($C804,'Policy Characteristics'!$C:$C,0))),"",INDEX('Policy Characteristics'!I:I,MATCH($C804,'Policy Characteristics'!$C:$C,0)))</f>
        <v>% reduction in energy use</v>
      </c>
      <c r="P804" s="357" t="str">
        <f>IF(ISBLANK(INDEX('Policy Characteristics'!J:J,MATCH($C804,'Policy Characteristics'!$C:$C,0))),"",INDEX('Policy Characteristics'!J:J,MATCH($C804,'Policy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4" s="357" t="str">
        <f>IF(ISBLANK(INDEX('Policy Characteristics'!K:K,MATCH($C804,'Policy Characteristics'!$C:$C,0))),"",INDEX('Policy Characteristics'!K:K,MATCH($C804,'Policy Characteristics'!$C:$C,0)))</f>
        <v>industry-ag-main.html#eff-stds</v>
      </c>
      <c r="R804" s="357" t="str">
        <f>IF(ISBLANK(INDEX('Policy Characteristics'!L:L,MATCH($C804,'Policy Characteristics'!$C:$C,0))),"",INDEX('Policy Characteristics'!L:L,MATCH($C804,'Policy Characteristics'!$C:$C,0)))</f>
        <v>industry-energy-efficiency-standards.html</v>
      </c>
    </row>
    <row r="805" spans="1:18" s="5" customFormat="1" x14ac:dyDescent="0.35">
      <c r="A805" s="357" t="str">
        <f>IF(ISBLANK(INDEX('Policy Characteristics'!A:A,MATCH($C805,'Policy Characteristics'!$C:$C,0))),"",INDEX('Policy Characteristics'!A:A,MATCH($C805,'Policy Characteristics'!$C:$C,0)))</f>
        <v>Industry</v>
      </c>
      <c r="B805" s="357" t="str">
        <f>IF(ISBLANK(INDEX('Policy Characteristics'!B:B,MATCH($C805,'Policy Characteristics'!$C:$C,0))),"",INDEX('Policy Characteristics'!B:B,MATCH($C805,'Policy Characteristics'!$C:$C,0)))</f>
        <v>Industry Energy Efficiency Standards</v>
      </c>
      <c r="C805" s="361" t="str">
        <f t="shared" si="38"/>
        <v>Percentage Improvement in Eqpt Efficiency Standards above BAU</v>
      </c>
      <c r="D805" s="9" t="s">
        <v>3197</v>
      </c>
      <c r="E805" s="53" t="s">
        <v>2800</v>
      </c>
      <c r="F805" s="194" t="s">
        <v>3161</v>
      </c>
      <c r="G805" s="53" t="s">
        <v>2804</v>
      </c>
      <c r="H805" s="54">
        <v>1015</v>
      </c>
      <c r="I805" s="53" t="s">
        <v>44</v>
      </c>
      <c r="J805" s="359" t="str">
        <f>IF(ISBLANK(INDEX('Policy Characteristics'!D:D,MATCH($C805,'Policy Characteristics'!$C:$C,0))),"",INDEX('Policy Characteristics'!D:D,MATCH($C805,'Policy Characteristics'!$C:$C,0)))</f>
        <v>Industry Energy Efficiency Standards</v>
      </c>
      <c r="K805" s="357" t="str">
        <f>IF(ISBLANK(INDEX('Policy Characteristics'!E:E,MATCH($C805,'Policy Characteristics'!$C:$C,0))),"",INDEX('Policy Characteristics'!E:E,MATCH($C805,'Policy Characteristics'!$C:$C,0)))</f>
        <v>indst efficiency standards</v>
      </c>
      <c r="L805" s="379">
        <f>IF(ISBLANK(INDEX('Policy Characteristics'!F:F,MATCH($C805,'Policy Characteristics'!$C:$C,0))),"",INDEX('Policy Characteristics'!F:F,MATCH($C805,'Policy Characteristics'!$C:$C,0)))</f>
        <v>0</v>
      </c>
      <c r="M805" s="379">
        <f>IF(ISBLANK(INDEX('Policy Characteristics'!G:G,MATCH($C805,'Policy Characteristics'!$C:$C,0))),"",INDEX('Policy Characteristics'!G:G,MATCH($C805,'Policy Characteristics'!$C:$C,0)))</f>
        <v>0.25</v>
      </c>
      <c r="N805" s="379">
        <f>IF(ISBLANK(INDEX('Policy Characteristics'!H:H,MATCH($C805,'Policy Characteristics'!$C:$C,0))),"",INDEX('Policy Characteristics'!H:H,MATCH($C805,'Policy Characteristics'!$C:$C,0)))</f>
        <v>0.01</v>
      </c>
      <c r="O805" s="357" t="str">
        <f>IF(ISBLANK(INDEX('Policy Characteristics'!I:I,MATCH($C805,'Policy Characteristics'!$C:$C,0))),"",INDEX('Policy Characteristics'!I:I,MATCH($C805,'Policy Characteristics'!$C:$C,0)))</f>
        <v>% reduction in energy use</v>
      </c>
      <c r="P805" s="357" t="str">
        <f>IF(ISBLANK(INDEX('Policy Characteristics'!J:J,MATCH($C805,'Policy Characteristics'!$C:$C,0))),"",INDEX('Policy Characteristics'!J:J,MATCH($C805,'Policy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5" s="357" t="str">
        <f>IF(ISBLANK(INDEX('Policy Characteristics'!K:K,MATCH($C805,'Policy Characteristics'!$C:$C,0))),"",INDEX('Policy Characteristics'!K:K,MATCH($C805,'Policy Characteristics'!$C:$C,0)))</f>
        <v>industry-ag-main.html#eff-stds</v>
      </c>
      <c r="R805" s="357" t="str">
        <f>IF(ISBLANK(INDEX('Policy Characteristics'!L:L,MATCH($C805,'Policy Characteristics'!$C:$C,0))),"",INDEX('Policy Characteristics'!L:L,MATCH($C805,'Policy Characteristics'!$C:$C,0)))</f>
        <v>industry-energy-efficiency-standards.html</v>
      </c>
    </row>
    <row r="806" spans="1:18" s="5" customFormat="1" x14ac:dyDescent="0.35">
      <c r="A806" s="357" t="str">
        <f>IF(ISBLANK(INDEX('Policy Characteristics'!A:A,MATCH($C806,'Policy Characteristics'!$C:$C,0))),"",INDEX('Policy Characteristics'!A:A,MATCH($C806,'Policy Characteristics'!$C:$C,0)))</f>
        <v>Industry</v>
      </c>
      <c r="B806" s="357" t="str">
        <f>IF(ISBLANK(INDEX('Policy Characteristics'!B:B,MATCH($C806,'Policy Characteristics'!$C:$C,0))),"",INDEX('Policy Characteristics'!B:B,MATCH($C806,'Policy Characteristics'!$C:$C,0)))</f>
        <v>Industry Energy Efficiency Standards</v>
      </c>
      <c r="C806" s="361" t="str">
        <f t="shared" si="38"/>
        <v>Percentage Improvement in Eqpt Efficiency Standards above BAU</v>
      </c>
      <c r="D806" s="9" t="s">
        <v>3197</v>
      </c>
      <c r="E806" s="53" t="s">
        <v>2801</v>
      </c>
      <c r="F806" s="194" t="s">
        <v>3161</v>
      </c>
      <c r="G806" s="53" t="s">
        <v>2805</v>
      </c>
      <c r="H806" s="54">
        <v>1016</v>
      </c>
      <c r="I806" s="53" t="s">
        <v>44</v>
      </c>
      <c r="J806" s="359" t="str">
        <f>IF(ISBLANK(INDEX('Policy Characteristics'!D:D,MATCH($C806,'Policy Characteristics'!$C:$C,0))),"",INDEX('Policy Characteristics'!D:D,MATCH($C806,'Policy Characteristics'!$C:$C,0)))</f>
        <v>Industry Energy Efficiency Standards</v>
      </c>
      <c r="K806" s="357" t="str">
        <f>IF(ISBLANK(INDEX('Policy Characteristics'!E:E,MATCH($C806,'Policy Characteristics'!$C:$C,0))),"",INDEX('Policy Characteristics'!E:E,MATCH($C806,'Policy Characteristics'!$C:$C,0)))</f>
        <v>indst efficiency standards</v>
      </c>
      <c r="L806" s="379">
        <f>IF(ISBLANK(INDEX('Policy Characteristics'!F:F,MATCH($C806,'Policy Characteristics'!$C:$C,0))),"",INDEX('Policy Characteristics'!F:F,MATCH($C806,'Policy Characteristics'!$C:$C,0)))</f>
        <v>0</v>
      </c>
      <c r="M806" s="379">
        <f>IF(ISBLANK(INDEX('Policy Characteristics'!G:G,MATCH($C806,'Policy Characteristics'!$C:$C,0))),"",INDEX('Policy Characteristics'!G:G,MATCH($C806,'Policy Characteristics'!$C:$C,0)))</f>
        <v>0.25</v>
      </c>
      <c r="N806" s="379">
        <f>IF(ISBLANK(INDEX('Policy Characteristics'!H:H,MATCH($C806,'Policy Characteristics'!$C:$C,0))),"",INDEX('Policy Characteristics'!H:H,MATCH($C806,'Policy Characteristics'!$C:$C,0)))</f>
        <v>0.01</v>
      </c>
      <c r="O806" s="357" t="str">
        <f>IF(ISBLANK(INDEX('Policy Characteristics'!I:I,MATCH($C806,'Policy Characteristics'!$C:$C,0))),"",INDEX('Policy Characteristics'!I:I,MATCH($C806,'Policy Characteristics'!$C:$C,0)))</f>
        <v>% reduction in energy use</v>
      </c>
      <c r="P806" s="357" t="str">
        <f>IF(ISBLANK(INDEX('Policy Characteristics'!J:J,MATCH($C806,'Policy Characteristics'!$C:$C,0))),"",INDEX('Policy Characteristics'!J:J,MATCH($C806,'Policy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6" s="357" t="str">
        <f>IF(ISBLANK(INDEX('Policy Characteristics'!K:K,MATCH($C806,'Policy Characteristics'!$C:$C,0))),"",INDEX('Policy Characteristics'!K:K,MATCH($C806,'Policy Characteristics'!$C:$C,0)))</f>
        <v>industry-ag-main.html#eff-stds</v>
      </c>
      <c r="R806" s="357" t="str">
        <f>IF(ISBLANK(INDEX('Policy Characteristics'!L:L,MATCH($C806,'Policy Characteristics'!$C:$C,0))),"",INDEX('Policy Characteristics'!L:L,MATCH($C806,'Policy Characteristics'!$C:$C,0)))</f>
        <v>industry-energy-efficiency-standards.html</v>
      </c>
    </row>
    <row r="807" spans="1:18" s="5" customFormat="1" x14ac:dyDescent="0.35">
      <c r="A807" s="357" t="str">
        <f>IF(ISBLANK(INDEX('Policy Characteristics'!A:A,MATCH($C807,'Policy Characteristics'!$C:$C,0))),"",INDEX('Policy Characteristics'!A:A,MATCH($C807,'Policy Characteristics'!$C:$C,0)))</f>
        <v>Industry</v>
      </c>
      <c r="B807" s="357" t="str">
        <f>IF(ISBLANK(INDEX('Policy Characteristics'!B:B,MATCH($C807,'Policy Characteristics'!$C:$C,0))),"",INDEX('Policy Characteristics'!B:B,MATCH($C807,'Policy Characteristics'!$C:$C,0)))</f>
        <v>Industry Energy Efficiency Standards</v>
      </c>
      <c r="C807" s="361" t="str">
        <f t="shared" si="38"/>
        <v>Percentage Improvement in Eqpt Efficiency Standards above BAU</v>
      </c>
      <c r="D807" s="9" t="s">
        <v>3197</v>
      </c>
      <c r="E807" s="53" t="s">
        <v>2798</v>
      </c>
      <c r="F807" s="194" t="s">
        <v>3161</v>
      </c>
      <c r="G807" s="53" t="s">
        <v>2803</v>
      </c>
      <c r="H807" s="54">
        <v>1017</v>
      </c>
      <c r="I807" s="53" t="s">
        <v>45</v>
      </c>
      <c r="J807" s="359" t="str">
        <f>IF(ISBLANK(INDEX('Policy Characteristics'!D:D,MATCH($C807,'Policy Characteristics'!$C:$C,0))),"",INDEX('Policy Characteristics'!D:D,MATCH($C807,'Policy Characteristics'!$C:$C,0)))</f>
        <v>Industry Energy Efficiency Standards</v>
      </c>
      <c r="K807" s="357" t="str">
        <f>IF(ISBLANK(INDEX('Policy Characteristics'!E:E,MATCH($C807,'Policy Characteristics'!$C:$C,0))),"",INDEX('Policy Characteristics'!E:E,MATCH($C807,'Policy Characteristics'!$C:$C,0)))</f>
        <v>indst efficiency standards</v>
      </c>
      <c r="L807" s="379">
        <f>IF(ISBLANK(INDEX('Policy Characteristics'!F:F,MATCH($C807,'Policy Characteristics'!$C:$C,0))),"",INDEX('Policy Characteristics'!F:F,MATCH($C807,'Policy Characteristics'!$C:$C,0)))</f>
        <v>0</v>
      </c>
      <c r="M807" s="379">
        <f>IF(ISBLANK(INDEX('Policy Characteristics'!G:G,MATCH($C807,'Policy Characteristics'!$C:$C,0))),"",INDEX('Policy Characteristics'!G:G,MATCH($C807,'Policy Characteristics'!$C:$C,0)))</f>
        <v>0.25</v>
      </c>
      <c r="N807" s="379">
        <f>IF(ISBLANK(INDEX('Policy Characteristics'!H:H,MATCH($C807,'Policy Characteristics'!$C:$C,0))),"",INDEX('Policy Characteristics'!H:H,MATCH($C807,'Policy Characteristics'!$C:$C,0)))</f>
        <v>0.01</v>
      </c>
      <c r="O807" s="357" t="str">
        <f>IF(ISBLANK(INDEX('Policy Characteristics'!I:I,MATCH($C807,'Policy Characteristics'!$C:$C,0))),"",INDEX('Policy Characteristics'!I:I,MATCH($C807,'Policy Characteristics'!$C:$C,0)))</f>
        <v>% reduction in energy use</v>
      </c>
      <c r="P807" s="357" t="str">
        <f>IF(ISBLANK(INDEX('Policy Characteristics'!J:J,MATCH($C807,'Policy Characteristics'!$C:$C,0))),"",INDEX('Policy Characteristics'!J:J,MATCH($C807,'Policy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7" s="357" t="str">
        <f>IF(ISBLANK(INDEX('Policy Characteristics'!K:K,MATCH($C807,'Policy Characteristics'!$C:$C,0))),"",INDEX('Policy Characteristics'!K:K,MATCH($C807,'Policy Characteristics'!$C:$C,0)))</f>
        <v>industry-ag-main.html#eff-stds</v>
      </c>
      <c r="R807" s="357" t="str">
        <f>IF(ISBLANK(INDEX('Policy Characteristics'!L:L,MATCH($C807,'Policy Characteristics'!$C:$C,0))),"",INDEX('Policy Characteristics'!L:L,MATCH($C807,'Policy Characteristics'!$C:$C,0)))</f>
        <v>industry-energy-efficiency-standards.html</v>
      </c>
    </row>
    <row r="808" spans="1:18" s="5" customFormat="1" x14ac:dyDescent="0.35">
      <c r="A808" s="357" t="str">
        <f>IF(ISBLANK(INDEX('Policy Characteristics'!A:A,MATCH($C808,'Policy Characteristics'!$C:$C,0))),"",INDEX('Policy Characteristics'!A:A,MATCH($C808,'Policy Characteristics'!$C:$C,0)))</f>
        <v>Industry</v>
      </c>
      <c r="B808" s="357" t="str">
        <f>IF(ISBLANK(INDEX('Policy Characteristics'!B:B,MATCH($C808,'Policy Characteristics'!$C:$C,0))),"",INDEX('Policy Characteristics'!B:B,MATCH($C808,'Policy Characteristics'!$C:$C,0)))</f>
        <v>Industry Energy Efficiency Standards</v>
      </c>
      <c r="C808" s="361" t="str">
        <f t="shared" si="38"/>
        <v>Percentage Improvement in Eqpt Efficiency Standards above BAU</v>
      </c>
      <c r="D808" s="9" t="s">
        <v>3198</v>
      </c>
      <c r="E808" s="53" t="s">
        <v>2448</v>
      </c>
      <c r="F808" s="194" t="s">
        <v>3162</v>
      </c>
      <c r="G808" s="53" t="s">
        <v>2454</v>
      </c>
      <c r="H808" s="54">
        <v>1018</v>
      </c>
      <c r="I808" s="53" t="s">
        <v>44</v>
      </c>
      <c r="J808" s="359" t="str">
        <f>IF(ISBLANK(INDEX('Policy Characteristics'!D:D,MATCH($C808,'Policy Characteristics'!$C:$C,0))),"",INDEX('Policy Characteristics'!D:D,MATCH($C808,'Policy Characteristics'!$C:$C,0)))</f>
        <v>Industry Energy Efficiency Standards</v>
      </c>
      <c r="K808" s="357" t="str">
        <f>IF(ISBLANK(INDEX('Policy Characteristics'!E:E,MATCH($C808,'Policy Characteristics'!$C:$C,0))),"",INDEX('Policy Characteristics'!E:E,MATCH($C808,'Policy Characteristics'!$C:$C,0)))</f>
        <v>indst efficiency standards</v>
      </c>
      <c r="L808" s="379">
        <f>IF(ISBLANK(INDEX('Policy Characteristics'!F:F,MATCH($C808,'Policy Characteristics'!$C:$C,0))),"",INDEX('Policy Characteristics'!F:F,MATCH($C808,'Policy Characteristics'!$C:$C,0)))</f>
        <v>0</v>
      </c>
      <c r="M808" s="379">
        <f>IF(ISBLANK(INDEX('Policy Characteristics'!G:G,MATCH($C808,'Policy Characteristics'!$C:$C,0))),"",INDEX('Policy Characteristics'!G:G,MATCH($C808,'Policy Characteristics'!$C:$C,0)))</f>
        <v>0.25</v>
      </c>
      <c r="N808" s="379">
        <f>IF(ISBLANK(INDEX('Policy Characteristics'!H:H,MATCH($C808,'Policy Characteristics'!$C:$C,0))),"",INDEX('Policy Characteristics'!H:H,MATCH($C808,'Policy Characteristics'!$C:$C,0)))</f>
        <v>0.01</v>
      </c>
      <c r="O808" s="357" t="str">
        <f>IF(ISBLANK(INDEX('Policy Characteristics'!I:I,MATCH($C808,'Policy Characteristics'!$C:$C,0))),"",INDEX('Policy Characteristics'!I:I,MATCH($C808,'Policy Characteristics'!$C:$C,0)))</f>
        <v>% reduction in energy use</v>
      </c>
      <c r="P808" s="357" t="str">
        <f>IF(ISBLANK(INDEX('Policy Characteristics'!J:J,MATCH($C808,'Policy Characteristics'!$C:$C,0))),"",INDEX('Policy Characteristics'!J:J,MATCH($C808,'Policy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8" s="357" t="str">
        <f>IF(ISBLANK(INDEX('Policy Characteristics'!K:K,MATCH($C808,'Policy Characteristics'!$C:$C,0))),"",INDEX('Policy Characteristics'!K:K,MATCH($C808,'Policy Characteristics'!$C:$C,0)))</f>
        <v>industry-ag-main.html#eff-stds</v>
      </c>
      <c r="R808" s="357" t="str">
        <f>IF(ISBLANK(INDEX('Policy Characteristics'!L:L,MATCH($C808,'Policy Characteristics'!$C:$C,0))),"",INDEX('Policy Characteristics'!L:L,MATCH($C808,'Policy Characteristics'!$C:$C,0)))</f>
        <v>industry-energy-efficiency-standards.html</v>
      </c>
    </row>
    <row r="809" spans="1:18" s="5" customFormat="1" x14ac:dyDescent="0.35">
      <c r="A809" s="357" t="str">
        <f>IF(ISBLANK(INDEX('Policy Characteristics'!A:A,MATCH($C809,'Policy Characteristics'!$C:$C,0))),"",INDEX('Policy Characteristics'!A:A,MATCH($C809,'Policy Characteristics'!$C:$C,0)))</f>
        <v>Industry</v>
      </c>
      <c r="B809" s="357" t="str">
        <f>IF(ISBLANK(INDEX('Policy Characteristics'!B:B,MATCH($C809,'Policy Characteristics'!$C:$C,0))),"",INDEX('Policy Characteristics'!B:B,MATCH($C809,'Policy Characteristics'!$C:$C,0)))</f>
        <v>Industry Energy Efficiency Standards</v>
      </c>
      <c r="C809" s="361" t="str">
        <f t="shared" si="38"/>
        <v>Percentage Improvement in Eqpt Efficiency Standards above BAU</v>
      </c>
      <c r="D809" s="9" t="s">
        <v>3198</v>
      </c>
      <c r="E809" s="53" t="s">
        <v>2449</v>
      </c>
      <c r="F809" s="194" t="s">
        <v>3162</v>
      </c>
      <c r="G809" s="53" t="s">
        <v>2457</v>
      </c>
      <c r="H809" s="54">
        <v>1019</v>
      </c>
      <c r="I809" s="53" t="s">
        <v>44</v>
      </c>
      <c r="J809" s="359" t="str">
        <f>IF(ISBLANK(INDEX('Policy Characteristics'!D:D,MATCH($C809,'Policy Characteristics'!$C:$C,0))),"",INDEX('Policy Characteristics'!D:D,MATCH($C809,'Policy Characteristics'!$C:$C,0)))</f>
        <v>Industry Energy Efficiency Standards</v>
      </c>
      <c r="K809" s="357" t="str">
        <f>IF(ISBLANK(INDEX('Policy Characteristics'!E:E,MATCH($C809,'Policy Characteristics'!$C:$C,0))),"",INDEX('Policy Characteristics'!E:E,MATCH($C809,'Policy Characteristics'!$C:$C,0)))</f>
        <v>indst efficiency standards</v>
      </c>
      <c r="L809" s="379">
        <f>IF(ISBLANK(INDEX('Policy Characteristics'!F:F,MATCH($C809,'Policy Characteristics'!$C:$C,0))),"",INDEX('Policy Characteristics'!F:F,MATCH($C809,'Policy Characteristics'!$C:$C,0)))</f>
        <v>0</v>
      </c>
      <c r="M809" s="379">
        <f>IF(ISBLANK(INDEX('Policy Characteristics'!G:G,MATCH($C809,'Policy Characteristics'!$C:$C,0))),"",INDEX('Policy Characteristics'!G:G,MATCH($C809,'Policy Characteristics'!$C:$C,0)))</f>
        <v>0.25</v>
      </c>
      <c r="N809" s="379">
        <f>IF(ISBLANK(INDEX('Policy Characteristics'!H:H,MATCH($C809,'Policy Characteristics'!$C:$C,0))),"",INDEX('Policy Characteristics'!H:H,MATCH($C809,'Policy Characteristics'!$C:$C,0)))</f>
        <v>0.01</v>
      </c>
      <c r="O809" s="357" t="str">
        <f>IF(ISBLANK(INDEX('Policy Characteristics'!I:I,MATCH($C809,'Policy Characteristics'!$C:$C,0))),"",INDEX('Policy Characteristics'!I:I,MATCH($C809,'Policy Characteristics'!$C:$C,0)))</f>
        <v>% reduction in energy use</v>
      </c>
      <c r="P809" s="357" t="str">
        <f>IF(ISBLANK(INDEX('Policy Characteristics'!J:J,MATCH($C809,'Policy Characteristics'!$C:$C,0))),"",INDEX('Policy Characteristics'!J:J,MATCH($C809,'Policy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9" s="357" t="str">
        <f>IF(ISBLANK(INDEX('Policy Characteristics'!K:K,MATCH($C809,'Policy Characteristics'!$C:$C,0))),"",INDEX('Policy Characteristics'!K:K,MATCH($C809,'Policy Characteristics'!$C:$C,0)))</f>
        <v>industry-ag-main.html#eff-stds</v>
      </c>
      <c r="R809" s="357" t="str">
        <f>IF(ISBLANK(INDEX('Policy Characteristics'!L:L,MATCH($C809,'Policy Characteristics'!$C:$C,0))),"",INDEX('Policy Characteristics'!L:L,MATCH($C809,'Policy Characteristics'!$C:$C,0)))</f>
        <v>industry-energy-efficiency-standards.html</v>
      </c>
    </row>
    <row r="810" spans="1:18" s="5" customFormat="1" x14ac:dyDescent="0.35">
      <c r="A810" s="357" t="str">
        <f>IF(ISBLANK(INDEX('Policy Characteristics'!A:A,MATCH($C810,'Policy Characteristics'!$C:$C,0))),"",INDEX('Policy Characteristics'!A:A,MATCH($C810,'Policy Characteristics'!$C:$C,0)))</f>
        <v>Industry</v>
      </c>
      <c r="B810" s="357" t="str">
        <f>IF(ISBLANK(INDEX('Policy Characteristics'!B:B,MATCH($C810,'Policy Characteristics'!$C:$C,0))),"",INDEX('Policy Characteristics'!B:B,MATCH($C810,'Policy Characteristics'!$C:$C,0)))</f>
        <v>Industry Energy Efficiency Standards</v>
      </c>
      <c r="C810" s="361" t="str">
        <f t="shared" si="38"/>
        <v>Percentage Improvement in Eqpt Efficiency Standards above BAU</v>
      </c>
      <c r="D810" s="9" t="s">
        <v>3198</v>
      </c>
      <c r="E810" s="53" t="s">
        <v>2450</v>
      </c>
      <c r="F810" s="194" t="s">
        <v>3162</v>
      </c>
      <c r="G810" s="53" t="s">
        <v>2458</v>
      </c>
      <c r="H810" s="54">
        <v>1020</v>
      </c>
      <c r="I810" s="53" t="s">
        <v>44</v>
      </c>
      <c r="J810" s="359" t="str">
        <f>IF(ISBLANK(INDEX('Policy Characteristics'!D:D,MATCH($C810,'Policy Characteristics'!$C:$C,0))),"",INDEX('Policy Characteristics'!D:D,MATCH($C810,'Policy Characteristics'!$C:$C,0)))</f>
        <v>Industry Energy Efficiency Standards</v>
      </c>
      <c r="K810" s="357" t="str">
        <f>IF(ISBLANK(INDEX('Policy Characteristics'!E:E,MATCH($C810,'Policy Characteristics'!$C:$C,0))),"",INDEX('Policy Characteristics'!E:E,MATCH($C810,'Policy Characteristics'!$C:$C,0)))</f>
        <v>indst efficiency standards</v>
      </c>
      <c r="L810" s="379">
        <f>IF(ISBLANK(INDEX('Policy Characteristics'!F:F,MATCH($C810,'Policy Characteristics'!$C:$C,0))),"",INDEX('Policy Characteristics'!F:F,MATCH($C810,'Policy Characteristics'!$C:$C,0)))</f>
        <v>0</v>
      </c>
      <c r="M810" s="379">
        <f>IF(ISBLANK(INDEX('Policy Characteristics'!G:G,MATCH($C810,'Policy Characteristics'!$C:$C,0))),"",INDEX('Policy Characteristics'!G:G,MATCH($C810,'Policy Characteristics'!$C:$C,0)))</f>
        <v>0.25</v>
      </c>
      <c r="N810" s="379">
        <f>IF(ISBLANK(INDEX('Policy Characteristics'!H:H,MATCH($C810,'Policy Characteristics'!$C:$C,0))),"",INDEX('Policy Characteristics'!H:H,MATCH($C810,'Policy Characteristics'!$C:$C,0)))</f>
        <v>0.01</v>
      </c>
      <c r="O810" s="357" t="str">
        <f>IF(ISBLANK(INDEX('Policy Characteristics'!I:I,MATCH($C810,'Policy Characteristics'!$C:$C,0))),"",INDEX('Policy Characteristics'!I:I,MATCH($C810,'Policy Characteristics'!$C:$C,0)))</f>
        <v>% reduction in energy use</v>
      </c>
      <c r="P810" s="357" t="str">
        <f>IF(ISBLANK(INDEX('Policy Characteristics'!J:J,MATCH($C810,'Policy Characteristics'!$C:$C,0))),"",INDEX('Policy Characteristics'!J:J,MATCH($C810,'Policy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0" s="357" t="str">
        <f>IF(ISBLANK(INDEX('Policy Characteristics'!K:K,MATCH($C810,'Policy Characteristics'!$C:$C,0))),"",INDEX('Policy Characteristics'!K:K,MATCH($C810,'Policy Characteristics'!$C:$C,0)))</f>
        <v>industry-ag-main.html#eff-stds</v>
      </c>
      <c r="R810" s="357" t="str">
        <f>IF(ISBLANK(INDEX('Policy Characteristics'!L:L,MATCH($C810,'Policy Characteristics'!$C:$C,0))),"",INDEX('Policy Characteristics'!L:L,MATCH($C810,'Policy Characteristics'!$C:$C,0)))</f>
        <v>industry-energy-efficiency-standards.html</v>
      </c>
    </row>
    <row r="811" spans="1:18" s="5" customFormat="1" x14ac:dyDescent="0.35">
      <c r="A811" s="357" t="str">
        <f>IF(ISBLANK(INDEX('Policy Characteristics'!A:A,MATCH($C811,'Policy Characteristics'!$C:$C,0))),"",INDEX('Policy Characteristics'!A:A,MATCH($C811,'Policy Characteristics'!$C:$C,0)))</f>
        <v>Industry</v>
      </c>
      <c r="B811" s="357" t="str">
        <f>IF(ISBLANK(INDEX('Policy Characteristics'!B:B,MATCH($C811,'Policy Characteristics'!$C:$C,0))),"",INDEX('Policy Characteristics'!B:B,MATCH($C811,'Policy Characteristics'!$C:$C,0)))</f>
        <v>Industry Energy Efficiency Standards</v>
      </c>
      <c r="C811" s="361" t="str">
        <f t="shared" si="38"/>
        <v>Percentage Improvement in Eqpt Efficiency Standards above BAU</v>
      </c>
      <c r="D811" s="9" t="s">
        <v>3198</v>
      </c>
      <c r="E811" s="53" t="s">
        <v>2451</v>
      </c>
      <c r="F811" s="194" t="s">
        <v>3162</v>
      </c>
      <c r="G811" s="53" t="s">
        <v>2455</v>
      </c>
      <c r="H811" s="54">
        <v>1021</v>
      </c>
      <c r="I811" s="53" t="s">
        <v>45</v>
      </c>
      <c r="J811" s="359" t="str">
        <f>IF(ISBLANK(INDEX('Policy Characteristics'!D:D,MATCH($C811,'Policy Characteristics'!$C:$C,0))),"",INDEX('Policy Characteristics'!D:D,MATCH($C811,'Policy Characteristics'!$C:$C,0)))</f>
        <v>Industry Energy Efficiency Standards</v>
      </c>
      <c r="K811" s="357" t="str">
        <f>IF(ISBLANK(INDEX('Policy Characteristics'!E:E,MATCH($C811,'Policy Characteristics'!$C:$C,0))),"",INDEX('Policy Characteristics'!E:E,MATCH($C811,'Policy Characteristics'!$C:$C,0)))</f>
        <v>indst efficiency standards</v>
      </c>
      <c r="L811" s="379">
        <f>IF(ISBLANK(INDEX('Policy Characteristics'!F:F,MATCH($C811,'Policy Characteristics'!$C:$C,0))),"",INDEX('Policy Characteristics'!F:F,MATCH($C811,'Policy Characteristics'!$C:$C,0)))</f>
        <v>0</v>
      </c>
      <c r="M811" s="379">
        <f>IF(ISBLANK(INDEX('Policy Characteristics'!G:G,MATCH($C811,'Policy Characteristics'!$C:$C,0))),"",INDEX('Policy Characteristics'!G:G,MATCH($C811,'Policy Characteristics'!$C:$C,0)))</f>
        <v>0.25</v>
      </c>
      <c r="N811" s="379">
        <f>IF(ISBLANK(INDEX('Policy Characteristics'!H:H,MATCH($C811,'Policy Characteristics'!$C:$C,0))),"",INDEX('Policy Characteristics'!H:H,MATCH($C811,'Policy Characteristics'!$C:$C,0)))</f>
        <v>0.01</v>
      </c>
      <c r="O811" s="357" t="str">
        <f>IF(ISBLANK(INDEX('Policy Characteristics'!I:I,MATCH($C811,'Policy Characteristics'!$C:$C,0))),"",INDEX('Policy Characteristics'!I:I,MATCH($C811,'Policy Characteristics'!$C:$C,0)))</f>
        <v>% reduction in energy use</v>
      </c>
      <c r="P811" s="357" t="str">
        <f>IF(ISBLANK(INDEX('Policy Characteristics'!J:J,MATCH($C811,'Policy Characteristics'!$C:$C,0))),"",INDEX('Policy Characteristics'!J:J,MATCH($C811,'Policy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1" s="357" t="str">
        <f>IF(ISBLANK(INDEX('Policy Characteristics'!K:K,MATCH($C811,'Policy Characteristics'!$C:$C,0))),"",INDEX('Policy Characteristics'!K:K,MATCH($C811,'Policy Characteristics'!$C:$C,0)))</f>
        <v>industry-ag-main.html#eff-stds</v>
      </c>
      <c r="R811" s="357" t="str">
        <f>IF(ISBLANK(INDEX('Policy Characteristics'!L:L,MATCH($C811,'Policy Characteristics'!$C:$C,0))),"",INDEX('Policy Characteristics'!L:L,MATCH($C811,'Policy Characteristics'!$C:$C,0)))</f>
        <v>industry-energy-efficiency-standards.html</v>
      </c>
    </row>
    <row r="812" spans="1:18" s="5" customFormat="1" x14ac:dyDescent="0.35">
      <c r="A812" s="357" t="str">
        <f>IF(ISBLANK(INDEX('Policy Characteristics'!A:A,MATCH($C812,'Policy Characteristics'!$C:$C,0))),"",INDEX('Policy Characteristics'!A:A,MATCH($C812,'Policy Characteristics'!$C:$C,0)))</f>
        <v>Industry</v>
      </c>
      <c r="B812" s="357" t="str">
        <f>IF(ISBLANK(INDEX('Policy Characteristics'!B:B,MATCH($C812,'Policy Characteristics'!$C:$C,0))),"",INDEX('Policy Characteristics'!B:B,MATCH($C812,'Policy Characteristics'!$C:$C,0)))</f>
        <v>Industry Energy Efficiency Standards</v>
      </c>
      <c r="C812" s="361" t="str">
        <f t="shared" si="38"/>
        <v>Percentage Improvement in Eqpt Efficiency Standards above BAU</v>
      </c>
      <c r="D812" s="9" t="s">
        <v>3198</v>
      </c>
      <c r="E812" s="53" t="s">
        <v>2452</v>
      </c>
      <c r="F812" s="194" t="s">
        <v>3162</v>
      </c>
      <c r="G812" s="53" t="s">
        <v>2456</v>
      </c>
      <c r="H812" s="54">
        <v>1022</v>
      </c>
      <c r="I812" s="53" t="s">
        <v>44</v>
      </c>
      <c r="J812" s="359" t="str">
        <f>IF(ISBLANK(INDEX('Policy Characteristics'!D:D,MATCH($C812,'Policy Characteristics'!$C:$C,0))),"",INDEX('Policy Characteristics'!D:D,MATCH($C812,'Policy Characteristics'!$C:$C,0)))</f>
        <v>Industry Energy Efficiency Standards</v>
      </c>
      <c r="K812" s="357" t="str">
        <f>IF(ISBLANK(INDEX('Policy Characteristics'!E:E,MATCH($C812,'Policy Characteristics'!$C:$C,0))),"",INDEX('Policy Characteristics'!E:E,MATCH($C812,'Policy Characteristics'!$C:$C,0)))</f>
        <v>indst efficiency standards</v>
      </c>
      <c r="L812" s="379">
        <f>IF(ISBLANK(INDEX('Policy Characteristics'!F:F,MATCH($C812,'Policy Characteristics'!$C:$C,0))),"",INDEX('Policy Characteristics'!F:F,MATCH($C812,'Policy Characteristics'!$C:$C,0)))</f>
        <v>0</v>
      </c>
      <c r="M812" s="379">
        <f>IF(ISBLANK(INDEX('Policy Characteristics'!G:G,MATCH($C812,'Policy Characteristics'!$C:$C,0))),"",INDEX('Policy Characteristics'!G:G,MATCH($C812,'Policy Characteristics'!$C:$C,0)))</f>
        <v>0.25</v>
      </c>
      <c r="N812" s="379">
        <f>IF(ISBLANK(INDEX('Policy Characteristics'!H:H,MATCH($C812,'Policy Characteristics'!$C:$C,0))),"",INDEX('Policy Characteristics'!H:H,MATCH($C812,'Policy Characteristics'!$C:$C,0)))</f>
        <v>0.01</v>
      </c>
      <c r="O812" s="357" t="str">
        <f>IF(ISBLANK(INDEX('Policy Characteristics'!I:I,MATCH($C812,'Policy Characteristics'!$C:$C,0))),"",INDEX('Policy Characteristics'!I:I,MATCH($C812,'Policy Characteristics'!$C:$C,0)))</f>
        <v>% reduction in energy use</v>
      </c>
      <c r="P812" s="357" t="str">
        <f>IF(ISBLANK(INDEX('Policy Characteristics'!J:J,MATCH($C812,'Policy Characteristics'!$C:$C,0))),"",INDEX('Policy Characteristics'!J:J,MATCH($C812,'Policy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2" s="357" t="str">
        <f>IF(ISBLANK(INDEX('Policy Characteristics'!K:K,MATCH($C812,'Policy Characteristics'!$C:$C,0))),"",INDEX('Policy Characteristics'!K:K,MATCH($C812,'Policy Characteristics'!$C:$C,0)))</f>
        <v>industry-ag-main.html#eff-stds</v>
      </c>
      <c r="R812" s="357" t="str">
        <f>IF(ISBLANK(INDEX('Policy Characteristics'!L:L,MATCH($C812,'Policy Characteristics'!$C:$C,0))),"",INDEX('Policy Characteristics'!L:L,MATCH($C812,'Policy Characteristics'!$C:$C,0)))</f>
        <v>industry-energy-efficiency-standards.html</v>
      </c>
    </row>
    <row r="813" spans="1:18" s="5" customFormat="1" x14ac:dyDescent="0.35">
      <c r="A813" s="357" t="str">
        <f>IF(ISBLANK(INDEX('Policy Characteristics'!A:A,MATCH($C813,'Policy Characteristics'!$C:$C,0))),"",INDEX('Policy Characteristics'!A:A,MATCH($C813,'Policy Characteristics'!$C:$C,0)))</f>
        <v>Industry</v>
      </c>
      <c r="B813" s="357" t="str">
        <f>IF(ISBLANK(INDEX('Policy Characteristics'!B:B,MATCH($C813,'Policy Characteristics'!$C:$C,0))),"",INDEX('Policy Characteristics'!B:B,MATCH($C813,'Policy Characteristics'!$C:$C,0)))</f>
        <v>Industry Energy Efficiency Standards</v>
      </c>
      <c r="C813" s="361" t="str">
        <f t="shared" ref="C813:C876" si="39">C$748</f>
        <v>Percentage Improvement in Eqpt Efficiency Standards above BAU</v>
      </c>
      <c r="D813" s="9" t="s">
        <v>3198</v>
      </c>
      <c r="E813" s="53" t="s">
        <v>2453</v>
      </c>
      <c r="F813" s="194" t="s">
        <v>3162</v>
      </c>
      <c r="G813" s="53" t="s">
        <v>2459</v>
      </c>
      <c r="H813" s="54">
        <v>1023</v>
      </c>
      <c r="I813" s="53" t="s">
        <v>45</v>
      </c>
      <c r="J813" s="359" t="str">
        <f>IF(ISBLANK(INDEX('Policy Characteristics'!D:D,MATCH($C813,'Policy Characteristics'!$C:$C,0))),"",INDEX('Policy Characteristics'!D:D,MATCH($C813,'Policy Characteristics'!$C:$C,0)))</f>
        <v>Industry Energy Efficiency Standards</v>
      </c>
      <c r="K813" s="357" t="str">
        <f>IF(ISBLANK(INDEX('Policy Characteristics'!E:E,MATCH($C813,'Policy Characteristics'!$C:$C,0))),"",INDEX('Policy Characteristics'!E:E,MATCH($C813,'Policy Characteristics'!$C:$C,0)))</f>
        <v>indst efficiency standards</v>
      </c>
      <c r="L813" s="379">
        <f>IF(ISBLANK(INDEX('Policy Characteristics'!F:F,MATCH($C813,'Policy Characteristics'!$C:$C,0))),"",INDEX('Policy Characteristics'!F:F,MATCH($C813,'Policy Characteristics'!$C:$C,0)))</f>
        <v>0</v>
      </c>
      <c r="M813" s="379">
        <f>IF(ISBLANK(INDEX('Policy Characteristics'!G:G,MATCH($C813,'Policy Characteristics'!$C:$C,0))),"",INDEX('Policy Characteristics'!G:G,MATCH($C813,'Policy Characteristics'!$C:$C,0)))</f>
        <v>0.25</v>
      </c>
      <c r="N813" s="379">
        <f>IF(ISBLANK(INDEX('Policy Characteristics'!H:H,MATCH($C813,'Policy Characteristics'!$C:$C,0))),"",INDEX('Policy Characteristics'!H:H,MATCH($C813,'Policy Characteristics'!$C:$C,0)))</f>
        <v>0.01</v>
      </c>
      <c r="O813" s="357" t="str">
        <f>IF(ISBLANK(INDEX('Policy Characteristics'!I:I,MATCH($C813,'Policy Characteristics'!$C:$C,0))),"",INDEX('Policy Characteristics'!I:I,MATCH($C813,'Policy Characteristics'!$C:$C,0)))</f>
        <v>% reduction in energy use</v>
      </c>
      <c r="P813" s="357" t="str">
        <f>IF(ISBLANK(INDEX('Policy Characteristics'!J:J,MATCH($C813,'Policy Characteristics'!$C:$C,0))),"",INDEX('Policy Characteristics'!J:J,MATCH($C813,'Policy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3" s="357" t="str">
        <f>IF(ISBLANK(INDEX('Policy Characteristics'!K:K,MATCH($C813,'Policy Characteristics'!$C:$C,0))),"",INDEX('Policy Characteristics'!K:K,MATCH($C813,'Policy Characteristics'!$C:$C,0)))</f>
        <v>industry-ag-main.html#eff-stds</v>
      </c>
      <c r="R813" s="357" t="str">
        <f>IF(ISBLANK(INDEX('Policy Characteristics'!L:L,MATCH($C813,'Policy Characteristics'!$C:$C,0))),"",INDEX('Policy Characteristics'!L:L,MATCH($C813,'Policy Characteristics'!$C:$C,0)))</f>
        <v>industry-energy-efficiency-standards.html</v>
      </c>
    </row>
    <row r="814" spans="1:18" s="5" customFormat="1" x14ac:dyDescent="0.35">
      <c r="A814" s="357" t="str">
        <f>IF(ISBLANK(INDEX('Policy Characteristics'!A:A,MATCH($C814,'Policy Characteristics'!$C:$C,0))),"",INDEX('Policy Characteristics'!A:A,MATCH($C814,'Policy Characteristics'!$C:$C,0)))</f>
        <v>Industry</v>
      </c>
      <c r="B814" s="357" t="str">
        <f>IF(ISBLANK(INDEX('Policy Characteristics'!B:B,MATCH($C814,'Policy Characteristics'!$C:$C,0))),"",INDEX('Policy Characteristics'!B:B,MATCH($C814,'Policy Characteristics'!$C:$C,0)))</f>
        <v>Industry Energy Efficiency Standards</v>
      </c>
      <c r="C814" s="361" t="str">
        <f t="shared" si="39"/>
        <v>Percentage Improvement in Eqpt Efficiency Standards above BAU</v>
      </c>
      <c r="D814" s="9" t="s">
        <v>3198</v>
      </c>
      <c r="E814" s="53" t="s">
        <v>2799</v>
      </c>
      <c r="F814" s="194" t="s">
        <v>3162</v>
      </c>
      <c r="G814" s="53" t="s">
        <v>2802</v>
      </c>
      <c r="H814" s="54">
        <v>1024</v>
      </c>
      <c r="I814" s="53" t="s">
        <v>45</v>
      </c>
      <c r="J814" s="359" t="str">
        <f>IF(ISBLANK(INDEX('Policy Characteristics'!D:D,MATCH($C814,'Policy Characteristics'!$C:$C,0))),"",INDEX('Policy Characteristics'!D:D,MATCH($C814,'Policy Characteristics'!$C:$C,0)))</f>
        <v>Industry Energy Efficiency Standards</v>
      </c>
      <c r="K814" s="357" t="str">
        <f>IF(ISBLANK(INDEX('Policy Characteristics'!E:E,MATCH($C814,'Policy Characteristics'!$C:$C,0))),"",INDEX('Policy Characteristics'!E:E,MATCH($C814,'Policy Characteristics'!$C:$C,0)))</f>
        <v>indst efficiency standards</v>
      </c>
      <c r="L814" s="379">
        <f>IF(ISBLANK(INDEX('Policy Characteristics'!F:F,MATCH($C814,'Policy Characteristics'!$C:$C,0))),"",INDEX('Policy Characteristics'!F:F,MATCH($C814,'Policy Characteristics'!$C:$C,0)))</f>
        <v>0</v>
      </c>
      <c r="M814" s="379">
        <f>IF(ISBLANK(INDEX('Policy Characteristics'!G:G,MATCH($C814,'Policy Characteristics'!$C:$C,0))),"",INDEX('Policy Characteristics'!G:G,MATCH($C814,'Policy Characteristics'!$C:$C,0)))</f>
        <v>0.25</v>
      </c>
      <c r="N814" s="379">
        <f>IF(ISBLANK(INDEX('Policy Characteristics'!H:H,MATCH($C814,'Policy Characteristics'!$C:$C,0))),"",INDEX('Policy Characteristics'!H:H,MATCH($C814,'Policy Characteristics'!$C:$C,0)))</f>
        <v>0.01</v>
      </c>
      <c r="O814" s="357" t="str">
        <f>IF(ISBLANK(INDEX('Policy Characteristics'!I:I,MATCH($C814,'Policy Characteristics'!$C:$C,0))),"",INDEX('Policy Characteristics'!I:I,MATCH($C814,'Policy Characteristics'!$C:$C,0)))</f>
        <v>% reduction in energy use</v>
      </c>
      <c r="P814" s="357" t="str">
        <f>IF(ISBLANK(INDEX('Policy Characteristics'!J:J,MATCH($C814,'Policy Characteristics'!$C:$C,0))),"",INDEX('Policy Characteristics'!J:J,MATCH($C814,'Policy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4" s="357" t="str">
        <f>IF(ISBLANK(INDEX('Policy Characteristics'!K:K,MATCH($C814,'Policy Characteristics'!$C:$C,0))),"",INDEX('Policy Characteristics'!K:K,MATCH($C814,'Policy Characteristics'!$C:$C,0)))</f>
        <v>industry-ag-main.html#eff-stds</v>
      </c>
      <c r="R814" s="357" t="str">
        <f>IF(ISBLANK(INDEX('Policy Characteristics'!L:L,MATCH($C814,'Policy Characteristics'!$C:$C,0))),"",INDEX('Policy Characteristics'!L:L,MATCH($C814,'Policy Characteristics'!$C:$C,0)))</f>
        <v>industry-energy-efficiency-standards.html</v>
      </c>
    </row>
    <row r="815" spans="1:18" s="5" customFormat="1" x14ac:dyDescent="0.35">
      <c r="A815" s="357" t="str">
        <f>IF(ISBLANK(INDEX('Policy Characteristics'!A:A,MATCH($C815,'Policy Characteristics'!$C:$C,0))),"",INDEX('Policy Characteristics'!A:A,MATCH($C815,'Policy Characteristics'!$C:$C,0)))</f>
        <v>Industry</v>
      </c>
      <c r="B815" s="357" t="str">
        <f>IF(ISBLANK(INDEX('Policy Characteristics'!B:B,MATCH($C815,'Policy Characteristics'!$C:$C,0))),"",INDEX('Policy Characteristics'!B:B,MATCH($C815,'Policy Characteristics'!$C:$C,0)))</f>
        <v>Industry Energy Efficiency Standards</v>
      </c>
      <c r="C815" s="361" t="str">
        <f t="shared" si="39"/>
        <v>Percentage Improvement in Eqpt Efficiency Standards above BAU</v>
      </c>
      <c r="D815" s="9" t="s">
        <v>3198</v>
      </c>
      <c r="E815" s="53" t="s">
        <v>2800</v>
      </c>
      <c r="F815" s="194" t="s">
        <v>3162</v>
      </c>
      <c r="G815" s="53" t="s">
        <v>2804</v>
      </c>
      <c r="H815" s="54">
        <v>1025</v>
      </c>
      <c r="I815" s="53" t="s">
        <v>44</v>
      </c>
      <c r="J815" s="359" t="str">
        <f>IF(ISBLANK(INDEX('Policy Characteristics'!D:D,MATCH($C815,'Policy Characteristics'!$C:$C,0))),"",INDEX('Policy Characteristics'!D:D,MATCH($C815,'Policy Characteristics'!$C:$C,0)))</f>
        <v>Industry Energy Efficiency Standards</v>
      </c>
      <c r="K815" s="357" t="str">
        <f>IF(ISBLANK(INDEX('Policy Characteristics'!E:E,MATCH($C815,'Policy Characteristics'!$C:$C,0))),"",INDEX('Policy Characteristics'!E:E,MATCH($C815,'Policy Characteristics'!$C:$C,0)))</f>
        <v>indst efficiency standards</v>
      </c>
      <c r="L815" s="379">
        <f>IF(ISBLANK(INDEX('Policy Characteristics'!F:F,MATCH($C815,'Policy Characteristics'!$C:$C,0))),"",INDEX('Policy Characteristics'!F:F,MATCH($C815,'Policy Characteristics'!$C:$C,0)))</f>
        <v>0</v>
      </c>
      <c r="M815" s="379">
        <f>IF(ISBLANK(INDEX('Policy Characteristics'!G:G,MATCH($C815,'Policy Characteristics'!$C:$C,0))),"",INDEX('Policy Characteristics'!G:G,MATCH($C815,'Policy Characteristics'!$C:$C,0)))</f>
        <v>0.25</v>
      </c>
      <c r="N815" s="379">
        <f>IF(ISBLANK(INDEX('Policy Characteristics'!H:H,MATCH($C815,'Policy Characteristics'!$C:$C,0))),"",INDEX('Policy Characteristics'!H:H,MATCH($C815,'Policy Characteristics'!$C:$C,0)))</f>
        <v>0.01</v>
      </c>
      <c r="O815" s="357" t="str">
        <f>IF(ISBLANK(INDEX('Policy Characteristics'!I:I,MATCH($C815,'Policy Characteristics'!$C:$C,0))),"",INDEX('Policy Characteristics'!I:I,MATCH($C815,'Policy Characteristics'!$C:$C,0)))</f>
        <v>% reduction in energy use</v>
      </c>
      <c r="P815" s="357" t="str">
        <f>IF(ISBLANK(INDEX('Policy Characteristics'!J:J,MATCH($C815,'Policy Characteristics'!$C:$C,0))),"",INDEX('Policy Characteristics'!J:J,MATCH($C815,'Policy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5" s="357" t="str">
        <f>IF(ISBLANK(INDEX('Policy Characteristics'!K:K,MATCH($C815,'Policy Characteristics'!$C:$C,0))),"",INDEX('Policy Characteristics'!K:K,MATCH($C815,'Policy Characteristics'!$C:$C,0)))</f>
        <v>industry-ag-main.html#eff-stds</v>
      </c>
      <c r="R815" s="357" t="str">
        <f>IF(ISBLANK(INDEX('Policy Characteristics'!L:L,MATCH($C815,'Policy Characteristics'!$C:$C,0))),"",INDEX('Policy Characteristics'!L:L,MATCH($C815,'Policy Characteristics'!$C:$C,0)))</f>
        <v>industry-energy-efficiency-standards.html</v>
      </c>
    </row>
    <row r="816" spans="1:18" s="5" customFormat="1" x14ac:dyDescent="0.35">
      <c r="A816" s="357" t="str">
        <f>IF(ISBLANK(INDEX('Policy Characteristics'!A:A,MATCH($C816,'Policy Characteristics'!$C:$C,0))),"",INDEX('Policy Characteristics'!A:A,MATCH($C816,'Policy Characteristics'!$C:$C,0)))</f>
        <v>Industry</v>
      </c>
      <c r="B816" s="357" t="str">
        <f>IF(ISBLANK(INDEX('Policy Characteristics'!B:B,MATCH($C816,'Policy Characteristics'!$C:$C,0))),"",INDEX('Policy Characteristics'!B:B,MATCH($C816,'Policy Characteristics'!$C:$C,0)))</f>
        <v>Industry Energy Efficiency Standards</v>
      </c>
      <c r="C816" s="361" t="str">
        <f t="shared" si="39"/>
        <v>Percentage Improvement in Eqpt Efficiency Standards above BAU</v>
      </c>
      <c r="D816" s="9" t="s">
        <v>3198</v>
      </c>
      <c r="E816" s="53" t="s">
        <v>2801</v>
      </c>
      <c r="F816" s="194" t="s">
        <v>3162</v>
      </c>
      <c r="G816" s="53" t="s">
        <v>2805</v>
      </c>
      <c r="H816" s="54">
        <v>1026</v>
      </c>
      <c r="I816" s="53" t="s">
        <v>44</v>
      </c>
      <c r="J816" s="359" t="str">
        <f>IF(ISBLANK(INDEX('Policy Characteristics'!D:D,MATCH($C816,'Policy Characteristics'!$C:$C,0))),"",INDEX('Policy Characteristics'!D:D,MATCH($C816,'Policy Characteristics'!$C:$C,0)))</f>
        <v>Industry Energy Efficiency Standards</v>
      </c>
      <c r="K816" s="357" t="str">
        <f>IF(ISBLANK(INDEX('Policy Characteristics'!E:E,MATCH($C816,'Policy Characteristics'!$C:$C,0))),"",INDEX('Policy Characteristics'!E:E,MATCH($C816,'Policy Characteristics'!$C:$C,0)))</f>
        <v>indst efficiency standards</v>
      </c>
      <c r="L816" s="379">
        <f>IF(ISBLANK(INDEX('Policy Characteristics'!F:F,MATCH($C816,'Policy Characteristics'!$C:$C,0))),"",INDEX('Policy Characteristics'!F:F,MATCH($C816,'Policy Characteristics'!$C:$C,0)))</f>
        <v>0</v>
      </c>
      <c r="M816" s="379">
        <f>IF(ISBLANK(INDEX('Policy Characteristics'!G:G,MATCH($C816,'Policy Characteristics'!$C:$C,0))),"",INDEX('Policy Characteristics'!G:G,MATCH($C816,'Policy Characteristics'!$C:$C,0)))</f>
        <v>0.25</v>
      </c>
      <c r="N816" s="379">
        <f>IF(ISBLANK(INDEX('Policy Characteristics'!H:H,MATCH($C816,'Policy Characteristics'!$C:$C,0))),"",INDEX('Policy Characteristics'!H:H,MATCH($C816,'Policy Characteristics'!$C:$C,0)))</f>
        <v>0.01</v>
      </c>
      <c r="O816" s="357" t="str">
        <f>IF(ISBLANK(INDEX('Policy Characteristics'!I:I,MATCH($C816,'Policy Characteristics'!$C:$C,0))),"",INDEX('Policy Characteristics'!I:I,MATCH($C816,'Policy Characteristics'!$C:$C,0)))</f>
        <v>% reduction in energy use</v>
      </c>
      <c r="P816" s="357" t="str">
        <f>IF(ISBLANK(INDEX('Policy Characteristics'!J:J,MATCH($C816,'Policy Characteristics'!$C:$C,0))),"",INDEX('Policy Characteristics'!J:J,MATCH($C816,'Policy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6" s="357" t="str">
        <f>IF(ISBLANK(INDEX('Policy Characteristics'!K:K,MATCH($C816,'Policy Characteristics'!$C:$C,0))),"",INDEX('Policy Characteristics'!K:K,MATCH($C816,'Policy Characteristics'!$C:$C,0)))</f>
        <v>industry-ag-main.html#eff-stds</v>
      </c>
      <c r="R816" s="357" t="str">
        <f>IF(ISBLANK(INDEX('Policy Characteristics'!L:L,MATCH($C816,'Policy Characteristics'!$C:$C,0))),"",INDEX('Policy Characteristics'!L:L,MATCH($C816,'Policy Characteristics'!$C:$C,0)))</f>
        <v>industry-energy-efficiency-standards.html</v>
      </c>
    </row>
    <row r="817" spans="1:18" s="5" customFormat="1" x14ac:dyDescent="0.35">
      <c r="A817" s="357" t="str">
        <f>IF(ISBLANK(INDEX('Policy Characteristics'!A:A,MATCH($C817,'Policy Characteristics'!$C:$C,0))),"",INDEX('Policy Characteristics'!A:A,MATCH($C817,'Policy Characteristics'!$C:$C,0)))</f>
        <v>Industry</v>
      </c>
      <c r="B817" s="357" t="str">
        <f>IF(ISBLANK(INDEX('Policy Characteristics'!B:B,MATCH($C817,'Policy Characteristics'!$C:$C,0))),"",INDEX('Policy Characteristics'!B:B,MATCH($C817,'Policy Characteristics'!$C:$C,0)))</f>
        <v>Industry Energy Efficiency Standards</v>
      </c>
      <c r="C817" s="361" t="str">
        <f t="shared" si="39"/>
        <v>Percentage Improvement in Eqpt Efficiency Standards above BAU</v>
      </c>
      <c r="D817" s="9" t="s">
        <v>3198</v>
      </c>
      <c r="E817" s="53" t="s">
        <v>2798</v>
      </c>
      <c r="F817" s="194" t="s">
        <v>3162</v>
      </c>
      <c r="G817" s="53" t="s">
        <v>2803</v>
      </c>
      <c r="H817" s="54">
        <v>1027</v>
      </c>
      <c r="I817" s="53" t="s">
        <v>45</v>
      </c>
      <c r="J817" s="359" t="str">
        <f>IF(ISBLANK(INDEX('Policy Characteristics'!D:D,MATCH($C817,'Policy Characteristics'!$C:$C,0))),"",INDEX('Policy Characteristics'!D:D,MATCH($C817,'Policy Characteristics'!$C:$C,0)))</f>
        <v>Industry Energy Efficiency Standards</v>
      </c>
      <c r="K817" s="357" t="str">
        <f>IF(ISBLANK(INDEX('Policy Characteristics'!E:E,MATCH($C817,'Policy Characteristics'!$C:$C,0))),"",INDEX('Policy Characteristics'!E:E,MATCH($C817,'Policy Characteristics'!$C:$C,0)))</f>
        <v>indst efficiency standards</v>
      </c>
      <c r="L817" s="379">
        <f>IF(ISBLANK(INDEX('Policy Characteristics'!F:F,MATCH($C817,'Policy Characteristics'!$C:$C,0))),"",INDEX('Policy Characteristics'!F:F,MATCH($C817,'Policy Characteristics'!$C:$C,0)))</f>
        <v>0</v>
      </c>
      <c r="M817" s="379">
        <f>IF(ISBLANK(INDEX('Policy Characteristics'!G:G,MATCH($C817,'Policy Characteristics'!$C:$C,0))),"",INDEX('Policy Characteristics'!G:G,MATCH($C817,'Policy Characteristics'!$C:$C,0)))</f>
        <v>0.25</v>
      </c>
      <c r="N817" s="379">
        <f>IF(ISBLANK(INDEX('Policy Characteristics'!H:H,MATCH($C817,'Policy Characteristics'!$C:$C,0))),"",INDEX('Policy Characteristics'!H:H,MATCH($C817,'Policy Characteristics'!$C:$C,0)))</f>
        <v>0.01</v>
      </c>
      <c r="O817" s="357" t="str">
        <f>IF(ISBLANK(INDEX('Policy Characteristics'!I:I,MATCH($C817,'Policy Characteristics'!$C:$C,0))),"",INDEX('Policy Characteristics'!I:I,MATCH($C817,'Policy Characteristics'!$C:$C,0)))</f>
        <v>% reduction in energy use</v>
      </c>
      <c r="P817" s="357" t="str">
        <f>IF(ISBLANK(INDEX('Policy Characteristics'!J:J,MATCH($C817,'Policy Characteristics'!$C:$C,0))),"",INDEX('Policy Characteristics'!J:J,MATCH($C817,'Policy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7" s="357" t="str">
        <f>IF(ISBLANK(INDEX('Policy Characteristics'!K:K,MATCH($C817,'Policy Characteristics'!$C:$C,0))),"",INDEX('Policy Characteristics'!K:K,MATCH($C817,'Policy Characteristics'!$C:$C,0)))</f>
        <v>industry-ag-main.html#eff-stds</v>
      </c>
      <c r="R817" s="357" t="str">
        <f>IF(ISBLANK(INDEX('Policy Characteristics'!L:L,MATCH($C817,'Policy Characteristics'!$C:$C,0))),"",INDEX('Policy Characteristics'!L:L,MATCH($C817,'Policy Characteristics'!$C:$C,0)))</f>
        <v>industry-energy-efficiency-standards.html</v>
      </c>
    </row>
    <row r="818" spans="1:18" s="5" customFormat="1" x14ac:dyDescent="0.35">
      <c r="A818" s="357" t="str">
        <f>IF(ISBLANK(INDEX('Policy Characteristics'!A:A,MATCH($C818,'Policy Characteristics'!$C:$C,0))),"",INDEX('Policy Characteristics'!A:A,MATCH($C818,'Policy Characteristics'!$C:$C,0)))</f>
        <v>Industry</v>
      </c>
      <c r="B818" s="357" t="str">
        <f>IF(ISBLANK(INDEX('Policy Characteristics'!B:B,MATCH($C818,'Policy Characteristics'!$C:$C,0))),"",INDEX('Policy Characteristics'!B:B,MATCH($C818,'Policy Characteristics'!$C:$C,0)))</f>
        <v>Industry Energy Efficiency Standards</v>
      </c>
      <c r="C818" s="361" t="str">
        <f t="shared" si="39"/>
        <v>Percentage Improvement in Eqpt Efficiency Standards above BAU</v>
      </c>
      <c r="D818" s="9" t="s">
        <v>3199</v>
      </c>
      <c r="E818" s="53" t="s">
        <v>2448</v>
      </c>
      <c r="F818" s="194" t="s">
        <v>3163</v>
      </c>
      <c r="G818" s="53" t="s">
        <v>2454</v>
      </c>
      <c r="H818" s="54">
        <v>1028</v>
      </c>
      <c r="I818" s="53" t="s">
        <v>44</v>
      </c>
      <c r="J818" s="359" t="str">
        <f>IF(ISBLANK(INDEX('Policy Characteristics'!D:D,MATCH($C818,'Policy Characteristics'!$C:$C,0))),"",INDEX('Policy Characteristics'!D:D,MATCH($C818,'Policy Characteristics'!$C:$C,0)))</f>
        <v>Industry Energy Efficiency Standards</v>
      </c>
      <c r="K818" s="357" t="str">
        <f>IF(ISBLANK(INDEX('Policy Characteristics'!E:E,MATCH($C818,'Policy Characteristics'!$C:$C,0))),"",INDEX('Policy Characteristics'!E:E,MATCH($C818,'Policy Characteristics'!$C:$C,0)))</f>
        <v>indst efficiency standards</v>
      </c>
      <c r="L818" s="379">
        <f>IF(ISBLANK(INDEX('Policy Characteristics'!F:F,MATCH($C818,'Policy Characteristics'!$C:$C,0))),"",INDEX('Policy Characteristics'!F:F,MATCH($C818,'Policy Characteristics'!$C:$C,0)))</f>
        <v>0</v>
      </c>
      <c r="M818" s="379">
        <f>IF(ISBLANK(INDEX('Policy Characteristics'!G:G,MATCH($C818,'Policy Characteristics'!$C:$C,0))),"",INDEX('Policy Characteristics'!G:G,MATCH($C818,'Policy Characteristics'!$C:$C,0)))</f>
        <v>0.25</v>
      </c>
      <c r="N818" s="379">
        <f>IF(ISBLANK(INDEX('Policy Characteristics'!H:H,MATCH($C818,'Policy Characteristics'!$C:$C,0))),"",INDEX('Policy Characteristics'!H:H,MATCH($C818,'Policy Characteristics'!$C:$C,0)))</f>
        <v>0.01</v>
      </c>
      <c r="O818" s="357" t="str">
        <f>IF(ISBLANK(INDEX('Policy Characteristics'!I:I,MATCH($C818,'Policy Characteristics'!$C:$C,0))),"",INDEX('Policy Characteristics'!I:I,MATCH($C818,'Policy Characteristics'!$C:$C,0)))</f>
        <v>% reduction in energy use</v>
      </c>
      <c r="P818" s="357" t="str">
        <f>IF(ISBLANK(INDEX('Policy Characteristics'!J:J,MATCH($C818,'Policy Characteristics'!$C:$C,0))),"",INDEX('Policy Characteristics'!J:J,MATCH($C818,'Policy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8" s="357" t="str">
        <f>IF(ISBLANK(INDEX('Policy Characteristics'!K:K,MATCH($C818,'Policy Characteristics'!$C:$C,0))),"",INDEX('Policy Characteristics'!K:K,MATCH($C818,'Policy Characteristics'!$C:$C,0)))</f>
        <v>industry-ag-main.html#eff-stds</v>
      </c>
      <c r="R818" s="357" t="str">
        <f>IF(ISBLANK(INDEX('Policy Characteristics'!L:L,MATCH($C818,'Policy Characteristics'!$C:$C,0))),"",INDEX('Policy Characteristics'!L:L,MATCH($C818,'Policy Characteristics'!$C:$C,0)))</f>
        <v>industry-energy-efficiency-standards.html</v>
      </c>
    </row>
    <row r="819" spans="1:18" s="5" customFormat="1" x14ac:dyDescent="0.35">
      <c r="A819" s="357" t="str">
        <f>IF(ISBLANK(INDEX('Policy Characteristics'!A:A,MATCH($C819,'Policy Characteristics'!$C:$C,0))),"",INDEX('Policy Characteristics'!A:A,MATCH($C819,'Policy Characteristics'!$C:$C,0)))</f>
        <v>Industry</v>
      </c>
      <c r="B819" s="357" t="str">
        <f>IF(ISBLANK(INDEX('Policy Characteristics'!B:B,MATCH($C819,'Policy Characteristics'!$C:$C,0))),"",INDEX('Policy Characteristics'!B:B,MATCH($C819,'Policy Characteristics'!$C:$C,0)))</f>
        <v>Industry Energy Efficiency Standards</v>
      </c>
      <c r="C819" s="361" t="str">
        <f t="shared" si="39"/>
        <v>Percentage Improvement in Eqpt Efficiency Standards above BAU</v>
      </c>
      <c r="D819" s="9" t="s">
        <v>3199</v>
      </c>
      <c r="E819" s="53" t="s">
        <v>2449</v>
      </c>
      <c r="F819" s="194" t="s">
        <v>3163</v>
      </c>
      <c r="G819" s="53" t="s">
        <v>2457</v>
      </c>
      <c r="H819" s="54">
        <v>1029</v>
      </c>
      <c r="I819" s="53" t="s">
        <v>44</v>
      </c>
      <c r="J819" s="359" t="str">
        <f>IF(ISBLANK(INDEX('Policy Characteristics'!D:D,MATCH($C819,'Policy Characteristics'!$C:$C,0))),"",INDEX('Policy Characteristics'!D:D,MATCH($C819,'Policy Characteristics'!$C:$C,0)))</f>
        <v>Industry Energy Efficiency Standards</v>
      </c>
      <c r="K819" s="357" t="str">
        <f>IF(ISBLANK(INDEX('Policy Characteristics'!E:E,MATCH($C819,'Policy Characteristics'!$C:$C,0))),"",INDEX('Policy Characteristics'!E:E,MATCH($C819,'Policy Characteristics'!$C:$C,0)))</f>
        <v>indst efficiency standards</v>
      </c>
      <c r="L819" s="379">
        <f>IF(ISBLANK(INDEX('Policy Characteristics'!F:F,MATCH($C819,'Policy Characteristics'!$C:$C,0))),"",INDEX('Policy Characteristics'!F:F,MATCH($C819,'Policy Characteristics'!$C:$C,0)))</f>
        <v>0</v>
      </c>
      <c r="M819" s="379">
        <f>IF(ISBLANK(INDEX('Policy Characteristics'!G:G,MATCH($C819,'Policy Characteristics'!$C:$C,0))),"",INDEX('Policy Characteristics'!G:G,MATCH($C819,'Policy Characteristics'!$C:$C,0)))</f>
        <v>0.25</v>
      </c>
      <c r="N819" s="379">
        <f>IF(ISBLANK(INDEX('Policy Characteristics'!H:H,MATCH($C819,'Policy Characteristics'!$C:$C,0))),"",INDEX('Policy Characteristics'!H:H,MATCH($C819,'Policy Characteristics'!$C:$C,0)))</f>
        <v>0.01</v>
      </c>
      <c r="O819" s="357" t="str">
        <f>IF(ISBLANK(INDEX('Policy Characteristics'!I:I,MATCH($C819,'Policy Characteristics'!$C:$C,0))),"",INDEX('Policy Characteristics'!I:I,MATCH($C819,'Policy Characteristics'!$C:$C,0)))</f>
        <v>% reduction in energy use</v>
      </c>
      <c r="P819" s="357" t="str">
        <f>IF(ISBLANK(INDEX('Policy Characteristics'!J:J,MATCH($C819,'Policy Characteristics'!$C:$C,0))),"",INDEX('Policy Characteristics'!J:J,MATCH($C819,'Policy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9" s="357" t="str">
        <f>IF(ISBLANK(INDEX('Policy Characteristics'!K:K,MATCH($C819,'Policy Characteristics'!$C:$C,0))),"",INDEX('Policy Characteristics'!K:K,MATCH($C819,'Policy Characteristics'!$C:$C,0)))</f>
        <v>industry-ag-main.html#eff-stds</v>
      </c>
      <c r="R819" s="357" t="str">
        <f>IF(ISBLANK(INDEX('Policy Characteristics'!L:L,MATCH($C819,'Policy Characteristics'!$C:$C,0))),"",INDEX('Policy Characteristics'!L:L,MATCH($C819,'Policy Characteristics'!$C:$C,0)))</f>
        <v>industry-energy-efficiency-standards.html</v>
      </c>
    </row>
    <row r="820" spans="1:18" s="5" customFormat="1" x14ac:dyDescent="0.35">
      <c r="A820" s="357" t="str">
        <f>IF(ISBLANK(INDEX('Policy Characteristics'!A:A,MATCH($C820,'Policy Characteristics'!$C:$C,0))),"",INDEX('Policy Characteristics'!A:A,MATCH($C820,'Policy Characteristics'!$C:$C,0)))</f>
        <v>Industry</v>
      </c>
      <c r="B820" s="357" t="str">
        <f>IF(ISBLANK(INDEX('Policy Characteristics'!B:B,MATCH($C820,'Policy Characteristics'!$C:$C,0))),"",INDEX('Policy Characteristics'!B:B,MATCH($C820,'Policy Characteristics'!$C:$C,0)))</f>
        <v>Industry Energy Efficiency Standards</v>
      </c>
      <c r="C820" s="361" t="str">
        <f t="shared" si="39"/>
        <v>Percentage Improvement in Eqpt Efficiency Standards above BAU</v>
      </c>
      <c r="D820" s="9" t="s">
        <v>3199</v>
      </c>
      <c r="E820" s="53" t="s">
        <v>2450</v>
      </c>
      <c r="F820" s="194" t="s">
        <v>3163</v>
      </c>
      <c r="G820" s="53" t="s">
        <v>2458</v>
      </c>
      <c r="H820" s="54">
        <v>1030</v>
      </c>
      <c r="I820" s="53" t="s">
        <v>44</v>
      </c>
      <c r="J820" s="359" t="str">
        <f>IF(ISBLANK(INDEX('Policy Characteristics'!D:D,MATCH($C820,'Policy Characteristics'!$C:$C,0))),"",INDEX('Policy Characteristics'!D:D,MATCH($C820,'Policy Characteristics'!$C:$C,0)))</f>
        <v>Industry Energy Efficiency Standards</v>
      </c>
      <c r="K820" s="357" t="str">
        <f>IF(ISBLANK(INDEX('Policy Characteristics'!E:E,MATCH($C820,'Policy Characteristics'!$C:$C,0))),"",INDEX('Policy Characteristics'!E:E,MATCH($C820,'Policy Characteristics'!$C:$C,0)))</f>
        <v>indst efficiency standards</v>
      </c>
      <c r="L820" s="379">
        <f>IF(ISBLANK(INDEX('Policy Characteristics'!F:F,MATCH($C820,'Policy Characteristics'!$C:$C,0))),"",INDEX('Policy Characteristics'!F:F,MATCH($C820,'Policy Characteristics'!$C:$C,0)))</f>
        <v>0</v>
      </c>
      <c r="M820" s="379">
        <f>IF(ISBLANK(INDEX('Policy Characteristics'!G:G,MATCH($C820,'Policy Characteristics'!$C:$C,0))),"",INDEX('Policy Characteristics'!G:G,MATCH($C820,'Policy Characteristics'!$C:$C,0)))</f>
        <v>0.25</v>
      </c>
      <c r="N820" s="379">
        <f>IF(ISBLANK(INDEX('Policy Characteristics'!H:H,MATCH($C820,'Policy Characteristics'!$C:$C,0))),"",INDEX('Policy Characteristics'!H:H,MATCH($C820,'Policy Characteristics'!$C:$C,0)))</f>
        <v>0.01</v>
      </c>
      <c r="O820" s="357" t="str">
        <f>IF(ISBLANK(INDEX('Policy Characteristics'!I:I,MATCH($C820,'Policy Characteristics'!$C:$C,0))),"",INDEX('Policy Characteristics'!I:I,MATCH($C820,'Policy Characteristics'!$C:$C,0)))</f>
        <v>% reduction in energy use</v>
      </c>
      <c r="P820" s="357" t="str">
        <f>IF(ISBLANK(INDEX('Policy Characteristics'!J:J,MATCH($C820,'Policy Characteristics'!$C:$C,0))),"",INDEX('Policy Characteristics'!J:J,MATCH($C820,'Policy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0" s="357" t="str">
        <f>IF(ISBLANK(INDEX('Policy Characteristics'!K:K,MATCH($C820,'Policy Characteristics'!$C:$C,0))),"",INDEX('Policy Characteristics'!K:K,MATCH($C820,'Policy Characteristics'!$C:$C,0)))</f>
        <v>industry-ag-main.html#eff-stds</v>
      </c>
      <c r="R820" s="357" t="str">
        <f>IF(ISBLANK(INDEX('Policy Characteristics'!L:L,MATCH($C820,'Policy Characteristics'!$C:$C,0))),"",INDEX('Policy Characteristics'!L:L,MATCH($C820,'Policy Characteristics'!$C:$C,0)))</f>
        <v>industry-energy-efficiency-standards.html</v>
      </c>
    </row>
    <row r="821" spans="1:18" s="5" customFormat="1" x14ac:dyDescent="0.35">
      <c r="A821" s="357" t="str">
        <f>IF(ISBLANK(INDEX('Policy Characteristics'!A:A,MATCH($C821,'Policy Characteristics'!$C:$C,0))),"",INDEX('Policy Characteristics'!A:A,MATCH($C821,'Policy Characteristics'!$C:$C,0)))</f>
        <v>Industry</v>
      </c>
      <c r="B821" s="357" t="str">
        <f>IF(ISBLANK(INDEX('Policy Characteristics'!B:B,MATCH($C821,'Policy Characteristics'!$C:$C,0))),"",INDEX('Policy Characteristics'!B:B,MATCH($C821,'Policy Characteristics'!$C:$C,0)))</f>
        <v>Industry Energy Efficiency Standards</v>
      </c>
      <c r="C821" s="361" t="str">
        <f t="shared" si="39"/>
        <v>Percentage Improvement in Eqpt Efficiency Standards above BAU</v>
      </c>
      <c r="D821" s="9" t="s">
        <v>3199</v>
      </c>
      <c r="E821" s="53" t="s">
        <v>2451</v>
      </c>
      <c r="F821" s="194" t="s">
        <v>3163</v>
      </c>
      <c r="G821" s="53" t="s">
        <v>2455</v>
      </c>
      <c r="H821" s="54">
        <v>1031</v>
      </c>
      <c r="I821" s="53" t="s">
        <v>45</v>
      </c>
      <c r="J821" s="359" t="str">
        <f>IF(ISBLANK(INDEX('Policy Characteristics'!D:D,MATCH($C821,'Policy Characteristics'!$C:$C,0))),"",INDEX('Policy Characteristics'!D:D,MATCH($C821,'Policy Characteristics'!$C:$C,0)))</f>
        <v>Industry Energy Efficiency Standards</v>
      </c>
      <c r="K821" s="357" t="str">
        <f>IF(ISBLANK(INDEX('Policy Characteristics'!E:E,MATCH($C821,'Policy Characteristics'!$C:$C,0))),"",INDEX('Policy Characteristics'!E:E,MATCH($C821,'Policy Characteristics'!$C:$C,0)))</f>
        <v>indst efficiency standards</v>
      </c>
      <c r="L821" s="379">
        <f>IF(ISBLANK(INDEX('Policy Characteristics'!F:F,MATCH($C821,'Policy Characteristics'!$C:$C,0))),"",INDEX('Policy Characteristics'!F:F,MATCH($C821,'Policy Characteristics'!$C:$C,0)))</f>
        <v>0</v>
      </c>
      <c r="M821" s="379">
        <f>IF(ISBLANK(INDEX('Policy Characteristics'!G:G,MATCH($C821,'Policy Characteristics'!$C:$C,0))),"",INDEX('Policy Characteristics'!G:G,MATCH($C821,'Policy Characteristics'!$C:$C,0)))</f>
        <v>0.25</v>
      </c>
      <c r="N821" s="379">
        <f>IF(ISBLANK(INDEX('Policy Characteristics'!H:H,MATCH($C821,'Policy Characteristics'!$C:$C,0))),"",INDEX('Policy Characteristics'!H:H,MATCH($C821,'Policy Characteristics'!$C:$C,0)))</f>
        <v>0.01</v>
      </c>
      <c r="O821" s="357" t="str">
        <f>IF(ISBLANK(INDEX('Policy Characteristics'!I:I,MATCH($C821,'Policy Characteristics'!$C:$C,0))),"",INDEX('Policy Characteristics'!I:I,MATCH($C821,'Policy Characteristics'!$C:$C,0)))</f>
        <v>% reduction in energy use</v>
      </c>
      <c r="P821" s="357" t="str">
        <f>IF(ISBLANK(INDEX('Policy Characteristics'!J:J,MATCH($C821,'Policy Characteristics'!$C:$C,0))),"",INDEX('Policy Characteristics'!J:J,MATCH($C821,'Policy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1" s="357" t="str">
        <f>IF(ISBLANK(INDEX('Policy Characteristics'!K:K,MATCH($C821,'Policy Characteristics'!$C:$C,0))),"",INDEX('Policy Characteristics'!K:K,MATCH($C821,'Policy Characteristics'!$C:$C,0)))</f>
        <v>industry-ag-main.html#eff-stds</v>
      </c>
      <c r="R821" s="357" t="str">
        <f>IF(ISBLANK(INDEX('Policy Characteristics'!L:L,MATCH($C821,'Policy Characteristics'!$C:$C,0))),"",INDEX('Policy Characteristics'!L:L,MATCH($C821,'Policy Characteristics'!$C:$C,0)))</f>
        <v>industry-energy-efficiency-standards.html</v>
      </c>
    </row>
    <row r="822" spans="1:18" s="5" customFormat="1" x14ac:dyDescent="0.35">
      <c r="A822" s="357" t="str">
        <f>IF(ISBLANK(INDEX('Policy Characteristics'!A:A,MATCH($C822,'Policy Characteristics'!$C:$C,0))),"",INDEX('Policy Characteristics'!A:A,MATCH($C822,'Policy Characteristics'!$C:$C,0)))</f>
        <v>Industry</v>
      </c>
      <c r="B822" s="357" t="str">
        <f>IF(ISBLANK(INDEX('Policy Characteristics'!B:B,MATCH($C822,'Policy Characteristics'!$C:$C,0))),"",INDEX('Policy Characteristics'!B:B,MATCH($C822,'Policy Characteristics'!$C:$C,0)))</f>
        <v>Industry Energy Efficiency Standards</v>
      </c>
      <c r="C822" s="361" t="str">
        <f t="shared" si="39"/>
        <v>Percentage Improvement in Eqpt Efficiency Standards above BAU</v>
      </c>
      <c r="D822" s="9" t="s">
        <v>3199</v>
      </c>
      <c r="E822" s="53" t="s">
        <v>2452</v>
      </c>
      <c r="F822" s="194" t="s">
        <v>3163</v>
      </c>
      <c r="G822" s="53" t="s">
        <v>2456</v>
      </c>
      <c r="H822" s="54">
        <v>1032</v>
      </c>
      <c r="I822" s="53" t="s">
        <v>44</v>
      </c>
      <c r="J822" s="359" t="str">
        <f>IF(ISBLANK(INDEX('Policy Characteristics'!D:D,MATCH($C822,'Policy Characteristics'!$C:$C,0))),"",INDEX('Policy Characteristics'!D:D,MATCH($C822,'Policy Characteristics'!$C:$C,0)))</f>
        <v>Industry Energy Efficiency Standards</v>
      </c>
      <c r="K822" s="357" t="str">
        <f>IF(ISBLANK(INDEX('Policy Characteristics'!E:E,MATCH($C822,'Policy Characteristics'!$C:$C,0))),"",INDEX('Policy Characteristics'!E:E,MATCH($C822,'Policy Characteristics'!$C:$C,0)))</f>
        <v>indst efficiency standards</v>
      </c>
      <c r="L822" s="379">
        <f>IF(ISBLANK(INDEX('Policy Characteristics'!F:F,MATCH($C822,'Policy Characteristics'!$C:$C,0))),"",INDEX('Policy Characteristics'!F:F,MATCH($C822,'Policy Characteristics'!$C:$C,0)))</f>
        <v>0</v>
      </c>
      <c r="M822" s="379">
        <f>IF(ISBLANK(INDEX('Policy Characteristics'!G:G,MATCH($C822,'Policy Characteristics'!$C:$C,0))),"",INDEX('Policy Characteristics'!G:G,MATCH($C822,'Policy Characteristics'!$C:$C,0)))</f>
        <v>0.25</v>
      </c>
      <c r="N822" s="379">
        <f>IF(ISBLANK(INDEX('Policy Characteristics'!H:H,MATCH($C822,'Policy Characteristics'!$C:$C,0))),"",INDEX('Policy Characteristics'!H:H,MATCH($C822,'Policy Characteristics'!$C:$C,0)))</f>
        <v>0.01</v>
      </c>
      <c r="O822" s="357" t="str">
        <f>IF(ISBLANK(INDEX('Policy Characteristics'!I:I,MATCH($C822,'Policy Characteristics'!$C:$C,0))),"",INDEX('Policy Characteristics'!I:I,MATCH($C822,'Policy Characteristics'!$C:$C,0)))</f>
        <v>% reduction in energy use</v>
      </c>
      <c r="P822" s="357" t="str">
        <f>IF(ISBLANK(INDEX('Policy Characteristics'!J:J,MATCH($C822,'Policy Characteristics'!$C:$C,0))),"",INDEX('Policy Characteristics'!J:J,MATCH($C822,'Policy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2" s="357" t="str">
        <f>IF(ISBLANK(INDEX('Policy Characteristics'!K:K,MATCH($C822,'Policy Characteristics'!$C:$C,0))),"",INDEX('Policy Characteristics'!K:K,MATCH($C822,'Policy Characteristics'!$C:$C,0)))</f>
        <v>industry-ag-main.html#eff-stds</v>
      </c>
      <c r="R822" s="357" t="str">
        <f>IF(ISBLANK(INDEX('Policy Characteristics'!L:L,MATCH($C822,'Policy Characteristics'!$C:$C,0))),"",INDEX('Policy Characteristics'!L:L,MATCH($C822,'Policy Characteristics'!$C:$C,0)))</f>
        <v>industry-energy-efficiency-standards.html</v>
      </c>
    </row>
    <row r="823" spans="1:18" s="5" customFormat="1" x14ac:dyDescent="0.35">
      <c r="A823" s="357" t="str">
        <f>IF(ISBLANK(INDEX('Policy Characteristics'!A:A,MATCH($C823,'Policy Characteristics'!$C:$C,0))),"",INDEX('Policy Characteristics'!A:A,MATCH($C823,'Policy Characteristics'!$C:$C,0)))</f>
        <v>Industry</v>
      </c>
      <c r="B823" s="357" t="str">
        <f>IF(ISBLANK(INDEX('Policy Characteristics'!B:B,MATCH($C823,'Policy Characteristics'!$C:$C,0))),"",INDEX('Policy Characteristics'!B:B,MATCH($C823,'Policy Characteristics'!$C:$C,0)))</f>
        <v>Industry Energy Efficiency Standards</v>
      </c>
      <c r="C823" s="361" t="str">
        <f t="shared" si="39"/>
        <v>Percentage Improvement in Eqpt Efficiency Standards above BAU</v>
      </c>
      <c r="D823" s="9" t="s">
        <v>3199</v>
      </c>
      <c r="E823" s="53" t="s">
        <v>2453</v>
      </c>
      <c r="F823" s="194" t="s">
        <v>3163</v>
      </c>
      <c r="G823" s="53" t="s">
        <v>2459</v>
      </c>
      <c r="H823" s="54">
        <v>1033</v>
      </c>
      <c r="I823" s="53" t="s">
        <v>45</v>
      </c>
      <c r="J823" s="359" t="str">
        <f>IF(ISBLANK(INDEX('Policy Characteristics'!D:D,MATCH($C823,'Policy Characteristics'!$C:$C,0))),"",INDEX('Policy Characteristics'!D:D,MATCH($C823,'Policy Characteristics'!$C:$C,0)))</f>
        <v>Industry Energy Efficiency Standards</v>
      </c>
      <c r="K823" s="357" t="str">
        <f>IF(ISBLANK(INDEX('Policy Characteristics'!E:E,MATCH($C823,'Policy Characteristics'!$C:$C,0))),"",INDEX('Policy Characteristics'!E:E,MATCH($C823,'Policy Characteristics'!$C:$C,0)))</f>
        <v>indst efficiency standards</v>
      </c>
      <c r="L823" s="379">
        <f>IF(ISBLANK(INDEX('Policy Characteristics'!F:F,MATCH($C823,'Policy Characteristics'!$C:$C,0))),"",INDEX('Policy Characteristics'!F:F,MATCH($C823,'Policy Characteristics'!$C:$C,0)))</f>
        <v>0</v>
      </c>
      <c r="M823" s="379">
        <f>IF(ISBLANK(INDEX('Policy Characteristics'!G:G,MATCH($C823,'Policy Characteristics'!$C:$C,0))),"",INDEX('Policy Characteristics'!G:G,MATCH($C823,'Policy Characteristics'!$C:$C,0)))</f>
        <v>0.25</v>
      </c>
      <c r="N823" s="379">
        <f>IF(ISBLANK(INDEX('Policy Characteristics'!H:H,MATCH($C823,'Policy Characteristics'!$C:$C,0))),"",INDEX('Policy Characteristics'!H:H,MATCH($C823,'Policy Characteristics'!$C:$C,0)))</f>
        <v>0.01</v>
      </c>
      <c r="O823" s="357" t="str">
        <f>IF(ISBLANK(INDEX('Policy Characteristics'!I:I,MATCH($C823,'Policy Characteristics'!$C:$C,0))),"",INDEX('Policy Characteristics'!I:I,MATCH($C823,'Policy Characteristics'!$C:$C,0)))</f>
        <v>% reduction in energy use</v>
      </c>
      <c r="P823" s="357" t="str">
        <f>IF(ISBLANK(INDEX('Policy Characteristics'!J:J,MATCH($C823,'Policy Characteristics'!$C:$C,0))),"",INDEX('Policy Characteristics'!J:J,MATCH($C823,'Policy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3" s="357" t="str">
        <f>IF(ISBLANK(INDEX('Policy Characteristics'!K:K,MATCH($C823,'Policy Characteristics'!$C:$C,0))),"",INDEX('Policy Characteristics'!K:K,MATCH($C823,'Policy Characteristics'!$C:$C,0)))</f>
        <v>industry-ag-main.html#eff-stds</v>
      </c>
      <c r="R823" s="357" t="str">
        <f>IF(ISBLANK(INDEX('Policy Characteristics'!L:L,MATCH($C823,'Policy Characteristics'!$C:$C,0))),"",INDEX('Policy Characteristics'!L:L,MATCH($C823,'Policy Characteristics'!$C:$C,0)))</f>
        <v>industry-energy-efficiency-standards.html</v>
      </c>
    </row>
    <row r="824" spans="1:18" s="5" customFormat="1" x14ac:dyDescent="0.35">
      <c r="A824" s="357" t="str">
        <f>IF(ISBLANK(INDEX('Policy Characteristics'!A:A,MATCH($C824,'Policy Characteristics'!$C:$C,0))),"",INDEX('Policy Characteristics'!A:A,MATCH($C824,'Policy Characteristics'!$C:$C,0)))</f>
        <v>Industry</v>
      </c>
      <c r="B824" s="357" t="str">
        <f>IF(ISBLANK(INDEX('Policy Characteristics'!B:B,MATCH($C824,'Policy Characteristics'!$C:$C,0))),"",INDEX('Policy Characteristics'!B:B,MATCH($C824,'Policy Characteristics'!$C:$C,0)))</f>
        <v>Industry Energy Efficiency Standards</v>
      </c>
      <c r="C824" s="361" t="str">
        <f t="shared" si="39"/>
        <v>Percentage Improvement in Eqpt Efficiency Standards above BAU</v>
      </c>
      <c r="D824" s="9" t="s">
        <v>3199</v>
      </c>
      <c r="E824" s="53" t="s">
        <v>2799</v>
      </c>
      <c r="F824" s="194" t="s">
        <v>3163</v>
      </c>
      <c r="G824" s="53" t="s">
        <v>2802</v>
      </c>
      <c r="H824" s="54">
        <v>1034</v>
      </c>
      <c r="I824" s="53" t="s">
        <v>45</v>
      </c>
      <c r="J824" s="359" t="str">
        <f>IF(ISBLANK(INDEX('Policy Characteristics'!D:D,MATCH($C824,'Policy Characteristics'!$C:$C,0))),"",INDEX('Policy Characteristics'!D:D,MATCH($C824,'Policy Characteristics'!$C:$C,0)))</f>
        <v>Industry Energy Efficiency Standards</v>
      </c>
      <c r="K824" s="357" t="str">
        <f>IF(ISBLANK(INDEX('Policy Characteristics'!E:E,MATCH($C824,'Policy Characteristics'!$C:$C,0))),"",INDEX('Policy Characteristics'!E:E,MATCH($C824,'Policy Characteristics'!$C:$C,0)))</f>
        <v>indst efficiency standards</v>
      </c>
      <c r="L824" s="379">
        <f>IF(ISBLANK(INDEX('Policy Characteristics'!F:F,MATCH($C824,'Policy Characteristics'!$C:$C,0))),"",INDEX('Policy Characteristics'!F:F,MATCH($C824,'Policy Characteristics'!$C:$C,0)))</f>
        <v>0</v>
      </c>
      <c r="M824" s="379">
        <f>IF(ISBLANK(INDEX('Policy Characteristics'!G:G,MATCH($C824,'Policy Characteristics'!$C:$C,0))),"",INDEX('Policy Characteristics'!G:G,MATCH($C824,'Policy Characteristics'!$C:$C,0)))</f>
        <v>0.25</v>
      </c>
      <c r="N824" s="379">
        <f>IF(ISBLANK(INDEX('Policy Characteristics'!H:H,MATCH($C824,'Policy Characteristics'!$C:$C,0))),"",INDEX('Policy Characteristics'!H:H,MATCH($C824,'Policy Characteristics'!$C:$C,0)))</f>
        <v>0.01</v>
      </c>
      <c r="O824" s="357" t="str">
        <f>IF(ISBLANK(INDEX('Policy Characteristics'!I:I,MATCH($C824,'Policy Characteristics'!$C:$C,0))),"",INDEX('Policy Characteristics'!I:I,MATCH($C824,'Policy Characteristics'!$C:$C,0)))</f>
        <v>% reduction in energy use</v>
      </c>
      <c r="P824" s="357" t="str">
        <f>IF(ISBLANK(INDEX('Policy Characteristics'!J:J,MATCH($C824,'Policy Characteristics'!$C:$C,0))),"",INDEX('Policy Characteristics'!J:J,MATCH($C824,'Policy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4" s="357" t="str">
        <f>IF(ISBLANK(INDEX('Policy Characteristics'!K:K,MATCH($C824,'Policy Characteristics'!$C:$C,0))),"",INDEX('Policy Characteristics'!K:K,MATCH($C824,'Policy Characteristics'!$C:$C,0)))</f>
        <v>industry-ag-main.html#eff-stds</v>
      </c>
      <c r="R824" s="357" t="str">
        <f>IF(ISBLANK(INDEX('Policy Characteristics'!L:L,MATCH($C824,'Policy Characteristics'!$C:$C,0))),"",INDEX('Policy Characteristics'!L:L,MATCH($C824,'Policy Characteristics'!$C:$C,0)))</f>
        <v>industry-energy-efficiency-standards.html</v>
      </c>
    </row>
    <row r="825" spans="1:18" s="5" customFormat="1" x14ac:dyDescent="0.35">
      <c r="A825" s="357" t="str">
        <f>IF(ISBLANK(INDEX('Policy Characteristics'!A:A,MATCH($C825,'Policy Characteristics'!$C:$C,0))),"",INDEX('Policy Characteristics'!A:A,MATCH($C825,'Policy Characteristics'!$C:$C,0)))</f>
        <v>Industry</v>
      </c>
      <c r="B825" s="357" t="str">
        <f>IF(ISBLANK(INDEX('Policy Characteristics'!B:B,MATCH($C825,'Policy Characteristics'!$C:$C,0))),"",INDEX('Policy Characteristics'!B:B,MATCH($C825,'Policy Characteristics'!$C:$C,0)))</f>
        <v>Industry Energy Efficiency Standards</v>
      </c>
      <c r="C825" s="361" t="str">
        <f t="shared" si="39"/>
        <v>Percentage Improvement in Eqpt Efficiency Standards above BAU</v>
      </c>
      <c r="D825" s="9" t="s">
        <v>3199</v>
      </c>
      <c r="E825" s="53" t="s">
        <v>2800</v>
      </c>
      <c r="F825" s="194" t="s">
        <v>3163</v>
      </c>
      <c r="G825" s="53" t="s">
        <v>2804</v>
      </c>
      <c r="H825" s="54">
        <v>1035</v>
      </c>
      <c r="I825" s="53" t="s">
        <v>44</v>
      </c>
      <c r="J825" s="359" t="str">
        <f>IF(ISBLANK(INDEX('Policy Characteristics'!D:D,MATCH($C825,'Policy Characteristics'!$C:$C,0))),"",INDEX('Policy Characteristics'!D:D,MATCH($C825,'Policy Characteristics'!$C:$C,0)))</f>
        <v>Industry Energy Efficiency Standards</v>
      </c>
      <c r="K825" s="357" t="str">
        <f>IF(ISBLANK(INDEX('Policy Characteristics'!E:E,MATCH($C825,'Policy Characteristics'!$C:$C,0))),"",INDEX('Policy Characteristics'!E:E,MATCH($C825,'Policy Characteristics'!$C:$C,0)))</f>
        <v>indst efficiency standards</v>
      </c>
      <c r="L825" s="379">
        <f>IF(ISBLANK(INDEX('Policy Characteristics'!F:F,MATCH($C825,'Policy Characteristics'!$C:$C,0))),"",INDEX('Policy Characteristics'!F:F,MATCH($C825,'Policy Characteristics'!$C:$C,0)))</f>
        <v>0</v>
      </c>
      <c r="M825" s="379">
        <f>IF(ISBLANK(INDEX('Policy Characteristics'!G:G,MATCH($C825,'Policy Characteristics'!$C:$C,0))),"",INDEX('Policy Characteristics'!G:G,MATCH($C825,'Policy Characteristics'!$C:$C,0)))</f>
        <v>0.25</v>
      </c>
      <c r="N825" s="379">
        <f>IF(ISBLANK(INDEX('Policy Characteristics'!H:H,MATCH($C825,'Policy Characteristics'!$C:$C,0))),"",INDEX('Policy Characteristics'!H:H,MATCH($C825,'Policy Characteristics'!$C:$C,0)))</f>
        <v>0.01</v>
      </c>
      <c r="O825" s="357" t="str">
        <f>IF(ISBLANK(INDEX('Policy Characteristics'!I:I,MATCH($C825,'Policy Characteristics'!$C:$C,0))),"",INDEX('Policy Characteristics'!I:I,MATCH($C825,'Policy Characteristics'!$C:$C,0)))</f>
        <v>% reduction in energy use</v>
      </c>
      <c r="P825" s="357" t="str">
        <f>IF(ISBLANK(INDEX('Policy Characteristics'!J:J,MATCH($C825,'Policy Characteristics'!$C:$C,0))),"",INDEX('Policy Characteristics'!J:J,MATCH($C825,'Policy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5" s="357" t="str">
        <f>IF(ISBLANK(INDEX('Policy Characteristics'!K:K,MATCH($C825,'Policy Characteristics'!$C:$C,0))),"",INDEX('Policy Characteristics'!K:K,MATCH($C825,'Policy Characteristics'!$C:$C,0)))</f>
        <v>industry-ag-main.html#eff-stds</v>
      </c>
      <c r="R825" s="357" t="str">
        <f>IF(ISBLANK(INDEX('Policy Characteristics'!L:L,MATCH($C825,'Policy Characteristics'!$C:$C,0))),"",INDEX('Policy Characteristics'!L:L,MATCH($C825,'Policy Characteristics'!$C:$C,0)))</f>
        <v>industry-energy-efficiency-standards.html</v>
      </c>
    </row>
    <row r="826" spans="1:18" s="5" customFormat="1" x14ac:dyDescent="0.35">
      <c r="A826" s="357" t="str">
        <f>IF(ISBLANK(INDEX('Policy Characteristics'!A:A,MATCH($C826,'Policy Characteristics'!$C:$C,0))),"",INDEX('Policy Characteristics'!A:A,MATCH($C826,'Policy Characteristics'!$C:$C,0)))</f>
        <v>Industry</v>
      </c>
      <c r="B826" s="357" t="str">
        <f>IF(ISBLANK(INDEX('Policy Characteristics'!B:B,MATCH($C826,'Policy Characteristics'!$C:$C,0))),"",INDEX('Policy Characteristics'!B:B,MATCH($C826,'Policy Characteristics'!$C:$C,0)))</f>
        <v>Industry Energy Efficiency Standards</v>
      </c>
      <c r="C826" s="361" t="str">
        <f t="shared" si="39"/>
        <v>Percentage Improvement in Eqpt Efficiency Standards above BAU</v>
      </c>
      <c r="D826" s="9" t="s">
        <v>3199</v>
      </c>
      <c r="E826" s="53" t="s">
        <v>2801</v>
      </c>
      <c r="F826" s="194" t="s">
        <v>3163</v>
      </c>
      <c r="G826" s="53" t="s">
        <v>2805</v>
      </c>
      <c r="H826" s="54">
        <v>1036</v>
      </c>
      <c r="I826" s="53" t="s">
        <v>44</v>
      </c>
      <c r="J826" s="359" t="str">
        <f>IF(ISBLANK(INDEX('Policy Characteristics'!D:D,MATCH($C826,'Policy Characteristics'!$C:$C,0))),"",INDEX('Policy Characteristics'!D:D,MATCH($C826,'Policy Characteristics'!$C:$C,0)))</f>
        <v>Industry Energy Efficiency Standards</v>
      </c>
      <c r="K826" s="357" t="str">
        <f>IF(ISBLANK(INDEX('Policy Characteristics'!E:E,MATCH($C826,'Policy Characteristics'!$C:$C,0))),"",INDEX('Policy Characteristics'!E:E,MATCH($C826,'Policy Characteristics'!$C:$C,0)))</f>
        <v>indst efficiency standards</v>
      </c>
      <c r="L826" s="379">
        <f>IF(ISBLANK(INDEX('Policy Characteristics'!F:F,MATCH($C826,'Policy Characteristics'!$C:$C,0))),"",INDEX('Policy Characteristics'!F:F,MATCH($C826,'Policy Characteristics'!$C:$C,0)))</f>
        <v>0</v>
      </c>
      <c r="M826" s="379">
        <f>IF(ISBLANK(INDEX('Policy Characteristics'!G:G,MATCH($C826,'Policy Characteristics'!$C:$C,0))),"",INDEX('Policy Characteristics'!G:G,MATCH($C826,'Policy Characteristics'!$C:$C,0)))</f>
        <v>0.25</v>
      </c>
      <c r="N826" s="379">
        <f>IF(ISBLANK(INDEX('Policy Characteristics'!H:H,MATCH($C826,'Policy Characteristics'!$C:$C,0))),"",INDEX('Policy Characteristics'!H:H,MATCH($C826,'Policy Characteristics'!$C:$C,0)))</f>
        <v>0.01</v>
      </c>
      <c r="O826" s="357" t="str">
        <f>IF(ISBLANK(INDEX('Policy Characteristics'!I:I,MATCH($C826,'Policy Characteristics'!$C:$C,0))),"",INDEX('Policy Characteristics'!I:I,MATCH($C826,'Policy Characteristics'!$C:$C,0)))</f>
        <v>% reduction in energy use</v>
      </c>
      <c r="P826" s="357" t="str">
        <f>IF(ISBLANK(INDEX('Policy Characteristics'!J:J,MATCH($C826,'Policy Characteristics'!$C:$C,0))),"",INDEX('Policy Characteristics'!J:J,MATCH($C826,'Policy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6" s="357" t="str">
        <f>IF(ISBLANK(INDEX('Policy Characteristics'!K:K,MATCH($C826,'Policy Characteristics'!$C:$C,0))),"",INDEX('Policy Characteristics'!K:K,MATCH($C826,'Policy Characteristics'!$C:$C,0)))</f>
        <v>industry-ag-main.html#eff-stds</v>
      </c>
      <c r="R826" s="357" t="str">
        <f>IF(ISBLANK(INDEX('Policy Characteristics'!L:L,MATCH($C826,'Policy Characteristics'!$C:$C,0))),"",INDEX('Policy Characteristics'!L:L,MATCH($C826,'Policy Characteristics'!$C:$C,0)))</f>
        <v>industry-energy-efficiency-standards.html</v>
      </c>
    </row>
    <row r="827" spans="1:18" s="5" customFormat="1" x14ac:dyDescent="0.35">
      <c r="A827" s="357" t="str">
        <f>IF(ISBLANK(INDEX('Policy Characteristics'!A:A,MATCH($C827,'Policy Characteristics'!$C:$C,0))),"",INDEX('Policy Characteristics'!A:A,MATCH($C827,'Policy Characteristics'!$C:$C,0)))</f>
        <v>Industry</v>
      </c>
      <c r="B827" s="357" t="str">
        <f>IF(ISBLANK(INDEX('Policy Characteristics'!B:B,MATCH($C827,'Policy Characteristics'!$C:$C,0))),"",INDEX('Policy Characteristics'!B:B,MATCH($C827,'Policy Characteristics'!$C:$C,0)))</f>
        <v>Industry Energy Efficiency Standards</v>
      </c>
      <c r="C827" s="361" t="str">
        <f t="shared" si="39"/>
        <v>Percentage Improvement in Eqpt Efficiency Standards above BAU</v>
      </c>
      <c r="D827" s="9" t="s">
        <v>3199</v>
      </c>
      <c r="E827" s="53" t="s">
        <v>2798</v>
      </c>
      <c r="F827" s="194" t="s">
        <v>3163</v>
      </c>
      <c r="G827" s="53" t="s">
        <v>2803</v>
      </c>
      <c r="H827" s="54">
        <v>1037</v>
      </c>
      <c r="I827" s="53" t="s">
        <v>45</v>
      </c>
      <c r="J827" s="359" t="str">
        <f>IF(ISBLANK(INDEX('Policy Characteristics'!D:D,MATCH($C827,'Policy Characteristics'!$C:$C,0))),"",INDEX('Policy Characteristics'!D:D,MATCH($C827,'Policy Characteristics'!$C:$C,0)))</f>
        <v>Industry Energy Efficiency Standards</v>
      </c>
      <c r="K827" s="357" t="str">
        <f>IF(ISBLANK(INDEX('Policy Characteristics'!E:E,MATCH($C827,'Policy Characteristics'!$C:$C,0))),"",INDEX('Policy Characteristics'!E:E,MATCH($C827,'Policy Characteristics'!$C:$C,0)))</f>
        <v>indst efficiency standards</v>
      </c>
      <c r="L827" s="379">
        <f>IF(ISBLANK(INDEX('Policy Characteristics'!F:F,MATCH($C827,'Policy Characteristics'!$C:$C,0))),"",INDEX('Policy Characteristics'!F:F,MATCH($C827,'Policy Characteristics'!$C:$C,0)))</f>
        <v>0</v>
      </c>
      <c r="M827" s="379">
        <f>IF(ISBLANK(INDEX('Policy Characteristics'!G:G,MATCH($C827,'Policy Characteristics'!$C:$C,0))),"",INDEX('Policy Characteristics'!G:G,MATCH($C827,'Policy Characteristics'!$C:$C,0)))</f>
        <v>0.25</v>
      </c>
      <c r="N827" s="379">
        <f>IF(ISBLANK(INDEX('Policy Characteristics'!H:H,MATCH($C827,'Policy Characteristics'!$C:$C,0))),"",INDEX('Policy Characteristics'!H:H,MATCH($C827,'Policy Characteristics'!$C:$C,0)))</f>
        <v>0.01</v>
      </c>
      <c r="O827" s="357" t="str">
        <f>IF(ISBLANK(INDEX('Policy Characteristics'!I:I,MATCH($C827,'Policy Characteristics'!$C:$C,0))),"",INDEX('Policy Characteristics'!I:I,MATCH($C827,'Policy Characteristics'!$C:$C,0)))</f>
        <v>% reduction in energy use</v>
      </c>
      <c r="P827" s="357" t="str">
        <f>IF(ISBLANK(INDEX('Policy Characteristics'!J:J,MATCH($C827,'Policy Characteristics'!$C:$C,0))),"",INDEX('Policy Characteristics'!J:J,MATCH($C827,'Policy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7" s="357" t="str">
        <f>IF(ISBLANK(INDEX('Policy Characteristics'!K:K,MATCH($C827,'Policy Characteristics'!$C:$C,0))),"",INDEX('Policy Characteristics'!K:K,MATCH($C827,'Policy Characteristics'!$C:$C,0)))</f>
        <v>industry-ag-main.html#eff-stds</v>
      </c>
      <c r="R827" s="357" t="str">
        <f>IF(ISBLANK(INDEX('Policy Characteristics'!L:L,MATCH($C827,'Policy Characteristics'!$C:$C,0))),"",INDEX('Policy Characteristics'!L:L,MATCH($C827,'Policy Characteristics'!$C:$C,0)))</f>
        <v>industry-energy-efficiency-standards.html</v>
      </c>
    </row>
    <row r="828" spans="1:18" s="5" customFormat="1" x14ac:dyDescent="0.35">
      <c r="A828" s="357" t="str">
        <f>IF(ISBLANK(INDEX('Policy Characteristics'!A:A,MATCH($C828,'Policy Characteristics'!$C:$C,0))),"",INDEX('Policy Characteristics'!A:A,MATCH($C828,'Policy Characteristics'!$C:$C,0)))</f>
        <v>Industry</v>
      </c>
      <c r="B828" s="357" t="str">
        <f>IF(ISBLANK(INDEX('Policy Characteristics'!B:B,MATCH($C828,'Policy Characteristics'!$C:$C,0))),"",INDEX('Policy Characteristics'!B:B,MATCH($C828,'Policy Characteristics'!$C:$C,0)))</f>
        <v>Industry Energy Efficiency Standards</v>
      </c>
      <c r="C828" s="361" t="str">
        <f t="shared" si="39"/>
        <v>Percentage Improvement in Eqpt Efficiency Standards above BAU</v>
      </c>
      <c r="D828" s="9" t="s">
        <v>3200</v>
      </c>
      <c r="E828" s="53" t="s">
        <v>2448</v>
      </c>
      <c r="F828" s="194" t="s">
        <v>3164</v>
      </c>
      <c r="G828" s="53" t="s">
        <v>2454</v>
      </c>
      <c r="H828" s="54">
        <v>1038</v>
      </c>
      <c r="I828" s="53" t="s">
        <v>44</v>
      </c>
      <c r="J828" s="359" t="str">
        <f>IF(ISBLANK(INDEX('Policy Characteristics'!D:D,MATCH($C828,'Policy Characteristics'!$C:$C,0))),"",INDEX('Policy Characteristics'!D:D,MATCH($C828,'Policy Characteristics'!$C:$C,0)))</f>
        <v>Industry Energy Efficiency Standards</v>
      </c>
      <c r="K828" s="357" t="str">
        <f>IF(ISBLANK(INDEX('Policy Characteristics'!E:E,MATCH($C828,'Policy Characteristics'!$C:$C,0))),"",INDEX('Policy Characteristics'!E:E,MATCH($C828,'Policy Characteristics'!$C:$C,0)))</f>
        <v>indst efficiency standards</v>
      </c>
      <c r="L828" s="379">
        <f>IF(ISBLANK(INDEX('Policy Characteristics'!F:F,MATCH($C828,'Policy Characteristics'!$C:$C,0))),"",INDEX('Policy Characteristics'!F:F,MATCH($C828,'Policy Characteristics'!$C:$C,0)))</f>
        <v>0</v>
      </c>
      <c r="M828" s="379">
        <f>IF(ISBLANK(INDEX('Policy Characteristics'!G:G,MATCH($C828,'Policy Characteristics'!$C:$C,0))),"",INDEX('Policy Characteristics'!G:G,MATCH($C828,'Policy Characteristics'!$C:$C,0)))</f>
        <v>0.25</v>
      </c>
      <c r="N828" s="379">
        <f>IF(ISBLANK(INDEX('Policy Characteristics'!H:H,MATCH($C828,'Policy Characteristics'!$C:$C,0))),"",INDEX('Policy Characteristics'!H:H,MATCH($C828,'Policy Characteristics'!$C:$C,0)))</f>
        <v>0.01</v>
      </c>
      <c r="O828" s="357" t="str">
        <f>IF(ISBLANK(INDEX('Policy Characteristics'!I:I,MATCH($C828,'Policy Characteristics'!$C:$C,0))),"",INDEX('Policy Characteristics'!I:I,MATCH($C828,'Policy Characteristics'!$C:$C,0)))</f>
        <v>% reduction in energy use</v>
      </c>
      <c r="P828" s="357" t="str">
        <f>IF(ISBLANK(INDEX('Policy Characteristics'!J:J,MATCH($C828,'Policy Characteristics'!$C:$C,0))),"",INDEX('Policy Characteristics'!J:J,MATCH($C828,'Policy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8" s="357" t="str">
        <f>IF(ISBLANK(INDEX('Policy Characteristics'!K:K,MATCH($C828,'Policy Characteristics'!$C:$C,0))),"",INDEX('Policy Characteristics'!K:K,MATCH($C828,'Policy Characteristics'!$C:$C,0)))</f>
        <v>industry-ag-main.html#eff-stds</v>
      </c>
      <c r="R828" s="357" t="str">
        <f>IF(ISBLANK(INDEX('Policy Characteristics'!L:L,MATCH($C828,'Policy Characteristics'!$C:$C,0))),"",INDEX('Policy Characteristics'!L:L,MATCH($C828,'Policy Characteristics'!$C:$C,0)))</f>
        <v>industry-energy-efficiency-standards.html</v>
      </c>
    </row>
    <row r="829" spans="1:18" s="5" customFormat="1" x14ac:dyDescent="0.35">
      <c r="A829" s="357" t="str">
        <f>IF(ISBLANK(INDEX('Policy Characteristics'!A:A,MATCH($C829,'Policy Characteristics'!$C:$C,0))),"",INDEX('Policy Characteristics'!A:A,MATCH($C829,'Policy Characteristics'!$C:$C,0)))</f>
        <v>Industry</v>
      </c>
      <c r="B829" s="357" t="str">
        <f>IF(ISBLANK(INDEX('Policy Characteristics'!B:B,MATCH($C829,'Policy Characteristics'!$C:$C,0))),"",INDEX('Policy Characteristics'!B:B,MATCH($C829,'Policy Characteristics'!$C:$C,0)))</f>
        <v>Industry Energy Efficiency Standards</v>
      </c>
      <c r="C829" s="361" t="str">
        <f t="shared" si="39"/>
        <v>Percentage Improvement in Eqpt Efficiency Standards above BAU</v>
      </c>
      <c r="D829" s="9" t="s">
        <v>3200</v>
      </c>
      <c r="E829" s="53" t="s">
        <v>2449</v>
      </c>
      <c r="F829" s="194" t="s">
        <v>3164</v>
      </c>
      <c r="G829" s="53" t="s">
        <v>2457</v>
      </c>
      <c r="H829" s="54">
        <v>1039</v>
      </c>
      <c r="I829" s="53" t="s">
        <v>44</v>
      </c>
      <c r="J829" s="359" t="str">
        <f>IF(ISBLANK(INDEX('Policy Characteristics'!D:D,MATCH($C829,'Policy Characteristics'!$C:$C,0))),"",INDEX('Policy Characteristics'!D:D,MATCH($C829,'Policy Characteristics'!$C:$C,0)))</f>
        <v>Industry Energy Efficiency Standards</v>
      </c>
      <c r="K829" s="357" t="str">
        <f>IF(ISBLANK(INDEX('Policy Characteristics'!E:E,MATCH($C829,'Policy Characteristics'!$C:$C,0))),"",INDEX('Policy Characteristics'!E:E,MATCH($C829,'Policy Characteristics'!$C:$C,0)))</f>
        <v>indst efficiency standards</v>
      </c>
      <c r="L829" s="379">
        <f>IF(ISBLANK(INDEX('Policy Characteristics'!F:F,MATCH($C829,'Policy Characteristics'!$C:$C,0))),"",INDEX('Policy Characteristics'!F:F,MATCH($C829,'Policy Characteristics'!$C:$C,0)))</f>
        <v>0</v>
      </c>
      <c r="M829" s="379">
        <f>IF(ISBLANK(INDEX('Policy Characteristics'!G:G,MATCH($C829,'Policy Characteristics'!$C:$C,0))),"",INDEX('Policy Characteristics'!G:G,MATCH($C829,'Policy Characteristics'!$C:$C,0)))</f>
        <v>0.25</v>
      </c>
      <c r="N829" s="379">
        <f>IF(ISBLANK(INDEX('Policy Characteristics'!H:H,MATCH($C829,'Policy Characteristics'!$C:$C,0))),"",INDEX('Policy Characteristics'!H:H,MATCH($C829,'Policy Characteristics'!$C:$C,0)))</f>
        <v>0.01</v>
      </c>
      <c r="O829" s="357" t="str">
        <f>IF(ISBLANK(INDEX('Policy Characteristics'!I:I,MATCH($C829,'Policy Characteristics'!$C:$C,0))),"",INDEX('Policy Characteristics'!I:I,MATCH($C829,'Policy Characteristics'!$C:$C,0)))</f>
        <v>% reduction in energy use</v>
      </c>
      <c r="P829" s="357" t="str">
        <f>IF(ISBLANK(INDEX('Policy Characteristics'!J:J,MATCH($C829,'Policy Characteristics'!$C:$C,0))),"",INDEX('Policy Characteristics'!J:J,MATCH($C829,'Policy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9" s="357" t="str">
        <f>IF(ISBLANK(INDEX('Policy Characteristics'!K:K,MATCH($C829,'Policy Characteristics'!$C:$C,0))),"",INDEX('Policy Characteristics'!K:K,MATCH($C829,'Policy Characteristics'!$C:$C,0)))</f>
        <v>industry-ag-main.html#eff-stds</v>
      </c>
      <c r="R829" s="357" t="str">
        <f>IF(ISBLANK(INDEX('Policy Characteristics'!L:L,MATCH($C829,'Policy Characteristics'!$C:$C,0))),"",INDEX('Policy Characteristics'!L:L,MATCH($C829,'Policy Characteristics'!$C:$C,0)))</f>
        <v>industry-energy-efficiency-standards.html</v>
      </c>
    </row>
    <row r="830" spans="1:18" s="5" customFormat="1" x14ac:dyDescent="0.35">
      <c r="A830" s="357" t="str">
        <f>IF(ISBLANK(INDEX('Policy Characteristics'!A:A,MATCH($C830,'Policy Characteristics'!$C:$C,0))),"",INDEX('Policy Characteristics'!A:A,MATCH($C830,'Policy Characteristics'!$C:$C,0)))</f>
        <v>Industry</v>
      </c>
      <c r="B830" s="357" t="str">
        <f>IF(ISBLANK(INDEX('Policy Characteristics'!B:B,MATCH($C830,'Policy Characteristics'!$C:$C,0))),"",INDEX('Policy Characteristics'!B:B,MATCH($C830,'Policy Characteristics'!$C:$C,0)))</f>
        <v>Industry Energy Efficiency Standards</v>
      </c>
      <c r="C830" s="361" t="str">
        <f t="shared" si="39"/>
        <v>Percentage Improvement in Eqpt Efficiency Standards above BAU</v>
      </c>
      <c r="D830" s="9" t="s">
        <v>3200</v>
      </c>
      <c r="E830" s="53" t="s">
        <v>2450</v>
      </c>
      <c r="F830" s="194" t="s">
        <v>3164</v>
      </c>
      <c r="G830" s="53" t="s">
        <v>2458</v>
      </c>
      <c r="H830" s="54">
        <v>1040</v>
      </c>
      <c r="I830" s="53" t="s">
        <v>44</v>
      </c>
      <c r="J830" s="359" t="str">
        <f>IF(ISBLANK(INDEX('Policy Characteristics'!D:D,MATCH($C830,'Policy Characteristics'!$C:$C,0))),"",INDEX('Policy Characteristics'!D:D,MATCH($C830,'Policy Characteristics'!$C:$C,0)))</f>
        <v>Industry Energy Efficiency Standards</v>
      </c>
      <c r="K830" s="357" t="str">
        <f>IF(ISBLANK(INDEX('Policy Characteristics'!E:E,MATCH($C830,'Policy Characteristics'!$C:$C,0))),"",INDEX('Policy Characteristics'!E:E,MATCH($C830,'Policy Characteristics'!$C:$C,0)))</f>
        <v>indst efficiency standards</v>
      </c>
      <c r="L830" s="379">
        <f>IF(ISBLANK(INDEX('Policy Characteristics'!F:F,MATCH($C830,'Policy Characteristics'!$C:$C,0))),"",INDEX('Policy Characteristics'!F:F,MATCH($C830,'Policy Characteristics'!$C:$C,0)))</f>
        <v>0</v>
      </c>
      <c r="M830" s="379">
        <f>IF(ISBLANK(INDEX('Policy Characteristics'!G:G,MATCH($C830,'Policy Characteristics'!$C:$C,0))),"",INDEX('Policy Characteristics'!G:G,MATCH($C830,'Policy Characteristics'!$C:$C,0)))</f>
        <v>0.25</v>
      </c>
      <c r="N830" s="379">
        <f>IF(ISBLANK(INDEX('Policy Characteristics'!H:H,MATCH($C830,'Policy Characteristics'!$C:$C,0))),"",INDEX('Policy Characteristics'!H:H,MATCH($C830,'Policy Characteristics'!$C:$C,0)))</f>
        <v>0.01</v>
      </c>
      <c r="O830" s="357" t="str">
        <f>IF(ISBLANK(INDEX('Policy Characteristics'!I:I,MATCH($C830,'Policy Characteristics'!$C:$C,0))),"",INDEX('Policy Characteristics'!I:I,MATCH($C830,'Policy Characteristics'!$C:$C,0)))</f>
        <v>% reduction in energy use</v>
      </c>
      <c r="P830" s="357" t="str">
        <f>IF(ISBLANK(INDEX('Policy Characteristics'!J:J,MATCH($C830,'Policy Characteristics'!$C:$C,0))),"",INDEX('Policy Characteristics'!J:J,MATCH($C830,'Policy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0" s="357" t="str">
        <f>IF(ISBLANK(INDEX('Policy Characteristics'!K:K,MATCH($C830,'Policy Characteristics'!$C:$C,0))),"",INDEX('Policy Characteristics'!K:K,MATCH($C830,'Policy Characteristics'!$C:$C,0)))</f>
        <v>industry-ag-main.html#eff-stds</v>
      </c>
      <c r="R830" s="357" t="str">
        <f>IF(ISBLANK(INDEX('Policy Characteristics'!L:L,MATCH($C830,'Policy Characteristics'!$C:$C,0))),"",INDEX('Policy Characteristics'!L:L,MATCH($C830,'Policy Characteristics'!$C:$C,0)))</f>
        <v>industry-energy-efficiency-standards.html</v>
      </c>
    </row>
    <row r="831" spans="1:18" s="5" customFormat="1" x14ac:dyDescent="0.35">
      <c r="A831" s="357" t="str">
        <f>IF(ISBLANK(INDEX('Policy Characteristics'!A:A,MATCH($C831,'Policy Characteristics'!$C:$C,0))),"",INDEX('Policy Characteristics'!A:A,MATCH($C831,'Policy Characteristics'!$C:$C,0)))</f>
        <v>Industry</v>
      </c>
      <c r="B831" s="357" t="str">
        <f>IF(ISBLANK(INDEX('Policy Characteristics'!B:B,MATCH($C831,'Policy Characteristics'!$C:$C,0))),"",INDEX('Policy Characteristics'!B:B,MATCH($C831,'Policy Characteristics'!$C:$C,0)))</f>
        <v>Industry Energy Efficiency Standards</v>
      </c>
      <c r="C831" s="361" t="str">
        <f t="shared" si="39"/>
        <v>Percentage Improvement in Eqpt Efficiency Standards above BAU</v>
      </c>
      <c r="D831" s="9" t="s">
        <v>3200</v>
      </c>
      <c r="E831" s="53" t="s">
        <v>2451</v>
      </c>
      <c r="F831" s="194" t="s">
        <v>3164</v>
      </c>
      <c r="G831" s="53" t="s">
        <v>2455</v>
      </c>
      <c r="H831" s="54">
        <v>1041</v>
      </c>
      <c r="I831" s="53" t="s">
        <v>44</v>
      </c>
      <c r="J831" s="359" t="str">
        <f>IF(ISBLANK(INDEX('Policy Characteristics'!D:D,MATCH($C831,'Policy Characteristics'!$C:$C,0))),"",INDEX('Policy Characteristics'!D:D,MATCH($C831,'Policy Characteristics'!$C:$C,0)))</f>
        <v>Industry Energy Efficiency Standards</v>
      </c>
      <c r="K831" s="357" t="str">
        <f>IF(ISBLANK(INDEX('Policy Characteristics'!E:E,MATCH($C831,'Policy Characteristics'!$C:$C,0))),"",INDEX('Policy Characteristics'!E:E,MATCH($C831,'Policy Characteristics'!$C:$C,0)))</f>
        <v>indst efficiency standards</v>
      </c>
      <c r="L831" s="379">
        <f>IF(ISBLANK(INDEX('Policy Characteristics'!F:F,MATCH($C831,'Policy Characteristics'!$C:$C,0))),"",INDEX('Policy Characteristics'!F:F,MATCH($C831,'Policy Characteristics'!$C:$C,0)))</f>
        <v>0</v>
      </c>
      <c r="M831" s="379">
        <f>IF(ISBLANK(INDEX('Policy Characteristics'!G:G,MATCH($C831,'Policy Characteristics'!$C:$C,0))),"",INDEX('Policy Characteristics'!G:G,MATCH($C831,'Policy Characteristics'!$C:$C,0)))</f>
        <v>0.25</v>
      </c>
      <c r="N831" s="379">
        <f>IF(ISBLANK(INDEX('Policy Characteristics'!H:H,MATCH($C831,'Policy Characteristics'!$C:$C,0))),"",INDEX('Policy Characteristics'!H:H,MATCH($C831,'Policy Characteristics'!$C:$C,0)))</f>
        <v>0.01</v>
      </c>
      <c r="O831" s="357" t="str">
        <f>IF(ISBLANK(INDEX('Policy Characteristics'!I:I,MATCH($C831,'Policy Characteristics'!$C:$C,0))),"",INDEX('Policy Characteristics'!I:I,MATCH($C831,'Policy Characteristics'!$C:$C,0)))</f>
        <v>% reduction in energy use</v>
      </c>
      <c r="P831" s="357" t="str">
        <f>IF(ISBLANK(INDEX('Policy Characteristics'!J:J,MATCH($C831,'Policy Characteristics'!$C:$C,0))),"",INDEX('Policy Characteristics'!J:J,MATCH($C831,'Policy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1" s="357" t="str">
        <f>IF(ISBLANK(INDEX('Policy Characteristics'!K:K,MATCH($C831,'Policy Characteristics'!$C:$C,0))),"",INDEX('Policy Characteristics'!K:K,MATCH($C831,'Policy Characteristics'!$C:$C,0)))</f>
        <v>industry-ag-main.html#eff-stds</v>
      </c>
      <c r="R831" s="357" t="str">
        <f>IF(ISBLANK(INDEX('Policy Characteristics'!L:L,MATCH($C831,'Policy Characteristics'!$C:$C,0))),"",INDEX('Policy Characteristics'!L:L,MATCH($C831,'Policy Characteristics'!$C:$C,0)))</f>
        <v>industry-energy-efficiency-standards.html</v>
      </c>
    </row>
    <row r="832" spans="1:18" s="5" customFormat="1" x14ac:dyDescent="0.35">
      <c r="A832" s="357" t="str">
        <f>IF(ISBLANK(INDEX('Policy Characteristics'!A:A,MATCH($C832,'Policy Characteristics'!$C:$C,0))),"",INDEX('Policy Characteristics'!A:A,MATCH($C832,'Policy Characteristics'!$C:$C,0)))</f>
        <v>Industry</v>
      </c>
      <c r="B832" s="357" t="str">
        <f>IF(ISBLANK(INDEX('Policy Characteristics'!B:B,MATCH($C832,'Policy Characteristics'!$C:$C,0))),"",INDEX('Policy Characteristics'!B:B,MATCH($C832,'Policy Characteristics'!$C:$C,0)))</f>
        <v>Industry Energy Efficiency Standards</v>
      </c>
      <c r="C832" s="361" t="str">
        <f t="shared" si="39"/>
        <v>Percentage Improvement in Eqpt Efficiency Standards above BAU</v>
      </c>
      <c r="D832" s="9" t="s">
        <v>3200</v>
      </c>
      <c r="E832" s="53" t="s">
        <v>2452</v>
      </c>
      <c r="F832" s="194" t="s">
        <v>3164</v>
      </c>
      <c r="G832" s="53" t="s">
        <v>2456</v>
      </c>
      <c r="H832" s="54">
        <v>1042</v>
      </c>
      <c r="I832" s="53" t="s">
        <v>45</v>
      </c>
      <c r="J832" s="359" t="str">
        <f>IF(ISBLANK(INDEX('Policy Characteristics'!D:D,MATCH($C832,'Policy Characteristics'!$C:$C,0))),"",INDEX('Policy Characteristics'!D:D,MATCH($C832,'Policy Characteristics'!$C:$C,0)))</f>
        <v>Industry Energy Efficiency Standards</v>
      </c>
      <c r="K832" s="357" t="str">
        <f>IF(ISBLANK(INDEX('Policy Characteristics'!E:E,MATCH($C832,'Policy Characteristics'!$C:$C,0))),"",INDEX('Policy Characteristics'!E:E,MATCH($C832,'Policy Characteristics'!$C:$C,0)))</f>
        <v>indst efficiency standards</v>
      </c>
      <c r="L832" s="379">
        <f>IF(ISBLANK(INDEX('Policy Characteristics'!F:F,MATCH($C832,'Policy Characteristics'!$C:$C,0))),"",INDEX('Policy Characteristics'!F:F,MATCH($C832,'Policy Characteristics'!$C:$C,0)))</f>
        <v>0</v>
      </c>
      <c r="M832" s="379">
        <f>IF(ISBLANK(INDEX('Policy Characteristics'!G:G,MATCH($C832,'Policy Characteristics'!$C:$C,0))),"",INDEX('Policy Characteristics'!G:G,MATCH($C832,'Policy Characteristics'!$C:$C,0)))</f>
        <v>0.25</v>
      </c>
      <c r="N832" s="379">
        <f>IF(ISBLANK(INDEX('Policy Characteristics'!H:H,MATCH($C832,'Policy Characteristics'!$C:$C,0))),"",INDEX('Policy Characteristics'!H:H,MATCH($C832,'Policy Characteristics'!$C:$C,0)))</f>
        <v>0.01</v>
      </c>
      <c r="O832" s="357" t="str">
        <f>IF(ISBLANK(INDEX('Policy Characteristics'!I:I,MATCH($C832,'Policy Characteristics'!$C:$C,0))),"",INDEX('Policy Characteristics'!I:I,MATCH($C832,'Policy Characteristics'!$C:$C,0)))</f>
        <v>% reduction in energy use</v>
      </c>
      <c r="P832" s="357" t="str">
        <f>IF(ISBLANK(INDEX('Policy Characteristics'!J:J,MATCH($C832,'Policy Characteristics'!$C:$C,0))),"",INDEX('Policy Characteristics'!J:J,MATCH($C832,'Policy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2" s="357" t="str">
        <f>IF(ISBLANK(INDEX('Policy Characteristics'!K:K,MATCH($C832,'Policy Characteristics'!$C:$C,0))),"",INDEX('Policy Characteristics'!K:K,MATCH($C832,'Policy Characteristics'!$C:$C,0)))</f>
        <v>industry-ag-main.html#eff-stds</v>
      </c>
      <c r="R832" s="357" t="str">
        <f>IF(ISBLANK(INDEX('Policy Characteristics'!L:L,MATCH($C832,'Policy Characteristics'!$C:$C,0))),"",INDEX('Policy Characteristics'!L:L,MATCH($C832,'Policy Characteristics'!$C:$C,0)))</f>
        <v>industry-energy-efficiency-standards.html</v>
      </c>
    </row>
    <row r="833" spans="1:18" s="5" customFormat="1" x14ac:dyDescent="0.35">
      <c r="A833" s="357" t="str">
        <f>IF(ISBLANK(INDEX('Policy Characteristics'!A:A,MATCH($C833,'Policy Characteristics'!$C:$C,0))),"",INDEX('Policy Characteristics'!A:A,MATCH($C833,'Policy Characteristics'!$C:$C,0)))</f>
        <v>Industry</v>
      </c>
      <c r="B833" s="357" t="str">
        <f>IF(ISBLANK(INDEX('Policy Characteristics'!B:B,MATCH($C833,'Policy Characteristics'!$C:$C,0))),"",INDEX('Policy Characteristics'!B:B,MATCH($C833,'Policy Characteristics'!$C:$C,0)))</f>
        <v>Industry Energy Efficiency Standards</v>
      </c>
      <c r="C833" s="361" t="str">
        <f t="shared" si="39"/>
        <v>Percentage Improvement in Eqpt Efficiency Standards above BAU</v>
      </c>
      <c r="D833" s="9" t="s">
        <v>3200</v>
      </c>
      <c r="E833" s="53" t="s">
        <v>2453</v>
      </c>
      <c r="F833" s="194" t="s">
        <v>3164</v>
      </c>
      <c r="G833" s="53" t="s">
        <v>2459</v>
      </c>
      <c r="H833" s="54">
        <v>1043</v>
      </c>
      <c r="I833" s="53" t="s">
        <v>45</v>
      </c>
      <c r="J833" s="359" t="str">
        <f>IF(ISBLANK(INDEX('Policy Characteristics'!D:D,MATCH($C833,'Policy Characteristics'!$C:$C,0))),"",INDEX('Policy Characteristics'!D:D,MATCH($C833,'Policy Characteristics'!$C:$C,0)))</f>
        <v>Industry Energy Efficiency Standards</v>
      </c>
      <c r="K833" s="357" t="str">
        <f>IF(ISBLANK(INDEX('Policy Characteristics'!E:E,MATCH($C833,'Policy Characteristics'!$C:$C,0))),"",INDEX('Policy Characteristics'!E:E,MATCH($C833,'Policy Characteristics'!$C:$C,0)))</f>
        <v>indst efficiency standards</v>
      </c>
      <c r="L833" s="379">
        <f>IF(ISBLANK(INDEX('Policy Characteristics'!F:F,MATCH($C833,'Policy Characteristics'!$C:$C,0))),"",INDEX('Policy Characteristics'!F:F,MATCH($C833,'Policy Characteristics'!$C:$C,0)))</f>
        <v>0</v>
      </c>
      <c r="M833" s="379">
        <f>IF(ISBLANK(INDEX('Policy Characteristics'!G:G,MATCH($C833,'Policy Characteristics'!$C:$C,0))),"",INDEX('Policy Characteristics'!G:G,MATCH($C833,'Policy Characteristics'!$C:$C,0)))</f>
        <v>0.25</v>
      </c>
      <c r="N833" s="379">
        <f>IF(ISBLANK(INDEX('Policy Characteristics'!H:H,MATCH($C833,'Policy Characteristics'!$C:$C,0))),"",INDEX('Policy Characteristics'!H:H,MATCH($C833,'Policy Characteristics'!$C:$C,0)))</f>
        <v>0.01</v>
      </c>
      <c r="O833" s="357" t="str">
        <f>IF(ISBLANK(INDEX('Policy Characteristics'!I:I,MATCH($C833,'Policy Characteristics'!$C:$C,0))),"",INDEX('Policy Characteristics'!I:I,MATCH($C833,'Policy Characteristics'!$C:$C,0)))</f>
        <v>% reduction in energy use</v>
      </c>
      <c r="P833" s="357" t="str">
        <f>IF(ISBLANK(INDEX('Policy Characteristics'!J:J,MATCH($C833,'Policy Characteristics'!$C:$C,0))),"",INDEX('Policy Characteristics'!J:J,MATCH($C833,'Policy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3" s="357" t="str">
        <f>IF(ISBLANK(INDEX('Policy Characteristics'!K:K,MATCH($C833,'Policy Characteristics'!$C:$C,0))),"",INDEX('Policy Characteristics'!K:K,MATCH($C833,'Policy Characteristics'!$C:$C,0)))</f>
        <v>industry-ag-main.html#eff-stds</v>
      </c>
      <c r="R833" s="357" t="str">
        <f>IF(ISBLANK(INDEX('Policy Characteristics'!L:L,MATCH($C833,'Policy Characteristics'!$C:$C,0))),"",INDEX('Policy Characteristics'!L:L,MATCH($C833,'Policy Characteristics'!$C:$C,0)))</f>
        <v>industry-energy-efficiency-standards.html</v>
      </c>
    </row>
    <row r="834" spans="1:18" s="5" customFormat="1" x14ac:dyDescent="0.35">
      <c r="A834" s="357" t="str">
        <f>IF(ISBLANK(INDEX('Policy Characteristics'!A:A,MATCH($C834,'Policy Characteristics'!$C:$C,0))),"",INDEX('Policy Characteristics'!A:A,MATCH($C834,'Policy Characteristics'!$C:$C,0)))</f>
        <v>Industry</v>
      </c>
      <c r="B834" s="357" t="str">
        <f>IF(ISBLANK(INDEX('Policy Characteristics'!B:B,MATCH($C834,'Policy Characteristics'!$C:$C,0))),"",INDEX('Policy Characteristics'!B:B,MATCH($C834,'Policy Characteristics'!$C:$C,0)))</f>
        <v>Industry Energy Efficiency Standards</v>
      </c>
      <c r="C834" s="361" t="str">
        <f t="shared" si="39"/>
        <v>Percentage Improvement in Eqpt Efficiency Standards above BAU</v>
      </c>
      <c r="D834" s="9" t="s">
        <v>3200</v>
      </c>
      <c r="E834" s="53" t="s">
        <v>2799</v>
      </c>
      <c r="F834" s="194" t="s">
        <v>3164</v>
      </c>
      <c r="G834" s="53" t="s">
        <v>2802</v>
      </c>
      <c r="H834" s="54">
        <v>1044</v>
      </c>
      <c r="I834" s="53" t="s">
        <v>44</v>
      </c>
      <c r="J834" s="359" t="str">
        <f>IF(ISBLANK(INDEX('Policy Characteristics'!D:D,MATCH($C834,'Policy Characteristics'!$C:$C,0))),"",INDEX('Policy Characteristics'!D:D,MATCH($C834,'Policy Characteristics'!$C:$C,0)))</f>
        <v>Industry Energy Efficiency Standards</v>
      </c>
      <c r="K834" s="357" t="str">
        <f>IF(ISBLANK(INDEX('Policy Characteristics'!E:E,MATCH($C834,'Policy Characteristics'!$C:$C,0))),"",INDEX('Policy Characteristics'!E:E,MATCH($C834,'Policy Characteristics'!$C:$C,0)))</f>
        <v>indst efficiency standards</v>
      </c>
      <c r="L834" s="379">
        <f>IF(ISBLANK(INDEX('Policy Characteristics'!F:F,MATCH($C834,'Policy Characteristics'!$C:$C,0))),"",INDEX('Policy Characteristics'!F:F,MATCH($C834,'Policy Characteristics'!$C:$C,0)))</f>
        <v>0</v>
      </c>
      <c r="M834" s="379">
        <f>IF(ISBLANK(INDEX('Policy Characteristics'!G:G,MATCH($C834,'Policy Characteristics'!$C:$C,0))),"",INDEX('Policy Characteristics'!G:G,MATCH($C834,'Policy Characteristics'!$C:$C,0)))</f>
        <v>0.25</v>
      </c>
      <c r="N834" s="379">
        <f>IF(ISBLANK(INDEX('Policy Characteristics'!H:H,MATCH($C834,'Policy Characteristics'!$C:$C,0))),"",INDEX('Policy Characteristics'!H:H,MATCH($C834,'Policy Characteristics'!$C:$C,0)))</f>
        <v>0.01</v>
      </c>
      <c r="O834" s="357" t="str">
        <f>IF(ISBLANK(INDEX('Policy Characteristics'!I:I,MATCH($C834,'Policy Characteristics'!$C:$C,0))),"",INDEX('Policy Characteristics'!I:I,MATCH($C834,'Policy Characteristics'!$C:$C,0)))</f>
        <v>% reduction in energy use</v>
      </c>
      <c r="P834" s="357" t="str">
        <f>IF(ISBLANK(INDEX('Policy Characteristics'!J:J,MATCH($C834,'Policy Characteristics'!$C:$C,0))),"",INDEX('Policy Characteristics'!J:J,MATCH($C834,'Policy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4" s="357" t="str">
        <f>IF(ISBLANK(INDEX('Policy Characteristics'!K:K,MATCH($C834,'Policy Characteristics'!$C:$C,0))),"",INDEX('Policy Characteristics'!K:K,MATCH($C834,'Policy Characteristics'!$C:$C,0)))</f>
        <v>industry-ag-main.html#eff-stds</v>
      </c>
      <c r="R834" s="357" t="str">
        <f>IF(ISBLANK(INDEX('Policy Characteristics'!L:L,MATCH($C834,'Policy Characteristics'!$C:$C,0))),"",INDEX('Policy Characteristics'!L:L,MATCH($C834,'Policy Characteristics'!$C:$C,0)))</f>
        <v>industry-energy-efficiency-standards.html</v>
      </c>
    </row>
    <row r="835" spans="1:18" s="5" customFormat="1" x14ac:dyDescent="0.35">
      <c r="A835" s="357" t="str">
        <f>IF(ISBLANK(INDEX('Policy Characteristics'!A:A,MATCH($C835,'Policy Characteristics'!$C:$C,0))),"",INDEX('Policy Characteristics'!A:A,MATCH($C835,'Policy Characteristics'!$C:$C,0)))</f>
        <v>Industry</v>
      </c>
      <c r="B835" s="357" t="str">
        <f>IF(ISBLANK(INDEX('Policy Characteristics'!B:B,MATCH($C835,'Policy Characteristics'!$C:$C,0))),"",INDEX('Policy Characteristics'!B:B,MATCH($C835,'Policy Characteristics'!$C:$C,0)))</f>
        <v>Industry Energy Efficiency Standards</v>
      </c>
      <c r="C835" s="361" t="str">
        <f t="shared" si="39"/>
        <v>Percentage Improvement in Eqpt Efficiency Standards above BAU</v>
      </c>
      <c r="D835" s="9" t="s">
        <v>3200</v>
      </c>
      <c r="E835" s="53" t="s">
        <v>2800</v>
      </c>
      <c r="F835" s="194" t="s">
        <v>3164</v>
      </c>
      <c r="G835" s="53" t="s">
        <v>2804</v>
      </c>
      <c r="H835" s="54">
        <v>1045</v>
      </c>
      <c r="I835" s="53" t="s">
        <v>45</v>
      </c>
      <c r="J835" s="359" t="str">
        <f>IF(ISBLANK(INDEX('Policy Characteristics'!D:D,MATCH($C835,'Policy Characteristics'!$C:$C,0))),"",INDEX('Policy Characteristics'!D:D,MATCH($C835,'Policy Characteristics'!$C:$C,0)))</f>
        <v>Industry Energy Efficiency Standards</v>
      </c>
      <c r="K835" s="357" t="str">
        <f>IF(ISBLANK(INDEX('Policy Characteristics'!E:E,MATCH($C835,'Policy Characteristics'!$C:$C,0))),"",INDEX('Policy Characteristics'!E:E,MATCH($C835,'Policy Characteristics'!$C:$C,0)))</f>
        <v>indst efficiency standards</v>
      </c>
      <c r="L835" s="379">
        <f>IF(ISBLANK(INDEX('Policy Characteristics'!F:F,MATCH($C835,'Policy Characteristics'!$C:$C,0))),"",INDEX('Policy Characteristics'!F:F,MATCH($C835,'Policy Characteristics'!$C:$C,0)))</f>
        <v>0</v>
      </c>
      <c r="M835" s="379">
        <f>IF(ISBLANK(INDEX('Policy Characteristics'!G:G,MATCH($C835,'Policy Characteristics'!$C:$C,0))),"",INDEX('Policy Characteristics'!G:G,MATCH($C835,'Policy Characteristics'!$C:$C,0)))</f>
        <v>0.25</v>
      </c>
      <c r="N835" s="379">
        <f>IF(ISBLANK(INDEX('Policy Characteristics'!H:H,MATCH($C835,'Policy Characteristics'!$C:$C,0))),"",INDEX('Policy Characteristics'!H:H,MATCH($C835,'Policy Characteristics'!$C:$C,0)))</f>
        <v>0.01</v>
      </c>
      <c r="O835" s="357" t="str">
        <f>IF(ISBLANK(INDEX('Policy Characteristics'!I:I,MATCH($C835,'Policy Characteristics'!$C:$C,0))),"",INDEX('Policy Characteristics'!I:I,MATCH($C835,'Policy Characteristics'!$C:$C,0)))</f>
        <v>% reduction in energy use</v>
      </c>
      <c r="P835" s="357" t="str">
        <f>IF(ISBLANK(INDEX('Policy Characteristics'!J:J,MATCH($C835,'Policy Characteristics'!$C:$C,0))),"",INDEX('Policy Characteristics'!J:J,MATCH($C835,'Policy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5" s="357" t="str">
        <f>IF(ISBLANK(INDEX('Policy Characteristics'!K:K,MATCH($C835,'Policy Characteristics'!$C:$C,0))),"",INDEX('Policy Characteristics'!K:K,MATCH($C835,'Policy Characteristics'!$C:$C,0)))</f>
        <v>industry-ag-main.html#eff-stds</v>
      </c>
      <c r="R835" s="357" t="str">
        <f>IF(ISBLANK(INDEX('Policy Characteristics'!L:L,MATCH($C835,'Policy Characteristics'!$C:$C,0))),"",INDEX('Policy Characteristics'!L:L,MATCH($C835,'Policy Characteristics'!$C:$C,0)))</f>
        <v>industry-energy-efficiency-standards.html</v>
      </c>
    </row>
    <row r="836" spans="1:18" s="5" customFormat="1" x14ac:dyDescent="0.35">
      <c r="A836" s="357" t="str">
        <f>IF(ISBLANK(INDEX('Policy Characteristics'!A:A,MATCH($C836,'Policy Characteristics'!$C:$C,0))),"",INDEX('Policy Characteristics'!A:A,MATCH($C836,'Policy Characteristics'!$C:$C,0)))</f>
        <v>Industry</v>
      </c>
      <c r="B836" s="357" t="str">
        <f>IF(ISBLANK(INDEX('Policy Characteristics'!B:B,MATCH($C836,'Policy Characteristics'!$C:$C,0))),"",INDEX('Policy Characteristics'!B:B,MATCH($C836,'Policy Characteristics'!$C:$C,0)))</f>
        <v>Industry Energy Efficiency Standards</v>
      </c>
      <c r="C836" s="361" t="str">
        <f t="shared" si="39"/>
        <v>Percentage Improvement in Eqpt Efficiency Standards above BAU</v>
      </c>
      <c r="D836" s="9" t="s">
        <v>3200</v>
      </c>
      <c r="E836" s="53" t="s">
        <v>2801</v>
      </c>
      <c r="F836" s="194" t="s">
        <v>3164</v>
      </c>
      <c r="G836" s="53" t="s">
        <v>2805</v>
      </c>
      <c r="H836" s="54">
        <v>1046</v>
      </c>
      <c r="I836" s="53" t="s">
        <v>45</v>
      </c>
      <c r="J836" s="359" t="str">
        <f>IF(ISBLANK(INDEX('Policy Characteristics'!D:D,MATCH($C836,'Policy Characteristics'!$C:$C,0))),"",INDEX('Policy Characteristics'!D:D,MATCH($C836,'Policy Characteristics'!$C:$C,0)))</f>
        <v>Industry Energy Efficiency Standards</v>
      </c>
      <c r="K836" s="357" t="str">
        <f>IF(ISBLANK(INDEX('Policy Characteristics'!E:E,MATCH($C836,'Policy Characteristics'!$C:$C,0))),"",INDEX('Policy Characteristics'!E:E,MATCH($C836,'Policy Characteristics'!$C:$C,0)))</f>
        <v>indst efficiency standards</v>
      </c>
      <c r="L836" s="379">
        <f>IF(ISBLANK(INDEX('Policy Characteristics'!F:F,MATCH($C836,'Policy Characteristics'!$C:$C,0))),"",INDEX('Policy Characteristics'!F:F,MATCH($C836,'Policy Characteristics'!$C:$C,0)))</f>
        <v>0</v>
      </c>
      <c r="M836" s="379">
        <f>IF(ISBLANK(INDEX('Policy Characteristics'!G:G,MATCH($C836,'Policy Characteristics'!$C:$C,0))),"",INDEX('Policy Characteristics'!G:G,MATCH($C836,'Policy Characteristics'!$C:$C,0)))</f>
        <v>0.25</v>
      </c>
      <c r="N836" s="379">
        <f>IF(ISBLANK(INDEX('Policy Characteristics'!H:H,MATCH($C836,'Policy Characteristics'!$C:$C,0))),"",INDEX('Policy Characteristics'!H:H,MATCH($C836,'Policy Characteristics'!$C:$C,0)))</f>
        <v>0.01</v>
      </c>
      <c r="O836" s="357" t="str">
        <f>IF(ISBLANK(INDEX('Policy Characteristics'!I:I,MATCH($C836,'Policy Characteristics'!$C:$C,0))),"",INDEX('Policy Characteristics'!I:I,MATCH($C836,'Policy Characteristics'!$C:$C,0)))</f>
        <v>% reduction in energy use</v>
      </c>
      <c r="P836" s="357" t="str">
        <f>IF(ISBLANK(INDEX('Policy Characteristics'!J:J,MATCH($C836,'Policy Characteristics'!$C:$C,0))),"",INDEX('Policy Characteristics'!J:J,MATCH($C836,'Policy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6" s="357" t="str">
        <f>IF(ISBLANK(INDEX('Policy Characteristics'!K:K,MATCH($C836,'Policy Characteristics'!$C:$C,0))),"",INDEX('Policy Characteristics'!K:K,MATCH($C836,'Policy Characteristics'!$C:$C,0)))</f>
        <v>industry-ag-main.html#eff-stds</v>
      </c>
      <c r="R836" s="357" t="str">
        <f>IF(ISBLANK(INDEX('Policy Characteristics'!L:L,MATCH($C836,'Policy Characteristics'!$C:$C,0))),"",INDEX('Policy Characteristics'!L:L,MATCH($C836,'Policy Characteristics'!$C:$C,0)))</f>
        <v>industry-energy-efficiency-standards.html</v>
      </c>
    </row>
    <row r="837" spans="1:18" s="5" customFormat="1" x14ac:dyDescent="0.35">
      <c r="A837" s="357" t="str">
        <f>IF(ISBLANK(INDEX('Policy Characteristics'!A:A,MATCH($C837,'Policy Characteristics'!$C:$C,0))),"",INDEX('Policy Characteristics'!A:A,MATCH($C837,'Policy Characteristics'!$C:$C,0)))</f>
        <v>Industry</v>
      </c>
      <c r="B837" s="357" t="str">
        <f>IF(ISBLANK(INDEX('Policy Characteristics'!B:B,MATCH($C837,'Policy Characteristics'!$C:$C,0))),"",INDEX('Policy Characteristics'!B:B,MATCH($C837,'Policy Characteristics'!$C:$C,0)))</f>
        <v>Industry Energy Efficiency Standards</v>
      </c>
      <c r="C837" s="361" t="str">
        <f t="shared" si="39"/>
        <v>Percentage Improvement in Eqpt Efficiency Standards above BAU</v>
      </c>
      <c r="D837" s="9" t="s">
        <v>3200</v>
      </c>
      <c r="E837" s="53" t="s">
        <v>2798</v>
      </c>
      <c r="F837" s="194" t="s">
        <v>3164</v>
      </c>
      <c r="G837" s="53" t="s">
        <v>2803</v>
      </c>
      <c r="H837" s="54">
        <v>1047</v>
      </c>
      <c r="I837" s="53" t="s">
        <v>45</v>
      </c>
      <c r="J837" s="359" t="str">
        <f>IF(ISBLANK(INDEX('Policy Characteristics'!D:D,MATCH($C837,'Policy Characteristics'!$C:$C,0))),"",INDEX('Policy Characteristics'!D:D,MATCH($C837,'Policy Characteristics'!$C:$C,0)))</f>
        <v>Industry Energy Efficiency Standards</v>
      </c>
      <c r="K837" s="357" t="str">
        <f>IF(ISBLANK(INDEX('Policy Characteristics'!E:E,MATCH($C837,'Policy Characteristics'!$C:$C,0))),"",INDEX('Policy Characteristics'!E:E,MATCH($C837,'Policy Characteristics'!$C:$C,0)))</f>
        <v>indst efficiency standards</v>
      </c>
      <c r="L837" s="379">
        <f>IF(ISBLANK(INDEX('Policy Characteristics'!F:F,MATCH($C837,'Policy Characteristics'!$C:$C,0))),"",INDEX('Policy Characteristics'!F:F,MATCH($C837,'Policy Characteristics'!$C:$C,0)))</f>
        <v>0</v>
      </c>
      <c r="M837" s="379">
        <f>IF(ISBLANK(INDEX('Policy Characteristics'!G:G,MATCH($C837,'Policy Characteristics'!$C:$C,0))),"",INDEX('Policy Characteristics'!G:G,MATCH($C837,'Policy Characteristics'!$C:$C,0)))</f>
        <v>0.25</v>
      </c>
      <c r="N837" s="379">
        <f>IF(ISBLANK(INDEX('Policy Characteristics'!H:H,MATCH($C837,'Policy Characteristics'!$C:$C,0))),"",INDEX('Policy Characteristics'!H:H,MATCH($C837,'Policy Characteristics'!$C:$C,0)))</f>
        <v>0.01</v>
      </c>
      <c r="O837" s="357" t="str">
        <f>IF(ISBLANK(INDEX('Policy Characteristics'!I:I,MATCH($C837,'Policy Characteristics'!$C:$C,0))),"",INDEX('Policy Characteristics'!I:I,MATCH($C837,'Policy Characteristics'!$C:$C,0)))</f>
        <v>% reduction in energy use</v>
      </c>
      <c r="P837" s="357" t="str">
        <f>IF(ISBLANK(INDEX('Policy Characteristics'!J:J,MATCH($C837,'Policy Characteristics'!$C:$C,0))),"",INDEX('Policy Characteristics'!J:J,MATCH($C837,'Policy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7" s="357" t="str">
        <f>IF(ISBLANK(INDEX('Policy Characteristics'!K:K,MATCH($C837,'Policy Characteristics'!$C:$C,0))),"",INDEX('Policy Characteristics'!K:K,MATCH($C837,'Policy Characteristics'!$C:$C,0)))</f>
        <v>industry-ag-main.html#eff-stds</v>
      </c>
      <c r="R837" s="357" t="str">
        <f>IF(ISBLANK(INDEX('Policy Characteristics'!L:L,MATCH($C837,'Policy Characteristics'!$C:$C,0))),"",INDEX('Policy Characteristics'!L:L,MATCH($C837,'Policy Characteristics'!$C:$C,0)))</f>
        <v>industry-energy-efficiency-standards.html</v>
      </c>
    </row>
    <row r="838" spans="1:18" s="5" customFormat="1" x14ac:dyDescent="0.35">
      <c r="A838" s="357" t="str">
        <f>IF(ISBLANK(INDEX('Policy Characteristics'!A:A,MATCH($C838,'Policy Characteristics'!$C:$C,0))),"",INDEX('Policy Characteristics'!A:A,MATCH($C838,'Policy Characteristics'!$C:$C,0)))</f>
        <v>Industry</v>
      </c>
      <c r="B838" s="357" t="str">
        <f>IF(ISBLANK(INDEX('Policy Characteristics'!B:B,MATCH($C838,'Policy Characteristics'!$C:$C,0))),"",INDEX('Policy Characteristics'!B:B,MATCH($C838,'Policy Characteristics'!$C:$C,0)))</f>
        <v>Industry Energy Efficiency Standards</v>
      </c>
      <c r="C838" s="361" t="str">
        <f t="shared" si="39"/>
        <v>Percentage Improvement in Eqpt Efficiency Standards above BAU</v>
      </c>
      <c r="D838" s="9" t="s">
        <v>3201</v>
      </c>
      <c r="E838" s="53" t="s">
        <v>2448</v>
      </c>
      <c r="F838" s="194" t="s">
        <v>2660</v>
      </c>
      <c r="G838" s="53" t="s">
        <v>2454</v>
      </c>
      <c r="H838" s="54">
        <v>1048</v>
      </c>
      <c r="I838" s="53" t="s">
        <v>44</v>
      </c>
      <c r="J838" s="359" t="str">
        <f>IF(ISBLANK(INDEX('Policy Characteristics'!D:D,MATCH($C838,'Policy Characteristics'!$C:$C,0))),"",INDEX('Policy Characteristics'!D:D,MATCH($C838,'Policy Characteristics'!$C:$C,0)))</f>
        <v>Industry Energy Efficiency Standards</v>
      </c>
      <c r="K838" s="357" t="str">
        <f>IF(ISBLANK(INDEX('Policy Characteristics'!E:E,MATCH($C838,'Policy Characteristics'!$C:$C,0))),"",INDEX('Policy Characteristics'!E:E,MATCH($C838,'Policy Characteristics'!$C:$C,0)))</f>
        <v>indst efficiency standards</v>
      </c>
      <c r="L838" s="379">
        <f>IF(ISBLANK(INDEX('Policy Characteristics'!F:F,MATCH($C838,'Policy Characteristics'!$C:$C,0))),"",INDEX('Policy Characteristics'!F:F,MATCH($C838,'Policy Characteristics'!$C:$C,0)))</f>
        <v>0</v>
      </c>
      <c r="M838" s="379">
        <f>IF(ISBLANK(INDEX('Policy Characteristics'!G:G,MATCH($C838,'Policy Characteristics'!$C:$C,0))),"",INDEX('Policy Characteristics'!G:G,MATCH($C838,'Policy Characteristics'!$C:$C,0)))</f>
        <v>0.25</v>
      </c>
      <c r="N838" s="379">
        <f>IF(ISBLANK(INDEX('Policy Characteristics'!H:H,MATCH($C838,'Policy Characteristics'!$C:$C,0))),"",INDEX('Policy Characteristics'!H:H,MATCH($C838,'Policy Characteristics'!$C:$C,0)))</f>
        <v>0.01</v>
      </c>
      <c r="O838" s="357" t="str">
        <f>IF(ISBLANK(INDEX('Policy Characteristics'!I:I,MATCH($C838,'Policy Characteristics'!$C:$C,0))),"",INDEX('Policy Characteristics'!I:I,MATCH($C838,'Policy Characteristics'!$C:$C,0)))</f>
        <v>% reduction in energy use</v>
      </c>
      <c r="P838" s="357" t="str">
        <f>IF(ISBLANK(INDEX('Policy Characteristics'!J:J,MATCH($C838,'Policy Characteristics'!$C:$C,0))),"",INDEX('Policy Characteristics'!J:J,MATCH($C838,'Policy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8" s="357" t="str">
        <f>IF(ISBLANK(INDEX('Policy Characteristics'!K:K,MATCH($C838,'Policy Characteristics'!$C:$C,0))),"",INDEX('Policy Characteristics'!K:K,MATCH($C838,'Policy Characteristics'!$C:$C,0)))</f>
        <v>industry-ag-main.html#eff-stds</v>
      </c>
      <c r="R838" s="357" t="str">
        <f>IF(ISBLANK(INDEX('Policy Characteristics'!L:L,MATCH($C838,'Policy Characteristics'!$C:$C,0))),"",INDEX('Policy Characteristics'!L:L,MATCH($C838,'Policy Characteristics'!$C:$C,0)))</f>
        <v>industry-energy-efficiency-standards.html</v>
      </c>
    </row>
    <row r="839" spans="1:18" s="5" customFormat="1" x14ac:dyDescent="0.35">
      <c r="A839" s="357" t="str">
        <f>IF(ISBLANK(INDEX('Policy Characteristics'!A:A,MATCH($C839,'Policy Characteristics'!$C:$C,0))),"",INDEX('Policy Characteristics'!A:A,MATCH($C839,'Policy Characteristics'!$C:$C,0)))</f>
        <v>Industry</v>
      </c>
      <c r="B839" s="357" t="str">
        <f>IF(ISBLANK(INDEX('Policy Characteristics'!B:B,MATCH($C839,'Policy Characteristics'!$C:$C,0))),"",INDEX('Policy Characteristics'!B:B,MATCH($C839,'Policy Characteristics'!$C:$C,0)))</f>
        <v>Industry Energy Efficiency Standards</v>
      </c>
      <c r="C839" s="361" t="str">
        <f t="shared" si="39"/>
        <v>Percentage Improvement in Eqpt Efficiency Standards above BAU</v>
      </c>
      <c r="D839" s="9" t="s">
        <v>3201</v>
      </c>
      <c r="E839" s="53" t="s">
        <v>2449</v>
      </c>
      <c r="F839" s="194" t="s">
        <v>2660</v>
      </c>
      <c r="G839" s="53" t="s">
        <v>2457</v>
      </c>
      <c r="H839" s="54">
        <v>1049</v>
      </c>
      <c r="I839" s="53" t="s">
        <v>44</v>
      </c>
      <c r="J839" s="359" t="str">
        <f>IF(ISBLANK(INDEX('Policy Characteristics'!D:D,MATCH($C839,'Policy Characteristics'!$C:$C,0))),"",INDEX('Policy Characteristics'!D:D,MATCH($C839,'Policy Characteristics'!$C:$C,0)))</f>
        <v>Industry Energy Efficiency Standards</v>
      </c>
      <c r="K839" s="357" t="str">
        <f>IF(ISBLANK(INDEX('Policy Characteristics'!E:E,MATCH($C839,'Policy Characteristics'!$C:$C,0))),"",INDEX('Policy Characteristics'!E:E,MATCH($C839,'Policy Characteristics'!$C:$C,0)))</f>
        <v>indst efficiency standards</v>
      </c>
      <c r="L839" s="379">
        <f>IF(ISBLANK(INDEX('Policy Characteristics'!F:F,MATCH($C839,'Policy Characteristics'!$C:$C,0))),"",INDEX('Policy Characteristics'!F:F,MATCH($C839,'Policy Characteristics'!$C:$C,0)))</f>
        <v>0</v>
      </c>
      <c r="M839" s="379">
        <f>IF(ISBLANK(INDEX('Policy Characteristics'!G:G,MATCH($C839,'Policy Characteristics'!$C:$C,0))),"",INDEX('Policy Characteristics'!G:G,MATCH($C839,'Policy Characteristics'!$C:$C,0)))</f>
        <v>0.25</v>
      </c>
      <c r="N839" s="379">
        <f>IF(ISBLANK(INDEX('Policy Characteristics'!H:H,MATCH($C839,'Policy Characteristics'!$C:$C,0))),"",INDEX('Policy Characteristics'!H:H,MATCH($C839,'Policy Characteristics'!$C:$C,0)))</f>
        <v>0.01</v>
      </c>
      <c r="O839" s="357" t="str">
        <f>IF(ISBLANK(INDEX('Policy Characteristics'!I:I,MATCH($C839,'Policy Characteristics'!$C:$C,0))),"",INDEX('Policy Characteristics'!I:I,MATCH($C839,'Policy Characteristics'!$C:$C,0)))</f>
        <v>% reduction in energy use</v>
      </c>
      <c r="P839" s="357" t="str">
        <f>IF(ISBLANK(INDEX('Policy Characteristics'!J:J,MATCH($C839,'Policy Characteristics'!$C:$C,0))),"",INDEX('Policy Characteristics'!J:J,MATCH($C839,'Policy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9" s="357" t="str">
        <f>IF(ISBLANK(INDEX('Policy Characteristics'!K:K,MATCH($C839,'Policy Characteristics'!$C:$C,0))),"",INDEX('Policy Characteristics'!K:K,MATCH($C839,'Policy Characteristics'!$C:$C,0)))</f>
        <v>industry-ag-main.html#eff-stds</v>
      </c>
      <c r="R839" s="357" t="str">
        <f>IF(ISBLANK(INDEX('Policy Characteristics'!L:L,MATCH($C839,'Policy Characteristics'!$C:$C,0))),"",INDEX('Policy Characteristics'!L:L,MATCH($C839,'Policy Characteristics'!$C:$C,0)))</f>
        <v>industry-energy-efficiency-standards.html</v>
      </c>
    </row>
    <row r="840" spans="1:18" s="5" customFormat="1" x14ac:dyDescent="0.35">
      <c r="A840" s="357" t="str">
        <f>IF(ISBLANK(INDEX('Policy Characteristics'!A:A,MATCH($C840,'Policy Characteristics'!$C:$C,0))),"",INDEX('Policy Characteristics'!A:A,MATCH($C840,'Policy Characteristics'!$C:$C,0)))</f>
        <v>Industry</v>
      </c>
      <c r="B840" s="357" t="str">
        <f>IF(ISBLANK(INDEX('Policy Characteristics'!B:B,MATCH($C840,'Policy Characteristics'!$C:$C,0))),"",INDEX('Policy Characteristics'!B:B,MATCH($C840,'Policy Characteristics'!$C:$C,0)))</f>
        <v>Industry Energy Efficiency Standards</v>
      </c>
      <c r="C840" s="361" t="str">
        <f t="shared" si="39"/>
        <v>Percentage Improvement in Eqpt Efficiency Standards above BAU</v>
      </c>
      <c r="D840" s="9" t="s">
        <v>3201</v>
      </c>
      <c r="E840" s="53" t="s">
        <v>2450</v>
      </c>
      <c r="F840" s="194" t="s">
        <v>2660</v>
      </c>
      <c r="G840" s="53" t="s">
        <v>2458</v>
      </c>
      <c r="H840" s="54">
        <v>1050</v>
      </c>
      <c r="I840" s="53" t="s">
        <v>44</v>
      </c>
      <c r="J840" s="359" t="str">
        <f>IF(ISBLANK(INDEX('Policy Characteristics'!D:D,MATCH($C840,'Policy Characteristics'!$C:$C,0))),"",INDEX('Policy Characteristics'!D:D,MATCH($C840,'Policy Characteristics'!$C:$C,0)))</f>
        <v>Industry Energy Efficiency Standards</v>
      </c>
      <c r="K840" s="357" t="str">
        <f>IF(ISBLANK(INDEX('Policy Characteristics'!E:E,MATCH($C840,'Policy Characteristics'!$C:$C,0))),"",INDEX('Policy Characteristics'!E:E,MATCH($C840,'Policy Characteristics'!$C:$C,0)))</f>
        <v>indst efficiency standards</v>
      </c>
      <c r="L840" s="379">
        <f>IF(ISBLANK(INDEX('Policy Characteristics'!F:F,MATCH($C840,'Policy Characteristics'!$C:$C,0))),"",INDEX('Policy Characteristics'!F:F,MATCH($C840,'Policy Characteristics'!$C:$C,0)))</f>
        <v>0</v>
      </c>
      <c r="M840" s="379">
        <f>IF(ISBLANK(INDEX('Policy Characteristics'!G:G,MATCH($C840,'Policy Characteristics'!$C:$C,0))),"",INDEX('Policy Characteristics'!G:G,MATCH($C840,'Policy Characteristics'!$C:$C,0)))</f>
        <v>0.25</v>
      </c>
      <c r="N840" s="379">
        <f>IF(ISBLANK(INDEX('Policy Characteristics'!H:H,MATCH($C840,'Policy Characteristics'!$C:$C,0))),"",INDEX('Policy Characteristics'!H:H,MATCH($C840,'Policy Characteristics'!$C:$C,0)))</f>
        <v>0.01</v>
      </c>
      <c r="O840" s="357" t="str">
        <f>IF(ISBLANK(INDEX('Policy Characteristics'!I:I,MATCH($C840,'Policy Characteristics'!$C:$C,0))),"",INDEX('Policy Characteristics'!I:I,MATCH($C840,'Policy Characteristics'!$C:$C,0)))</f>
        <v>% reduction in energy use</v>
      </c>
      <c r="P840" s="357" t="str">
        <f>IF(ISBLANK(INDEX('Policy Characteristics'!J:J,MATCH($C840,'Policy Characteristics'!$C:$C,0))),"",INDEX('Policy Characteristics'!J:J,MATCH($C840,'Policy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0" s="357" t="str">
        <f>IF(ISBLANK(INDEX('Policy Characteristics'!K:K,MATCH($C840,'Policy Characteristics'!$C:$C,0))),"",INDEX('Policy Characteristics'!K:K,MATCH($C840,'Policy Characteristics'!$C:$C,0)))</f>
        <v>industry-ag-main.html#eff-stds</v>
      </c>
      <c r="R840" s="357" t="str">
        <f>IF(ISBLANK(INDEX('Policy Characteristics'!L:L,MATCH($C840,'Policy Characteristics'!$C:$C,0))),"",INDEX('Policy Characteristics'!L:L,MATCH($C840,'Policy Characteristics'!$C:$C,0)))</f>
        <v>industry-energy-efficiency-standards.html</v>
      </c>
    </row>
    <row r="841" spans="1:18" s="5" customFormat="1" x14ac:dyDescent="0.35">
      <c r="A841" s="357" t="str">
        <f>IF(ISBLANK(INDEX('Policy Characteristics'!A:A,MATCH($C841,'Policy Characteristics'!$C:$C,0))),"",INDEX('Policy Characteristics'!A:A,MATCH($C841,'Policy Characteristics'!$C:$C,0)))</f>
        <v>Industry</v>
      </c>
      <c r="B841" s="357" t="str">
        <f>IF(ISBLANK(INDEX('Policy Characteristics'!B:B,MATCH($C841,'Policy Characteristics'!$C:$C,0))),"",INDEX('Policy Characteristics'!B:B,MATCH($C841,'Policy Characteristics'!$C:$C,0)))</f>
        <v>Industry Energy Efficiency Standards</v>
      </c>
      <c r="C841" s="361" t="str">
        <f t="shared" si="39"/>
        <v>Percentage Improvement in Eqpt Efficiency Standards above BAU</v>
      </c>
      <c r="D841" s="9" t="s">
        <v>3201</v>
      </c>
      <c r="E841" s="53" t="s">
        <v>2451</v>
      </c>
      <c r="F841" s="194" t="s">
        <v>2660</v>
      </c>
      <c r="G841" s="53" t="s">
        <v>2455</v>
      </c>
      <c r="H841" s="54">
        <v>1051</v>
      </c>
      <c r="I841" s="53" t="s">
        <v>45</v>
      </c>
      <c r="J841" s="359" t="str">
        <f>IF(ISBLANK(INDEX('Policy Characteristics'!D:D,MATCH($C841,'Policy Characteristics'!$C:$C,0))),"",INDEX('Policy Characteristics'!D:D,MATCH($C841,'Policy Characteristics'!$C:$C,0)))</f>
        <v>Industry Energy Efficiency Standards</v>
      </c>
      <c r="K841" s="357" t="str">
        <f>IF(ISBLANK(INDEX('Policy Characteristics'!E:E,MATCH($C841,'Policy Characteristics'!$C:$C,0))),"",INDEX('Policy Characteristics'!E:E,MATCH($C841,'Policy Characteristics'!$C:$C,0)))</f>
        <v>indst efficiency standards</v>
      </c>
      <c r="L841" s="379">
        <f>IF(ISBLANK(INDEX('Policy Characteristics'!F:F,MATCH($C841,'Policy Characteristics'!$C:$C,0))),"",INDEX('Policy Characteristics'!F:F,MATCH($C841,'Policy Characteristics'!$C:$C,0)))</f>
        <v>0</v>
      </c>
      <c r="M841" s="379">
        <f>IF(ISBLANK(INDEX('Policy Characteristics'!G:G,MATCH($C841,'Policy Characteristics'!$C:$C,0))),"",INDEX('Policy Characteristics'!G:G,MATCH($C841,'Policy Characteristics'!$C:$C,0)))</f>
        <v>0.25</v>
      </c>
      <c r="N841" s="379">
        <f>IF(ISBLANK(INDEX('Policy Characteristics'!H:H,MATCH($C841,'Policy Characteristics'!$C:$C,0))),"",INDEX('Policy Characteristics'!H:H,MATCH($C841,'Policy Characteristics'!$C:$C,0)))</f>
        <v>0.01</v>
      </c>
      <c r="O841" s="357" t="str">
        <f>IF(ISBLANK(INDEX('Policy Characteristics'!I:I,MATCH($C841,'Policy Characteristics'!$C:$C,0))),"",INDEX('Policy Characteristics'!I:I,MATCH($C841,'Policy Characteristics'!$C:$C,0)))</f>
        <v>% reduction in energy use</v>
      </c>
      <c r="P841" s="357" t="str">
        <f>IF(ISBLANK(INDEX('Policy Characteristics'!J:J,MATCH($C841,'Policy Characteristics'!$C:$C,0))),"",INDEX('Policy Characteristics'!J:J,MATCH($C841,'Policy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1" s="357" t="str">
        <f>IF(ISBLANK(INDEX('Policy Characteristics'!K:K,MATCH($C841,'Policy Characteristics'!$C:$C,0))),"",INDEX('Policy Characteristics'!K:K,MATCH($C841,'Policy Characteristics'!$C:$C,0)))</f>
        <v>industry-ag-main.html#eff-stds</v>
      </c>
      <c r="R841" s="357" t="str">
        <f>IF(ISBLANK(INDEX('Policy Characteristics'!L:L,MATCH($C841,'Policy Characteristics'!$C:$C,0))),"",INDEX('Policy Characteristics'!L:L,MATCH($C841,'Policy Characteristics'!$C:$C,0)))</f>
        <v>industry-energy-efficiency-standards.html</v>
      </c>
    </row>
    <row r="842" spans="1:18" s="5" customFormat="1" x14ac:dyDescent="0.35">
      <c r="A842" s="357" t="str">
        <f>IF(ISBLANK(INDEX('Policy Characteristics'!A:A,MATCH($C842,'Policy Characteristics'!$C:$C,0))),"",INDEX('Policy Characteristics'!A:A,MATCH($C842,'Policy Characteristics'!$C:$C,0)))</f>
        <v>Industry</v>
      </c>
      <c r="B842" s="357" t="str">
        <f>IF(ISBLANK(INDEX('Policy Characteristics'!B:B,MATCH($C842,'Policy Characteristics'!$C:$C,0))),"",INDEX('Policy Characteristics'!B:B,MATCH($C842,'Policy Characteristics'!$C:$C,0)))</f>
        <v>Industry Energy Efficiency Standards</v>
      </c>
      <c r="C842" s="361" t="str">
        <f t="shared" si="39"/>
        <v>Percentage Improvement in Eqpt Efficiency Standards above BAU</v>
      </c>
      <c r="D842" s="9" t="s">
        <v>3201</v>
      </c>
      <c r="E842" s="53" t="s">
        <v>2452</v>
      </c>
      <c r="F842" s="194" t="s">
        <v>2660</v>
      </c>
      <c r="G842" s="53" t="s">
        <v>2456</v>
      </c>
      <c r="H842" s="54">
        <v>1052</v>
      </c>
      <c r="I842" s="53" t="s">
        <v>44</v>
      </c>
      <c r="J842" s="359" t="str">
        <f>IF(ISBLANK(INDEX('Policy Characteristics'!D:D,MATCH($C842,'Policy Characteristics'!$C:$C,0))),"",INDEX('Policy Characteristics'!D:D,MATCH($C842,'Policy Characteristics'!$C:$C,0)))</f>
        <v>Industry Energy Efficiency Standards</v>
      </c>
      <c r="K842" s="357" t="str">
        <f>IF(ISBLANK(INDEX('Policy Characteristics'!E:E,MATCH($C842,'Policy Characteristics'!$C:$C,0))),"",INDEX('Policy Characteristics'!E:E,MATCH($C842,'Policy Characteristics'!$C:$C,0)))</f>
        <v>indst efficiency standards</v>
      </c>
      <c r="L842" s="379">
        <f>IF(ISBLANK(INDEX('Policy Characteristics'!F:F,MATCH($C842,'Policy Characteristics'!$C:$C,0))),"",INDEX('Policy Characteristics'!F:F,MATCH($C842,'Policy Characteristics'!$C:$C,0)))</f>
        <v>0</v>
      </c>
      <c r="M842" s="379">
        <f>IF(ISBLANK(INDEX('Policy Characteristics'!G:G,MATCH($C842,'Policy Characteristics'!$C:$C,0))),"",INDEX('Policy Characteristics'!G:G,MATCH($C842,'Policy Characteristics'!$C:$C,0)))</f>
        <v>0.25</v>
      </c>
      <c r="N842" s="379">
        <f>IF(ISBLANK(INDEX('Policy Characteristics'!H:H,MATCH($C842,'Policy Characteristics'!$C:$C,0))),"",INDEX('Policy Characteristics'!H:H,MATCH($C842,'Policy Characteristics'!$C:$C,0)))</f>
        <v>0.01</v>
      </c>
      <c r="O842" s="357" t="str">
        <f>IF(ISBLANK(INDEX('Policy Characteristics'!I:I,MATCH($C842,'Policy Characteristics'!$C:$C,0))),"",INDEX('Policy Characteristics'!I:I,MATCH($C842,'Policy Characteristics'!$C:$C,0)))</f>
        <v>% reduction in energy use</v>
      </c>
      <c r="P842" s="357" t="str">
        <f>IF(ISBLANK(INDEX('Policy Characteristics'!J:J,MATCH($C842,'Policy Characteristics'!$C:$C,0))),"",INDEX('Policy Characteristics'!J:J,MATCH($C842,'Policy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2" s="357" t="str">
        <f>IF(ISBLANK(INDEX('Policy Characteristics'!K:K,MATCH($C842,'Policy Characteristics'!$C:$C,0))),"",INDEX('Policy Characteristics'!K:K,MATCH($C842,'Policy Characteristics'!$C:$C,0)))</f>
        <v>industry-ag-main.html#eff-stds</v>
      </c>
      <c r="R842" s="357" t="str">
        <f>IF(ISBLANK(INDEX('Policy Characteristics'!L:L,MATCH($C842,'Policy Characteristics'!$C:$C,0))),"",INDEX('Policy Characteristics'!L:L,MATCH($C842,'Policy Characteristics'!$C:$C,0)))</f>
        <v>industry-energy-efficiency-standards.html</v>
      </c>
    </row>
    <row r="843" spans="1:18" s="5" customFormat="1" x14ac:dyDescent="0.35">
      <c r="A843" s="357" t="str">
        <f>IF(ISBLANK(INDEX('Policy Characteristics'!A:A,MATCH($C843,'Policy Characteristics'!$C:$C,0))),"",INDEX('Policy Characteristics'!A:A,MATCH($C843,'Policy Characteristics'!$C:$C,0)))</f>
        <v>Industry</v>
      </c>
      <c r="B843" s="357" t="str">
        <f>IF(ISBLANK(INDEX('Policy Characteristics'!B:B,MATCH($C843,'Policy Characteristics'!$C:$C,0))),"",INDEX('Policy Characteristics'!B:B,MATCH($C843,'Policy Characteristics'!$C:$C,0)))</f>
        <v>Industry Energy Efficiency Standards</v>
      </c>
      <c r="C843" s="361" t="str">
        <f t="shared" si="39"/>
        <v>Percentage Improvement in Eqpt Efficiency Standards above BAU</v>
      </c>
      <c r="D843" s="9" t="s">
        <v>3201</v>
      </c>
      <c r="E843" s="53" t="s">
        <v>2453</v>
      </c>
      <c r="F843" s="194" t="s">
        <v>2660</v>
      </c>
      <c r="G843" s="53" t="s">
        <v>2459</v>
      </c>
      <c r="H843" s="54">
        <v>1053</v>
      </c>
      <c r="I843" s="53" t="s">
        <v>45</v>
      </c>
      <c r="J843" s="359" t="str">
        <f>IF(ISBLANK(INDEX('Policy Characteristics'!D:D,MATCH($C843,'Policy Characteristics'!$C:$C,0))),"",INDEX('Policy Characteristics'!D:D,MATCH($C843,'Policy Characteristics'!$C:$C,0)))</f>
        <v>Industry Energy Efficiency Standards</v>
      </c>
      <c r="K843" s="357" t="str">
        <f>IF(ISBLANK(INDEX('Policy Characteristics'!E:E,MATCH($C843,'Policy Characteristics'!$C:$C,0))),"",INDEX('Policy Characteristics'!E:E,MATCH($C843,'Policy Characteristics'!$C:$C,0)))</f>
        <v>indst efficiency standards</v>
      </c>
      <c r="L843" s="379">
        <f>IF(ISBLANK(INDEX('Policy Characteristics'!F:F,MATCH($C843,'Policy Characteristics'!$C:$C,0))),"",INDEX('Policy Characteristics'!F:F,MATCH($C843,'Policy Characteristics'!$C:$C,0)))</f>
        <v>0</v>
      </c>
      <c r="M843" s="379">
        <f>IF(ISBLANK(INDEX('Policy Characteristics'!G:G,MATCH($C843,'Policy Characteristics'!$C:$C,0))),"",INDEX('Policy Characteristics'!G:G,MATCH($C843,'Policy Characteristics'!$C:$C,0)))</f>
        <v>0.25</v>
      </c>
      <c r="N843" s="379">
        <f>IF(ISBLANK(INDEX('Policy Characteristics'!H:H,MATCH($C843,'Policy Characteristics'!$C:$C,0))),"",INDEX('Policy Characteristics'!H:H,MATCH($C843,'Policy Characteristics'!$C:$C,0)))</f>
        <v>0.01</v>
      </c>
      <c r="O843" s="357" t="str">
        <f>IF(ISBLANK(INDEX('Policy Characteristics'!I:I,MATCH($C843,'Policy Characteristics'!$C:$C,0))),"",INDEX('Policy Characteristics'!I:I,MATCH($C843,'Policy Characteristics'!$C:$C,0)))</f>
        <v>% reduction in energy use</v>
      </c>
      <c r="P843" s="357" t="str">
        <f>IF(ISBLANK(INDEX('Policy Characteristics'!J:J,MATCH($C843,'Policy Characteristics'!$C:$C,0))),"",INDEX('Policy Characteristics'!J:J,MATCH($C843,'Policy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3" s="357" t="str">
        <f>IF(ISBLANK(INDEX('Policy Characteristics'!K:K,MATCH($C843,'Policy Characteristics'!$C:$C,0))),"",INDEX('Policy Characteristics'!K:K,MATCH($C843,'Policy Characteristics'!$C:$C,0)))</f>
        <v>industry-ag-main.html#eff-stds</v>
      </c>
      <c r="R843" s="357" t="str">
        <f>IF(ISBLANK(INDEX('Policy Characteristics'!L:L,MATCH($C843,'Policy Characteristics'!$C:$C,0))),"",INDEX('Policy Characteristics'!L:L,MATCH($C843,'Policy Characteristics'!$C:$C,0)))</f>
        <v>industry-energy-efficiency-standards.html</v>
      </c>
    </row>
    <row r="844" spans="1:18" s="5" customFormat="1" x14ac:dyDescent="0.35">
      <c r="A844" s="357" t="str">
        <f>IF(ISBLANK(INDEX('Policy Characteristics'!A:A,MATCH($C844,'Policy Characteristics'!$C:$C,0))),"",INDEX('Policy Characteristics'!A:A,MATCH($C844,'Policy Characteristics'!$C:$C,0)))</f>
        <v>Industry</v>
      </c>
      <c r="B844" s="357" t="str">
        <f>IF(ISBLANK(INDEX('Policy Characteristics'!B:B,MATCH($C844,'Policy Characteristics'!$C:$C,0))),"",INDEX('Policy Characteristics'!B:B,MATCH($C844,'Policy Characteristics'!$C:$C,0)))</f>
        <v>Industry Energy Efficiency Standards</v>
      </c>
      <c r="C844" s="361" t="str">
        <f t="shared" si="39"/>
        <v>Percentage Improvement in Eqpt Efficiency Standards above BAU</v>
      </c>
      <c r="D844" s="9" t="s">
        <v>3201</v>
      </c>
      <c r="E844" s="53" t="s">
        <v>2799</v>
      </c>
      <c r="F844" s="194" t="s">
        <v>2660</v>
      </c>
      <c r="G844" s="53" t="s">
        <v>2802</v>
      </c>
      <c r="H844" s="54">
        <v>1054</v>
      </c>
      <c r="I844" s="53" t="s">
        <v>45</v>
      </c>
      <c r="J844" s="359" t="str">
        <f>IF(ISBLANK(INDEX('Policy Characteristics'!D:D,MATCH($C844,'Policy Characteristics'!$C:$C,0))),"",INDEX('Policy Characteristics'!D:D,MATCH($C844,'Policy Characteristics'!$C:$C,0)))</f>
        <v>Industry Energy Efficiency Standards</v>
      </c>
      <c r="K844" s="357" t="str">
        <f>IF(ISBLANK(INDEX('Policy Characteristics'!E:E,MATCH($C844,'Policy Characteristics'!$C:$C,0))),"",INDEX('Policy Characteristics'!E:E,MATCH($C844,'Policy Characteristics'!$C:$C,0)))</f>
        <v>indst efficiency standards</v>
      </c>
      <c r="L844" s="379">
        <f>IF(ISBLANK(INDEX('Policy Characteristics'!F:F,MATCH($C844,'Policy Characteristics'!$C:$C,0))),"",INDEX('Policy Characteristics'!F:F,MATCH($C844,'Policy Characteristics'!$C:$C,0)))</f>
        <v>0</v>
      </c>
      <c r="M844" s="379">
        <f>IF(ISBLANK(INDEX('Policy Characteristics'!G:G,MATCH($C844,'Policy Characteristics'!$C:$C,0))),"",INDEX('Policy Characteristics'!G:G,MATCH($C844,'Policy Characteristics'!$C:$C,0)))</f>
        <v>0.25</v>
      </c>
      <c r="N844" s="379">
        <f>IF(ISBLANK(INDEX('Policy Characteristics'!H:H,MATCH($C844,'Policy Characteristics'!$C:$C,0))),"",INDEX('Policy Characteristics'!H:H,MATCH($C844,'Policy Characteristics'!$C:$C,0)))</f>
        <v>0.01</v>
      </c>
      <c r="O844" s="357" t="str">
        <f>IF(ISBLANK(INDEX('Policy Characteristics'!I:I,MATCH($C844,'Policy Characteristics'!$C:$C,0))),"",INDEX('Policy Characteristics'!I:I,MATCH($C844,'Policy Characteristics'!$C:$C,0)))</f>
        <v>% reduction in energy use</v>
      </c>
      <c r="P844" s="357" t="str">
        <f>IF(ISBLANK(INDEX('Policy Characteristics'!J:J,MATCH($C844,'Policy Characteristics'!$C:$C,0))),"",INDEX('Policy Characteristics'!J:J,MATCH($C844,'Policy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4" s="357" t="str">
        <f>IF(ISBLANK(INDEX('Policy Characteristics'!K:K,MATCH($C844,'Policy Characteristics'!$C:$C,0))),"",INDEX('Policy Characteristics'!K:K,MATCH($C844,'Policy Characteristics'!$C:$C,0)))</f>
        <v>industry-ag-main.html#eff-stds</v>
      </c>
      <c r="R844" s="357" t="str">
        <f>IF(ISBLANK(INDEX('Policy Characteristics'!L:L,MATCH($C844,'Policy Characteristics'!$C:$C,0))),"",INDEX('Policy Characteristics'!L:L,MATCH($C844,'Policy Characteristics'!$C:$C,0)))</f>
        <v>industry-energy-efficiency-standards.html</v>
      </c>
    </row>
    <row r="845" spans="1:18" s="5" customFormat="1" x14ac:dyDescent="0.35">
      <c r="A845" s="357" t="str">
        <f>IF(ISBLANK(INDEX('Policy Characteristics'!A:A,MATCH($C845,'Policy Characteristics'!$C:$C,0))),"",INDEX('Policy Characteristics'!A:A,MATCH($C845,'Policy Characteristics'!$C:$C,0)))</f>
        <v>Industry</v>
      </c>
      <c r="B845" s="357" t="str">
        <f>IF(ISBLANK(INDEX('Policy Characteristics'!B:B,MATCH($C845,'Policy Characteristics'!$C:$C,0))),"",INDEX('Policy Characteristics'!B:B,MATCH($C845,'Policy Characteristics'!$C:$C,0)))</f>
        <v>Industry Energy Efficiency Standards</v>
      </c>
      <c r="C845" s="361" t="str">
        <f t="shared" si="39"/>
        <v>Percentage Improvement in Eqpt Efficiency Standards above BAU</v>
      </c>
      <c r="D845" s="9" t="s">
        <v>3201</v>
      </c>
      <c r="E845" s="53" t="s">
        <v>2800</v>
      </c>
      <c r="F845" s="194" t="s">
        <v>2660</v>
      </c>
      <c r="G845" s="53" t="s">
        <v>2804</v>
      </c>
      <c r="H845" s="54">
        <v>1055</v>
      </c>
      <c r="I845" s="53" t="s">
        <v>44</v>
      </c>
      <c r="J845" s="359" t="str">
        <f>IF(ISBLANK(INDEX('Policy Characteristics'!D:D,MATCH($C845,'Policy Characteristics'!$C:$C,0))),"",INDEX('Policy Characteristics'!D:D,MATCH($C845,'Policy Characteristics'!$C:$C,0)))</f>
        <v>Industry Energy Efficiency Standards</v>
      </c>
      <c r="K845" s="357" t="str">
        <f>IF(ISBLANK(INDEX('Policy Characteristics'!E:E,MATCH($C845,'Policy Characteristics'!$C:$C,0))),"",INDEX('Policy Characteristics'!E:E,MATCH($C845,'Policy Characteristics'!$C:$C,0)))</f>
        <v>indst efficiency standards</v>
      </c>
      <c r="L845" s="379">
        <f>IF(ISBLANK(INDEX('Policy Characteristics'!F:F,MATCH($C845,'Policy Characteristics'!$C:$C,0))),"",INDEX('Policy Characteristics'!F:F,MATCH($C845,'Policy Characteristics'!$C:$C,0)))</f>
        <v>0</v>
      </c>
      <c r="M845" s="379">
        <f>IF(ISBLANK(INDEX('Policy Characteristics'!G:G,MATCH($C845,'Policy Characteristics'!$C:$C,0))),"",INDEX('Policy Characteristics'!G:G,MATCH($C845,'Policy Characteristics'!$C:$C,0)))</f>
        <v>0.25</v>
      </c>
      <c r="N845" s="379">
        <f>IF(ISBLANK(INDEX('Policy Characteristics'!H:H,MATCH($C845,'Policy Characteristics'!$C:$C,0))),"",INDEX('Policy Characteristics'!H:H,MATCH($C845,'Policy Characteristics'!$C:$C,0)))</f>
        <v>0.01</v>
      </c>
      <c r="O845" s="357" t="str">
        <f>IF(ISBLANK(INDEX('Policy Characteristics'!I:I,MATCH($C845,'Policy Characteristics'!$C:$C,0))),"",INDEX('Policy Characteristics'!I:I,MATCH($C845,'Policy Characteristics'!$C:$C,0)))</f>
        <v>% reduction in energy use</v>
      </c>
      <c r="P845" s="357" t="str">
        <f>IF(ISBLANK(INDEX('Policy Characteristics'!J:J,MATCH($C845,'Policy Characteristics'!$C:$C,0))),"",INDEX('Policy Characteristics'!J:J,MATCH($C845,'Policy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5" s="357" t="str">
        <f>IF(ISBLANK(INDEX('Policy Characteristics'!K:K,MATCH($C845,'Policy Characteristics'!$C:$C,0))),"",INDEX('Policy Characteristics'!K:K,MATCH($C845,'Policy Characteristics'!$C:$C,0)))</f>
        <v>industry-ag-main.html#eff-stds</v>
      </c>
      <c r="R845" s="357" t="str">
        <f>IF(ISBLANK(INDEX('Policy Characteristics'!L:L,MATCH($C845,'Policy Characteristics'!$C:$C,0))),"",INDEX('Policy Characteristics'!L:L,MATCH($C845,'Policy Characteristics'!$C:$C,0)))</f>
        <v>industry-energy-efficiency-standards.html</v>
      </c>
    </row>
    <row r="846" spans="1:18" s="5" customFormat="1" x14ac:dyDescent="0.35">
      <c r="A846" s="357" t="str">
        <f>IF(ISBLANK(INDEX('Policy Characteristics'!A:A,MATCH($C846,'Policy Characteristics'!$C:$C,0))),"",INDEX('Policy Characteristics'!A:A,MATCH($C846,'Policy Characteristics'!$C:$C,0)))</f>
        <v>Industry</v>
      </c>
      <c r="B846" s="357" t="str">
        <f>IF(ISBLANK(INDEX('Policy Characteristics'!B:B,MATCH($C846,'Policy Characteristics'!$C:$C,0))),"",INDEX('Policy Characteristics'!B:B,MATCH($C846,'Policy Characteristics'!$C:$C,0)))</f>
        <v>Industry Energy Efficiency Standards</v>
      </c>
      <c r="C846" s="361" t="str">
        <f t="shared" si="39"/>
        <v>Percentage Improvement in Eqpt Efficiency Standards above BAU</v>
      </c>
      <c r="D846" s="9" t="s">
        <v>3201</v>
      </c>
      <c r="E846" s="53" t="s">
        <v>2801</v>
      </c>
      <c r="F846" s="194" t="s">
        <v>2660</v>
      </c>
      <c r="G846" s="53" t="s">
        <v>2805</v>
      </c>
      <c r="H846" s="54">
        <v>1056</v>
      </c>
      <c r="I846" s="53" t="s">
        <v>44</v>
      </c>
      <c r="J846" s="359" t="str">
        <f>IF(ISBLANK(INDEX('Policy Characteristics'!D:D,MATCH($C846,'Policy Characteristics'!$C:$C,0))),"",INDEX('Policy Characteristics'!D:D,MATCH($C846,'Policy Characteristics'!$C:$C,0)))</f>
        <v>Industry Energy Efficiency Standards</v>
      </c>
      <c r="K846" s="357" t="str">
        <f>IF(ISBLANK(INDEX('Policy Characteristics'!E:E,MATCH($C846,'Policy Characteristics'!$C:$C,0))),"",INDEX('Policy Characteristics'!E:E,MATCH($C846,'Policy Characteristics'!$C:$C,0)))</f>
        <v>indst efficiency standards</v>
      </c>
      <c r="L846" s="379">
        <f>IF(ISBLANK(INDEX('Policy Characteristics'!F:F,MATCH($C846,'Policy Characteristics'!$C:$C,0))),"",INDEX('Policy Characteristics'!F:F,MATCH($C846,'Policy Characteristics'!$C:$C,0)))</f>
        <v>0</v>
      </c>
      <c r="M846" s="379">
        <f>IF(ISBLANK(INDEX('Policy Characteristics'!G:G,MATCH($C846,'Policy Characteristics'!$C:$C,0))),"",INDEX('Policy Characteristics'!G:G,MATCH($C846,'Policy Characteristics'!$C:$C,0)))</f>
        <v>0.25</v>
      </c>
      <c r="N846" s="379">
        <f>IF(ISBLANK(INDEX('Policy Characteristics'!H:H,MATCH($C846,'Policy Characteristics'!$C:$C,0))),"",INDEX('Policy Characteristics'!H:H,MATCH($C846,'Policy Characteristics'!$C:$C,0)))</f>
        <v>0.01</v>
      </c>
      <c r="O846" s="357" t="str">
        <f>IF(ISBLANK(INDEX('Policy Characteristics'!I:I,MATCH($C846,'Policy Characteristics'!$C:$C,0))),"",INDEX('Policy Characteristics'!I:I,MATCH($C846,'Policy Characteristics'!$C:$C,0)))</f>
        <v>% reduction in energy use</v>
      </c>
      <c r="P846" s="357" t="str">
        <f>IF(ISBLANK(INDEX('Policy Characteristics'!J:J,MATCH($C846,'Policy Characteristics'!$C:$C,0))),"",INDEX('Policy Characteristics'!J:J,MATCH($C846,'Policy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6" s="357" t="str">
        <f>IF(ISBLANK(INDEX('Policy Characteristics'!K:K,MATCH($C846,'Policy Characteristics'!$C:$C,0))),"",INDEX('Policy Characteristics'!K:K,MATCH($C846,'Policy Characteristics'!$C:$C,0)))</f>
        <v>industry-ag-main.html#eff-stds</v>
      </c>
      <c r="R846" s="357" t="str">
        <f>IF(ISBLANK(INDEX('Policy Characteristics'!L:L,MATCH($C846,'Policy Characteristics'!$C:$C,0))),"",INDEX('Policy Characteristics'!L:L,MATCH($C846,'Policy Characteristics'!$C:$C,0)))</f>
        <v>industry-energy-efficiency-standards.html</v>
      </c>
    </row>
    <row r="847" spans="1:18" s="5" customFormat="1" x14ac:dyDescent="0.35">
      <c r="A847" s="357" t="str">
        <f>IF(ISBLANK(INDEX('Policy Characteristics'!A:A,MATCH($C847,'Policy Characteristics'!$C:$C,0))),"",INDEX('Policy Characteristics'!A:A,MATCH($C847,'Policy Characteristics'!$C:$C,0)))</f>
        <v>Industry</v>
      </c>
      <c r="B847" s="357" t="str">
        <f>IF(ISBLANK(INDEX('Policy Characteristics'!B:B,MATCH($C847,'Policy Characteristics'!$C:$C,0))),"",INDEX('Policy Characteristics'!B:B,MATCH($C847,'Policy Characteristics'!$C:$C,0)))</f>
        <v>Industry Energy Efficiency Standards</v>
      </c>
      <c r="C847" s="361" t="str">
        <f t="shared" si="39"/>
        <v>Percentage Improvement in Eqpt Efficiency Standards above BAU</v>
      </c>
      <c r="D847" s="9" t="s">
        <v>3201</v>
      </c>
      <c r="E847" s="53" t="s">
        <v>2798</v>
      </c>
      <c r="F847" s="194" t="s">
        <v>2660</v>
      </c>
      <c r="G847" s="53" t="s">
        <v>2803</v>
      </c>
      <c r="H847" s="54">
        <v>1057</v>
      </c>
      <c r="I847" s="53" t="s">
        <v>45</v>
      </c>
      <c r="J847" s="359" t="str">
        <f>IF(ISBLANK(INDEX('Policy Characteristics'!D:D,MATCH($C847,'Policy Characteristics'!$C:$C,0))),"",INDEX('Policy Characteristics'!D:D,MATCH($C847,'Policy Characteristics'!$C:$C,0)))</f>
        <v>Industry Energy Efficiency Standards</v>
      </c>
      <c r="K847" s="357" t="str">
        <f>IF(ISBLANK(INDEX('Policy Characteristics'!E:E,MATCH($C847,'Policy Characteristics'!$C:$C,0))),"",INDEX('Policy Characteristics'!E:E,MATCH($C847,'Policy Characteristics'!$C:$C,0)))</f>
        <v>indst efficiency standards</v>
      </c>
      <c r="L847" s="379">
        <f>IF(ISBLANK(INDEX('Policy Characteristics'!F:F,MATCH($C847,'Policy Characteristics'!$C:$C,0))),"",INDEX('Policy Characteristics'!F:F,MATCH($C847,'Policy Characteristics'!$C:$C,0)))</f>
        <v>0</v>
      </c>
      <c r="M847" s="379">
        <f>IF(ISBLANK(INDEX('Policy Characteristics'!G:G,MATCH($C847,'Policy Characteristics'!$C:$C,0))),"",INDEX('Policy Characteristics'!G:G,MATCH($C847,'Policy Characteristics'!$C:$C,0)))</f>
        <v>0.25</v>
      </c>
      <c r="N847" s="379">
        <f>IF(ISBLANK(INDEX('Policy Characteristics'!H:H,MATCH($C847,'Policy Characteristics'!$C:$C,0))),"",INDEX('Policy Characteristics'!H:H,MATCH($C847,'Policy Characteristics'!$C:$C,0)))</f>
        <v>0.01</v>
      </c>
      <c r="O847" s="357" t="str">
        <f>IF(ISBLANK(INDEX('Policy Characteristics'!I:I,MATCH($C847,'Policy Characteristics'!$C:$C,0))),"",INDEX('Policy Characteristics'!I:I,MATCH($C847,'Policy Characteristics'!$C:$C,0)))</f>
        <v>% reduction in energy use</v>
      </c>
      <c r="P847" s="357" t="str">
        <f>IF(ISBLANK(INDEX('Policy Characteristics'!J:J,MATCH($C847,'Policy Characteristics'!$C:$C,0))),"",INDEX('Policy Characteristics'!J:J,MATCH($C847,'Policy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7" s="357" t="str">
        <f>IF(ISBLANK(INDEX('Policy Characteristics'!K:K,MATCH($C847,'Policy Characteristics'!$C:$C,0))),"",INDEX('Policy Characteristics'!K:K,MATCH($C847,'Policy Characteristics'!$C:$C,0)))</f>
        <v>industry-ag-main.html#eff-stds</v>
      </c>
      <c r="R847" s="357" t="str">
        <f>IF(ISBLANK(INDEX('Policy Characteristics'!L:L,MATCH($C847,'Policy Characteristics'!$C:$C,0))),"",INDEX('Policy Characteristics'!L:L,MATCH($C847,'Policy Characteristics'!$C:$C,0)))</f>
        <v>industry-energy-efficiency-standards.html</v>
      </c>
    </row>
    <row r="848" spans="1:18" s="5" customFormat="1" x14ac:dyDescent="0.35">
      <c r="A848" s="357" t="str">
        <f>IF(ISBLANK(INDEX('Policy Characteristics'!A:A,MATCH($C848,'Policy Characteristics'!$C:$C,0))),"",INDEX('Policy Characteristics'!A:A,MATCH($C848,'Policy Characteristics'!$C:$C,0)))</f>
        <v>Industry</v>
      </c>
      <c r="B848" s="357" t="str">
        <f>IF(ISBLANK(INDEX('Policy Characteristics'!B:B,MATCH($C848,'Policy Characteristics'!$C:$C,0))),"",INDEX('Policy Characteristics'!B:B,MATCH($C848,'Policy Characteristics'!$C:$C,0)))</f>
        <v>Industry Energy Efficiency Standards</v>
      </c>
      <c r="C848" s="361" t="str">
        <f t="shared" si="39"/>
        <v>Percentage Improvement in Eqpt Efficiency Standards above BAU</v>
      </c>
      <c r="D848" s="9" t="s">
        <v>3202</v>
      </c>
      <c r="E848" s="53" t="s">
        <v>2448</v>
      </c>
      <c r="F848" s="194" t="s">
        <v>3165</v>
      </c>
      <c r="G848" s="53" t="s">
        <v>2454</v>
      </c>
      <c r="H848" s="54">
        <v>1058</v>
      </c>
      <c r="I848" s="53" t="s">
        <v>44</v>
      </c>
      <c r="J848" s="359" t="str">
        <f>IF(ISBLANK(INDEX('Policy Characteristics'!D:D,MATCH($C848,'Policy Characteristics'!$C:$C,0))),"",INDEX('Policy Characteristics'!D:D,MATCH($C848,'Policy Characteristics'!$C:$C,0)))</f>
        <v>Industry Energy Efficiency Standards</v>
      </c>
      <c r="K848" s="357" t="str">
        <f>IF(ISBLANK(INDEX('Policy Characteristics'!E:E,MATCH($C848,'Policy Characteristics'!$C:$C,0))),"",INDEX('Policy Characteristics'!E:E,MATCH($C848,'Policy Characteristics'!$C:$C,0)))</f>
        <v>indst efficiency standards</v>
      </c>
      <c r="L848" s="379">
        <f>IF(ISBLANK(INDEX('Policy Characteristics'!F:F,MATCH($C848,'Policy Characteristics'!$C:$C,0))),"",INDEX('Policy Characteristics'!F:F,MATCH($C848,'Policy Characteristics'!$C:$C,0)))</f>
        <v>0</v>
      </c>
      <c r="M848" s="379">
        <f>IF(ISBLANK(INDEX('Policy Characteristics'!G:G,MATCH($C848,'Policy Characteristics'!$C:$C,0))),"",INDEX('Policy Characteristics'!G:G,MATCH($C848,'Policy Characteristics'!$C:$C,0)))</f>
        <v>0.25</v>
      </c>
      <c r="N848" s="379">
        <f>IF(ISBLANK(INDEX('Policy Characteristics'!H:H,MATCH($C848,'Policy Characteristics'!$C:$C,0))),"",INDEX('Policy Characteristics'!H:H,MATCH($C848,'Policy Characteristics'!$C:$C,0)))</f>
        <v>0.01</v>
      </c>
      <c r="O848" s="357" t="str">
        <f>IF(ISBLANK(INDEX('Policy Characteristics'!I:I,MATCH($C848,'Policy Characteristics'!$C:$C,0))),"",INDEX('Policy Characteristics'!I:I,MATCH($C848,'Policy Characteristics'!$C:$C,0)))</f>
        <v>% reduction in energy use</v>
      </c>
      <c r="P848" s="357" t="str">
        <f>IF(ISBLANK(INDEX('Policy Characteristics'!J:J,MATCH($C848,'Policy Characteristics'!$C:$C,0))),"",INDEX('Policy Characteristics'!J:J,MATCH($C848,'Policy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8" s="357" t="str">
        <f>IF(ISBLANK(INDEX('Policy Characteristics'!K:K,MATCH($C848,'Policy Characteristics'!$C:$C,0))),"",INDEX('Policy Characteristics'!K:K,MATCH($C848,'Policy Characteristics'!$C:$C,0)))</f>
        <v>industry-ag-main.html#eff-stds</v>
      </c>
      <c r="R848" s="357" t="str">
        <f>IF(ISBLANK(INDEX('Policy Characteristics'!L:L,MATCH($C848,'Policy Characteristics'!$C:$C,0))),"",INDEX('Policy Characteristics'!L:L,MATCH($C848,'Policy Characteristics'!$C:$C,0)))</f>
        <v>industry-energy-efficiency-standards.html</v>
      </c>
    </row>
    <row r="849" spans="1:18" s="5" customFormat="1" x14ac:dyDescent="0.35">
      <c r="A849" s="357" t="str">
        <f>IF(ISBLANK(INDEX('Policy Characteristics'!A:A,MATCH($C849,'Policy Characteristics'!$C:$C,0))),"",INDEX('Policy Characteristics'!A:A,MATCH($C849,'Policy Characteristics'!$C:$C,0)))</f>
        <v>Industry</v>
      </c>
      <c r="B849" s="357" t="str">
        <f>IF(ISBLANK(INDEX('Policy Characteristics'!B:B,MATCH($C849,'Policy Characteristics'!$C:$C,0))),"",INDEX('Policy Characteristics'!B:B,MATCH($C849,'Policy Characteristics'!$C:$C,0)))</f>
        <v>Industry Energy Efficiency Standards</v>
      </c>
      <c r="C849" s="361" t="str">
        <f t="shared" si="39"/>
        <v>Percentage Improvement in Eqpt Efficiency Standards above BAU</v>
      </c>
      <c r="D849" s="9" t="s">
        <v>3202</v>
      </c>
      <c r="E849" s="53" t="s">
        <v>2449</v>
      </c>
      <c r="F849" s="194" t="s">
        <v>3165</v>
      </c>
      <c r="G849" s="53" t="s">
        <v>2457</v>
      </c>
      <c r="H849" s="54">
        <v>1059</v>
      </c>
      <c r="I849" s="53" t="s">
        <v>44</v>
      </c>
      <c r="J849" s="359" t="str">
        <f>IF(ISBLANK(INDEX('Policy Characteristics'!D:D,MATCH($C849,'Policy Characteristics'!$C:$C,0))),"",INDEX('Policy Characteristics'!D:D,MATCH($C849,'Policy Characteristics'!$C:$C,0)))</f>
        <v>Industry Energy Efficiency Standards</v>
      </c>
      <c r="K849" s="357" t="str">
        <f>IF(ISBLANK(INDEX('Policy Characteristics'!E:E,MATCH($C849,'Policy Characteristics'!$C:$C,0))),"",INDEX('Policy Characteristics'!E:E,MATCH($C849,'Policy Characteristics'!$C:$C,0)))</f>
        <v>indst efficiency standards</v>
      </c>
      <c r="L849" s="379">
        <f>IF(ISBLANK(INDEX('Policy Characteristics'!F:F,MATCH($C849,'Policy Characteristics'!$C:$C,0))),"",INDEX('Policy Characteristics'!F:F,MATCH($C849,'Policy Characteristics'!$C:$C,0)))</f>
        <v>0</v>
      </c>
      <c r="M849" s="379">
        <f>IF(ISBLANK(INDEX('Policy Characteristics'!G:G,MATCH($C849,'Policy Characteristics'!$C:$C,0))),"",INDEX('Policy Characteristics'!G:G,MATCH($C849,'Policy Characteristics'!$C:$C,0)))</f>
        <v>0.25</v>
      </c>
      <c r="N849" s="379">
        <f>IF(ISBLANK(INDEX('Policy Characteristics'!H:H,MATCH($C849,'Policy Characteristics'!$C:$C,0))),"",INDEX('Policy Characteristics'!H:H,MATCH($C849,'Policy Characteristics'!$C:$C,0)))</f>
        <v>0.01</v>
      </c>
      <c r="O849" s="357" t="str">
        <f>IF(ISBLANK(INDEX('Policy Characteristics'!I:I,MATCH($C849,'Policy Characteristics'!$C:$C,0))),"",INDEX('Policy Characteristics'!I:I,MATCH($C849,'Policy Characteristics'!$C:$C,0)))</f>
        <v>% reduction in energy use</v>
      </c>
      <c r="P849" s="357" t="str">
        <f>IF(ISBLANK(INDEX('Policy Characteristics'!J:J,MATCH($C849,'Policy Characteristics'!$C:$C,0))),"",INDEX('Policy Characteristics'!J:J,MATCH($C849,'Policy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9" s="357" t="str">
        <f>IF(ISBLANK(INDEX('Policy Characteristics'!K:K,MATCH($C849,'Policy Characteristics'!$C:$C,0))),"",INDEX('Policy Characteristics'!K:K,MATCH($C849,'Policy Characteristics'!$C:$C,0)))</f>
        <v>industry-ag-main.html#eff-stds</v>
      </c>
      <c r="R849" s="357" t="str">
        <f>IF(ISBLANK(INDEX('Policy Characteristics'!L:L,MATCH($C849,'Policy Characteristics'!$C:$C,0))),"",INDEX('Policy Characteristics'!L:L,MATCH($C849,'Policy Characteristics'!$C:$C,0)))</f>
        <v>industry-energy-efficiency-standards.html</v>
      </c>
    </row>
    <row r="850" spans="1:18" s="5" customFormat="1" x14ac:dyDescent="0.35">
      <c r="A850" s="357" t="str">
        <f>IF(ISBLANK(INDEX('Policy Characteristics'!A:A,MATCH($C850,'Policy Characteristics'!$C:$C,0))),"",INDEX('Policy Characteristics'!A:A,MATCH($C850,'Policy Characteristics'!$C:$C,0)))</f>
        <v>Industry</v>
      </c>
      <c r="B850" s="357" t="str">
        <f>IF(ISBLANK(INDEX('Policy Characteristics'!B:B,MATCH($C850,'Policy Characteristics'!$C:$C,0))),"",INDEX('Policy Characteristics'!B:B,MATCH($C850,'Policy Characteristics'!$C:$C,0)))</f>
        <v>Industry Energy Efficiency Standards</v>
      </c>
      <c r="C850" s="361" t="str">
        <f t="shared" si="39"/>
        <v>Percentage Improvement in Eqpt Efficiency Standards above BAU</v>
      </c>
      <c r="D850" s="9" t="s">
        <v>3202</v>
      </c>
      <c r="E850" s="53" t="s">
        <v>2450</v>
      </c>
      <c r="F850" s="194" t="s">
        <v>3165</v>
      </c>
      <c r="G850" s="53" t="s">
        <v>2458</v>
      </c>
      <c r="H850" s="54">
        <v>1060</v>
      </c>
      <c r="I850" s="53" t="s">
        <v>44</v>
      </c>
      <c r="J850" s="359" t="str">
        <f>IF(ISBLANK(INDEX('Policy Characteristics'!D:D,MATCH($C850,'Policy Characteristics'!$C:$C,0))),"",INDEX('Policy Characteristics'!D:D,MATCH($C850,'Policy Characteristics'!$C:$C,0)))</f>
        <v>Industry Energy Efficiency Standards</v>
      </c>
      <c r="K850" s="357" t="str">
        <f>IF(ISBLANK(INDEX('Policy Characteristics'!E:E,MATCH($C850,'Policy Characteristics'!$C:$C,0))),"",INDEX('Policy Characteristics'!E:E,MATCH($C850,'Policy Characteristics'!$C:$C,0)))</f>
        <v>indst efficiency standards</v>
      </c>
      <c r="L850" s="379">
        <f>IF(ISBLANK(INDEX('Policy Characteristics'!F:F,MATCH($C850,'Policy Characteristics'!$C:$C,0))),"",INDEX('Policy Characteristics'!F:F,MATCH($C850,'Policy Characteristics'!$C:$C,0)))</f>
        <v>0</v>
      </c>
      <c r="M850" s="379">
        <f>IF(ISBLANK(INDEX('Policy Characteristics'!G:G,MATCH($C850,'Policy Characteristics'!$C:$C,0))),"",INDEX('Policy Characteristics'!G:G,MATCH($C850,'Policy Characteristics'!$C:$C,0)))</f>
        <v>0.25</v>
      </c>
      <c r="N850" s="379">
        <f>IF(ISBLANK(INDEX('Policy Characteristics'!H:H,MATCH($C850,'Policy Characteristics'!$C:$C,0))),"",INDEX('Policy Characteristics'!H:H,MATCH($C850,'Policy Characteristics'!$C:$C,0)))</f>
        <v>0.01</v>
      </c>
      <c r="O850" s="357" t="str">
        <f>IF(ISBLANK(INDEX('Policy Characteristics'!I:I,MATCH($C850,'Policy Characteristics'!$C:$C,0))),"",INDEX('Policy Characteristics'!I:I,MATCH($C850,'Policy Characteristics'!$C:$C,0)))</f>
        <v>% reduction in energy use</v>
      </c>
      <c r="P850" s="357" t="str">
        <f>IF(ISBLANK(INDEX('Policy Characteristics'!J:J,MATCH($C850,'Policy Characteristics'!$C:$C,0))),"",INDEX('Policy Characteristics'!J:J,MATCH($C850,'Policy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0" s="357" t="str">
        <f>IF(ISBLANK(INDEX('Policy Characteristics'!K:K,MATCH($C850,'Policy Characteristics'!$C:$C,0))),"",INDEX('Policy Characteristics'!K:K,MATCH($C850,'Policy Characteristics'!$C:$C,0)))</f>
        <v>industry-ag-main.html#eff-stds</v>
      </c>
      <c r="R850" s="357" t="str">
        <f>IF(ISBLANK(INDEX('Policy Characteristics'!L:L,MATCH($C850,'Policy Characteristics'!$C:$C,0))),"",INDEX('Policy Characteristics'!L:L,MATCH($C850,'Policy Characteristics'!$C:$C,0)))</f>
        <v>industry-energy-efficiency-standards.html</v>
      </c>
    </row>
    <row r="851" spans="1:18" s="5" customFormat="1" x14ac:dyDescent="0.35">
      <c r="A851" s="357" t="str">
        <f>IF(ISBLANK(INDEX('Policy Characteristics'!A:A,MATCH($C851,'Policy Characteristics'!$C:$C,0))),"",INDEX('Policy Characteristics'!A:A,MATCH($C851,'Policy Characteristics'!$C:$C,0)))</f>
        <v>Industry</v>
      </c>
      <c r="B851" s="357" t="str">
        <f>IF(ISBLANK(INDEX('Policy Characteristics'!B:B,MATCH($C851,'Policy Characteristics'!$C:$C,0))),"",INDEX('Policy Characteristics'!B:B,MATCH($C851,'Policy Characteristics'!$C:$C,0)))</f>
        <v>Industry Energy Efficiency Standards</v>
      </c>
      <c r="C851" s="361" t="str">
        <f t="shared" si="39"/>
        <v>Percentage Improvement in Eqpt Efficiency Standards above BAU</v>
      </c>
      <c r="D851" s="9" t="s">
        <v>3202</v>
      </c>
      <c r="E851" s="53" t="s">
        <v>2451</v>
      </c>
      <c r="F851" s="194" t="s">
        <v>3165</v>
      </c>
      <c r="G851" s="53" t="s">
        <v>2455</v>
      </c>
      <c r="H851" s="54">
        <v>1061</v>
      </c>
      <c r="I851" s="53" t="s">
        <v>45</v>
      </c>
      <c r="J851" s="359" t="str">
        <f>IF(ISBLANK(INDEX('Policy Characteristics'!D:D,MATCH($C851,'Policy Characteristics'!$C:$C,0))),"",INDEX('Policy Characteristics'!D:D,MATCH($C851,'Policy Characteristics'!$C:$C,0)))</f>
        <v>Industry Energy Efficiency Standards</v>
      </c>
      <c r="K851" s="357" t="str">
        <f>IF(ISBLANK(INDEX('Policy Characteristics'!E:E,MATCH($C851,'Policy Characteristics'!$C:$C,0))),"",INDEX('Policy Characteristics'!E:E,MATCH($C851,'Policy Characteristics'!$C:$C,0)))</f>
        <v>indst efficiency standards</v>
      </c>
      <c r="L851" s="379">
        <f>IF(ISBLANK(INDEX('Policy Characteristics'!F:F,MATCH($C851,'Policy Characteristics'!$C:$C,0))),"",INDEX('Policy Characteristics'!F:F,MATCH($C851,'Policy Characteristics'!$C:$C,0)))</f>
        <v>0</v>
      </c>
      <c r="M851" s="379">
        <f>IF(ISBLANK(INDEX('Policy Characteristics'!G:G,MATCH($C851,'Policy Characteristics'!$C:$C,0))),"",INDEX('Policy Characteristics'!G:G,MATCH($C851,'Policy Characteristics'!$C:$C,0)))</f>
        <v>0.25</v>
      </c>
      <c r="N851" s="379">
        <f>IF(ISBLANK(INDEX('Policy Characteristics'!H:H,MATCH($C851,'Policy Characteristics'!$C:$C,0))),"",INDEX('Policy Characteristics'!H:H,MATCH($C851,'Policy Characteristics'!$C:$C,0)))</f>
        <v>0.01</v>
      </c>
      <c r="O851" s="357" t="str">
        <f>IF(ISBLANK(INDEX('Policy Characteristics'!I:I,MATCH($C851,'Policy Characteristics'!$C:$C,0))),"",INDEX('Policy Characteristics'!I:I,MATCH($C851,'Policy Characteristics'!$C:$C,0)))</f>
        <v>% reduction in energy use</v>
      </c>
      <c r="P851" s="357" t="str">
        <f>IF(ISBLANK(INDEX('Policy Characteristics'!J:J,MATCH($C851,'Policy Characteristics'!$C:$C,0))),"",INDEX('Policy Characteristics'!J:J,MATCH($C851,'Policy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1" s="357" t="str">
        <f>IF(ISBLANK(INDEX('Policy Characteristics'!K:K,MATCH($C851,'Policy Characteristics'!$C:$C,0))),"",INDEX('Policy Characteristics'!K:K,MATCH($C851,'Policy Characteristics'!$C:$C,0)))</f>
        <v>industry-ag-main.html#eff-stds</v>
      </c>
      <c r="R851" s="357" t="str">
        <f>IF(ISBLANK(INDEX('Policy Characteristics'!L:L,MATCH($C851,'Policy Characteristics'!$C:$C,0))),"",INDEX('Policy Characteristics'!L:L,MATCH($C851,'Policy Characteristics'!$C:$C,0)))</f>
        <v>industry-energy-efficiency-standards.html</v>
      </c>
    </row>
    <row r="852" spans="1:18" s="5" customFormat="1" x14ac:dyDescent="0.35">
      <c r="A852" s="357" t="str">
        <f>IF(ISBLANK(INDEX('Policy Characteristics'!A:A,MATCH($C852,'Policy Characteristics'!$C:$C,0))),"",INDEX('Policy Characteristics'!A:A,MATCH($C852,'Policy Characteristics'!$C:$C,0)))</f>
        <v>Industry</v>
      </c>
      <c r="B852" s="357" t="str">
        <f>IF(ISBLANK(INDEX('Policy Characteristics'!B:B,MATCH($C852,'Policy Characteristics'!$C:$C,0))),"",INDEX('Policy Characteristics'!B:B,MATCH($C852,'Policy Characteristics'!$C:$C,0)))</f>
        <v>Industry Energy Efficiency Standards</v>
      </c>
      <c r="C852" s="361" t="str">
        <f t="shared" si="39"/>
        <v>Percentage Improvement in Eqpt Efficiency Standards above BAU</v>
      </c>
      <c r="D852" s="9" t="s">
        <v>3202</v>
      </c>
      <c r="E852" s="53" t="s">
        <v>2452</v>
      </c>
      <c r="F852" s="194" t="s">
        <v>3165</v>
      </c>
      <c r="G852" s="53" t="s">
        <v>2456</v>
      </c>
      <c r="H852" s="54">
        <v>1062</v>
      </c>
      <c r="I852" s="53" t="s">
        <v>44</v>
      </c>
      <c r="J852" s="359" t="str">
        <f>IF(ISBLANK(INDEX('Policy Characteristics'!D:D,MATCH($C852,'Policy Characteristics'!$C:$C,0))),"",INDEX('Policy Characteristics'!D:D,MATCH($C852,'Policy Characteristics'!$C:$C,0)))</f>
        <v>Industry Energy Efficiency Standards</v>
      </c>
      <c r="K852" s="357" t="str">
        <f>IF(ISBLANK(INDEX('Policy Characteristics'!E:E,MATCH($C852,'Policy Characteristics'!$C:$C,0))),"",INDEX('Policy Characteristics'!E:E,MATCH($C852,'Policy Characteristics'!$C:$C,0)))</f>
        <v>indst efficiency standards</v>
      </c>
      <c r="L852" s="379">
        <f>IF(ISBLANK(INDEX('Policy Characteristics'!F:F,MATCH($C852,'Policy Characteristics'!$C:$C,0))),"",INDEX('Policy Characteristics'!F:F,MATCH($C852,'Policy Characteristics'!$C:$C,0)))</f>
        <v>0</v>
      </c>
      <c r="M852" s="379">
        <f>IF(ISBLANK(INDEX('Policy Characteristics'!G:G,MATCH($C852,'Policy Characteristics'!$C:$C,0))),"",INDEX('Policy Characteristics'!G:G,MATCH($C852,'Policy Characteristics'!$C:$C,0)))</f>
        <v>0.25</v>
      </c>
      <c r="N852" s="379">
        <f>IF(ISBLANK(INDEX('Policy Characteristics'!H:H,MATCH($C852,'Policy Characteristics'!$C:$C,0))),"",INDEX('Policy Characteristics'!H:H,MATCH($C852,'Policy Characteristics'!$C:$C,0)))</f>
        <v>0.01</v>
      </c>
      <c r="O852" s="357" t="str">
        <f>IF(ISBLANK(INDEX('Policy Characteristics'!I:I,MATCH($C852,'Policy Characteristics'!$C:$C,0))),"",INDEX('Policy Characteristics'!I:I,MATCH($C852,'Policy Characteristics'!$C:$C,0)))</f>
        <v>% reduction in energy use</v>
      </c>
      <c r="P852" s="357" t="str">
        <f>IF(ISBLANK(INDEX('Policy Characteristics'!J:J,MATCH($C852,'Policy Characteristics'!$C:$C,0))),"",INDEX('Policy Characteristics'!J:J,MATCH($C852,'Policy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2" s="357" t="str">
        <f>IF(ISBLANK(INDEX('Policy Characteristics'!K:K,MATCH($C852,'Policy Characteristics'!$C:$C,0))),"",INDEX('Policy Characteristics'!K:K,MATCH($C852,'Policy Characteristics'!$C:$C,0)))</f>
        <v>industry-ag-main.html#eff-stds</v>
      </c>
      <c r="R852" s="357" t="str">
        <f>IF(ISBLANK(INDEX('Policy Characteristics'!L:L,MATCH($C852,'Policy Characteristics'!$C:$C,0))),"",INDEX('Policy Characteristics'!L:L,MATCH($C852,'Policy Characteristics'!$C:$C,0)))</f>
        <v>industry-energy-efficiency-standards.html</v>
      </c>
    </row>
    <row r="853" spans="1:18" s="5" customFormat="1" x14ac:dyDescent="0.35">
      <c r="A853" s="357" t="str">
        <f>IF(ISBLANK(INDEX('Policy Characteristics'!A:A,MATCH($C853,'Policy Characteristics'!$C:$C,0))),"",INDEX('Policy Characteristics'!A:A,MATCH($C853,'Policy Characteristics'!$C:$C,0)))</f>
        <v>Industry</v>
      </c>
      <c r="B853" s="357" t="str">
        <f>IF(ISBLANK(INDEX('Policy Characteristics'!B:B,MATCH($C853,'Policy Characteristics'!$C:$C,0))),"",INDEX('Policy Characteristics'!B:B,MATCH($C853,'Policy Characteristics'!$C:$C,0)))</f>
        <v>Industry Energy Efficiency Standards</v>
      </c>
      <c r="C853" s="361" t="str">
        <f t="shared" si="39"/>
        <v>Percentage Improvement in Eqpt Efficiency Standards above BAU</v>
      </c>
      <c r="D853" s="9" t="s">
        <v>3202</v>
      </c>
      <c r="E853" s="53" t="s">
        <v>2453</v>
      </c>
      <c r="F853" s="194" t="s">
        <v>3165</v>
      </c>
      <c r="G853" s="53" t="s">
        <v>2459</v>
      </c>
      <c r="H853" s="54">
        <v>1063</v>
      </c>
      <c r="I853" s="53" t="s">
        <v>45</v>
      </c>
      <c r="J853" s="359" t="str">
        <f>IF(ISBLANK(INDEX('Policy Characteristics'!D:D,MATCH($C853,'Policy Characteristics'!$C:$C,0))),"",INDEX('Policy Characteristics'!D:D,MATCH($C853,'Policy Characteristics'!$C:$C,0)))</f>
        <v>Industry Energy Efficiency Standards</v>
      </c>
      <c r="K853" s="357" t="str">
        <f>IF(ISBLANK(INDEX('Policy Characteristics'!E:E,MATCH($C853,'Policy Characteristics'!$C:$C,0))),"",INDEX('Policy Characteristics'!E:E,MATCH($C853,'Policy Characteristics'!$C:$C,0)))</f>
        <v>indst efficiency standards</v>
      </c>
      <c r="L853" s="379">
        <f>IF(ISBLANK(INDEX('Policy Characteristics'!F:F,MATCH($C853,'Policy Characteristics'!$C:$C,0))),"",INDEX('Policy Characteristics'!F:F,MATCH($C853,'Policy Characteristics'!$C:$C,0)))</f>
        <v>0</v>
      </c>
      <c r="M853" s="379">
        <f>IF(ISBLANK(INDEX('Policy Characteristics'!G:G,MATCH($C853,'Policy Characteristics'!$C:$C,0))),"",INDEX('Policy Characteristics'!G:G,MATCH($C853,'Policy Characteristics'!$C:$C,0)))</f>
        <v>0.25</v>
      </c>
      <c r="N853" s="379">
        <f>IF(ISBLANK(INDEX('Policy Characteristics'!H:H,MATCH($C853,'Policy Characteristics'!$C:$C,0))),"",INDEX('Policy Characteristics'!H:H,MATCH($C853,'Policy Characteristics'!$C:$C,0)))</f>
        <v>0.01</v>
      </c>
      <c r="O853" s="357" t="str">
        <f>IF(ISBLANK(INDEX('Policy Characteristics'!I:I,MATCH($C853,'Policy Characteristics'!$C:$C,0))),"",INDEX('Policy Characteristics'!I:I,MATCH($C853,'Policy Characteristics'!$C:$C,0)))</f>
        <v>% reduction in energy use</v>
      </c>
      <c r="P853" s="357" t="str">
        <f>IF(ISBLANK(INDEX('Policy Characteristics'!J:J,MATCH($C853,'Policy Characteristics'!$C:$C,0))),"",INDEX('Policy Characteristics'!J:J,MATCH($C853,'Policy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3" s="357" t="str">
        <f>IF(ISBLANK(INDEX('Policy Characteristics'!K:K,MATCH($C853,'Policy Characteristics'!$C:$C,0))),"",INDEX('Policy Characteristics'!K:K,MATCH($C853,'Policy Characteristics'!$C:$C,0)))</f>
        <v>industry-ag-main.html#eff-stds</v>
      </c>
      <c r="R853" s="357" t="str">
        <f>IF(ISBLANK(INDEX('Policy Characteristics'!L:L,MATCH($C853,'Policy Characteristics'!$C:$C,0))),"",INDEX('Policy Characteristics'!L:L,MATCH($C853,'Policy Characteristics'!$C:$C,0)))</f>
        <v>industry-energy-efficiency-standards.html</v>
      </c>
    </row>
    <row r="854" spans="1:18" s="5" customFormat="1" x14ac:dyDescent="0.35">
      <c r="A854" s="357" t="str">
        <f>IF(ISBLANK(INDEX('Policy Characteristics'!A:A,MATCH($C854,'Policy Characteristics'!$C:$C,0))),"",INDEX('Policy Characteristics'!A:A,MATCH($C854,'Policy Characteristics'!$C:$C,0)))</f>
        <v>Industry</v>
      </c>
      <c r="B854" s="357" t="str">
        <f>IF(ISBLANK(INDEX('Policy Characteristics'!B:B,MATCH($C854,'Policy Characteristics'!$C:$C,0))),"",INDEX('Policy Characteristics'!B:B,MATCH($C854,'Policy Characteristics'!$C:$C,0)))</f>
        <v>Industry Energy Efficiency Standards</v>
      </c>
      <c r="C854" s="361" t="str">
        <f t="shared" si="39"/>
        <v>Percentage Improvement in Eqpt Efficiency Standards above BAU</v>
      </c>
      <c r="D854" s="9" t="s">
        <v>3202</v>
      </c>
      <c r="E854" s="53" t="s">
        <v>2799</v>
      </c>
      <c r="F854" s="194" t="s">
        <v>3165</v>
      </c>
      <c r="G854" s="53" t="s">
        <v>2802</v>
      </c>
      <c r="H854" s="54">
        <v>1064</v>
      </c>
      <c r="I854" s="53" t="s">
        <v>45</v>
      </c>
      <c r="J854" s="359" t="str">
        <f>IF(ISBLANK(INDEX('Policy Characteristics'!D:D,MATCH($C854,'Policy Characteristics'!$C:$C,0))),"",INDEX('Policy Characteristics'!D:D,MATCH($C854,'Policy Characteristics'!$C:$C,0)))</f>
        <v>Industry Energy Efficiency Standards</v>
      </c>
      <c r="K854" s="357" t="str">
        <f>IF(ISBLANK(INDEX('Policy Characteristics'!E:E,MATCH($C854,'Policy Characteristics'!$C:$C,0))),"",INDEX('Policy Characteristics'!E:E,MATCH($C854,'Policy Characteristics'!$C:$C,0)))</f>
        <v>indst efficiency standards</v>
      </c>
      <c r="L854" s="379">
        <f>IF(ISBLANK(INDEX('Policy Characteristics'!F:F,MATCH($C854,'Policy Characteristics'!$C:$C,0))),"",INDEX('Policy Characteristics'!F:F,MATCH($C854,'Policy Characteristics'!$C:$C,0)))</f>
        <v>0</v>
      </c>
      <c r="M854" s="379">
        <f>IF(ISBLANK(INDEX('Policy Characteristics'!G:G,MATCH($C854,'Policy Characteristics'!$C:$C,0))),"",INDEX('Policy Characteristics'!G:G,MATCH($C854,'Policy Characteristics'!$C:$C,0)))</f>
        <v>0.25</v>
      </c>
      <c r="N854" s="379">
        <f>IF(ISBLANK(INDEX('Policy Characteristics'!H:H,MATCH($C854,'Policy Characteristics'!$C:$C,0))),"",INDEX('Policy Characteristics'!H:H,MATCH($C854,'Policy Characteristics'!$C:$C,0)))</f>
        <v>0.01</v>
      </c>
      <c r="O854" s="357" t="str">
        <f>IF(ISBLANK(INDEX('Policy Characteristics'!I:I,MATCH($C854,'Policy Characteristics'!$C:$C,0))),"",INDEX('Policy Characteristics'!I:I,MATCH($C854,'Policy Characteristics'!$C:$C,0)))</f>
        <v>% reduction in energy use</v>
      </c>
      <c r="P854" s="357" t="str">
        <f>IF(ISBLANK(INDEX('Policy Characteristics'!J:J,MATCH($C854,'Policy Characteristics'!$C:$C,0))),"",INDEX('Policy Characteristics'!J:J,MATCH($C854,'Policy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4" s="357" t="str">
        <f>IF(ISBLANK(INDEX('Policy Characteristics'!K:K,MATCH($C854,'Policy Characteristics'!$C:$C,0))),"",INDEX('Policy Characteristics'!K:K,MATCH($C854,'Policy Characteristics'!$C:$C,0)))</f>
        <v>industry-ag-main.html#eff-stds</v>
      </c>
      <c r="R854" s="357" t="str">
        <f>IF(ISBLANK(INDEX('Policy Characteristics'!L:L,MATCH($C854,'Policy Characteristics'!$C:$C,0))),"",INDEX('Policy Characteristics'!L:L,MATCH($C854,'Policy Characteristics'!$C:$C,0)))</f>
        <v>industry-energy-efficiency-standards.html</v>
      </c>
    </row>
    <row r="855" spans="1:18" s="5" customFormat="1" x14ac:dyDescent="0.35">
      <c r="A855" s="357" t="str">
        <f>IF(ISBLANK(INDEX('Policy Characteristics'!A:A,MATCH($C855,'Policy Characteristics'!$C:$C,0))),"",INDEX('Policy Characteristics'!A:A,MATCH($C855,'Policy Characteristics'!$C:$C,0)))</f>
        <v>Industry</v>
      </c>
      <c r="B855" s="357" t="str">
        <f>IF(ISBLANK(INDEX('Policy Characteristics'!B:B,MATCH($C855,'Policy Characteristics'!$C:$C,0))),"",INDEX('Policy Characteristics'!B:B,MATCH($C855,'Policy Characteristics'!$C:$C,0)))</f>
        <v>Industry Energy Efficiency Standards</v>
      </c>
      <c r="C855" s="361" t="str">
        <f t="shared" si="39"/>
        <v>Percentage Improvement in Eqpt Efficiency Standards above BAU</v>
      </c>
      <c r="D855" s="9" t="s">
        <v>3202</v>
      </c>
      <c r="E855" s="53" t="s">
        <v>2800</v>
      </c>
      <c r="F855" s="194" t="s">
        <v>3165</v>
      </c>
      <c r="G855" s="53" t="s">
        <v>2804</v>
      </c>
      <c r="H855" s="54">
        <v>1065</v>
      </c>
      <c r="I855" s="53" t="s">
        <v>45</v>
      </c>
      <c r="J855" s="359" t="str">
        <f>IF(ISBLANK(INDEX('Policy Characteristics'!D:D,MATCH($C855,'Policy Characteristics'!$C:$C,0))),"",INDEX('Policy Characteristics'!D:D,MATCH($C855,'Policy Characteristics'!$C:$C,0)))</f>
        <v>Industry Energy Efficiency Standards</v>
      </c>
      <c r="K855" s="357" t="str">
        <f>IF(ISBLANK(INDEX('Policy Characteristics'!E:E,MATCH($C855,'Policy Characteristics'!$C:$C,0))),"",INDEX('Policy Characteristics'!E:E,MATCH($C855,'Policy Characteristics'!$C:$C,0)))</f>
        <v>indst efficiency standards</v>
      </c>
      <c r="L855" s="379">
        <f>IF(ISBLANK(INDEX('Policy Characteristics'!F:F,MATCH($C855,'Policy Characteristics'!$C:$C,0))),"",INDEX('Policy Characteristics'!F:F,MATCH($C855,'Policy Characteristics'!$C:$C,0)))</f>
        <v>0</v>
      </c>
      <c r="M855" s="379">
        <f>IF(ISBLANK(INDEX('Policy Characteristics'!G:G,MATCH($C855,'Policy Characteristics'!$C:$C,0))),"",INDEX('Policy Characteristics'!G:G,MATCH($C855,'Policy Characteristics'!$C:$C,0)))</f>
        <v>0.25</v>
      </c>
      <c r="N855" s="379">
        <f>IF(ISBLANK(INDEX('Policy Characteristics'!H:H,MATCH($C855,'Policy Characteristics'!$C:$C,0))),"",INDEX('Policy Characteristics'!H:H,MATCH($C855,'Policy Characteristics'!$C:$C,0)))</f>
        <v>0.01</v>
      </c>
      <c r="O855" s="357" t="str">
        <f>IF(ISBLANK(INDEX('Policy Characteristics'!I:I,MATCH($C855,'Policy Characteristics'!$C:$C,0))),"",INDEX('Policy Characteristics'!I:I,MATCH($C855,'Policy Characteristics'!$C:$C,0)))</f>
        <v>% reduction in energy use</v>
      </c>
      <c r="P855" s="357" t="str">
        <f>IF(ISBLANK(INDEX('Policy Characteristics'!J:J,MATCH($C855,'Policy Characteristics'!$C:$C,0))),"",INDEX('Policy Characteristics'!J:J,MATCH($C855,'Policy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5" s="357" t="str">
        <f>IF(ISBLANK(INDEX('Policy Characteristics'!K:K,MATCH($C855,'Policy Characteristics'!$C:$C,0))),"",INDEX('Policy Characteristics'!K:K,MATCH($C855,'Policy Characteristics'!$C:$C,0)))</f>
        <v>industry-ag-main.html#eff-stds</v>
      </c>
      <c r="R855" s="357" t="str">
        <f>IF(ISBLANK(INDEX('Policy Characteristics'!L:L,MATCH($C855,'Policy Characteristics'!$C:$C,0))),"",INDEX('Policy Characteristics'!L:L,MATCH($C855,'Policy Characteristics'!$C:$C,0)))</f>
        <v>industry-energy-efficiency-standards.html</v>
      </c>
    </row>
    <row r="856" spans="1:18" s="5" customFormat="1" x14ac:dyDescent="0.35">
      <c r="A856" s="357" t="str">
        <f>IF(ISBLANK(INDEX('Policy Characteristics'!A:A,MATCH($C856,'Policy Characteristics'!$C:$C,0))),"",INDEX('Policy Characteristics'!A:A,MATCH($C856,'Policy Characteristics'!$C:$C,0)))</f>
        <v>Industry</v>
      </c>
      <c r="B856" s="357" t="str">
        <f>IF(ISBLANK(INDEX('Policy Characteristics'!B:B,MATCH($C856,'Policy Characteristics'!$C:$C,0))),"",INDEX('Policy Characteristics'!B:B,MATCH($C856,'Policy Characteristics'!$C:$C,0)))</f>
        <v>Industry Energy Efficiency Standards</v>
      </c>
      <c r="C856" s="361" t="str">
        <f t="shared" si="39"/>
        <v>Percentage Improvement in Eqpt Efficiency Standards above BAU</v>
      </c>
      <c r="D856" s="9" t="s">
        <v>3202</v>
      </c>
      <c r="E856" s="53" t="s">
        <v>2801</v>
      </c>
      <c r="F856" s="194" t="s">
        <v>3165</v>
      </c>
      <c r="G856" s="53" t="s">
        <v>2805</v>
      </c>
      <c r="H856" s="54">
        <v>1066</v>
      </c>
      <c r="I856" s="53" t="s">
        <v>44</v>
      </c>
      <c r="J856" s="359" t="str">
        <f>IF(ISBLANK(INDEX('Policy Characteristics'!D:D,MATCH($C856,'Policy Characteristics'!$C:$C,0))),"",INDEX('Policy Characteristics'!D:D,MATCH($C856,'Policy Characteristics'!$C:$C,0)))</f>
        <v>Industry Energy Efficiency Standards</v>
      </c>
      <c r="K856" s="357" t="str">
        <f>IF(ISBLANK(INDEX('Policy Characteristics'!E:E,MATCH($C856,'Policy Characteristics'!$C:$C,0))),"",INDEX('Policy Characteristics'!E:E,MATCH($C856,'Policy Characteristics'!$C:$C,0)))</f>
        <v>indst efficiency standards</v>
      </c>
      <c r="L856" s="379">
        <f>IF(ISBLANK(INDEX('Policy Characteristics'!F:F,MATCH($C856,'Policy Characteristics'!$C:$C,0))),"",INDEX('Policy Characteristics'!F:F,MATCH($C856,'Policy Characteristics'!$C:$C,0)))</f>
        <v>0</v>
      </c>
      <c r="M856" s="379">
        <f>IF(ISBLANK(INDEX('Policy Characteristics'!G:G,MATCH($C856,'Policy Characteristics'!$C:$C,0))),"",INDEX('Policy Characteristics'!G:G,MATCH($C856,'Policy Characteristics'!$C:$C,0)))</f>
        <v>0.25</v>
      </c>
      <c r="N856" s="379">
        <f>IF(ISBLANK(INDEX('Policy Characteristics'!H:H,MATCH($C856,'Policy Characteristics'!$C:$C,0))),"",INDEX('Policy Characteristics'!H:H,MATCH($C856,'Policy Characteristics'!$C:$C,0)))</f>
        <v>0.01</v>
      </c>
      <c r="O856" s="357" t="str">
        <f>IF(ISBLANK(INDEX('Policy Characteristics'!I:I,MATCH($C856,'Policy Characteristics'!$C:$C,0))),"",INDEX('Policy Characteristics'!I:I,MATCH($C856,'Policy Characteristics'!$C:$C,0)))</f>
        <v>% reduction in energy use</v>
      </c>
      <c r="P856" s="357" t="str">
        <f>IF(ISBLANK(INDEX('Policy Characteristics'!J:J,MATCH($C856,'Policy Characteristics'!$C:$C,0))),"",INDEX('Policy Characteristics'!J:J,MATCH($C856,'Policy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6" s="357" t="str">
        <f>IF(ISBLANK(INDEX('Policy Characteristics'!K:K,MATCH($C856,'Policy Characteristics'!$C:$C,0))),"",INDEX('Policy Characteristics'!K:K,MATCH($C856,'Policy Characteristics'!$C:$C,0)))</f>
        <v>industry-ag-main.html#eff-stds</v>
      </c>
      <c r="R856" s="357" t="str">
        <f>IF(ISBLANK(INDEX('Policy Characteristics'!L:L,MATCH($C856,'Policy Characteristics'!$C:$C,0))),"",INDEX('Policy Characteristics'!L:L,MATCH($C856,'Policy Characteristics'!$C:$C,0)))</f>
        <v>industry-energy-efficiency-standards.html</v>
      </c>
    </row>
    <row r="857" spans="1:18" s="5" customFormat="1" x14ac:dyDescent="0.35">
      <c r="A857" s="357" t="str">
        <f>IF(ISBLANK(INDEX('Policy Characteristics'!A:A,MATCH($C857,'Policy Characteristics'!$C:$C,0))),"",INDEX('Policy Characteristics'!A:A,MATCH($C857,'Policy Characteristics'!$C:$C,0)))</f>
        <v>Industry</v>
      </c>
      <c r="B857" s="357" t="str">
        <f>IF(ISBLANK(INDEX('Policy Characteristics'!B:B,MATCH($C857,'Policy Characteristics'!$C:$C,0))),"",INDEX('Policy Characteristics'!B:B,MATCH($C857,'Policy Characteristics'!$C:$C,0)))</f>
        <v>Industry Energy Efficiency Standards</v>
      </c>
      <c r="C857" s="361" t="str">
        <f t="shared" si="39"/>
        <v>Percentage Improvement in Eqpt Efficiency Standards above BAU</v>
      </c>
      <c r="D857" s="9" t="s">
        <v>3202</v>
      </c>
      <c r="E857" s="53" t="s">
        <v>2798</v>
      </c>
      <c r="F857" s="194" t="s">
        <v>3165</v>
      </c>
      <c r="G857" s="53" t="s">
        <v>2803</v>
      </c>
      <c r="H857" s="54">
        <v>1067</v>
      </c>
      <c r="I857" s="53" t="s">
        <v>45</v>
      </c>
      <c r="J857" s="359" t="str">
        <f>IF(ISBLANK(INDEX('Policy Characteristics'!D:D,MATCH($C857,'Policy Characteristics'!$C:$C,0))),"",INDEX('Policy Characteristics'!D:D,MATCH($C857,'Policy Characteristics'!$C:$C,0)))</f>
        <v>Industry Energy Efficiency Standards</v>
      </c>
      <c r="K857" s="357" t="str">
        <f>IF(ISBLANK(INDEX('Policy Characteristics'!E:E,MATCH($C857,'Policy Characteristics'!$C:$C,0))),"",INDEX('Policy Characteristics'!E:E,MATCH($C857,'Policy Characteristics'!$C:$C,0)))</f>
        <v>indst efficiency standards</v>
      </c>
      <c r="L857" s="379">
        <f>IF(ISBLANK(INDEX('Policy Characteristics'!F:F,MATCH($C857,'Policy Characteristics'!$C:$C,0))),"",INDEX('Policy Characteristics'!F:F,MATCH($C857,'Policy Characteristics'!$C:$C,0)))</f>
        <v>0</v>
      </c>
      <c r="M857" s="379">
        <f>IF(ISBLANK(INDEX('Policy Characteristics'!G:G,MATCH($C857,'Policy Characteristics'!$C:$C,0))),"",INDEX('Policy Characteristics'!G:G,MATCH($C857,'Policy Characteristics'!$C:$C,0)))</f>
        <v>0.25</v>
      </c>
      <c r="N857" s="379">
        <f>IF(ISBLANK(INDEX('Policy Characteristics'!H:H,MATCH($C857,'Policy Characteristics'!$C:$C,0))),"",INDEX('Policy Characteristics'!H:H,MATCH($C857,'Policy Characteristics'!$C:$C,0)))</f>
        <v>0.01</v>
      </c>
      <c r="O857" s="357" t="str">
        <f>IF(ISBLANK(INDEX('Policy Characteristics'!I:I,MATCH($C857,'Policy Characteristics'!$C:$C,0))),"",INDEX('Policy Characteristics'!I:I,MATCH($C857,'Policy Characteristics'!$C:$C,0)))</f>
        <v>% reduction in energy use</v>
      </c>
      <c r="P857" s="357" t="str">
        <f>IF(ISBLANK(INDEX('Policy Characteristics'!J:J,MATCH($C857,'Policy Characteristics'!$C:$C,0))),"",INDEX('Policy Characteristics'!J:J,MATCH($C857,'Policy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7" s="357" t="str">
        <f>IF(ISBLANK(INDEX('Policy Characteristics'!K:K,MATCH($C857,'Policy Characteristics'!$C:$C,0))),"",INDEX('Policy Characteristics'!K:K,MATCH($C857,'Policy Characteristics'!$C:$C,0)))</f>
        <v>industry-ag-main.html#eff-stds</v>
      </c>
      <c r="R857" s="357" t="str">
        <f>IF(ISBLANK(INDEX('Policy Characteristics'!L:L,MATCH($C857,'Policy Characteristics'!$C:$C,0))),"",INDEX('Policy Characteristics'!L:L,MATCH($C857,'Policy Characteristics'!$C:$C,0)))</f>
        <v>industry-energy-efficiency-standards.html</v>
      </c>
    </row>
    <row r="858" spans="1:18" s="5" customFormat="1" x14ac:dyDescent="0.35">
      <c r="A858" s="357" t="str">
        <f>IF(ISBLANK(INDEX('Policy Characteristics'!A:A,MATCH($C858,'Policy Characteristics'!$C:$C,0))),"",INDEX('Policy Characteristics'!A:A,MATCH($C858,'Policy Characteristics'!$C:$C,0)))</f>
        <v>Industry</v>
      </c>
      <c r="B858" s="357" t="str">
        <f>IF(ISBLANK(INDEX('Policy Characteristics'!B:B,MATCH($C858,'Policy Characteristics'!$C:$C,0))),"",INDEX('Policy Characteristics'!B:B,MATCH($C858,'Policy Characteristics'!$C:$C,0)))</f>
        <v>Industry Energy Efficiency Standards</v>
      </c>
      <c r="C858" s="361" t="str">
        <f t="shared" si="39"/>
        <v>Percentage Improvement in Eqpt Efficiency Standards above BAU</v>
      </c>
      <c r="D858" s="9" t="s">
        <v>3203</v>
      </c>
      <c r="E858" s="53" t="s">
        <v>2448</v>
      </c>
      <c r="F858" s="194" t="s">
        <v>3166</v>
      </c>
      <c r="G858" s="53" t="s">
        <v>2454</v>
      </c>
      <c r="H858" s="54">
        <v>1068</v>
      </c>
      <c r="I858" s="53" t="s">
        <v>44</v>
      </c>
      <c r="J858" s="359" t="str">
        <f>IF(ISBLANK(INDEX('Policy Characteristics'!D:D,MATCH($C858,'Policy Characteristics'!$C:$C,0))),"",INDEX('Policy Characteristics'!D:D,MATCH($C858,'Policy Characteristics'!$C:$C,0)))</f>
        <v>Industry Energy Efficiency Standards</v>
      </c>
      <c r="K858" s="357" t="str">
        <f>IF(ISBLANK(INDEX('Policy Characteristics'!E:E,MATCH($C858,'Policy Characteristics'!$C:$C,0))),"",INDEX('Policy Characteristics'!E:E,MATCH($C858,'Policy Characteristics'!$C:$C,0)))</f>
        <v>indst efficiency standards</v>
      </c>
      <c r="L858" s="379">
        <f>IF(ISBLANK(INDEX('Policy Characteristics'!F:F,MATCH($C858,'Policy Characteristics'!$C:$C,0))),"",INDEX('Policy Characteristics'!F:F,MATCH($C858,'Policy Characteristics'!$C:$C,0)))</f>
        <v>0</v>
      </c>
      <c r="M858" s="379">
        <f>IF(ISBLANK(INDEX('Policy Characteristics'!G:G,MATCH($C858,'Policy Characteristics'!$C:$C,0))),"",INDEX('Policy Characteristics'!G:G,MATCH($C858,'Policy Characteristics'!$C:$C,0)))</f>
        <v>0.25</v>
      </c>
      <c r="N858" s="379">
        <f>IF(ISBLANK(INDEX('Policy Characteristics'!H:H,MATCH($C858,'Policy Characteristics'!$C:$C,0))),"",INDEX('Policy Characteristics'!H:H,MATCH($C858,'Policy Characteristics'!$C:$C,0)))</f>
        <v>0.01</v>
      </c>
      <c r="O858" s="357" t="str">
        <f>IF(ISBLANK(INDEX('Policy Characteristics'!I:I,MATCH($C858,'Policy Characteristics'!$C:$C,0))),"",INDEX('Policy Characteristics'!I:I,MATCH($C858,'Policy Characteristics'!$C:$C,0)))</f>
        <v>% reduction in energy use</v>
      </c>
      <c r="P858" s="357" t="str">
        <f>IF(ISBLANK(INDEX('Policy Characteristics'!J:J,MATCH($C858,'Policy Characteristics'!$C:$C,0))),"",INDEX('Policy Characteristics'!J:J,MATCH($C858,'Policy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8" s="357" t="str">
        <f>IF(ISBLANK(INDEX('Policy Characteristics'!K:K,MATCH($C858,'Policy Characteristics'!$C:$C,0))),"",INDEX('Policy Characteristics'!K:K,MATCH($C858,'Policy Characteristics'!$C:$C,0)))</f>
        <v>industry-ag-main.html#eff-stds</v>
      </c>
      <c r="R858" s="357" t="str">
        <f>IF(ISBLANK(INDEX('Policy Characteristics'!L:L,MATCH($C858,'Policy Characteristics'!$C:$C,0))),"",INDEX('Policy Characteristics'!L:L,MATCH($C858,'Policy Characteristics'!$C:$C,0)))</f>
        <v>industry-energy-efficiency-standards.html</v>
      </c>
    </row>
    <row r="859" spans="1:18" s="5" customFormat="1" x14ac:dyDescent="0.35">
      <c r="A859" s="357" t="str">
        <f>IF(ISBLANK(INDEX('Policy Characteristics'!A:A,MATCH($C859,'Policy Characteristics'!$C:$C,0))),"",INDEX('Policy Characteristics'!A:A,MATCH($C859,'Policy Characteristics'!$C:$C,0)))</f>
        <v>Industry</v>
      </c>
      <c r="B859" s="357" t="str">
        <f>IF(ISBLANK(INDEX('Policy Characteristics'!B:B,MATCH($C859,'Policy Characteristics'!$C:$C,0))),"",INDEX('Policy Characteristics'!B:B,MATCH($C859,'Policy Characteristics'!$C:$C,0)))</f>
        <v>Industry Energy Efficiency Standards</v>
      </c>
      <c r="C859" s="361" t="str">
        <f t="shared" si="39"/>
        <v>Percentage Improvement in Eqpt Efficiency Standards above BAU</v>
      </c>
      <c r="D859" s="9" t="s">
        <v>3203</v>
      </c>
      <c r="E859" s="53" t="s">
        <v>2449</v>
      </c>
      <c r="F859" s="194" t="s">
        <v>3166</v>
      </c>
      <c r="G859" s="53" t="s">
        <v>2457</v>
      </c>
      <c r="H859" s="54">
        <v>1069</v>
      </c>
      <c r="I859" s="53" t="s">
        <v>45</v>
      </c>
      <c r="J859" s="359" t="str">
        <f>IF(ISBLANK(INDEX('Policy Characteristics'!D:D,MATCH($C859,'Policy Characteristics'!$C:$C,0))),"",INDEX('Policy Characteristics'!D:D,MATCH($C859,'Policy Characteristics'!$C:$C,0)))</f>
        <v>Industry Energy Efficiency Standards</v>
      </c>
      <c r="K859" s="357" t="str">
        <f>IF(ISBLANK(INDEX('Policy Characteristics'!E:E,MATCH($C859,'Policy Characteristics'!$C:$C,0))),"",INDEX('Policy Characteristics'!E:E,MATCH($C859,'Policy Characteristics'!$C:$C,0)))</f>
        <v>indst efficiency standards</v>
      </c>
      <c r="L859" s="379">
        <f>IF(ISBLANK(INDEX('Policy Characteristics'!F:F,MATCH($C859,'Policy Characteristics'!$C:$C,0))),"",INDEX('Policy Characteristics'!F:F,MATCH($C859,'Policy Characteristics'!$C:$C,0)))</f>
        <v>0</v>
      </c>
      <c r="M859" s="379">
        <f>IF(ISBLANK(INDEX('Policy Characteristics'!G:G,MATCH($C859,'Policy Characteristics'!$C:$C,0))),"",INDEX('Policy Characteristics'!G:G,MATCH($C859,'Policy Characteristics'!$C:$C,0)))</f>
        <v>0.25</v>
      </c>
      <c r="N859" s="379">
        <f>IF(ISBLANK(INDEX('Policy Characteristics'!H:H,MATCH($C859,'Policy Characteristics'!$C:$C,0))),"",INDEX('Policy Characteristics'!H:H,MATCH($C859,'Policy Characteristics'!$C:$C,0)))</f>
        <v>0.01</v>
      </c>
      <c r="O859" s="357" t="str">
        <f>IF(ISBLANK(INDEX('Policy Characteristics'!I:I,MATCH($C859,'Policy Characteristics'!$C:$C,0))),"",INDEX('Policy Characteristics'!I:I,MATCH($C859,'Policy Characteristics'!$C:$C,0)))</f>
        <v>% reduction in energy use</v>
      </c>
      <c r="P859" s="357" t="str">
        <f>IF(ISBLANK(INDEX('Policy Characteristics'!J:J,MATCH($C859,'Policy Characteristics'!$C:$C,0))),"",INDEX('Policy Characteristics'!J:J,MATCH($C859,'Policy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9" s="357" t="str">
        <f>IF(ISBLANK(INDEX('Policy Characteristics'!K:K,MATCH($C859,'Policy Characteristics'!$C:$C,0))),"",INDEX('Policy Characteristics'!K:K,MATCH($C859,'Policy Characteristics'!$C:$C,0)))</f>
        <v>industry-ag-main.html#eff-stds</v>
      </c>
      <c r="R859" s="357" t="str">
        <f>IF(ISBLANK(INDEX('Policy Characteristics'!L:L,MATCH($C859,'Policy Characteristics'!$C:$C,0))),"",INDEX('Policy Characteristics'!L:L,MATCH($C859,'Policy Characteristics'!$C:$C,0)))</f>
        <v>industry-energy-efficiency-standards.html</v>
      </c>
    </row>
    <row r="860" spans="1:18" s="5" customFormat="1" x14ac:dyDescent="0.35">
      <c r="A860" s="357" t="str">
        <f>IF(ISBLANK(INDEX('Policy Characteristics'!A:A,MATCH($C860,'Policy Characteristics'!$C:$C,0))),"",INDEX('Policy Characteristics'!A:A,MATCH($C860,'Policy Characteristics'!$C:$C,0)))</f>
        <v>Industry</v>
      </c>
      <c r="B860" s="357" t="str">
        <f>IF(ISBLANK(INDEX('Policy Characteristics'!B:B,MATCH($C860,'Policy Characteristics'!$C:$C,0))),"",INDEX('Policy Characteristics'!B:B,MATCH($C860,'Policy Characteristics'!$C:$C,0)))</f>
        <v>Industry Energy Efficiency Standards</v>
      </c>
      <c r="C860" s="361" t="str">
        <f t="shared" si="39"/>
        <v>Percentage Improvement in Eqpt Efficiency Standards above BAU</v>
      </c>
      <c r="D860" s="9" t="s">
        <v>3203</v>
      </c>
      <c r="E860" s="53" t="s">
        <v>2450</v>
      </c>
      <c r="F860" s="194" t="s">
        <v>3166</v>
      </c>
      <c r="G860" s="53" t="s">
        <v>2458</v>
      </c>
      <c r="H860" s="54">
        <v>1070</v>
      </c>
      <c r="I860" s="53" t="s">
        <v>44</v>
      </c>
      <c r="J860" s="359" t="str">
        <f>IF(ISBLANK(INDEX('Policy Characteristics'!D:D,MATCH($C860,'Policy Characteristics'!$C:$C,0))),"",INDEX('Policy Characteristics'!D:D,MATCH($C860,'Policy Characteristics'!$C:$C,0)))</f>
        <v>Industry Energy Efficiency Standards</v>
      </c>
      <c r="K860" s="357" t="str">
        <f>IF(ISBLANK(INDEX('Policy Characteristics'!E:E,MATCH($C860,'Policy Characteristics'!$C:$C,0))),"",INDEX('Policy Characteristics'!E:E,MATCH($C860,'Policy Characteristics'!$C:$C,0)))</f>
        <v>indst efficiency standards</v>
      </c>
      <c r="L860" s="379">
        <f>IF(ISBLANK(INDEX('Policy Characteristics'!F:F,MATCH($C860,'Policy Characteristics'!$C:$C,0))),"",INDEX('Policy Characteristics'!F:F,MATCH($C860,'Policy Characteristics'!$C:$C,0)))</f>
        <v>0</v>
      </c>
      <c r="M860" s="379">
        <f>IF(ISBLANK(INDEX('Policy Characteristics'!G:G,MATCH($C860,'Policy Characteristics'!$C:$C,0))),"",INDEX('Policy Characteristics'!G:G,MATCH($C860,'Policy Characteristics'!$C:$C,0)))</f>
        <v>0.25</v>
      </c>
      <c r="N860" s="379">
        <f>IF(ISBLANK(INDEX('Policy Characteristics'!H:H,MATCH($C860,'Policy Characteristics'!$C:$C,0))),"",INDEX('Policy Characteristics'!H:H,MATCH($C860,'Policy Characteristics'!$C:$C,0)))</f>
        <v>0.01</v>
      </c>
      <c r="O860" s="357" t="str">
        <f>IF(ISBLANK(INDEX('Policy Characteristics'!I:I,MATCH($C860,'Policy Characteristics'!$C:$C,0))),"",INDEX('Policy Characteristics'!I:I,MATCH($C860,'Policy Characteristics'!$C:$C,0)))</f>
        <v>% reduction in energy use</v>
      </c>
      <c r="P860" s="357" t="str">
        <f>IF(ISBLANK(INDEX('Policy Characteristics'!J:J,MATCH($C860,'Policy Characteristics'!$C:$C,0))),"",INDEX('Policy Characteristics'!J:J,MATCH($C860,'Policy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0" s="357" t="str">
        <f>IF(ISBLANK(INDEX('Policy Characteristics'!K:K,MATCH($C860,'Policy Characteristics'!$C:$C,0))),"",INDEX('Policy Characteristics'!K:K,MATCH($C860,'Policy Characteristics'!$C:$C,0)))</f>
        <v>industry-ag-main.html#eff-stds</v>
      </c>
      <c r="R860" s="357" t="str">
        <f>IF(ISBLANK(INDEX('Policy Characteristics'!L:L,MATCH($C860,'Policy Characteristics'!$C:$C,0))),"",INDEX('Policy Characteristics'!L:L,MATCH($C860,'Policy Characteristics'!$C:$C,0)))</f>
        <v>industry-energy-efficiency-standards.html</v>
      </c>
    </row>
    <row r="861" spans="1:18" s="5" customFormat="1" x14ac:dyDescent="0.35">
      <c r="A861" s="357" t="str">
        <f>IF(ISBLANK(INDEX('Policy Characteristics'!A:A,MATCH($C861,'Policy Characteristics'!$C:$C,0))),"",INDEX('Policy Characteristics'!A:A,MATCH($C861,'Policy Characteristics'!$C:$C,0)))</f>
        <v>Industry</v>
      </c>
      <c r="B861" s="357" t="str">
        <f>IF(ISBLANK(INDEX('Policy Characteristics'!B:B,MATCH($C861,'Policy Characteristics'!$C:$C,0))),"",INDEX('Policy Characteristics'!B:B,MATCH($C861,'Policy Characteristics'!$C:$C,0)))</f>
        <v>Industry Energy Efficiency Standards</v>
      </c>
      <c r="C861" s="361" t="str">
        <f t="shared" si="39"/>
        <v>Percentage Improvement in Eqpt Efficiency Standards above BAU</v>
      </c>
      <c r="D861" s="9" t="s">
        <v>3203</v>
      </c>
      <c r="E861" s="53" t="s">
        <v>2451</v>
      </c>
      <c r="F861" s="194" t="s">
        <v>3166</v>
      </c>
      <c r="G861" s="53" t="s">
        <v>2455</v>
      </c>
      <c r="H861" s="54">
        <v>1071</v>
      </c>
      <c r="I861" s="53" t="s">
        <v>45</v>
      </c>
      <c r="J861" s="359" t="str">
        <f>IF(ISBLANK(INDEX('Policy Characteristics'!D:D,MATCH($C861,'Policy Characteristics'!$C:$C,0))),"",INDEX('Policy Characteristics'!D:D,MATCH($C861,'Policy Characteristics'!$C:$C,0)))</f>
        <v>Industry Energy Efficiency Standards</v>
      </c>
      <c r="K861" s="357" t="str">
        <f>IF(ISBLANK(INDEX('Policy Characteristics'!E:E,MATCH($C861,'Policy Characteristics'!$C:$C,0))),"",INDEX('Policy Characteristics'!E:E,MATCH($C861,'Policy Characteristics'!$C:$C,0)))</f>
        <v>indst efficiency standards</v>
      </c>
      <c r="L861" s="379">
        <f>IF(ISBLANK(INDEX('Policy Characteristics'!F:F,MATCH($C861,'Policy Characteristics'!$C:$C,0))),"",INDEX('Policy Characteristics'!F:F,MATCH($C861,'Policy Characteristics'!$C:$C,0)))</f>
        <v>0</v>
      </c>
      <c r="M861" s="379">
        <f>IF(ISBLANK(INDEX('Policy Characteristics'!G:G,MATCH($C861,'Policy Characteristics'!$C:$C,0))),"",INDEX('Policy Characteristics'!G:G,MATCH($C861,'Policy Characteristics'!$C:$C,0)))</f>
        <v>0.25</v>
      </c>
      <c r="N861" s="379">
        <f>IF(ISBLANK(INDEX('Policy Characteristics'!H:H,MATCH($C861,'Policy Characteristics'!$C:$C,0))),"",INDEX('Policy Characteristics'!H:H,MATCH($C861,'Policy Characteristics'!$C:$C,0)))</f>
        <v>0.01</v>
      </c>
      <c r="O861" s="357" t="str">
        <f>IF(ISBLANK(INDEX('Policy Characteristics'!I:I,MATCH($C861,'Policy Characteristics'!$C:$C,0))),"",INDEX('Policy Characteristics'!I:I,MATCH($C861,'Policy Characteristics'!$C:$C,0)))</f>
        <v>% reduction in energy use</v>
      </c>
      <c r="P861" s="357" t="str">
        <f>IF(ISBLANK(INDEX('Policy Characteristics'!J:J,MATCH($C861,'Policy Characteristics'!$C:$C,0))),"",INDEX('Policy Characteristics'!J:J,MATCH($C861,'Policy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1" s="357" t="str">
        <f>IF(ISBLANK(INDEX('Policy Characteristics'!K:K,MATCH($C861,'Policy Characteristics'!$C:$C,0))),"",INDEX('Policy Characteristics'!K:K,MATCH($C861,'Policy Characteristics'!$C:$C,0)))</f>
        <v>industry-ag-main.html#eff-stds</v>
      </c>
      <c r="R861" s="357" t="str">
        <f>IF(ISBLANK(INDEX('Policy Characteristics'!L:L,MATCH($C861,'Policy Characteristics'!$C:$C,0))),"",INDEX('Policy Characteristics'!L:L,MATCH($C861,'Policy Characteristics'!$C:$C,0)))</f>
        <v>industry-energy-efficiency-standards.html</v>
      </c>
    </row>
    <row r="862" spans="1:18" s="5" customFormat="1" x14ac:dyDescent="0.35">
      <c r="A862" s="357" t="str">
        <f>IF(ISBLANK(INDEX('Policy Characteristics'!A:A,MATCH($C862,'Policy Characteristics'!$C:$C,0))),"",INDEX('Policy Characteristics'!A:A,MATCH($C862,'Policy Characteristics'!$C:$C,0)))</f>
        <v>Industry</v>
      </c>
      <c r="B862" s="357" t="str">
        <f>IF(ISBLANK(INDEX('Policy Characteristics'!B:B,MATCH($C862,'Policy Characteristics'!$C:$C,0))),"",INDEX('Policy Characteristics'!B:B,MATCH($C862,'Policy Characteristics'!$C:$C,0)))</f>
        <v>Industry Energy Efficiency Standards</v>
      </c>
      <c r="C862" s="361" t="str">
        <f t="shared" si="39"/>
        <v>Percentage Improvement in Eqpt Efficiency Standards above BAU</v>
      </c>
      <c r="D862" s="9" t="s">
        <v>3203</v>
      </c>
      <c r="E862" s="53" t="s">
        <v>2452</v>
      </c>
      <c r="F862" s="194" t="s">
        <v>3166</v>
      </c>
      <c r="G862" s="53" t="s">
        <v>2456</v>
      </c>
      <c r="H862" s="54">
        <v>1072</v>
      </c>
      <c r="I862" s="53" t="s">
        <v>44</v>
      </c>
      <c r="J862" s="359" t="str">
        <f>IF(ISBLANK(INDEX('Policy Characteristics'!D:D,MATCH($C862,'Policy Characteristics'!$C:$C,0))),"",INDEX('Policy Characteristics'!D:D,MATCH($C862,'Policy Characteristics'!$C:$C,0)))</f>
        <v>Industry Energy Efficiency Standards</v>
      </c>
      <c r="K862" s="357" t="str">
        <f>IF(ISBLANK(INDEX('Policy Characteristics'!E:E,MATCH($C862,'Policy Characteristics'!$C:$C,0))),"",INDEX('Policy Characteristics'!E:E,MATCH($C862,'Policy Characteristics'!$C:$C,0)))</f>
        <v>indst efficiency standards</v>
      </c>
      <c r="L862" s="379">
        <f>IF(ISBLANK(INDEX('Policy Characteristics'!F:F,MATCH($C862,'Policy Characteristics'!$C:$C,0))),"",INDEX('Policy Characteristics'!F:F,MATCH($C862,'Policy Characteristics'!$C:$C,0)))</f>
        <v>0</v>
      </c>
      <c r="M862" s="379">
        <f>IF(ISBLANK(INDEX('Policy Characteristics'!G:G,MATCH($C862,'Policy Characteristics'!$C:$C,0))),"",INDEX('Policy Characteristics'!G:G,MATCH($C862,'Policy Characteristics'!$C:$C,0)))</f>
        <v>0.25</v>
      </c>
      <c r="N862" s="379">
        <f>IF(ISBLANK(INDEX('Policy Characteristics'!H:H,MATCH($C862,'Policy Characteristics'!$C:$C,0))),"",INDEX('Policy Characteristics'!H:H,MATCH($C862,'Policy Characteristics'!$C:$C,0)))</f>
        <v>0.01</v>
      </c>
      <c r="O862" s="357" t="str">
        <f>IF(ISBLANK(INDEX('Policy Characteristics'!I:I,MATCH($C862,'Policy Characteristics'!$C:$C,0))),"",INDEX('Policy Characteristics'!I:I,MATCH($C862,'Policy Characteristics'!$C:$C,0)))</f>
        <v>% reduction in energy use</v>
      </c>
      <c r="P862" s="357" t="str">
        <f>IF(ISBLANK(INDEX('Policy Characteristics'!J:J,MATCH($C862,'Policy Characteristics'!$C:$C,0))),"",INDEX('Policy Characteristics'!J:J,MATCH($C862,'Policy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2" s="357" t="str">
        <f>IF(ISBLANK(INDEX('Policy Characteristics'!K:K,MATCH($C862,'Policy Characteristics'!$C:$C,0))),"",INDEX('Policy Characteristics'!K:K,MATCH($C862,'Policy Characteristics'!$C:$C,0)))</f>
        <v>industry-ag-main.html#eff-stds</v>
      </c>
      <c r="R862" s="357" t="str">
        <f>IF(ISBLANK(INDEX('Policy Characteristics'!L:L,MATCH($C862,'Policy Characteristics'!$C:$C,0))),"",INDEX('Policy Characteristics'!L:L,MATCH($C862,'Policy Characteristics'!$C:$C,0)))</f>
        <v>industry-energy-efficiency-standards.html</v>
      </c>
    </row>
    <row r="863" spans="1:18" s="5" customFormat="1" x14ac:dyDescent="0.35">
      <c r="A863" s="357" t="str">
        <f>IF(ISBLANK(INDEX('Policy Characteristics'!A:A,MATCH($C863,'Policy Characteristics'!$C:$C,0))),"",INDEX('Policy Characteristics'!A:A,MATCH($C863,'Policy Characteristics'!$C:$C,0)))</f>
        <v>Industry</v>
      </c>
      <c r="B863" s="357" t="str">
        <f>IF(ISBLANK(INDEX('Policy Characteristics'!B:B,MATCH($C863,'Policy Characteristics'!$C:$C,0))),"",INDEX('Policy Characteristics'!B:B,MATCH($C863,'Policy Characteristics'!$C:$C,0)))</f>
        <v>Industry Energy Efficiency Standards</v>
      </c>
      <c r="C863" s="361" t="str">
        <f t="shared" si="39"/>
        <v>Percentage Improvement in Eqpt Efficiency Standards above BAU</v>
      </c>
      <c r="D863" s="9" t="s">
        <v>3203</v>
      </c>
      <c r="E863" s="53" t="s">
        <v>2453</v>
      </c>
      <c r="F863" s="194" t="s">
        <v>3166</v>
      </c>
      <c r="G863" s="53" t="s">
        <v>2459</v>
      </c>
      <c r="H863" s="54">
        <v>1073</v>
      </c>
      <c r="I863" s="53" t="s">
        <v>45</v>
      </c>
      <c r="J863" s="359" t="str">
        <f>IF(ISBLANK(INDEX('Policy Characteristics'!D:D,MATCH($C863,'Policy Characteristics'!$C:$C,0))),"",INDEX('Policy Characteristics'!D:D,MATCH($C863,'Policy Characteristics'!$C:$C,0)))</f>
        <v>Industry Energy Efficiency Standards</v>
      </c>
      <c r="K863" s="357" t="str">
        <f>IF(ISBLANK(INDEX('Policy Characteristics'!E:E,MATCH($C863,'Policy Characteristics'!$C:$C,0))),"",INDEX('Policy Characteristics'!E:E,MATCH($C863,'Policy Characteristics'!$C:$C,0)))</f>
        <v>indst efficiency standards</v>
      </c>
      <c r="L863" s="379">
        <f>IF(ISBLANK(INDEX('Policy Characteristics'!F:F,MATCH($C863,'Policy Characteristics'!$C:$C,0))),"",INDEX('Policy Characteristics'!F:F,MATCH($C863,'Policy Characteristics'!$C:$C,0)))</f>
        <v>0</v>
      </c>
      <c r="M863" s="379">
        <f>IF(ISBLANK(INDEX('Policy Characteristics'!G:G,MATCH($C863,'Policy Characteristics'!$C:$C,0))),"",INDEX('Policy Characteristics'!G:G,MATCH($C863,'Policy Characteristics'!$C:$C,0)))</f>
        <v>0.25</v>
      </c>
      <c r="N863" s="379">
        <f>IF(ISBLANK(INDEX('Policy Characteristics'!H:H,MATCH($C863,'Policy Characteristics'!$C:$C,0))),"",INDEX('Policy Characteristics'!H:H,MATCH($C863,'Policy Characteristics'!$C:$C,0)))</f>
        <v>0.01</v>
      </c>
      <c r="O863" s="357" t="str">
        <f>IF(ISBLANK(INDEX('Policy Characteristics'!I:I,MATCH($C863,'Policy Characteristics'!$C:$C,0))),"",INDEX('Policy Characteristics'!I:I,MATCH($C863,'Policy Characteristics'!$C:$C,0)))</f>
        <v>% reduction in energy use</v>
      </c>
      <c r="P863" s="357" t="str">
        <f>IF(ISBLANK(INDEX('Policy Characteristics'!J:J,MATCH($C863,'Policy Characteristics'!$C:$C,0))),"",INDEX('Policy Characteristics'!J:J,MATCH($C863,'Policy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3" s="357" t="str">
        <f>IF(ISBLANK(INDEX('Policy Characteristics'!K:K,MATCH($C863,'Policy Characteristics'!$C:$C,0))),"",INDEX('Policy Characteristics'!K:K,MATCH($C863,'Policy Characteristics'!$C:$C,0)))</f>
        <v>industry-ag-main.html#eff-stds</v>
      </c>
      <c r="R863" s="357" t="str">
        <f>IF(ISBLANK(INDEX('Policy Characteristics'!L:L,MATCH($C863,'Policy Characteristics'!$C:$C,0))),"",INDEX('Policy Characteristics'!L:L,MATCH($C863,'Policy Characteristics'!$C:$C,0)))</f>
        <v>industry-energy-efficiency-standards.html</v>
      </c>
    </row>
    <row r="864" spans="1:18" s="5" customFormat="1" x14ac:dyDescent="0.35">
      <c r="A864" s="357" t="str">
        <f>IF(ISBLANK(INDEX('Policy Characteristics'!A:A,MATCH($C864,'Policy Characteristics'!$C:$C,0))),"",INDEX('Policy Characteristics'!A:A,MATCH($C864,'Policy Characteristics'!$C:$C,0)))</f>
        <v>Industry</v>
      </c>
      <c r="B864" s="357" t="str">
        <f>IF(ISBLANK(INDEX('Policy Characteristics'!B:B,MATCH($C864,'Policy Characteristics'!$C:$C,0))),"",INDEX('Policy Characteristics'!B:B,MATCH($C864,'Policy Characteristics'!$C:$C,0)))</f>
        <v>Industry Energy Efficiency Standards</v>
      </c>
      <c r="C864" s="361" t="str">
        <f t="shared" si="39"/>
        <v>Percentage Improvement in Eqpt Efficiency Standards above BAU</v>
      </c>
      <c r="D864" s="9" t="s">
        <v>3203</v>
      </c>
      <c r="E864" s="53" t="s">
        <v>2799</v>
      </c>
      <c r="F864" s="194" t="s">
        <v>3166</v>
      </c>
      <c r="G864" s="53" t="s">
        <v>2802</v>
      </c>
      <c r="H864" s="54">
        <v>1074</v>
      </c>
      <c r="I864" s="53" t="s">
        <v>45</v>
      </c>
      <c r="J864" s="359" t="str">
        <f>IF(ISBLANK(INDEX('Policy Characteristics'!D:D,MATCH($C864,'Policy Characteristics'!$C:$C,0))),"",INDEX('Policy Characteristics'!D:D,MATCH($C864,'Policy Characteristics'!$C:$C,0)))</f>
        <v>Industry Energy Efficiency Standards</v>
      </c>
      <c r="K864" s="357" t="str">
        <f>IF(ISBLANK(INDEX('Policy Characteristics'!E:E,MATCH($C864,'Policy Characteristics'!$C:$C,0))),"",INDEX('Policy Characteristics'!E:E,MATCH($C864,'Policy Characteristics'!$C:$C,0)))</f>
        <v>indst efficiency standards</v>
      </c>
      <c r="L864" s="379">
        <f>IF(ISBLANK(INDEX('Policy Characteristics'!F:F,MATCH($C864,'Policy Characteristics'!$C:$C,0))),"",INDEX('Policy Characteristics'!F:F,MATCH($C864,'Policy Characteristics'!$C:$C,0)))</f>
        <v>0</v>
      </c>
      <c r="M864" s="379">
        <f>IF(ISBLANK(INDEX('Policy Characteristics'!G:G,MATCH($C864,'Policy Characteristics'!$C:$C,0))),"",INDEX('Policy Characteristics'!G:G,MATCH($C864,'Policy Characteristics'!$C:$C,0)))</f>
        <v>0.25</v>
      </c>
      <c r="N864" s="379">
        <f>IF(ISBLANK(INDEX('Policy Characteristics'!H:H,MATCH($C864,'Policy Characteristics'!$C:$C,0))),"",INDEX('Policy Characteristics'!H:H,MATCH($C864,'Policy Characteristics'!$C:$C,0)))</f>
        <v>0.01</v>
      </c>
      <c r="O864" s="357" t="str">
        <f>IF(ISBLANK(INDEX('Policy Characteristics'!I:I,MATCH($C864,'Policy Characteristics'!$C:$C,0))),"",INDEX('Policy Characteristics'!I:I,MATCH($C864,'Policy Characteristics'!$C:$C,0)))</f>
        <v>% reduction in energy use</v>
      </c>
      <c r="P864" s="357" t="str">
        <f>IF(ISBLANK(INDEX('Policy Characteristics'!J:J,MATCH($C864,'Policy Characteristics'!$C:$C,0))),"",INDEX('Policy Characteristics'!J:J,MATCH($C864,'Policy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4" s="357" t="str">
        <f>IF(ISBLANK(INDEX('Policy Characteristics'!K:K,MATCH($C864,'Policy Characteristics'!$C:$C,0))),"",INDEX('Policy Characteristics'!K:K,MATCH($C864,'Policy Characteristics'!$C:$C,0)))</f>
        <v>industry-ag-main.html#eff-stds</v>
      </c>
      <c r="R864" s="357" t="str">
        <f>IF(ISBLANK(INDEX('Policy Characteristics'!L:L,MATCH($C864,'Policy Characteristics'!$C:$C,0))),"",INDEX('Policy Characteristics'!L:L,MATCH($C864,'Policy Characteristics'!$C:$C,0)))</f>
        <v>industry-energy-efficiency-standards.html</v>
      </c>
    </row>
    <row r="865" spans="1:18" s="5" customFormat="1" x14ac:dyDescent="0.35">
      <c r="A865" s="357" t="str">
        <f>IF(ISBLANK(INDEX('Policy Characteristics'!A:A,MATCH($C865,'Policy Characteristics'!$C:$C,0))),"",INDEX('Policy Characteristics'!A:A,MATCH($C865,'Policy Characteristics'!$C:$C,0)))</f>
        <v>Industry</v>
      </c>
      <c r="B865" s="357" t="str">
        <f>IF(ISBLANK(INDEX('Policy Characteristics'!B:B,MATCH($C865,'Policy Characteristics'!$C:$C,0))),"",INDEX('Policy Characteristics'!B:B,MATCH($C865,'Policy Characteristics'!$C:$C,0)))</f>
        <v>Industry Energy Efficiency Standards</v>
      </c>
      <c r="C865" s="361" t="str">
        <f t="shared" si="39"/>
        <v>Percentage Improvement in Eqpt Efficiency Standards above BAU</v>
      </c>
      <c r="D865" s="9" t="s">
        <v>3203</v>
      </c>
      <c r="E865" s="53" t="s">
        <v>2800</v>
      </c>
      <c r="F865" s="194" t="s">
        <v>3166</v>
      </c>
      <c r="G865" s="53" t="s">
        <v>2804</v>
      </c>
      <c r="H865" s="54">
        <v>1075</v>
      </c>
      <c r="I865" s="53" t="s">
        <v>45</v>
      </c>
      <c r="J865" s="359" t="str">
        <f>IF(ISBLANK(INDEX('Policy Characteristics'!D:D,MATCH($C865,'Policy Characteristics'!$C:$C,0))),"",INDEX('Policy Characteristics'!D:D,MATCH($C865,'Policy Characteristics'!$C:$C,0)))</f>
        <v>Industry Energy Efficiency Standards</v>
      </c>
      <c r="K865" s="357" t="str">
        <f>IF(ISBLANK(INDEX('Policy Characteristics'!E:E,MATCH($C865,'Policy Characteristics'!$C:$C,0))),"",INDEX('Policy Characteristics'!E:E,MATCH($C865,'Policy Characteristics'!$C:$C,0)))</f>
        <v>indst efficiency standards</v>
      </c>
      <c r="L865" s="379">
        <f>IF(ISBLANK(INDEX('Policy Characteristics'!F:F,MATCH($C865,'Policy Characteristics'!$C:$C,0))),"",INDEX('Policy Characteristics'!F:F,MATCH($C865,'Policy Characteristics'!$C:$C,0)))</f>
        <v>0</v>
      </c>
      <c r="M865" s="379">
        <f>IF(ISBLANK(INDEX('Policy Characteristics'!G:G,MATCH($C865,'Policy Characteristics'!$C:$C,0))),"",INDEX('Policy Characteristics'!G:G,MATCH($C865,'Policy Characteristics'!$C:$C,0)))</f>
        <v>0.25</v>
      </c>
      <c r="N865" s="379">
        <f>IF(ISBLANK(INDEX('Policy Characteristics'!H:H,MATCH($C865,'Policy Characteristics'!$C:$C,0))),"",INDEX('Policy Characteristics'!H:H,MATCH($C865,'Policy Characteristics'!$C:$C,0)))</f>
        <v>0.01</v>
      </c>
      <c r="O865" s="357" t="str">
        <f>IF(ISBLANK(INDEX('Policy Characteristics'!I:I,MATCH($C865,'Policy Characteristics'!$C:$C,0))),"",INDEX('Policy Characteristics'!I:I,MATCH($C865,'Policy Characteristics'!$C:$C,0)))</f>
        <v>% reduction in energy use</v>
      </c>
      <c r="P865" s="357" t="str">
        <f>IF(ISBLANK(INDEX('Policy Characteristics'!J:J,MATCH($C865,'Policy Characteristics'!$C:$C,0))),"",INDEX('Policy Characteristics'!J:J,MATCH($C865,'Policy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5" s="357" t="str">
        <f>IF(ISBLANK(INDEX('Policy Characteristics'!K:K,MATCH($C865,'Policy Characteristics'!$C:$C,0))),"",INDEX('Policy Characteristics'!K:K,MATCH($C865,'Policy Characteristics'!$C:$C,0)))</f>
        <v>industry-ag-main.html#eff-stds</v>
      </c>
      <c r="R865" s="357" t="str">
        <f>IF(ISBLANK(INDEX('Policy Characteristics'!L:L,MATCH($C865,'Policy Characteristics'!$C:$C,0))),"",INDEX('Policy Characteristics'!L:L,MATCH($C865,'Policy Characteristics'!$C:$C,0)))</f>
        <v>industry-energy-efficiency-standards.html</v>
      </c>
    </row>
    <row r="866" spans="1:18" s="5" customFormat="1" x14ac:dyDescent="0.35">
      <c r="A866" s="357" t="str">
        <f>IF(ISBLANK(INDEX('Policy Characteristics'!A:A,MATCH($C866,'Policy Characteristics'!$C:$C,0))),"",INDEX('Policy Characteristics'!A:A,MATCH($C866,'Policy Characteristics'!$C:$C,0)))</f>
        <v>Industry</v>
      </c>
      <c r="B866" s="357" t="str">
        <f>IF(ISBLANK(INDEX('Policy Characteristics'!B:B,MATCH($C866,'Policy Characteristics'!$C:$C,0))),"",INDEX('Policy Characteristics'!B:B,MATCH($C866,'Policy Characteristics'!$C:$C,0)))</f>
        <v>Industry Energy Efficiency Standards</v>
      </c>
      <c r="C866" s="361" t="str">
        <f t="shared" si="39"/>
        <v>Percentage Improvement in Eqpt Efficiency Standards above BAU</v>
      </c>
      <c r="D866" s="9" t="s">
        <v>3203</v>
      </c>
      <c r="E866" s="53" t="s">
        <v>2801</v>
      </c>
      <c r="F866" s="194" t="s">
        <v>3166</v>
      </c>
      <c r="G866" s="53" t="s">
        <v>2805</v>
      </c>
      <c r="H866" s="54">
        <v>1076</v>
      </c>
      <c r="I866" s="53" t="s">
        <v>44</v>
      </c>
      <c r="J866" s="359" t="str">
        <f>IF(ISBLANK(INDEX('Policy Characteristics'!D:D,MATCH($C866,'Policy Characteristics'!$C:$C,0))),"",INDEX('Policy Characteristics'!D:D,MATCH($C866,'Policy Characteristics'!$C:$C,0)))</f>
        <v>Industry Energy Efficiency Standards</v>
      </c>
      <c r="K866" s="357" t="str">
        <f>IF(ISBLANK(INDEX('Policy Characteristics'!E:E,MATCH($C866,'Policy Characteristics'!$C:$C,0))),"",INDEX('Policy Characteristics'!E:E,MATCH($C866,'Policy Characteristics'!$C:$C,0)))</f>
        <v>indst efficiency standards</v>
      </c>
      <c r="L866" s="379">
        <f>IF(ISBLANK(INDEX('Policy Characteristics'!F:F,MATCH($C866,'Policy Characteristics'!$C:$C,0))),"",INDEX('Policy Characteristics'!F:F,MATCH($C866,'Policy Characteristics'!$C:$C,0)))</f>
        <v>0</v>
      </c>
      <c r="M866" s="379">
        <f>IF(ISBLANK(INDEX('Policy Characteristics'!G:G,MATCH($C866,'Policy Characteristics'!$C:$C,0))),"",INDEX('Policy Characteristics'!G:G,MATCH($C866,'Policy Characteristics'!$C:$C,0)))</f>
        <v>0.25</v>
      </c>
      <c r="N866" s="379">
        <f>IF(ISBLANK(INDEX('Policy Characteristics'!H:H,MATCH($C866,'Policy Characteristics'!$C:$C,0))),"",INDEX('Policy Characteristics'!H:H,MATCH($C866,'Policy Characteristics'!$C:$C,0)))</f>
        <v>0.01</v>
      </c>
      <c r="O866" s="357" t="str">
        <f>IF(ISBLANK(INDEX('Policy Characteristics'!I:I,MATCH($C866,'Policy Characteristics'!$C:$C,0))),"",INDEX('Policy Characteristics'!I:I,MATCH($C866,'Policy Characteristics'!$C:$C,0)))</f>
        <v>% reduction in energy use</v>
      </c>
      <c r="P866" s="357" t="str">
        <f>IF(ISBLANK(INDEX('Policy Characteristics'!J:J,MATCH($C866,'Policy Characteristics'!$C:$C,0))),"",INDEX('Policy Characteristics'!J:J,MATCH($C866,'Policy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6" s="357" t="str">
        <f>IF(ISBLANK(INDEX('Policy Characteristics'!K:K,MATCH($C866,'Policy Characteristics'!$C:$C,0))),"",INDEX('Policy Characteristics'!K:K,MATCH($C866,'Policy Characteristics'!$C:$C,0)))</f>
        <v>industry-ag-main.html#eff-stds</v>
      </c>
      <c r="R866" s="357" t="str">
        <f>IF(ISBLANK(INDEX('Policy Characteristics'!L:L,MATCH($C866,'Policy Characteristics'!$C:$C,0))),"",INDEX('Policy Characteristics'!L:L,MATCH($C866,'Policy Characteristics'!$C:$C,0)))</f>
        <v>industry-energy-efficiency-standards.html</v>
      </c>
    </row>
    <row r="867" spans="1:18" s="5" customFormat="1" x14ac:dyDescent="0.35">
      <c r="A867" s="357" t="str">
        <f>IF(ISBLANK(INDEX('Policy Characteristics'!A:A,MATCH($C867,'Policy Characteristics'!$C:$C,0))),"",INDEX('Policy Characteristics'!A:A,MATCH($C867,'Policy Characteristics'!$C:$C,0)))</f>
        <v>Industry</v>
      </c>
      <c r="B867" s="357" t="str">
        <f>IF(ISBLANK(INDEX('Policy Characteristics'!B:B,MATCH($C867,'Policy Characteristics'!$C:$C,0))),"",INDEX('Policy Characteristics'!B:B,MATCH($C867,'Policy Characteristics'!$C:$C,0)))</f>
        <v>Industry Energy Efficiency Standards</v>
      </c>
      <c r="C867" s="361" t="str">
        <f t="shared" si="39"/>
        <v>Percentage Improvement in Eqpt Efficiency Standards above BAU</v>
      </c>
      <c r="D867" s="9" t="s">
        <v>3203</v>
      </c>
      <c r="E867" s="53" t="s">
        <v>2798</v>
      </c>
      <c r="F867" s="194" t="s">
        <v>3166</v>
      </c>
      <c r="G867" s="53" t="s">
        <v>2803</v>
      </c>
      <c r="H867" s="54">
        <v>1077</v>
      </c>
      <c r="I867" s="53" t="s">
        <v>45</v>
      </c>
      <c r="J867" s="359" t="str">
        <f>IF(ISBLANK(INDEX('Policy Characteristics'!D:D,MATCH($C867,'Policy Characteristics'!$C:$C,0))),"",INDEX('Policy Characteristics'!D:D,MATCH($C867,'Policy Characteristics'!$C:$C,0)))</f>
        <v>Industry Energy Efficiency Standards</v>
      </c>
      <c r="K867" s="357" t="str">
        <f>IF(ISBLANK(INDEX('Policy Characteristics'!E:E,MATCH($C867,'Policy Characteristics'!$C:$C,0))),"",INDEX('Policy Characteristics'!E:E,MATCH($C867,'Policy Characteristics'!$C:$C,0)))</f>
        <v>indst efficiency standards</v>
      </c>
      <c r="L867" s="379">
        <f>IF(ISBLANK(INDEX('Policy Characteristics'!F:F,MATCH($C867,'Policy Characteristics'!$C:$C,0))),"",INDEX('Policy Characteristics'!F:F,MATCH($C867,'Policy Characteristics'!$C:$C,0)))</f>
        <v>0</v>
      </c>
      <c r="M867" s="379">
        <f>IF(ISBLANK(INDEX('Policy Characteristics'!G:G,MATCH($C867,'Policy Characteristics'!$C:$C,0))),"",INDEX('Policy Characteristics'!G:G,MATCH($C867,'Policy Characteristics'!$C:$C,0)))</f>
        <v>0.25</v>
      </c>
      <c r="N867" s="379">
        <f>IF(ISBLANK(INDEX('Policy Characteristics'!H:H,MATCH($C867,'Policy Characteristics'!$C:$C,0))),"",INDEX('Policy Characteristics'!H:H,MATCH($C867,'Policy Characteristics'!$C:$C,0)))</f>
        <v>0.01</v>
      </c>
      <c r="O867" s="357" t="str">
        <f>IF(ISBLANK(INDEX('Policy Characteristics'!I:I,MATCH($C867,'Policy Characteristics'!$C:$C,0))),"",INDEX('Policy Characteristics'!I:I,MATCH($C867,'Policy Characteristics'!$C:$C,0)))</f>
        <v>% reduction in energy use</v>
      </c>
      <c r="P867" s="357" t="str">
        <f>IF(ISBLANK(INDEX('Policy Characteristics'!J:J,MATCH($C867,'Policy Characteristics'!$C:$C,0))),"",INDEX('Policy Characteristics'!J:J,MATCH($C867,'Policy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7" s="357" t="str">
        <f>IF(ISBLANK(INDEX('Policy Characteristics'!K:K,MATCH($C867,'Policy Characteristics'!$C:$C,0))),"",INDEX('Policy Characteristics'!K:K,MATCH($C867,'Policy Characteristics'!$C:$C,0)))</f>
        <v>industry-ag-main.html#eff-stds</v>
      </c>
      <c r="R867" s="357" t="str">
        <f>IF(ISBLANK(INDEX('Policy Characteristics'!L:L,MATCH($C867,'Policy Characteristics'!$C:$C,0))),"",INDEX('Policy Characteristics'!L:L,MATCH($C867,'Policy Characteristics'!$C:$C,0)))</f>
        <v>industry-energy-efficiency-standards.html</v>
      </c>
    </row>
    <row r="868" spans="1:18" s="5" customFormat="1" x14ac:dyDescent="0.35">
      <c r="A868" s="357" t="str">
        <f>IF(ISBLANK(INDEX('Policy Characteristics'!A:A,MATCH($C868,'Policy Characteristics'!$C:$C,0))),"",INDEX('Policy Characteristics'!A:A,MATCH($C868,'Policy Characteristics'!$C:$C,0)))</f>
        <v>Industry</v>
      </c>
      <c r="B868" s="357" t="str">
        <f>IF(ISBLANK(INDEX('Policy Characteristics'!B:B,MATCH($C868,'Policy Characteristics'!$C:$C,0))),"",INDEX('Policy Characteristics'!B:B,MATCH($C868,'Policy Characteristics'!$C:$C,0)))</f>
        <v>Industry Energy Efficiency Standards</v>
      </c>
      <c r="C868" s="361" t="str">
        <f t="shared" si="39"/>
        <v>Percentage Improvement in Eqpt Efficiency Standards above BAU</v>
      </c>
      <c r="D868" s="9" t="s">
        <v>3204</v>
      </c>
      <c r="E868" s="53" t="s">
        <v>2448</v>
      </c>
      <c r="F868" s="194" t="s">
        <v>3167</v>
      </c>
      <c r="G868" s="53" t="s">
        <v>2454</v>
      </c>
      <c r="H868" s="54">
        <v>1078</v>
      </c>
      <c r="I868" s="53" t="s">
        <v>44</v>
      </c>
      <c r="J868" s="359" t="str">
        <f>IF(ISBLANK(INDEX('Policy Characteristics'!D:D,MATCH($C868,'Policy Characteristics'!$C:$C,0))),"",INDEX('Policy Characteristics'!D:D,MATCH($C868,'Policy Characteristics'!$C:$C,0)))</f>
        <v>Industry Energy Efficiency Standards</v>
      </c>
      <c r="K868" s="357" t="str">
        <f>IF(ISBLANK(INDEX('Policy Characteristics'!E:E,MATCH($C868,'Policy Characteristics'!$C:$C,0))),"",INDEX('Policy Characteristics'!E:E,MATCH($C868,'Policy Characteristics'!$C:$C,0)))</f>
        <v>indst efficiency standards</v>
      </c>
      <c r="L868" s="379">
        <f>IF(ISBLANK(INDEX('Policy Characteristics'!F:F,MATCH($C868,'Policy Characteristics'!$C:$C,0))),"",INDEX('Policy Characteristics'!F:F,MATCH($C868,'Policy Characteristics'!$C:$C,0)))</f>
        <v>0</v>
      </c>
      <c r="M868" s="379">
        <f>IF(ISBLANK(INDEX('Policy Characteristics'!G:G,MATCH($C868,'Policy Characteristics'!$C:$C,0))),"",INDEX('Policy Characteristics'!G:G,MATCH($C868,'Policy Characteristics'!$C:$C,0)))</f>
        <v>0.25</v>
      </c>
      <c r="N868" s="379">
        <f>IF(ISBLANK(INDEX('Policy Characteristics'!H:H,MATCH($C868,'Policy Characteristics'!$C:$C,0))),"",INDEX('Policy Characteristics'!H:H,MATCH($C868,'Policy Characteristics'!$C:$C,0)))</f>
        <v>0.01</v>
      </c>
      <c r="O868" s="357" t="str">
        <f>IF(ISBLANK(INDEX('Policy Characteristics'!I:I,MATCH($C868,'Policy Characteristics'!$C:$C,0))),"",INDEX('Policy Characteristics'!I:I,MATCH($C868,'Policy Characteristics'!$C:$C,0)))</f>
        <v>% reduction in energy use</v>
      </c>
      <c r="P868" s="357" t="str">
        <f>IF(ISBLANK(INDEX('Policy Characteristics'!J:J,MATCH($C868,'Policy Characteristics'!$C:$C,0))),"",INDEX('Policy Characteristics'!J:J,MATCH($C868,'Policy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8" s="357" t="str">
        <f>IF(ISBLANK(INDEX('Policy Characteristics'!K:K,MATCH($C868,'Policy Characteristics'!$C:$C,0))),"",INDEX('Policy Characteristics'!K:K,MATCH($C868,'Policy Characteristics'!$C:$C,0)))</f>
        <v>industry-ag-main.html#eff-stds</v>
      </c>
      <c r="R868" s="357" t="str">
        <f>IF(ISBLANK(INDEX('Policy Characteristics'!L:L,MATCH($C868,'Policy Characteristics'!$C:$C,0))),"",INDEX('Policy Characteristics'!L:L,MATCH($C868,'Policy Characteristics'!$C:$C,0)))</f>
        <v>industry-energy-efficiency-standards.html</v>
      </c>
    </row>
    <row r="869" spans="1:18" s="5" customFormat="1" x14ac:dyDescent="0.35">
      <c r="A869" s="357" t="str">
        <f>IF(ISBLANK(INDEX('Policy Characteristics'!A:A,MATCH($C869,'Policy Characteristics'!$C:$C,0))),"",INDEX('Policy Characteristics'!A:A,MATCH($C869,'Policy Characteristics'!$C:$C,0)))</f>
        <v>Industry</v>
      </c>
      <c r="B869" s="357" t="str">
        <f>IF(ISBLANK(INDEX('Policy Characteristics'!B:B,MATCH($C869,'Policy Characteristics'!$C:$C,0))),"",INDEX('Policy Characteristics'!B:B,MATCH($C869,'Policy Characteristics'!$C:$C,0)))</f>
        <v>Industry Energy Efficiency Standards</v>
      </c>
      <c r="C869" s="361" t="str">
        <f t="shared" si="39"/>
        <v>Percentage Improvement in Eqpt Efficiency Standards above BAU</v>
      </c>
      <c r="D869" s="9" t="s">
        <v>3204</v>
      </c>
      <c r="E869" s="53" t="s">
        <v>2449</v>
      </c>
      <c r="F869" s="194" t="s">
        <v>3167</v>
      </c>
      <c r="G869" s="53" t="s">
        <v>2457</v>
      </c>
      <c r="H869" s="54">
        <v>1079</v>
      </c>
      <c r="I869" s="53" t="s">
        <v>44</v>
      </c>
      <c r="J869" s="359" t="str">
        <f>IF(ISBLANK(INDEX('Policy Characteristics'!D:D,MATCH($C869,'Policy Characteristics'!$C:$C,0))),"",INDEX('Policy Characteristics'!D:D,MATCH($C869,'Policy Characteristics'!$C:$C,0)))</f>
        <v>Industry Energy Efficiency Standards</v>
      </c>
      <c r="K869" s="357" t="str">
        <f>IF(ISBLANK(INDEX('Policy Characteristics'!E:E,MATCH($C869,'Policy Characteristics'!$C:$C,0))),"",INDEX('Policy Characteristics'!E:E,MATCH($C869,'Policy Characteristics'!$C:$C,0)))</f>
        <v>indst efficiency standards</v>
      </c>
      <c r="L869" s="379">
        <f>IF(ISBLANK(INDEX('Policy Characteristics'!F:F,MATCH($C869,'Policy Characteristics'!$C:$C,0))),"",INDEX('Policy Characteristics'!F:F,MATCH($C869,'Policy Characteristics'!$C:$C,0)))</f>
        <v>0</v>
      </c>
      <c r="M869" s="379">
        <f>IF(ISBLANK(INDEX('Policy Characteristics'!G:G,MATCH($C869,'Policy Characteristics'!$C:$C,0))),"",INDEX('Policy Characteristics'!G:G,MATCH($C869,'Policy Characteristics'!$C:$C,0)))</f>
        <v>0.25</v>
      </c>
      <c r="N869" s="379">
        <f>IF(ISBLANK(INDEX('Policy Characteristics'!H:H,MATCH($C869,'Policy Characteristics'!$C:$C,0))),"",INDEX('Policy Characteristics'!H:H,MATCH($C869,'Policy Characteristics'!$C:$C,0)))</f>
        <v>0.01</v>
      </c>
      <c r="O869" s="357" t="str">
        <f>IF(ISBLANK(INDEX('Policy Characteristics'!I:I,MATCH($C869,'Policy Characteristics'!$C:$C,0))),"",INDEX('Policy Characteristics'!I:I,MATCH($C869,'Policy Characteristics'!$C:$C,0)))</f>
        <v>% reduction in energy use</v>
      </c>
      <c r="P869" s="357" t="str">
        <f>IF(ISBLANK(INDEX('Policy Characteristics'!J:J,MATCH($C869,'Policy Characteristics'!$C:$C,0))),"",INDEX('Policy Characteristics'!J:J,MATCH($C869,'Policy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9" s="357" t="str">
        <f>IF(ISBLANK(INDEX('Policy Characteristics'!K:K,MATCH($C869,'Policy Characteristics'!$C:$C,0))),"",INDEX('Policy Characteristics'!K:K,MATCH($C869,'Policy Characteristics'!$C:$C,0)))</f>
        <v>industry-ag-main.html#eff-stds</v>
      </c>
      <c r="R869" s="357" t="str">
        <f>IF(ISBLANK(INDEX('Policy Characteristics'!L:L,MATCH($C869,'Policy Characteristics'!$C:$C,0))),"",INDEX('Policy Characteristics'!L:L,MATCH($C869,'Policy Characteristics'!$C:$C,0)))</f>
        <v>industry-energy-efficiency-standards.html</v>
      </c>
    </row>
    <row r="870" spans="1:18" s="5" customFormat="1" x14ac:dyDescent="0.35">
      <c r="A870" s="357" t="str">
        <f>IF(ISBLANK(INDEX('Policy Characteristics'!A:A,MATCH($C870,'Policy Characteristics'!$C:$C,0))),"",INDEX('Policy Characteristics'!A:A,MATCH($C870,'Policy Characteristics'!$C:$C,0)))</f>
        <v>Industry</v>
      </c>
      <c r="B870" s="357" t="str">
        <f>IF(ISBLANK(INDEX('Policy Characteristics'!B:B,MATCH($C870,'Policy Characteristics'!$C:$C,0))),"",INDEX('Policy Characteristics'!B:B,MATCH($C870,'Policy Characteristics'!$C:$C,0)))</f>
        <v>Industry Energy Efficiency Standards</v>
      </c>
      <c r="C870" s="361" t="str">
        <f t="shared" si="39"/>
        <v>Percentage Improvement in Eqpt Efficiency Standards above BAU</v>
      </c>
      <c r="D870" s="9" t="s">
        <v>3204</v>
      </c>
      <c r="E870" s="53" t="s">
        <v>2450</v>
      </c>
      <c r="F870" s="194" t="s">
        <v>3167</v>
      </c>
      <c r="G870" s="53" t="s">
        <v>2458</v>
      </c>
      <c r="H870" s="54">
        <v>1080</v>
      </c>
      <c r="I870" s="53" t="s">
        <v>44</v>
      </c>
      <c r="J870" s="359" t="str">
        <f>IF(ISBLANK(INDEX('Policy Characteristics'!D:D,MATCH($C870,'Policy Characteristics'!$C:$C,0))),"",INDEX('Policy Characteristics'!D:D,MATCH($C870,'Policy Characteristics'!$C:$C,0)))</f>
        <v>Industry Energy Efficiency Standards</v>
      </c>
      <c r="K870" s="357" t="str">
        <f>IF(ISBLANK(INDEX('Policy Characteristics'!E:E,MATCH($C870,'Policy Characteristics'!$C:$C,0))),"",INDEX('Policy Characteristics'!E:E,MATCH($C870,'Policy Characteristics'!$C:$C,0)))</f>
        <v>indst efficiency standards</v>
      </c>
      <c r="L870" s="379">
        <f>IF(ISBLANK(INDEX('Policy Characteristics'!F:F,MATCH($C870,'Policy Characteristics'!$C:$C,0))),"",INDEX('Policy Characteristics'!F:F,MATCH($C870,'Policy Characteristics'!$C:$C,0)))</f>
        <v>0</v>
      </c>
      <c r="M870" s="379">
        <f>IF(ISBLANK(INDEX('Policy Characteristics'!G:G,MATCH($C870,'Policy Characteristics'!$C:$C,0))),"",INDEX('Policy Characteristics'!G:G,MATCH($C870,'Policy Characteristics'!$C:$C,0)))</f>
        <v>0.25</v>
      </c>
      <c r="N870" s="379">
        <f>IF(ISBLANK(INDEX('Policy Characteristics'!H:H,MATCH($C870,'Policy Characteristics'!$C:$C,0))),"",INDEX('Policy Characteristics'!H:H,MATCH($C870,'Policy Characteristics'!$C:$C,0)))</f>
        <v>0.01</v>
      </c>
      <c r="O870" s="357" t="str">
        <f>IF(ISBLANK(INDEX('Policy Characteristics'!I:I,MATCH($C870,'Policy Characteristics'!$C:$C,0))),"",INDEX('Policy Characteristics'!I:I,MATCH($C870,'Policy Characteristics'!$C:$C,0)))</f>
        <v>% reduction in energy use</v>
      </c>
      <c r="P870" s="357" t="str">
        <f>IF(ISBLANK(INDEX('Policy Characteristics'!J:J,MATCH($C870,'Policy Characteristics'!$C:$C,0))),"",INDEX('Policy Characteristics'!J:J,MATCH($C870,'Policy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0" s="357" t="str">
        <f>IF(ISBLANK(INDEX('Policy Characteristics'!K:K,MATCH($C870,'Policy Characteristics'!$C:$C,0))),"",INDEX('Policy Characteristics'!K:K,MATCH($C870,'Policy Characteristics'!$C:$C,0)))</f>
        <v>industry-ag-main.html#eff-stds</v>
      </c>
      <c r="R870" s="357" t="str">
        <f>IF(ISBLANK(INDEX('Policy Characteristics'!L:L,MATCH($C870,'Policy Characteristics'!$C:$C,0))),"",INDEX('Policy Characteristics'!L:L,MATCH($C870,'Policy Characteristics'!$C:$C,0)))</f>
        <v>industry-energy-efficiency-standards.html</v>
      </c>
    </row>
    <row r="871" spans="1:18" s="5" customFormat="1" x14ac:dyDescent="0.35">
      <c r="A871" s="357" t="str">
        <f>IF(ISBLANK(INDEX('Policy Characteristics'!A:A,MATCH($C871,'Policy Characteristics'!$C:$C,0))),"",INDEX('Policy Characteristics'!A:A,MATCH($C871,'Policy Characteristics'!$C:$C,0)))</f>
        <v>Industry</v>
      </c>
      <c r="B871" s="357" t="str">
        <f>IF(ISBLANK(INDEX('Policy Characteristics'!B:B,MATCH($C871,'Policy Characteristics'!$C:$C,0))),"",INDEX('Policy Characteristics'!B:B,MATCH($C871,'Policy Characteristics'!$C:$C,0)))</f>
        <v>Industry Energy Efficiency Standards</v>
      </c>
      <c r="C871" s="361" t="str">
        <f t="shared" si="39"/>
        <v>Percentage Improvement in Eqpt Efficiency Standards above BAU</v>
      </c>
      <c r="D871" s="9" t="s">
        <v>3204</v>
      </c>
      <c r="E871" s="53" t="s">
        <v>2451</v>
      </c>
      <c r="F871" s="194" t="s">
        <v>3167</v>
      </c>
      <c r="G871" s="53" t="s">
        <v>2455</v>
      </c>
      <c r="H871" s="54">
        <v>1081</v>
      </c>
      <c r="I871" s="53" t="s">
        <v>45</v>
      </c>
      <c r="J871" s="359" t="str">
        <f>IF(ISBLANK(INDEX('Policy Characteristics'!D:D,MATCH($C871,'Policy Characteristics'!$C:$C,0))),"",INDEX('Policy Characteristics'!D:D,MATCH($C871,'Policy Characteristics'!$C:$C,0)))</f>
        <v>Industry Energy Efficiency Standards</v>
      </c>
      <c r="K871" s="357" t="str">
        <f>IF(ISBLANK(INDEX('Policy Characteristics'!E:E,MATCH($C871,'Policy Characteristics'!$C:$C,0))),"",INDEX('Policy Characteristics'!E:E,MATCH($C871,'Policy Characteristics'!$C:$C,0)))</f>
        <v>indst efficiency standards</v>
      </c>
      <c r="L871" s="379">
        <f>IF(ISBLANK(INDEX('Policy Characteristics'!F:F,MATCH($C871,'Policy Characteristics'!$C:$C,0))),"",INDEX('Policy Characteristics'!F:F,MATCH($C871,'Policy Characteristics'!$C:$C,0)))</f>
        <v>0</v>
      </c>
      <c r="M871" s="379">
        <f>IF(ISBLANK(INDEX('Policy Characteristics'!G:G,MATCH($C871,'Policy Characteristics'!$C:$C,0))),"",INDEX('Policy Characteristics'!G:G,MATCH($C871,'Policy Characteristics'!$C:$C,0)))</f>
        <v>0.25</v>
      </c>
      <c r="N871" s="379">
        <f>IF(ISBLANK(INDEX('Policy Characteristics'!H:H,MATCH($C871,'Policy Characteristics'!$C:$C,0))),"",INDEX('Policy Characteristics'!H:H,MATCH($C871,'Policy Characteristics'!$C:$C,0)))</f>
        <v>0.01</v>
      </c>
      <c r="O871" s="357" t="str">
        <f>IF(ISBLANK(INDEX('Policy Characteristics'!I:I,MATCH($C871,'Policy Characteristics'!$C:$C,0))),"",INDEX('Policy Characteristics'!I:I,MATCH($C871,'Policy Characteristics'!$C:$C,0)))</f>
        <v>% reduction in energy use</v>
      </c>
      <c r="P871" s="357" t="str">
        <f>IF(ISBLANK(INDEX('Policy Characteristics'!J:J,MATCH($C871,'Policy Characteristics'!$C:$C,0))),"",INDEX('Policy Characteristics'!J:J,MATCH($C871,'Policy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1" s="357" t="str">
        <f>IF(ISBLANK(INDEX('Policy Characteristics'!K:K,MATCH($C871,'Policy Characteristics'!$C:$C,0))),"",INDEX('Policy Characteristics'!K:K,MATCH($C871,'Policy Characteristics'!$C:$C,0)))</f>
        <v>industry-ag-main.html#eff-stds</v>
      </c>
      <c r="R871" s="357" t="str">
        <f>IF(ISBLANK(INDEX('Policy Characteristics'!L:L,MATCH($C871,'Policy Characteristics'!$C:$C,0))),"",INDEX('Policy Characteristics'!L:L,MATCH($C871,'Policy Characteristics'!$C:$C,0)))</f>
        <v>industry-energy-efficiency-standards.html</v>
      </c>
    </row>
    <row r="872" spans="1:18" s="5" customFormat="1" x14ac:dyDescent="0.35">
      <c r="A872" s="357" t="str">
        <f>IF(ISBLANK(INDEX('Policy Characteristics'!A:A,MATCH($C872,'Policy Characteristics'!$C:$C,0))),"",INDEX('Policy Characteristics'!A:A,MATCH($C872,'Policy Characteristics'!$C:$C,0)))</f>
        <v>Industry</v>
      </c>
      <c r="B872" s="357" t="str">
        <f>IF(ISBLANK(INDEX('Policy Characteristics'!B:B,MATCH($C872,'Policy Characteristics'!$C:$C,0))),"",INDEX('Policy Characteristics'!B:B,MATCH($C872,'Policy Characteristics'!$C:$C,0)))</f>
        <v>Industry Energy Efficiency Standards</v>
      </c>
      <c r="C872" s="361" t="str">
        <f t="shared" si="39"/>
        <v>Percentage Improvement in Eqpt Efficiency Standards above BAU</v>
      </c>
      <c r="D872" s="9" t="s">
        <v>3204</v>
      </c>
      <c r="E872" s="53" t="s">
        <v>2452</v>
      </c>
      <c r="F872" s="194" t="s">
        <v>3167</v>
      </c>
      <c r="G872" s="53" t="s">
        <v>2456</v>
      </c>
      <c r="H872" s="54">
        <v>1082</v>
      </c>
      <c r="I872" s="53" t="s">
        <v>44</v>
      </c>
      <c r="J872" s="359" t="str">
        <f>IF(ISBLANK(INDEX('Policy Characteristics'!D:D,MATCH($C872,'Policy Characteristics'!$C:$C,0))),"",INDEX('Policy Characteristics'!D:D,MATCH($C872,'Policy Characteristics'!$C:$C,0)))</f>
        <v>Industry Energy Efficiency Standards</v>
      </c>
      <c r="K872" s="357" t="str">
        <f>IF(ISBLANK(INDEX('Policy Characteristics'!E:E,MATCH($C872,'Policy Characteristics'!$C:$C,0))),"",INDEX('Policy Characteristics'!E:E,MATCH($C872,'Policy Characteristics'!$C:$C,0)))</f>
        <v>indst efficiency standards</v>
      </c>
      <c r="L872" s="379">
        <f>IF(ISBLANK(INDEX('Policy Characteristics'!F:F,MATCH($C872,'Policy Characteristics'!$C:$C,0))),"",INDEX('Policy Characteristics'!F:F,MATCH($C872,'Policy Characteristics'!$C:$C,0)))</f>
        <v>0</v>
      </c>
      <c r="M872" s="379">
        <f>IF(ISBLANK(INDEX('Policy Characteristics'!G:G,MATCH($C872,'Policy Characteristics'!$C:$C,0))),"",INDEX('Policy Characteristics'!G:G,MATCH($C872,'Policy Characteristics'!$C:$C,0)))</f>
        <v>0.25</v>
      </c>
      <c r="N872" s="379">
        <f>IF(ISBLANK(INDEX('Policy Characteristics'!H:H,MATCH($C872,'Policy Characteristics'!$C:$C,0))),"",INDEX('Policy Characteristics'!H:H,MATCH($C872,'Policy Characteristics'!$C:$C,0)))</f>
        <v>0.01</v>
      </c>
      <c r="O872" s="357" t="str">
        <f>IF(ISBLANK(INDEX('Policy Characteristics'!I:I,MATCH($C872,'Policy Characteristics'!$C:$C,0))),"",INDEX('Policy Characteristics'!I:I,MATCH($C872,'Policy Characteristics'!$C:$C,0)))</f>
        <v>% reduction in energy use</v>
      </c>
      <c r="P872" s="357" t="str">
        <f>IF(ISBLANK(INDEX('Policy Characteristics'!J:J,MATCH($C872,'Policy Characteristics'!$C:$C,0))),"",INDEX('Policy Characteristics'!J:J,MATCH($C872,'Policy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2" s="357" t="str">
        <f>IF(ISBLANK(INDEX('Policy Characteristics'!K:K,MATCH($C872,'Policy Characteristics'!$C:$C,0))),"",INDEX('Policy Characteristics'!K:K,MATCH($C872,'Policy Characteristics'!$C:$C,0)))</f>
        <v>industry-ag-main.html#eff-stds</v>
      </c>
      <c r="R872" s="357" t="str">
        <f>IF(ISBLANK(INDEX('Policy Characteristics'!L:L,MATCH($C872,'Policy Characteristics'!$C:$C,0))),"",INDEX('Policy Characteristics'!L:L,MATCH($C872,'Policy Characteristics'!$C:$C,0)))</f>
        <v>industry-energy-efficiency-standards.html</v>
      </c>
    </row>
    <row r="873" spans="1:18" s="5" customFormat="1" x14ac:dyDescent="0.35">
      <c r="A873" s="357" t="str">
        <f>IF(ISBLANK(INDEX('Policy Characteristics'!A:A,MATCH($C873,'Policy Characteristics'!$C:$C,0))),"",INDEX('Policy Characteristics'!A:A,MATCH($C873,'Policy Characteristics'!$C:$C,0)))</f>
        <v>Industry</v>
      </c>
      <c r="B873" s="357" t="str">
        <f>IF(ISBLANK(INDEX('Policy Characteristics'!B:B,MATCH($C873,'Policy Characteristics'!$C:$C,0))),"",INDEX('Policy Characteristics'!B:B,MATCH($C873,'Policy Characteristics'!$C:$C,0)))</f>
        <v>Industry Energy Efficiency Standards</v>
      </c>
      <c r="C873" s="361" t="str">
        <f t="shared" si="39"/>
        <v>Percentage Improvement in Eqpt Efficiency Standards above BAU</v>
      </c>
      <c r="D873" s="9" t="s">
        <v>3204</v>
      </c>
      <c r="E873" s="53" t="s">
        <v>2453</v>
      </c>
      <c r="F873" s="194" t="s">
        <v>3167</v>
      </c>
      <c r="G873" s="53" t="s">
        <v>2459</v>
      </c>
      <c r="H873" s="54">
        <v>1083</v>
      </c>
      <c r="I873" s="53" t="s">
        <v>45</v>
      </c>
      <c r="J873" s="359" t="str">
        <f>IF(ISBLANK(INDEX('Policy Characteristics'!D:D,MATCH($C873,'Policy Characteristics'!$C:$C,0))),"",INDEX('Policy Characteristics'!D:D,MATCH($C873,'Policy Characteristics'!$C:$C,0)))</f>
        <v>Industry Energy Efficiency Standards</v>
      </c>
      <c r="K873" s="357" t="str">
        <f>IF(ISBLANK(INDEX('Policy Characteristics'!E:E,MATCH($C873,'Policy Characteristics'!$C:$C,0))),"",INDEX('Policy Characteristics'!E:E,MATCH($C873,'Policy Characteristics'!$C:$C,0)))</f>
        <v>indst efficiency standards</v>
      </c>
      <c r="L873" s="379">
        <f>IF(ISBLANK(INDEX('Policy Characteristics'!F:F,MATCH($C873,'Policy Characteristics'!$C:$C,0))),"",INDEX('Policy Characteristics'!F:F,MATCH($C873,'Policy Characteristics'!$C:$C,0)))</f>
        <v>0</v>
      </c>
      <c r="M873" s="379">
        <f>IF(ISBLANK(INDEX('Policy Characteristics'!G:G,MATCH($C873,'Policy Characteristics'!$C:$C,0))),"",INDEX('Policy Characteristics'!G:G,MATCH($C873,'Policy Characteristics'!$C:$C,0)))</f>
        <v>0.25</v>
      </c>
      <c r="N873" s="379">
        <f>IF(ISBLANK(INDEX('Policy Characteristics'!H:H,MATCH($C873,'Policy Characteristics'!$C:$C,0))),"",INDEX('Policy Characteristics'!H:H,MATCH($C873,'Policy Characteristics'!$C:$C,0)))</f>
        <v>0.01</v>
      </c>
      <c r="O873" s="357" t="str">
        <f>IF(ISBLANK(INDEX('Policy Characteristics'!I:I,MATCH($C873,'Policy Characteristics'!$C:$C,0))),"",INDEX('Policy Characteristics'!I:I,MATCH($C873,'Policy Characteristics'!$C:$C,0)))</f>
        <v>% reduction in energy use</v>
      </c>
      <c r="P873" s="357" t="str">
        <f>IF(ISBLANK(INDEX('Policy Characteristics'!J:J,MATCH($C873,'Policy Characteristics'!$C:$C,0))),"",INDEX('Policy Characteristics'!J:J,MATCH($C873,'Policy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3" s="357" t="str">
        <f>IF(ISBLANK(INDEX('Policy Characteristics'!K:K,MATCH($C873,'Policy Characteristics'!$C:$C,0))),"",INDEX('Policy Characteristics'!K:K,MATCH($C873,'Policy Characteristics'!$C:$C,0)))</f>
        <v>industry-ag-main.html#eff-stds</v>
      </c>
      <c r="R873" s="357" t="str">
        <f>IF(ISBLANK(INDEX('Policy Characteristics'!L:L,MATCH($C873,'Policy Characteristics'!$C:$C,0))),"",INDEX('Policy Characteristics'!L:L,MATCH($C873,'Policy Characteristics'!$C:$C,0)))</f>
        <v>industry-energy-efficiency-standards.html</v>
      </c>
    </row>
    <row r="874" spans="1:18" s="5" customFormat="1" x14ac:dyDescent="0.35">
      <c r="A874" s="357" t="str">
        <f>IF(ISBLANK(INDEX('Policy Characteristics'!A:A,MATCH($C874,'Policy Characteristics'!$C:$C,0))),"",INDEX('Policy Characteristics'!A:A,MATCH($C874,'Policy Characteristics'!$C:$C,0)))</f>
        <v>Industry</v>
      </c>
      <c r="B874" s="357" t="str">
        <f>IF(ISBLANK(INDEX('Policy Characteristics'!B:B,MATCH($C874,'Policy Characteristics'!$C:$C,0))),"",INDEX('Policy Characteristics'!B:B,MATCH($C874,'Policy Characteristics'!$C:$C,0)))</f>
        <v>Industry Energy Efficiency Standards</v>
      </c>
      <c r="C874" s="361" t="str">
        <f t="shared" si="39"/>
        <v>Percentage Improvement in Eqpt Efficiency Standards above BAU</v>
      </c>
      <c r="D874" s="9" t="s">
        <v>3204</v>
      </c>
      <c r="E874" s="53" t="s">
        <v>2799</v>
      </c>
      <c r="F874" s="194" t="s">
        <v>3167</v>
      </c>
      <c r="G874" s="53" t="s">
        <v>2802</v>
      </c>
      <c r="H874" s="54">
        <v>1084</v>
      </c>
      <c r="I874" s="53" t="s">
        <v>45</v>
      </c>
      <c r="J874" s="359" t="str">
        <f>IF(ISBLANK(INDEX('Policy Characteristics'!D:D,MATCH($C874,'Policy Characteristics'!$C:$C,0))),"",INDEX('Policy Characteristics'!D:D,MATCH($C874,'Policy Characteristics'!$C:$C,0)))</f>
        <v>Industry Energy Efficiency Standards</v>
      </c>
      <c r="K874" s="357" t="str">
        <f>IF(ISBLANK(INDEX('Policy Characteristics'!E:E,MATCH($C874,'Policy Characteristics'!$C:$C,0))),"",INDEX('Policy Characteristics'!E:E,MATCH($C874,'Policy Characteristics'!$C:$C,0)))</f>
        <v>indst efficiency standards</v>
      </c>
      <c r="L874" s="379">
        <f>IF(ISBLANK(INDEX('Policy Characteristics'!F:F,MATCH($C874,'Policy Characteristics'!$C:$C,0))),"",INDEX('Policy Characteristics'!F:F,MATCH($C874,'Policy Characteristics'!$C:$C,0)))</f>
        <v>0</v>
      </c>
      <c r="M874" s="379">
        <f>IF(ISBLANK(INDEX('Policy Characteristics'!G:G,MATCH($C874,'Policy Characteristics'!$C:$C,0))),"",INDEX('Policy Characteristics'!G:G,MATCH($C874,'Policy Characteristics'!$C:$C,0)))</f>
        <v>0.25</v>
      </c>
      <c r="N874" s="379">
        <f>IF(ISBLANK(INDEX('Policy Characteristics'!H:H,MATCH($C874,'Policy Characteristics'!$C:$C,0))),"",INDEX('Policy Characteristics'!H:H,MATCH($C874,'Policy Characteristics'!$C:$C,0)))</f>
        <v>0.01</v>
      </c>
      <c r="O874" s="357" t="str">
        <f>IF(ISBLANK(INDEX('Policy Characteristics'!I:I,MATCH($C874,'Policy Characteristics'!$C:$C,0))),"",INDEX('Policy Characteristics'!I:I,MATCH($C874,'Policy Characteristics'!$C:$C,0)))</f>
        <v>% reduction in energy use</v>
      </c>
      <c r="P874" s="357" t="str">
        <f>IF(ISBLANK(INDEX('Policy Characteristics'!J:J,MATCH($C874,'Policy Characteristics'!$C:$C,0))),"",INDEX('Policy Characteristics'!J:J,MATCH($C874,'Policy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4" s="357" t="str">
        <f>IF(ISBLANK(INDEX('Policy Characteristics'!K:K,MATCH($C874,'Policy Characteristics'!$C:$C,0))),"",INDEX('Policy Characteristics'!K:K,MATCH($C874,'Policy Characteristics'!$C:$C,0)))</f>
        <v>industry-ag-main.html#eff-stds</v>
      </c>
      <c r="R874" s="357" t="str">
        <f>IF(ISBLANK(INDEX('Policy Characteristics'!L:L,MATCH($C874,'Policy Characteristics'!$C:$C,0))),"",INDEX('Policy Characteristics'!L:L,MATCH($C874,'Policy Characteristics'!$C:$C,0)))</f>
        <v>industry-energy-efficiency-standards.html</v>
      </c>
    </row>
    <row r="875" spans="1:18" s="5" customFormat="1" x14ac:dyDescent="0.35">
      <c r="A875" s="357" t="str">
        <f>IF(ISBLANK(INDEX('Policy Characteristics'!A:A,MATCH($C875,'Policy Characteristics'!$C:$C,0))),"",INDEX('Policy Characteristics'!A:A,MATCH($C875,'Policy Characteristics'!$C:$C,0)))</f>
        <v>Industry</v>
      </c>
      <c r="B875" s="357" t="str">
        <f>IF(ISBLANK(INDEX('Policy Characteristics'!B:B,MATCH($C875,'Policy Characteristics'!$C:$C,0))),"",INDEX('Policy Characteristics'!B:B,MATCH($C875,'Policy Characteristics'!$C:$C,0)))</f>
        <v>Industry Energy Efficiency Standards</v>
      </c>
      <c r="C875" s="361" t="str">
        <f t="shared" si="39"/>
        <v>Percentage Improvement in Eqpt Efficiency Standards above BAU</v>
      </c>
      <c r="D875" s="9" t="s">
        <v>3204</v>
      </c>
      <c r="E875" s="53" t="s">
        <v>2800</v>
      </c>
      <c r="F875" s="194" t="s">
        <v>3167</v>
      </c>
      <c r="G875" s="53" t="s">
        <v>2804</v>
      </c>
      <c r="H875" s="54">
        <v>1085</v>
      </c>
      <c r="I875" s="53" t="s">
        <v>44</v>
      </c>
      <c r="J875" s="359" t="str">
        <f>IF(ISBLANK(INDEX('Policy Characteristics'!D:D,MATCH($C875,'Policy Characteristics'!$C:$C,0))),"",INDEX('Policy Characteristics'!D:D,MATCH($C875,'Policy Characteristics'!$C:$C,0)))</f>
        <v>Industry Energy Efficiency Standards</v>
      </c>
      <c r="K875" s="357" t="str">
        <f>IF(ISBLANK(INDEX('Policy Characteristics'!E:E,MATCH($C875,'Policy Characteristics'!$C:$C,0))),"",INDEX('Policy Characteristics'!E:E,MATCH($C875,'Policy Characteristics'!$C:$C,0)))</f>
        <v>indst efficiency standards</v>
      </c>
      <c r="L875" s="379">
        <f>IF(ISBLANK(INDEX('Policy Characteristics'!F:F,MATCH($C875,'Policy Characteristics'!$C:$C,0))),"",INDEX('Policy Characteristics'!F:F,MATCH($C875,'Policy Characteristics'!$C:$C,0)))</f>
        <v>0</v>
      </c>
      <c r="M875" s="379">
        <f>IF(ISBLANK(INDEX('Policy Characteristics'!G:G,MATCH($C875,'Policy Characteristics'!$C:$C,0))),"",INDEX('Policy Characteristics'!G:G,MATCH($C875,'Policy Characteristics'!$C:$C,0)))</f>
        <v>0.25</v>
      </c>
      <c r="N875" s="379">
        <f>IF(ISBLANK(INDEX('Policy Characteristics'!H:H,MATCH($C875,'Policy Characteristics'!$C:$C,0))),"",INDEX('Policy Characteristics'!H:H,MATCH($C875,'Policy Characteristics'!$C:$C,0)))</f>
        <v>0.01</v>
      </c>
      <c r="O875" s="357" t="str">
        <f>IF(ISBLANK(INDEX('Policy Characteristics'!I:I,MATCH($C875,'Policy Characteristics'!$C:$C,0))),"",INDEX('Policy Characteristics'!I:I,MATCH($C875,'Policy Characteristics'!$C:$C,0)))</f>
        <v>% reduction in energy use</v>
      </c>
      <c r="P875" s="357" t="str">
        <f>IF(ISBLANK(INDEX('Policy Characteristics'!J:J,MATCH($C875,'Policy Characteristics'!$C:$C,0))),"",INDEX('Policy Characteristics'!J:J,MATCH($C875,'Policy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5" s="357" t="str">
        <f>IF(ISBLANK(INDEX('Policy Characteristics'!K:K,MATCH($C875,'Policy Characteristics'!$C:$C,0))),"",INDEX('Policy Characteristics'!K:K,MATCH($C875,'Policy Characteristics'!$C:$C,0)))</f>
        <v>industry-ag-main.html#eff-stds</v>
      </c>
      <c r="R875" s="357" t="str">
        <f>IF(ISBLANK(INDEX('Policy Characteristics'!L:L,MATCH($C875,'Policy Characteristics'!$C:$C,0))),"",INDEX('Policy Characteristics'!L:L,MATCH($C875,'Policy Characteristics'!$C:$C,0)))</f>
        <v>industry-energy-efficiency-standards.html</v>
      </c>
    </row>
    <row r="876" spans="1:18" s="5" customFormat="1" x14ac:dyDescent="0.35">
      <c r="A876" s="357" t="str">
        <f>IF(ISBLANK(INDEX('Policy Characteristics'!A:A,MATCH($C876,'Policy Characteristics'!$C:$C,0))),"",INDEX('Policy Characteristics'!A:A,MATCH($C876,'Policy Characteristics'!$C:$C,0)))</f>
        <v>Industry</v>
      </c>
      <c r="B876" s="357" t="str">
        <f>IF(ISBLANK(INDEX('Policy Characteristics'!B:B,MATCH($C876,'Policy Characteristics'!$C:$C,0))),"",INDEX('Policy Characteristics'!B:B,MATCH($C876,'Policy Characteristics'!$C:$C,0)))</f>
        <v>Industry Energy Efficiency Standards</v>
      </c>
      <c r="C876" s="361" t="str">
        <f t="shared" si="39"/>
        <v>Percentage Improvement in Eqpt Efficiency Standards above BAU</v>
      </c>
      <c r="D876" s="9" t="s">
        <v>3204</v>
      </c>
      <c r="E876" s="53" t="s">
        <v>2801</v>
      </c>
      <c r="F876" s="194" t="s">
        <v>3167</v>
      </c>
      <c r="G876" s="53" t="s">
        <v>2805</v>
      </c>
      <c r="H876" s="54">
        <v>1086</v>
      </c>
      <c r="I876" s="53" t="s">
        <v>44</v>
      </c>
      <c r="J876" s="359" t="str">
        <f>IF(ISBLANK(INDEX('Policy Characteristics'!D:D,MATCH($C876,'Policy Characteristics'!$C:$C,0))),"",INDEX('Policy Characteristics'!D:D,MATCH($C876,'Policy Characteristics'!$C:$C,0)))</f>
        <v>Industry Energy Efficiency Standards</v>
      </c>
      <c r="K876" s="357" t="str">
        <f>IF(ISBLANK(INDEX('Policy Characteristics'!E:E,MATCH($C876,'Policy Characteristics'!$C:$C,0))),"",INDEX('Policy Characteristics'!E:E,MATCH($C876,'Policy Characteristics'!$C:$C,0)))</f>
        <v>indst efficiency standards</v>
      </c>
      <c r="L876" s="379">
        <f>IF(ISBLANK(INDEX('Policy Characteristics'!F:F,MATCH($C876,'Policy Characteristics'!$C:$C,0))),"",INDEX('Policy Characteristics'!F:F,MATCH($C876,'Policy Characteristics'!$C:$C,0)))</f>
        <v>0</v>
      </c>
      <c r="M876" s="379">
        <f>IF(ISBLANK(INDEX('Policy Characteristics'!G:G,MATCH($C876,'Policy Characteristics'!$C:$C,0))),"",INDEX('Policy Characteristics'!G:G,MATCH($C876,'Policy Characteristics'!$C:$C,0)))</f>
        <v>0.25</v>
      </c>
      <c r="N876" s="379">
        <f>IF(ISBLANK(INDEX('Policy Characteristics'!H:H,MATCH($C876,'Policy Characteristics'!$C:$C,0))),"",INDEX('Policy Characteristics'!H:H,MATCH($C876,'Policy Characteristics'!$C:$C,0)))</f>
        <v>0.01</v>
      </c>
      <c r="O876" s="357" t="str">
        <f>IF(ISBLANK(INDEX('Policy Characteristics'!I:I,MATCH($C876,'Policy Characteristics'!$C:$C,0))),"",INDEX('Policy Characteristics'!I:I,MATCH($C876,'Policy Characteristics'!$C:$C,0)))</f>
        <v>% reduction in energy use</v>
      </c>
      <c r="P876" s="357" t="str">
        <f>IF(ISBLANK(INDEX('Policy Characteristics'!J:J,MATCH($C876,'Policy Characteristics'!$C:$C,0))),"",INDEX('Policy Characteristics'!J:J,MATCH($C876,'Policy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6" s="357" t="str">
        <f>IF(ISBLANK(INDEX('Policy Characteristics'!K:K,MATCH($C876,'Policy Characteristics'!$C:$C,0))),"",INDEX('Policy Characteristics'!K:K,MATCH($C876,'Policy Characteristics'!$C:$C,0)))</f>
        <v>industry-ag-main.html#eff-stds</v>
      </c>
      <c r="R876" s="357" t="str">
        <f>IF(ISBLANK(INDEX('Policy Characteristics'!L:L,MATCH($C876,'Policy Characteristics'!$C:$C,0))),"",INDEX('Policy Characteristics'!L:L,MATCH($C876,'Policy Characteristics'!$C:$C,0)))</f>
        <v>industry-energy-efficiency-standards.html</v>
      </c>
    </row>
    <row r="877" spans="1:18" s="5" customFormat="1" x14ac:dyDescent="0.35">
      <c r="A877" s="357" t="str">
        <f>IF(ISBLANK(INDEX('Policy Characteristics'!A:A,MATCH($C877,'Policy Characteristics'!$C:$C,0))),"",INDEX('Policy Characteristics'!A:A,MATCH($C877,'Policy Characteristics'!$C:$C,0)))</f>
        <v>Industry</v>
      </c>
      <c r="B877" s="357" t="str">
        <f>IF(ISBLANK(INDEX('Policy Characteristics'!B:B,MATCH($C877,'Policy Characteristics'!$C:$C,0))),"",INDEX('Policy Characteristics'!B:B,MATCH($C877,'Policy Characteristics'!$C:$C,0)))</f>
        <v>Industry Energy Efficiency Standards</v>
      </c>
      <c r="C877" s="361" t="str">
        <f t="shared" ref="C877:C940" si="40">C$748</f>
        <v>Percentage Improvement in Eqpt Efficiency Standards above BAU</v>
      </c>
      <c r="D877" s="9" t="s">
        <v>3204</v>
      </c>
      <c r="E877" s="53" t="s">
        <v>2798</v>
      </c>
      <c r="F877" s="194" t="s">
        <v>3167</v>
      </c>
      <c r="G877" s="53" t="s">
        <v>2803</v>
      </c>
      <c r="H877" s="54">
        <v>1087</v>
      </c>
      <c r="I877" s="53" t="s">
        <v>45</v>
      </c>
      <c r="J877" s="359" t="str">
        <f>IF(ISBLANK(INDEX('Policy Characteristics'!D:D,MATCH($C877,'Policy Characteristics'!$C:$C,0))),"",INDEX('Policy Characteristics'!D:D,MATCH($C877,'Policy Characteristics'!$C:$C,0)))</f>
        <v>Industry Energy Efficiency Standards</v>
      </c>
      <c r="K877" s="357" t="str">
        <f>IF(ISBLANK(INDEX('Policy Characteristics'!E:E,MATCH($C877,'Policy Characteristics'!$C:$C,0))),"",INDEX('Policy Characteristics'!E:E,MATCH($C877,'Policy Characteristics'!$C:$C,0)))</f>
        <v>indst efficiency standards</v>
      </c>
      <c r="L877" s="379">
        <f>IF(ISBLANK(INDEX('Policy Characteristics'!F:F,MATCH($C877,'Policy Characteristics'!$C:$C,0))),"",INDEX('Policy Characteristics'!F:F,MATCH($C877,'Policy Characteristics'!$C:$C,0)))</f>
        <v>0</v>
      </c>
      <c r="M877" s="379">
        <f>IF(ISBLANK(INDEX('Policy Characteristics'!G:G,MATCH($C877,'Policy Characteristics'!$C:$C,0))),"",INDEX('Policy Characteristics'!G:G,MATCH($C877,'Policy Characteristics'!$C:$C,0)))</f>
        <v>0.25</v>
      </c>
      <c r="N877" s="379">
        <f>IF(ISBLANK(INDEX('Policy Characteristics'!H:H,MATCH($C877,'Policy Characteristics'!$C:$C,0))),"",INDEX('Policy Characteristics'!H:H,MATCH($C877,'Policy Characteristics'!$C:$C,0)))</f>
        <v>0.01</v>
      </c>
      <c r="O877" s="357" t="str">
        <f>IF(ISBLANK(INDEX('Policy Characteristics'!I:I,MATCH($C877,'Policy Characteristics'!$C:$C,0))),"",INDEX('Policy Characteristics'!I:I,MATCH($C877,'Policy Characteristics'!$C:$C,0)))</f>
        <v>% reduction in energy use</v>
      </c>
      <c r="P877" s="357" t="str">
        <f>IF(ISBLANK(INDEX('Policy Characteristics'!J:J,MATCH($C877,'Policy Characteristics'!$C:$C,0))),"",INDEX('Policy Characteristics'!J:J,MATCH($C877,'Policy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7" s="357" t="str">
        <f>IF(ISBLANK(INDEX('Policy Characteristics'!K:K,MATCH($C877,'Policy Characteristics'!$C:$C,0))),"",INDEX('Policy Characteristics'!K:K,MATCH($C877,'Policy Characteristics'!$C:$C,0)))</f>
        <v>industry-ag-main.html#eff-stds</v>
      </c>
      <c r="R877" s="357" t="str">
        <f>IF(ISBLANK(INDEX('Policy Characteristics'!L:L,MATCH($C877,'Policy Characteristics'!$C:$C,0))),"",INDEX('Policy Characteristics'!L:L,MATCH($C877,'Policy Characteristics'!$C:$C,0)))</f>
        <v>industry-energy-efficiency-standards.html</v>
      </c>
    </row>
    <row r="878" spans="1:18" s="5" customFormat="1" x14ac:dyDescent="0.35">
      <c r="A878" s="357" t="str">
        <f>IF(ISBLANK(INDEX('Policy Characteristics'!A:A,MATCH($C878,'Policy Characteristics'!$C:$C,0))),"",INDEX('Policy Characteristics'!A:A,MATCH($C878,'Policy Characteristics'!$C:$C,0)))</f>
        <v>Industry</v>
      </c>
      <c r="B878" s="357" t="str">
        <f>IF(ISBLANK(INDEX('Policy Characteristics'!B:B,MATCH($C878,'Policy Characteristics'!$C:$C,0))),"",INDEX('Policy Characteristics'!B:B,MATCH($C878,'Policy Characteristics'!$C:$C,0)))</f>
        <v>Industry Energy Efficiency Standards</v>
      </c>
      <c r="C878" s="361" t="str">
        <f t="shared" si="40"/>
        <v>Percentage Improvement in Eqpt Efficiency Standards above BAU</v>
      </c>
      <c r="D878" s="9" t="s">
        <v>3205</v>
      </c>
      <c r="E878" s="53" t="s">
        <v>2448</v>
      </c>
      <c r="F878" s="194" t="s">
        <v>2661</v>
      </c>
      <c r="G878" s="53" t="s">
        <v>2454</v>
      </c>
      <c r="H878" s="54">
        <v>1088</v>
      </c>
      <c r="I878" s="53" t="s">
        <v>44</v>
      </c>
      <c r="J878" s="359" t="str">
        <f>IF(ISBLANK(INDEX('Policy Characteristics'!D:D,MATCH($C878,'Policy Characteristics'!$C:$C,0))),"",INDEX('Policy Characteristics'!D:D,MATCH($C878,'Policy Characteristics'!$C:$C,0)))</f>
        <v>Industry Energy Efficiency Standards</v>
      </c>
      <c r="K878" s="357" t="str">
        <f>IF(ISBLANK(INDEX('Policy Characteristics'!E:E,MATCH($C878,'Policy Characteristics'!$C:$C,0))),"",INDEX('Policy Characteristics'!E:E,MATCH($C878,'Policy Characteristics'!$C:$C,0)))</f>
        <v>indst efficiency standards</v>
      </c>
      <c r="L878" s="379">
        <f>IF(ISBLANK(INDEX('Policy Characteristics'!F:F,MATCH($C878,'Policy Characteristics'!$C:$C,0))),"",INDEX('Policy Characteristics'!F:F,MATCH($C878,'Policy Characteristics'!$C:$C,0)))</f>
        <v>0</v>
      </c>
      <c r="M878" s="379">
        <f>IF(ISBLANK(INDEX('Policy Characteristics'!G:G,MATCH($C878,'Policy Characteristics'!$C:$C,0))),"",INDEX('Policy Characteristics'!G:G,MATCH($C878,'Policy Characteristics'!$C:$C,0)))</f>
        <v>0.25</v>
      </c>
      <c r="N878" s="379">
        <f>IF(ISBLANK(INDEX('Policy Characteristics'!H:H,MATCH($C878,'Policy Characteristics'!$C:$C,0))),"",INDEX('Policy Characteristics'!H:H,MATCH($C878,'Policy Characteristics'!$C:$C,0)))</f>
        <v>0.01</v>
      </c>
      <c r="O878" s="357" t="str">
        <f>IF(ISBLANK(INDEX('Policy Characteristics'!I:I,MATCH($C878,'Policy Characteristics'!$C:$C,0))),"",INDEX('Policy Characteristics'!I:I,MATCH($C878,'Policy Characteristics'!$C:$C,0)))</f>
        <v>% reduction in energy use</v>
      </c>
      <c r="P878" s="357" t="str">
        <f>IF(ISBLANK(INDEX('Policy Characteristics'!J:J,MATCH($C878,'Policy Characteristics'!$C:$C,0))),"",INDEX('Policy Characteristics'!J:J,MATCH($C878,'Policy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8" s="357" t="str">
        <f>IF(ISBLANK(INDEX('Policy Characteristics'!K:K,MATCH($C878,'Policy Characteristics'!$C:$C,0))),"",INDEX('Policy Characteristics'!K:K,MATCH($C878,'Policy Characteristics'!$C:$C,0)))</f>
        <v>industry-ag-main.html#eff-stds</v>
      </c>
      <c r="R878" s="357" t="str">
        <f>IF(ISBLANK(INDEX('Policy Characteristics'!L:L,MATCH($C878,'Policy Characteristics'!$C:$C,0))),"",INDEX('Policy Characteristics'!L:L,MATCH($C878,'Policy Characteristics'!$C:$C,0)))</f>
        <v>industry-energy-efficiency-standards.html</v>
      </c>
    </row>
    <row r="879" spans="1:18" s="5" customFormat="1" x14ac:dyDescent="0.35">
      <c r="A879" s="357" t="str">
        <f>IF(ISBLANK(INDEX('Policy Characteristics'!A:A,MATCH($C879,'Policy Characteristics'!$C:$C,0))),"",INDEX('Policy Characteristics'!A:A,MATCH($C879,'Policy Characteristics'!$C:$C,0)))</f>
        <v>Industry</v>
      </c>
      <c r="B879" s="357" t="str">
        <f>IF(ISBLANK(INDEX('Policy Characteristics'!B:B,MATCH($C879,'Policy Characteristics'!$C:$C,0))),"",INDEX('Policy Characteristics'!B:B,MATCH($C879,'Policy Characteristics'!$C:$C,0)))</f>
        <v>Industry Energy Efficiency Standards</v>
      </c>
      <c r="C879" s="361" t="str">
        <f t="shared" si="40"/>
        <v>Percentage Improvement in Eqpt Efficiency Standards above BAU</v>
      </c>
      <c r="D879" s="9" t="s">
        <v>3205</v>
      </c>
      <c r="E879" s="53" t="s">
        <v>2449</v>
      </c>
      <c r="F879" s="194" t="s">
        <v>2661</v>
      </c>
      <c r="G879" s="53" t="s">
        <v>2457</v>
      </c>
      <c r="H879" s="54">
        <v>1089</v>
      </c>
      <c r="I879" s="53" t="s">
        <v>44</v>
      </c>
      <c r="J879" s="359" t="str">
        <f>IF(ISBLANK(INDEX('Policy Characteristics'!D:D,MATCH($C879,'Policy Characteristics'!$C:$C,0))),"",INDEX('Policy Characteristics'!D:D,MATCH($C879,'Policy Characteristics'!$C:$C,0)))</f>
        <v>Industry Energy Efficiency Standards</v>
      </c>
      <c r="K879" s="357" t="str">
        <f>IF(ISBLANK(INDEX('Policy Characteristics'!E:E,MATCH($C879,'Policy Characteristics'!$C:$C,0))),"",INDEX('Policy Characteristics'!E:E,MATCH($C879,'Policy Characteristics'!$C:$C,0)))</f>
        <v>indst efficiency standards</v>
      </c>
      <c r="L879" s="379">
        <f>IF(ISBLANK(INDEX('Policy Characteristics'!F:F,MATCH($C879,'Policy Characteristics'!$C:$C,0))),"",INDEX('Policy Characteristics'!F:F,MATCH($C879,'Policy Characteristics'!$C:$C,0)))</f>
        <v>0</v>
      </c>
      <c r="M879" s="379">
        <f>IF(ISBLANK(INDEX('Policy Characteristics'!G:G,MATCH($C879,'Policy Characteristics'!$C:$C,0))),"",INDEX('Policy Characteristics'!G:G,MATCH($C879,'Policy Characteristics'!$C:$C,0)))</f>
        <v>0.25</v>
      </c>
      <c r="N879" s="379">
        <f>IF(ISBLANK(INDEX('Policy Characteristics'!H:H,MATCH($C879,'Policy Characteristics'!$C:$C,0))),"",INDEX('Policy Characteristics'!H:H,MATCH($C879,'Policy Characteristics'!$C:$C,0)))</f>
        <v>0.01</v>
      </c>
      <c r="O879" s="357" t="str">
        <f>IF(ISBLANK(INDEX('Policy Characteristics'!I:I,MATCH($C879,'Policy Characteristics'!$C:$C,0))),"",INDEX('Policy Characteristics'!I:I,MATCH($C879,'Policy Characteristics'!$C:$C,0)))</f>
        <v>% reduction in energy use</v>
      </c>
      <c r="P879" s="357" t="str">
        <f>IF(ISBLANK(INDEX('Policy Characteristics'!J:J,MATCH($C879,'Policy Characteristics'!$C:$C,0))),"",INDEX('Policy Characteristics'!J:J,MATCH($C879,'Policy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9" s="357" t="str">
        <f>IF(ISBLANK(INDEX('Policy Characteristics'!K:K,MATCH($C879,'Policy Characteristics'!$C:$C,0))),"",INDEX('Policy Characteristics'!K:K,MATCH($C879,'Policy Characteristics'!$C:$C,0)))</f>
        <v>industry-ag-main.html#eff-stds</v>
      </c>
      <c r="R879" s="357" t="str">
        <f>IF(ISBLANK(INDEX('Policy Characteristics'!L:L,MATCH($C879,'Policy Characteristics'!$C:$C,0))),"",INDEX('Policy Characteristics'!L:L,MATCH($C879,'Policy Characteristics'!$C:$C,0)))</f>
        <v>industry-energy-efficiency-standards.html</v>
      </c>
    </row>
    <row r="880" spans="1:18" s="5" customFormat="1" x14ac:dyDescent="0.35">
      <c r="A880" s="357" t="str">
        <f>IF(ISBLANK(INDEX('Policy Characteristics'!A:A,MATCH($C880,'Policy Characteristics'!$C:$C,0))),"",INDEX('Policy Characteristics'!A:A,MATCH($C880,'Policy Characteristics'!$C:$C,0)))</f>
        <v>Industry</v>
      </c>
      <c r="B880" s="357" t="str">
        <f>IF(ISBLANK(INDEX('Policy Characteristics'!B:B,MATCH($C880,'Policy Characteristics'!$C:$C,0))),"",INDEX('Policy Characteristics'!B:B,MATCH($C880,'Policy Characteristics'!$C:$C,0)))</f>
        <v>Industry Energy Efficiency Standards</v>
      </c>
      <c r="C880" s="361" t="str">
        <f t="shared" si="40"/>
        <v>Percentage Improvement in Eqpt Efficiency Standards above BAU</v>
      </c>
      <c r="D880" s="9" t="s">
        <v>3205</v>
      </c>
      <c r="E880" s="53" t="s">
        <v>2450</v>
      </c>
      <c r="F880" s="194" t="s">
        <v>2661</v>
      </c>
      <c r="G880" s="53" t="s">
        <v>2458</v>
      </c>
      <c r="H880" s="54">
        <v>1090</v>
      </c>
      <c r="I880" s="53" t="s">
        <v>44</v>
      </c>
      <c r="J880" s="359" t="str">
        <f>IF(ISBLANK(INDEX('Policy Characteristics'!D:D,MATCH($C880,'Policy Characteristics'!$C:$C,0))),"",INDEX('Policy Characteristics'!D:D,MATCH($C880,'Policy Characteristics'!$C:$C,0)))</f>
        <v>Industry Energy Efficiency Standards</v>
      </c>
      <c r="K880" s="357" t="str">
        <f>IF(ISBLANK(INDEX('Policy Characteristics'!E:E,MATCH($C880,'Policy Characteristics'!$C:$C,0))),"",INDEX('Policy Characteristics'!E:E,MATCH($C880,'Policy Characteristics'!$C:$C,0)))</f>
        <v>indst efficiency standards</v>
      </c>
      <c r="L880" s="379">
        <f>IF(ISBLANK(INDEX('Policy Characteristics'!F:F,MATCH($C880,'Policy Characteristics'!$C:$C,0))),"",INDEX('Policy Characteristics'!F:F,MATCH($C880,'Policy Characteristics'!$C:$C,0)))</f>
        <v>0</v>
      </c>
      <c r="M880" s="379">
        <f>IF(ISBLANK(INDEX('Policy Characteristics'!G:G,MATCH($C880,'Policy Characteristics'!$C:$C,0))),"",INDEX('Policy Characteristics'!G:G,MATCH($C880,'Policy Characteristics'!$C:$C,0)))</f>
        <v>0.25</v>
      </c>
      <c r="N880" s="379">
        <f>IF(ISBLANK(INDEX('Policy Characteristics'!H:H,MATCH($C880,'Policy Characteristics'!$C:$C,0))),"",INDEX('Policy Characteristics'!H:H,MATCH($C880,'Policy Characteristics'!$C:$C,0)))</f>
        <v>0.01</v>
      </c>
      <c r="O880" s="357" t="str">
        <f>IF(ISBLANK(INDEX('Policy Characteristics'!I:I,MATCH($C880,'Policy Characteristics'!$C:$C,0))),"",INDEX('Policy Characteristics'!I:I,MATCH($C880,'Policy Characteristics'!$C:$C,0)))</f>
        <v>% reduction in energy use</v>
      </c>
      <c r="P880" s="357" t="str">
        <f>IF(ISBLANK(INDEX('Policy Characteristics'!J:J,MATCH($C880,'Policy Characteristics'!$C:$C,0))),"",INDEX('Policy Characteristics'!J:J,MATCH($C880,'Policy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0" s="357" t="str">
        <f>IF(ISBLANK(INDEX('Policy Characteristics'!K:K,MATCH($C880,'Policy Characteristics'!$C:$C,0))),"",INDEX('Policy Characteristics'!K:K,MATCH($C880,'Policy Characteristics'!$C:$C,0)))</f>
        <v>industry-ag-main.html#eff-stds</v>
      </c>
      <c r="R880" s="357" t="str">
        <f>IF(ISBLANK(INDEX('Policy Characteristics'!L:L,MATCH($C880,'Policy Characteristics'!$C:$C,0))),"",INDEX('Policy Characteristics'!L:L,MATCH($C880,'Policy Characteristics'!$C:$C,0)))</f>
        <v>industry-energy-efficiency-standards.html</v>
      </c>
    </row>
    <row r="881" spans="1:18" s="5" customFormat="1" x14ac:dyDescent="0.35">
      <c r="A881" s="357" t="str">
        <f>IF(ISBLANK(INDEX('Policy Characteristics'!A:A,MATCH($C881,'Policy Characteristics'!$C:$C,0))),"",INDEX('Policy Characteristics'!A:A,MATCH($C881,'Policy Characteristics'!$C:$C,0)))</f>
        <v>Industry</v>
      </c>
      <c r="B881" s="357" t="str">
        <f>IF(ISBLANK(INDEX('Policy Characteristics'!B:B,MATCH($C881,'Policy Characteristics'!$C:$C,0))),"",INDEX('Policy Characteristics'!B:B,MATCH($C881,'Policy Characteristics'!$C:$C,0)))</f>
        <v>Industry Energy Efficiency Standards</v>
      </c>
      <c r="C881" s="361" t="str">
        <f t="shared" si="40"/>
        <v>Percentage Improvement in Eqpt Efficiency Standards above BAU</v>
      </c>
      <c r="D881" s="9" t="s">
        <v>3205</v>
      </c>
      <c r="E881" s="53" t="s">
        <v>2451</v>
      </c>
      <c r="F881" s="194" t="s">
        <v>2661</v>
      </c>
      <c r="G881" s="53" t="s">
        <v>2455</v>
      </c>
      <c r="H881" s="54">
        <v>1091</v>
      </c>
      <c r="I881" s="53" t="s">
        <v>45</v>
      </c>
      <c r="J881" s="359" t="str">
        <f>IF(ISBLANK(INDEX('Policy Characteristics'!D:D,MATCH($C881,'Policy Characteristics'!$C:$C,0))),"",INDEX('Policy Characteristics'!D:D,MATCH($C881,'Policy Characteristics'!$C:$C,0)))</f>
        <v>Industry Energy Efficiency Standards</v>
      </c>
      <c r="K881" s="357" t="str">
        <f>IF(ISBLANK(INDEX('Policy Characteristics'!E:E,MATCH($C881,'Policy Characteristics'!$C:$C,0))),"",INDEX('Policy Characteristics'!E:E,MATCH($C881,'Policy Characteristics'!$C:$C,0)))</f>
        <v>indst efficiency standards</v>
      </c>
      <c r="L881" s="379">
        <f>IF(ISBLANK(INDEX('Policy Characteristics'!F:F,MATCH($C881,'Policy Characteristics'!$C:$C,0))),"",INDEX('Policy Characteristics'!F:F,MATCH($C881,'Policy Characteristics'!$C:$C,0)))</f>
        <v>0</v>
      </c>
      <c r="M881" s="379">
        <f>IF(ISBLANK(INDEX('Policy Characteristics'!G:G,MATCH($C881,'Policy Characteristics'!$C:$C,0))),"",INDEX('Policy Characteristics'!G:G,MATCH($C881,'Policy Characteristics'!$C:$C,0)))</f>
        <v>0.25</v>
      </c>
      <c r="N881" s="379">
        <f>IF(ISBLANK(INDEX('Policy Characteristics'!H:H,MATCH($C881,'Policy Characteristics'!$C:$C,0))),"",INDEX('Policy Characteristics'!H:H,MATCH($C881,'Policy Characteristics'!$C:$C,0)))</f>
        <v>0.01</v>
      </c>
      <c r="O881" s="357" t="str">
        <f>IF(ISBLANK(INDEX('Policy Characteristics'!I:I,MATCH($C881,'Policy Characteristics'!$C:$C,0))),"",INDEX('Policy Characteristics'!I:I,MATCH($C881,'Policy Characteristics'!$C:$C,0)))</f>
        <v>% reduction in energy use</v>
      </c>
      <c r="P881" s="357" t="str">
        <f>IF(ISBLANK(INDEX('Policy Characteristics'!J:J,MATCH($C881,'Policy Characteristics'!$C:$C,0))),"",INDEX('Policy Characteristics'!J:J,MATCH($C881,'Policy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1" s="357" t="str">
        <f>IF(ISBLANK(INDEX('Policy Characteristics'!K:K,MATCH($C881,'Policy Characteristics'!$C:$C,0))),"",INDEX('Policy Characteristics'!K:K,MATCH($C881,'Policy Characteristics'!$C:$C,0)))</f>
        <v>industry-ag-main.html#eff-stds</v>
      </c>
      <c r="R881" s="357" t="str">
        <f>IF(ISBLANK(INDEX('Policy Characteristics'!L:L,MATCH($C881,'Policy Characteristics'!$C:$C,0))),"",INDEX('Policy Characteristics'!L:L,MATCH($C881,'Policy Characteristics'!$C:$C,0)))</f>
        <v>industry-energy-efficiency-standards.html</v>
      </c>
    </row>
    <row r="882" spans="1:18" s="5" customFormat="1" x14ac:dyDescent="0.35">
      <c r="A882" s="357" t="str">
        <f>IF(ISBLANK(INDEX('Policy Characteristics'!A:A,MATCH($C882,'Policy Characteristics'!$C:$C,0))),"",INDEX('Policy Characteristics'!A:A,MATCH($C882,'Policy Characteristics'!$C:$C,0)))</f>
        <v>Industry</v>
      </c>
      <c r="B882" s="357" t="str">
        <f>IF(ISBLANK(INDEX('Policy Characteristics'!B:B,MATCH($C882,'Policy Characteristics'!$C:$C,0))),"",INDEX('Policy Characteristics'!B:B,MATCH($C882,'Policy Characteristics'!$C:$C,0)))</f>
        <v>Industry Energy Efficiency Standards</v>
      </c>
      <c r="C882" s="361" t="str">
        <f t="shared" si="40"/>
        <v>Percentage Improvement in Eqpt Efficiency Standards above BAU</v>
      </c>
      <c r="D882" s="9" t="s">
        <v>3205</v>
      </c>
      <c r="E882" s="53" t="s">
        <v>2452</v>
      </c>
      <c r="F882" s="194" t="s">
        <v>2661</v>
      </c>
      <c r="G882" s="53" t="s">
        <v>2456</v>
      </c>
      <c r="H882" s="54">
        <v>1092</v>
      </c>
      <c r="I882" s="53" t="s">
        <v>44</v>
      </c>
      <c r="J882" s="359" t="str">
        <f>IF(ISBLANK(INDEX('Policy Characteristics'!D:D,MATCH($C882,'Policy Characteristics'!$C:$C,0))),"",INDEX('Policy Characteristics'!D:D,MATCH($C882,'Policy Characteristics'!$C:$C,0)))</f>
        <v>Industry Energy Efficiency Standards</v>
      </c>
      <c r="K882" s="357" t="str">
        <f>IF(ISBLANK(INDEX('Policy Characteristics'!E:E,MATCH($C882,'Policy Characteristics'!$C:$C,0))),"",INDEX('Policy Characteristics'!E:E,MATCH($C882,'Policy Characteristics'!$C:$C,0)))</f>
        <v>indst efficiency standards</v>
      </c>
      <c r="L882" s="379">
        <f>IF(ISBLANK(INDEX('Policy Characteristics'!F:F,MATCH($C882,'Policy Characteristics'!$C:$C,0))),"",INDEX('Policy Characteristics'!F:F,MATCH($C882,'Policy Characteristics'!$C:$C,0)))</f>
        <v>0</v>
      </c>
      <c r="M882" s="379">
        <f>IF(ISBLANK(INDEX('Policy Characteristics'!G:G,MATCH($C882,'Policy Characteristics'!$C:$C,0))),"",INDEX('Policy Characteristics'!G:G,MATCH($C882,'Policy Characteristics'!$C:$C,0)))</f>
        <v>0.25</v>
      </c>
      <c r="N882" s="379">
        <f>IF(ISBLANK(INDEX('Policy Characteristics'!H:H,MATCH($C882,'Policy Characteristics'!$C:$C,0))),"",INDEX('Policy Characteristics'!H:H,MATCH($C882,'Policy Characteristics'!$C:$C,0)))</f>
        <v>0.01</v>
      </c>
      <c r="O882" s="357" t="str">
        <f>IF(ISBLANK(INDEX('Policy Characteristics'!I:I,MATCH($C882,'Policy Characteristics'!$C:$C,0))),"",INDEX('Policy Characteristics'!I:I,MATCH($C882,'Policy Characteristics'!$C:$C,0)))</f>
        <v>% reduction in energy use</v>
      </c>
      <c r="P882" s="357" t="str">
        <f>IF(ISBLANK(INDEX('Policy Characteristics'!J:J,MATCH($C882,'Policy Characteristics'!$C:$C,0))),"",INDEX('Policy Characteristics'!J:J,MATCH($C882,'Policy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2" s="357" t="str">
        <f>IF(ISBLANK(INDEX('Policy Characteristics'!K:K,MATCH($C882,'Policy Characteristics'!$C:$C,0))),"",INDEX('Policy Characteristics'!K:K,MATCH($C882,'Policy Characteristics'!$C:$C,0)))</f>
        <v>industry-ag-main.html#eff-stds</v>
      </c>
      <c r="R882" s="357" t="str">
        <f>IF(ISBLANK(INDEX('Policy Characteristics'!L:L,MATCH($C882,'Policy Characteristics'!$C:$C,0))),"",INDEX('Policy Characteristics'!L:L,MATCH($C882,'Policy Characteristics'!$C:$C,0)))</f>
        <v>industry-energy-efficiency-standards.html</v>
      </c>
    </row>
    <row r="883" spans="1:18" s="5" customFormat="1" x14ac:dyDescent="0.35">
      <c r="A883" s="357" t="str">
        <f>IF(ISBLANK(INDEX('Policy Characteristics'!A:A,MATCH($C883,'Policy Characteristics'!$C:$C,0))),"",INDEX('Policy Characteristics'!A:A,MATCH($C883,'Policy Characteristics'!$C:$C,0)))</f>
        <v>Industry</v>
      </c>
      <c r="B883" s="357" t="str">
        <f>IF(ISBLANK(INDEX('Policy Characteristics'!B:B,MATCH($C883,'Policy Characteristics'!$C:$C,0))),"",INDEX('Policy Characteristics'!B:B,MATCH($C883,'Policy Characteristics'!$C:$C,0)))</f>
        <v>Industry Energy Efficiency Standards</v>
      </c>
      <c r="C883" s="361" t="str">
        <f t="shared" si="40"/>
        <v>Percentage Improvement in Eqpt Efficiency Standards above BAU</v>
      </c>
      <c r="D883" s="9" t="s">
        <v>3205</v>
      </c>
      <c r="E883" s="53" t="s">
        <v>2453</v>
      </c>
      <c r="F883" s="194" t="s">
        <v>2661</v>
      </c>
      <c r="G883" s="53" t="s">
        <v>2459</v>
      </c>
      <c r="H883" s="54">
        <v>1093</v>
      </c>
      <c r="I883" s="53" t="s">
        <v>45</v>
      </c>
      <c r="J883" s="359" t="str">
        <f>IF(ISBLANK(INDEX('Policy Characteristics'!D:D,MATCH($C883,'Policy Characteristics'!$C:$C,0))),"",INDEX('Policy Characteristics'!D:D,MATCH($C883,'Policy Characteristics'!$C:$C,0)))</f>
        <v>Industry Energy Efficiency Standards</v>
      </c>
      <c r="K883" s="357" t="str">
        <f>IF(ISBLANK(INDEX('Policy Characteristics'!E:E,MATCH($C883,'Policy Characteristics'!$C:$C,0))),"",INDEX('Policy Characteristics'!E:E,MATCH($C883,'Policy Characteristics'!$C:$C,0)))</f>
        <v>indst efficiency standards</v>
      </c>
      <c r="L883" s="379">
        <f>IF(ISBLANK(INDEX('Policy Characteristics'!F:F,MATCH($C883,'Policy Characteristics'!$C:$C,0))),"",INDEX('Policy Characteristics'!F:F,MATCH($C883,'Policy Characteristics'!$C:$C,0)))</f>
        <v>0</v>
      </c>
      <c r="M883" s="379">
        <f>IF(ISBLANK(INDEX('Policy Characteristics'!G:G,MATCH($C883,'Policy Characteristics'!$C:$C,0))),"",INDEX('Policy Characteristics'!G:G,MATCH($C883,'Policy Characteristics'!$C:$C,0)))</f>
        <v>0.25</v>
      </c>
      <c r="N883" s="379">
        <f>IF(ISBLANK(INDEX('Policy Characteristics'!H:H,MATCH($C883,'Policy Characteristics'!$C:$C,0))),"",INDEX('Policy Characteristics'!H:H,MATCH($C883,'Policy Characteristics'!$C:$C,0)))</f>
        <v>0.01</v>
      </c>
      <c r="O883" s="357" t="str">
        <f>IF(ISBLANK(INDEX('Policy Characteristics'!I:I,MATCH($C883,'Policy Characteristics'!$C:$C,0))),"",INDEX('Policy Characteristics'!I:I,MATCH($C883,'Policy Characteristics'!$C:$C,0)))</f>
        <v>% reduction in energy use</v>
      </c>
      <c r="P883" s="357" t="str">
        <f>IF(ISBLANK(INDEX('Policy Characteristics'!J:J,MATCH($C883,'Policy Characteristics'!$C:$C,0))),"",INDEX('Policy Characteristics'!J:J,MATCH($C883,'Policy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3" s="357" t="str">
        <f>IF(ISBLANK(INDEX('Policy Characteristics'!K:K,MATCH($C883,'Policy Characteristics'!$C:$C,0))),"",INDEX('Policy Characteristics'!K:K,MATCH($C883,'Policy Characteristics'!$C:$C,0)))</f>
        <v>industry-ag-main.html#eff-stds</v>
      </c>
      <c r="R883" s="357" t="str">
        <f>IF(ISBLANK(INDEX('Policy Characteristics'!L:L,MATCH($C883,'Policy Characteristics'!$C:$C,0))),"",INDEX('Policy Characteristics'!L:L,MATCH($C883,'Policy Characteristics'!$C:$C,0)))</f>
        <v>industry-energy-efficiency-standards.html</v>
      </c>
    </row>
    <row r="884" spans="1:18" s="5" customFormat="1" x14ac:dyDescent="0.35">
      <c r="A884" s="357" t="str">
        <f>IF(ISBLANK(INDEX('Policy Characteristics'!A:A,MATCH($C884,'Policy Characteristics'!$C:$C,0))),"",INDEX('Policy Characteristics'!A:A,MATCH($C884,'Policy Characteristics'!$C:$C,0)))</f>
        <v>Industry</v>
      </c>
      <c r="B884" s="357" t="str">
        <f>IF(ISBLANK(INDEX('Policy Characteristics'!B:B,MATCH($C884,'Policy Characteristics'!$C:$C,0))),"",INDEX('Policy Characteristics'!B:B,MATCH($C884,'Policy Characteristics'!$C:$C,0)))</f>
        <v>Industry Energy Efficiency Standards</v>
      </c>
      <c r="C884" s="361" t="str">
        <f t="shared" si="40"/>
        <v>Percentage Improvement in Eqpt Efficiency Standards above BAU</v>
      </c>
      <c r="D884" s="9" t="s">
        <v>3205</v>
      </c>
      <c r="E884" s="53" t="s">
        <v>2799</v>
      </c>
      <c r="F884" s="194" t="s">
        <v>2661</v>
      </c>
      <c r="G884" s="53" t="s">
        <v>2802</v>
      </c>
      <c r="H884" s="54">
        <v>1094</v>
      </c>
      <c r="I884" s="53" t="s">
        <v>45</v>
      </c>
      <c r="J884" s="359" t="str">
        <f>IF(ISBLANK(INDEX('Policy Characteristics'!D:D,MATCH($C884,'Policy Characteristics'!$C:$C,0))),"",INDEX('Policy Characteristics'!D:D,MATCH($C884,'Policy Characteristics'!$C:$C,0)))</f>
        <v>Industry Energy Efficiency Standards</v>
      </c>
      <c r="K884" s="357" t="str">
        <f>IF(ISBLANK(INDEX('Policy Characteristics'!E:E,MATCH($C884,'Policy Characteristics'!$C:$C,0))),"",INDEX('Policy Characteristics'!E:E,MATCH($C884,'Policy Characteristics'!$C:$C,0)))</f>
        <v>indst efficiency standards</v>
      </c>
      <c r="L884" s="379">
        <f>IF(ISBLANK(INDEX('Policy Characteristics'!F:F,MATCH($C884,'Policy Characteristics'!$C:$C,0))),"",INDEX('Policy Characteristics'!F:F,MATCH($C884,'Policy Characteristics'!$C:$C,0)))</f>
        <v>0</v>
      </c>
      <c r="M884" s="379">
        <f>IF(ISBLANK(INDEX('Policy Characteristics'!G:G,MATCH($C884,'Policy Characteristics'!$C:$C,0))),"",INDEX('Policy Characteristics'!G:G,MATCH($C884,'Policy Characteristics'!$C:$C,0)))</f>
        <v>0.25</v>
      </c>
      <c r="N884" s="379">
        <f>IF(ISBLANK(INDEX('Policy Characteristics'!H:H,MATCH($C884,'Policy Characteristics'!$C:$C,0))),"",INDEX('Policy Characteristics'!H:H,MATCH($C884,'Policy Characteristics'!$C:$C,0)))</f>
        <v>0.01</v>
      </c>
      <c r="O884" s="357" t="str">
        <f>IF(ISBLANK(INDEX('Policy Characteristics'!I:I,MATCH($C884,'Policy Characteristics'!$C:$C,0))),"",INDEX('Policy Characteristics'!I:I,MATCH($C884,'Policy Characteristics'!$C:$C,0)))</f>
        <v>% reduction in energy use</v>
      </c>
      <c r="P884" s="357" t="str">
        <f>IF(ISBLANK(INDEX('Policy Characteristics'!J:J,MATCH($C884,'Policy Characteristics'!$C:$C,0))),"",INDEX('Policy Characteristics'!J:J,MATCH($C884,'Policy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4" s="357" t="str">
        <f>IF(ISBLANK(INDEX('Policy Characteristics'!K:K,MATCH($C884,'Policy Characteristics'!$C:$C,0))),"",INDEX('Policy Characteristics'!K:K,MATCH($C884,'Policy Characteristics'!$C:$C,0)))</f>
        <v>industry-ag-main.html#eff-stds</v>
      </c>
      <c r="R884" s="357" t="str">
        <f>IF(ISBLANK(INDEX('Policy Characteristics'!L:L,MATCH($C884,'Policy Characteristics'!$C:$C,0))),"",INDEX('Policy Characteristics'!L:L,MATCH($C884,'Policy Characteristics'!$C:$C,0)))</f>
        <v>industry-energy-efficiency-standards.html</v>
      </c>
    </row>
    <row r="885" spans="1:18" s="5" customFormat="1" x14ac:dyDescent="0.35">
      <c r="A885" s="357" t="str">
        <f>IF(ISBLANK(INDEX('Policy Characteristics'!A:A,MATCH($C885,'Policy Characteristics'!$C:$C,0))),"",INDEX('Policy Characteristics'!A:A,MATCH($C885,'Policy Characteristics'!$C:$C,0)))</f>
        <v>Industry</v>
      </c>
      <c r="B885" s="357" t="str">
        <f>IF(ISBLANK(INDEX('Policy Characteristics'!B:B,MATCH($C885,'Policy Characteristics'!$C:$C,0))),"",INDEX('Policy Characteristics'!B:B,MATCH($C885,'Policy Characteristics'!$C:$C,0)))</f>
        <v>Industry Energy Efficiency Standards</v>
      </c>
      <c r="C885" s="361" t="str">
        <f t="shared" si="40"/>
        <v>Percentage Improvement in Eqpt Efficiency Standards above BAU</v>
      </c>
      <c r="D885" s="9" t="s">
        <v>3205</v>
      </c>
      <c r="E885" s="53" t="s">
        <v>2800</v>
      </c>
      <c r="F885" s="194" t="s">
        <v>2661</v>
      </c>
      <c r="G885" s="53" t="s">
        <v>2804</v>
      </c>
      <c r="H885" s="54">
        <v>1095</v>
      </c>
      <c r="I885" s="53" t="s">
        <v>44</v>
      </c>
      <c r="J885" s="359" t="str">
        <f>IF(ISBLANK(INDEX('Policy Characteristics'!D:D,MATCH($C885,'Policy Characteristics'!$C:$C,0))),"",INDEX('Policy Characteristics'!D:D,MATCH($C885,'Policy Characteristics'!$C:$C,0)))</f>
        <v>Industry Energy Efficiency Standards</v>
      </c>
      <c r="K885" s="357" t="str">
        <f>IF(ISBLANK(INDEX('Policy Characteristics'!E:E,MATCH($C885,'Policy Characteristics'!$C:$C,0))),"",INDEX('Policy Characteristics'!E:E,MATCH($C885,'Policy Characteristics'!$C:$C,0)))</f>
        <v>indst efficiency standards</v>
      </c>
      <c r="L885" s="379">
        <f>IF(ISBLANK(INDEX('Policy Characteristics'!F:F,MATCH($C885,'Policy Characteristics'!$C:$C,0))),"",INDEX('Policy Characteristics'!F:F,MATCH($C885,'Policy Characteristics'!$C:$C,0)))</f>
        <v>0</v>
      </c>
      <c r="M885" s="379">
        <f>IF(ISBLANK(INDEX('Policy Characteristics'!G:G,MATCH($C885,'Policy Characteristics'!$C:$C,0))),"",INDEX('Policy Characteristics'!G:G,MATCH($C885,'Policy Characteristics'!$C:$C,0)))</f>
        <v>0.25</v>
      </c>
      <c r="N885" s="379">
        <f>IF(ISBLANK(INDEX('Policy Characteristics'!H:H,MATCH($C885,'Policy Characteristics'!$C:$C,0))),"",INDEX('Policy Characteristics'!H:H,MATCH($C885,'Policy Characteristics'!$C:$C,0)))</f>
        <v>0.01</v>
      </c>
      <c r="O885" s="357" t="str">
        <f>IF(ISBLANK(INDEX('Policy Characteristics'!I:I,MATCH($C885,'Policy Characteristics'!$C:$C,0))),"",INDEX('Policy Characteristics'!I:I,MATCH($C885,'Policy Characteristics'!$C:$C,0)))</f>
        <v>% reduction in energy use</v>
      </c>
      <c r="P885" s="357" t="str">
        <f>IF(ISBLANK(INDEX('Policy Characteristics'!J:J,MATCH($C885,'Policy Characteristics'!$C:$C,0))),"",INDEX('Policy Characteristics'!J:J,MATCH($C885,'Policy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5" s="357" t="str">
        <f>IF(ISBLANK(INDEX('Policy Characteristics'!K:K,MATCH($C885,'Policy Characteristics'!$C:$C,0))),"",INDEX('Policy Characteristics'!K:K,MATCH($C885,'Policy Characteristics'!$C:$C,0)))</f>
        <v>industry-ag-main.html#eff-stds</v>
      </c>
      <c r="R885" s="357" t="str">
        <f>IF(ISBLANK(INDEX('Policy Characteristics'!L:L,MATCH($C885,'Policy Characteristics'!$C:$C,0))),"",INDEX('Policy Characteristics'!L:L,MATCH($C885,'Policy Characteristics'!$C:$C,0)))</f>
        <v>industry-energy-efficiency-standards.html</v>
      </c>
    </row>
    <row r="886" spans="1:18" s="5" customFormat="1" x14ac:dyDescent="0.35">
      <c r="A886" s="357" t="str">
        <f>IF(ISBLANK(INDEX('Policy Characteristics'!A:A,MATCH($C886,'Policy Characteristics'!$C:$C,0))),"",INDEX('Policy Characteristics'!A:A,MATCH($C886,'Policy Characteristics'!$C:$C,0)))</f>
        <v>Industry</v>
      </c>
      <c r="B886" s="357" t="str">
        <f>IF(ISBLANK(INDEX('Policy Characteristics'!B:B,MATCH($C886,'Policy Characteristics'!$C:$C,0))),"",INDEX('Policy Characteristics'!B:B,MATCH($C886,'Policy Characteristics'!$C:$C,0)))</f>
        <v>Industry Energy Efficiency Standards</v>
      </c>
      <c r="C886" s="361" t="str">
        <f t="shared" si="40"/>
        <v>Percentage Improvement in Eqpt Efficiency Standards above BAU</v>
      </c>
      <c r="D886" s="9" t="s">
        <v>3205</v>
      </c>
      <c r="E886" s="53" t="s">
        <v>2801</v>
      </c>
      <c r="F886" s="194" t="s">
        <v>2661</v>
      </c>
      <c r="G886" s="53" t="s">
        <v>2805</v>
      </c>
      <c r="H886" s="54">
        <v>1096</v>
      </c>
      <c r="I886" s="53" t="s">
        <v>44</v>
      </c>
      <c r="J886" s="359" t="str">
        <f>IF(ISBLANK(INDEX('Policy Characteristics'!D:D,MATCH($C886,'Policy Characteristics'!$C:$C,0))),"",INDEX('Policy Characteristics'!D:D,MATCH($C886,'Policy Characteristics'!$C:$C,0)))</f>
        <v>Industry Energy Efficiency Standards</v>
      </c>
      <c r="K886" s="357" t="str">
        <f>IF(ISBLANK(INDEX('Policy Characteristics'!E:E,MATCH($C886,'Policy Characteristics'!$C:$C,0))),"",INDEX('Policy Characteristics'!E:E,MATCH($C886,'Policy Characteristics'!$C:$C,0)))</f>
        <v>indst efficiency standards</v>
      </c>
      <c r="L886" s="379">
        <f>IF(ISBLANK(INDEX('Policy Characteristics'!F:F,MATCH($C886,'Policy Characteristics'!$C:$C,0))),"",INDEX('Policy Characteristics'!F:F,MATCH($C886,'Policy Characteristics'!$C:$C,0)))</f>
        <v>0</v>
      </c>
      <c r="M886" s="379">
        <f>IF(ISBLANK(INDEX('Policy Characteristics'!G:G,MATCH($C886,'Policy Characteristics'!$C:$C,0))),"",INDEX('Policy Characteristics'!G:G,MATCH($C886,'Policy Characteristics'!$C:$C,0)))</f>
        <v>0.25</v>
      </c>
      <c r="N886" s="379">
        <f>IF(ISBLANK(INDEX('Policy Characteristics'!H:H,MATCH($C886,'Policy Characteristics'!$C:$C,0))),"",INDEX('Policy Characteristics'!H:H,MATCH($C886,'Policy Characteristics'!$C:$C,0)))</f>
        <v>0.01</v>
      </c>
      <c r="O886" s="357" t="str">
        <f>IF(ISBLANK(INDEX('Policy Characteristics'!I:I,MATCH($C886,'Policy Characteristics'!$C:$C,0))),"",INDEX('Policy Characteristics'!I:I,MATCH($C886,'Policy Characteristics'!$C:$C,0)))</f>
        <v>% reduction in energy use</v>
      </c>
      <c r="P886" s="357" t="str">
        <f>IF(ISBLANK(INDEX('Policy Characteristics'!J:J,MATCH($C886,'Policy Characteristics'!$C:$C,0))),"",INDEX('Policy Characteristics'!J:J,MATCH($C886,'Policy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6" s="357" t="str">
        <f>IF(ISBLANK(INDEX('Policy Characteristics'!K:K,MATCH($C886,'Policy Characteristics'!$C:$C,0))),"",INDEX('Policy Characteristics'!K:K,MATCH($C886,'Policy Characteristics'!$C:$C,0)))</f>
        <v>industry-ag-main.html#eff-stds</v>
      </c>
      <c r="R886" s="357" t="str">
        <f>IF(ISBLANK(INDEX('Policy Characteristics'!L:L,MATCH($C886,'Policy Characteristics'!$C:$C,0))),"",INDEX('Policy Characteristics'!L:L,MATCH($C886,'Policy Characteristics'!$C:$C,0)))</f>
        <v>industry-energy-efficiency-standards.html</v>
      </c>
    </row>
    <row r="887" spans="1:18" s="5" customFormat="1" x14ac:dyDescent="0.35">
      <c r="A887" s="357" t="str">
        <f>IF(ISBLANK(INDEX('Policy Characteristics'!A:A,MATCH($C887,'Policy Characteristics'!$C:$C,0))),"",INDEX('Policy Characteristics'!A:A,MATCH($C887,'Policy Characteristics'!$C:$C,0)))</f>
        <v>Industry</v>
      </c>
      <c r="B887" s="357" t="str">
        <f>IF(ISBLANK(INDEX('Policy Characteristics'!B:B,MATCH($C887,'Policy Characteristics'!$C:$C,0))),"",INDEX('Policy Characteristics'!B:B,MATCH($C887,'Policy Characteristics'!$C:$C,0)))</f>
        <v>Industry Energy Efficiency Standards</v>
      </c>
      <c r="C887" s="361" t="str">
        <f t="shared" si="40"/>
        <v>Percentage Improvement in Eqpt Efficiency Standards above BAU</v>
      </c>
      <c r="D887" s="9" t="s">
        <v>3205</v>
      </c>
      <c r="E887" s="53" t="s">
        <v>2798</v>
      </c>
      <c r="F887" s="194" t="s">
        <v>2661</v>
      </c>
      <c r="G887" s="53" t="s">
        <v>2803</v>
      </c>
      <c r="H887" s="54">
        <v>1097</v>
      </c>
      <c r="I887" s="53" t="s">
        <v>45</v>
      </c>
      <c r="J887" s="359" t="str">
        <f>IF(ISBLANK(INDEX('Policy Characteristics'!D:D,MATCH($C887,'Policy Characteristics'!$C:$C,0))),"",INDEX('Policy Characteristics'!D:D,MATCH($C887,'Policy Characteristics'!$C:$C,0)))</f>
        <v>Industry Energy Efficiency Standards</v>
      </c>
      <c r="K887" s="357" t="str">
        <f>IF(ISBLANK(INDEX('Policy Characteristics'!E:E,MATCH($C887,'Policy Characteristics'!$C:$C,0))),"",INDEX('Policy Characteristics'!E:E,MATCH($C887,'Policy Characteristics'!$C:$C,0)))</f>
        <v>indst efficiency standards</v>
      </c>
      <c r="L887" s="379">
        <f>IF(ISBLANK(INDEX('Policy Characteristics'!F:F,MATCH($C887,'Policy Characteristics'!$C:$C,0))),"",INDEX('Policy Characteristics'!F:F,MATCH($C887,'Policy Characteristics'!$C:$C,0)))</f>
        <v>0</v>
      </c>
      <c r="M887" s="379">
        <f>IF(ISBLANK(INDEX('Policy Characteristics'!G:G,MATCH($C887,'Policy Characteristics'!$C:$C,0))),"",INDEX('Policy Characteristics'!G:G,MATCH($C887,'Policy Characteristics'!$C:$C,0)))</f>
        <v>0.25</v>
      </c>
      <c r="N887" s="379">
        <f>IF(ISBLANK(INDEX('Policy Characteristics'!H:H,MATCH($C887,'Policy Characteristics'!$C:$C,0))),"",INDEX('Policy Characteristics'!H:H,MATCH($C887,'Policy Characteristics'!$C:$C,0)))</f>
        <v>0.01</v>
      </c>
      <c r="O887" s="357" t="str">
        <f>IF(ISBLANK(INDEX('Policy Characteristics'!I:I,MATCH($C887,'Policy Characteristics'!$C:$C,0))),"",INDEX('Policy Characteristics'!I:I,MATCH($C887,'Policy Characteristics'!$C:$C,0)))</f>
        <v>% reduction in energy use</v>
      </c>
      <c r="P887" s="357" t="str">
        <f>IF(ISBLANK(INDEX('Policy Characteristics'!J:J,MATCH($C887,'Policy Characteristics'!$C:$C,0))),"",INDEX('Policy Characteristics'!J:J,MATCH($C887,'Policy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7" s="357" t="str">
        <f>IF(ISBLANK(INDEX('Policy Characteristics'!K:K,MATCH($C887,'Policy Characteristics'!$C:$C,0))),"",INDEX('Policy Characteristics'!K:K,MATCH($C887,'Policy Characteristics'!$C:$C,0)))</f>
        <v>industry-ag-main.html#eff-stds</v>
      </c>
      <c r="R887" s="357" t="str">
        <f>IF(ISBLANK(INDEX('Policy Characteristics'!L:L,MATCH($C887,'Policy Characteristics'!$C:$C,0))),"",INDEX('Policy Characteristics'!L:L,MATCH($C887,'Policy Characteristics'!$C:$C,0)))</f>
        <v>industry-energy-efficiency-standards.html</v>
      </c>
    </row>
    <row r="888" spans="1:18" s="5" customFormat="1" x14ac:dyDescent="0.35">
      <c r="A888" s="357" t="str">
        <f>IF(ISBLANK(INDEX('Policy Characteristics'!A:A,MATCH($C888,'Policy Characteristics'!$C:$C,0))),"",INDEX('Policy Characteristics'!A:A,MATCH($C888,'Policy Characteristics'!$C:$C,0)))</f>
        <v>Industry</v>
      </c>
      <c r="B888" s="357" t="str">
        <f>IF(ISBLANK(INDEX('Policy Characteristics'!B:B,MATCH($C888,'Policy Characteristics'!$C:$C,0))),"",INDEX('Policy Characteristics'!B:B,MATCH($C888,'Policy Characteristics'!$C:$C,0)))</f>
        <v>Industry Energy Efficiency Standards</v>
      </c>
      <c r="C888" s="361" t="str">
        <f t="shared" si="40"/>
        <v>Percentage Improvement in Eqpt Efficiency Standards above BAU</v>
      </c>
      <c r="D888" s="9" t="s">
        <v>3206</v>
      </c>
      <c r="E888" s="53" t="s">
        <v>2448</v>
      </c>
      <c r="F888" s="194" t="s">
        <v>3168</v>
      </c>
      <c r="G888" s="53" t="s">
        <v>2454</v>
      </c>
      <c r="H888" s="54">
        <v>1098</v>
      </c>
      <c r="I888" s="53" t="s">
        <v>44</v>
      </c>
      <c r="J888" s="359" t="str">
        <f>IF(ISBLANK(INDEX('Policy Characteristics'!D:D,MATCH($C888,'Policy Characteristics'!$C:$C,0))),"",INDEX('Policy Characteristics'!D:D,MATCH($C888,'Policy Characteristics'!$C:$C,0)))</f>
        <v>Industry Energy Efficiency Standards</v>
      </c>
      <c r="K888" s="357" t="str">
        <f>IF(ISBLANK(INDEX('Policy Characteristics'!E:E,MATCH($C888,'Policy Characteristics'!$C:$C,0))),"",INDEX('Policy Characteristics'!E:E,MATCH($C888,'Policy Characteristics'!$C:$C,0)))</f>
        <v>indst efficiency standards</v>
      </c>
      <c r="L888" s="379">
        <f>IF(ISBLANK(INDEX('Policy Characteristics'!F:F,MATCH($C888,'Policy Characteristics'!$C:$C,0))),"",INDEX('Policy Characteristics'!F:F,MATCH($C888,'Policy Characteristics'!$C:$C,0)))</f>
        <v>0</v>
      </c>
      <c r="M888" s="379">
        <f>IF(ISBLANK(INDEX('Policy Characteristics'!G:G,MATCH($C888,'Policy Characteristics'!$C:$C,0))),"",INDEX('Policy Characteristics'!G:G,MATCH($C888,'Policy Characteristics'!$C:$C,0)))</f>
        <v>0.25</v>
      </c>
      <c r="N888" s="379">
        <f>IF(ISBLANK(INDEX('Policy Characteristics'!H:H,MATCH($C888,'Policy Characteristics'!$C:$C,0))),"",INDEX('Policy Characteristics'!H:H,MATCH($C888,'Policy Characteristics'!$C:$C,0)))</f>
        <v>0.01</v>
      </c>
      <c r="O888" s="357" t="str">
        <f>IF(ISBLANK(INDEX('Policy Characteristics'!I:I,MATCH($C888,'Policy Characteristics'!$C:$C,0))),"",INDEX('Policy Characteristics'!I:I,MATCH($C888,'Policy Characteristics'!$C:$C,0)))</f>
        <v>% reduction in energy use</v>
      </c>
      <c r="P888" s="357" t="str">
        <f>IF(ISBLANK(INDEX('Policy Characteristics'!J:J,MATCH($C888,'Policy Characteristics'!$C:$C,0))),"",INDEX('Policy Characteristics'!J:J,MATCH($C888,'Policy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8" s="357" t="str">
        <f>IF(ISBLANK(INDEX('Policy Characteristics'!K:K,MATCH($C888,'Policy Characteristics'!$C:$C,0))),"",INDEX('Policy Characteristics'!K:K,MATCH($C888,'Policy Characteristics'!$C:$C,0)))</f>
        <v>industry-ag-main.html#eff-stds</v>
      </c>
      <c r="R888" s="357" t="str">
        <f>IF(ISBLANK(INDEX('Policy Characteristics'!L:L,MATCH($C888,'Policy Characteristics'!$C:$C,0))),"",INDEX('Policy Characteristics'!L:L,MATCH($C888,'Policy Characteristics'!$C:$C,0)))</f>
        <v>industry-energy-efficiency-standards.html</v>
      </c>
    </row>
    <row r="889" spans="1:18" s="5" customFormat="1" x14ac:dyDescent="0.35">
      <c r="A889" s="357" t="str">
        <f>IF(ISBLANK(INDEX('Policy Characteristics'!A:A,MATCH($C889,'Policy Characteristics'!$C:$C,0))),"",INDEX('Policy Characteristics'!A:A,MATCH($C889,'Policy Characteristics'!$C:$C,0)))</f>
        <v>Industry</v>
      </c>
      <c r="B889" s="357" t="str">
        <f>IF(ISBLANK(INDEX('Policy Characteristics'!B:B,MATCH($C889,'Policy Characteristics'!$C:$C,0))),"",INDEX('Policy Characteristics'!B:B,MATCH($C889,'Policy Characteristics'!$C:$C,0)))</f>
        <v>Industry Energy Efficiency Standards</v>
      </c>
      <c r="C889" s="361" t="str">
        <f t="shared" si="40"/>
        <v>Percentage Improvement in Eqpt Efficiency Standards above BAU</v>
      </c>
      <c r="D889" s="9" t="s">
        <v>3206</v>
      </c>
      <c r="E889" s="53" t="s">
        <v>2449</v>
      </c>
      <c r="F889" s="194" t="s">
        <v>3168</v>
      </c>
      <c r="G889" s="53" t="s">
        <v>2457</v>
      </c>
      <c r="H889" s="54">
        <v>1099</v>
      </c>
      <c r="I889" s="53" t="s">
        <v>44</v>
      </c>
      <c r="J889" s="359" t="str">
        <f>IF(ISBLANK(INDEX('Policy Characteristics'!D:D,MATCH($C889,'Policy Characteristics'!$C:$C,0))),"",INDEX('Policy Characteristics'!D:D,MATCH($C889,'Policy Characteristics'!$C:$C,0)))</f>
        <v>Industry Energy Efficiency Standards</v>
      </c>
      <c r="K889" s="357" t="str">
        <f>IF(ISBLANK(INDEX('Policy Characteristics'!E:E,MATCH($C889,'Policy Characteristics'!$C:$C,0))),"",INDEX('Policy Characteristics'!E:E,MATCH($C889,'Policy Characteristics'!$C:$C,0)))</f>
        <v>indst efficiency standards</v>
      </c>
      <c r="L889" s="379">
        <f>IF(ISBLANK(INDEX('Policy Characteristics'!F:F,MATCH($C889,'Policy Characteristics'!$C:$C,0))),"",INDEX('Policy Characteristics'!F:F,MATCH($C889,'Policy Characteristics'!$C:$C,0)))</f>
        <v>0</v>
      </c>
      <c r="M889" s="379">
        <f>IF(ISBLANK(INDEX('Policy Characteristics'!G:G,MATCH($C889,'Policy Characteristics'!$C:$C,0))),"",INDEX('Policy Characteristics'!G:G,MATCH($C889,'Policy Characteristics'!$C:$C,0)))</f>
        <v>0.25</v>
      </c>
      <c r="N889" s="379">
        <f>IF(ISBLANK(INDEX('Policy Characteristics'!H:H,MATCH($C889,'Policy Characteristics'!$C:$C,0))),"",INDEX('Policy Characteristics'!H:H,MATCH($C889,'Policy Characteristics'!$C:$C,0)))</f>
        <v>0.01</v>
      </c>
      <c r="O889" s="357" t="str">
        <f>IF(ISBLANK(INDEX('Policy Characteristics'!I:I,MATCH($C889,'Policy Characteristics'!$C:$C,0))),"",INDEX('Policy Characteristics'!I:I,MATCH($C889,'Policy Characteristics'!$C:$C,0)))</f>
        <v>% reduction in energy use</v>
      </c>
      <c r="P889" s="357" t="str">
        <f>IF(ISBLANK(INDEX('Policy Characteristics'!J:J,MATCH($C889,'Policy Characteristics'!$C:$C,0))),"",INDEX('Policy Characteristics'!J:J,MATCH($C889,'Policy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9" s="357" t="str">
        <f>IF(ISBLANK(INDEX('Policy Characteristics'!K:K,MATCH($C889,'Policy Characteristics'!$C:$C,0))),"",INDEX('Policy Characteristics'!K:K,MATCH($C889,'Policy Characteristics'!$C:$C,0)))</f>
        <v>industry-ag-main.html#eff-stds</v>
      </c>
      <c r="R889" s="357" t="str">
        <f>IF(ISBLANK(INDEX('Policy Characteristics'!L:L,MATCH($C889,'Policy Characteristics'!$C:$C,0))),"",INDEX('Policy Characteristics'!L:L,MATCH($C889,'Policy Characteristics'!$C:$C,0)))</f>
        <v>industry-energy-efficiency-standards.html</v>
      </c>
    </row>
    <row r="890" spans="1:18" s="5" customFormat="1" x14ac:dyDescent="0.35">
      <c r="A890" s="357" t="str">
        <f>IF(ISBLANK(INDEX('Policy Characteristics'!A:A,MATCH($C890,'Policy Characteristics'!$C:$C,0))),"",INDEX('Policy Characteristics'!A:A,MATCH($C890,'Policy Characteristics'!$C:$C,0)))</f>
        <v>Industry</v>
      </c>
      <c r="B890" s="357" t="str">
        <f>IF(ISBLANK(INDEX('Policy Characteristics'!B:B,MATCH($C890,'Policy Characteristics'!$C:$C,0))),"",INDEX('Policy Characteristics'!B:B,MATCH($C890,'Policy Characteristics'!$C:$C,0)))</f>
        <v>Industry Energy Efficiency Standards</v>
      </c>
      <c r="C890" s="361" t="str">
        <f t="shared" si="40"/>
        <v>Percentage Improvement in Eqpt Efficiency Standards above BAU</v>
      </c>
      <c r="D890" s="9" t="s">
        <v>3206</v>
      </c>
      <c r="E890" s="53" t="s">
        <v>2450</v>
      </c>
      <c r="F890" s="194" t="s">
        <v>3168</v>
      </c>
      <c r="G890" s="53" t="s">
        <v>2458</v>
      </c>
      <c r="H890" s="54">
        <v>1100</v>
      </c>
      <c r="I890" s="53" t="s">
        <v>44</v>
      </c>
      <c r="J890" s="359" t="str">
        <f>IF(ISBLANK(INDEX('Policy Characteristics'!D:D,MATCH($C890,'Policy Characteristics'!$C:$C,0))),"",INDEX('Policy Characteristics'!D:D,MATCH($C890,'Policy Characteristics'!$C:$C,0)))</f>
        <v>Industry Energy Efficiency Standards</v>
      </c>
      <c r="K890" s="357" t="str">
        <f>IF(ISBLANK(INDEX('Policy Characteristics'!E:E,MATCH($C890,'Policy Characteristics'!$C:$C,0))),"",INDEX('Policy Characteristics'!E:E,MATCH($C890,'Policy Characteristics'!$C:$C,0)))</f>
        <v>indst efficiency standards</v>
      </c>
      <c r="L890" s="379">
        <f>IF(ISBLANK(INDEX('Policy Characteristics'!F:F,MATCH($C890,'Policy Characteristics'!$C:$C,0))),"",INDEX('Policy Characteristics'!F:F,MATCH($C890,'Policy Characteristics'!$C:$C,0)))</f>
        <v>0</v>
      </c>
      <c r="M890" s="379">
        <f>IF(ISBLANK(INDEX('Policy Characteristics'!G:G,MATCH($C890,'Policy Characteristics'!$C:$C,0))),"",INDEX('Policy Characteristics'!G:G,MATCH($C890,'Policy Characteristics'!$C:$C,0)))</f>
        <v>0.25</v>
      </c>
      <c r="N890" s="379">
        <f>IF(ISBLANK(INDEX('Policy Characteristics'!H:H,MATCH($C890,'Policy Characteristics'!$C:$C,0))),"",INDEX('Policy Characteristics'!H:H,MATCH($C890,'Policy Characteristics'!$C:$C,0)))</f>
        <v>0.01</v>
      </c>
      <c r="O890" s="357" t="str">
        <f>IF(ISBLANK(INDEX('Policy Characteristics'!I:I,MATCH($C890,'Policy Characteristics'!$C:$C,0))),"",INDEX('Policy Characteristics'!I:I,MATCH($C890,'Policy Characteristics'!$C:$C,0)))</f>
        <v>% reduction in energy use</v>
      </c>
      <c r="P890" s="357" t="str">
        <f>IF(ISBLANK(INDEX('Policy Characteristics'!J:J,MATCH($C890,'Policy Characteristics'!$C:$C,0))),"",INDEX('Policy Characteristics'!J:J,MATCH($C890,'Policy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0" s="357" t="str">
        <f>IF(ISBLANK(INDEX('Policy Characteristics'!K:K,MATCH($C890,'Policy Characteristics'!$C:$C,0))),"",INDEX('Policy Characteristics'!K:K,MATCH($C890,'Policy Characteristics'!$C:$C,0)))</f>
        <v>industry-ag-main.html#eff-stds</v>
      </c>
      <c r="R890" s="357" t="str">
        <f>IF(ISBLANK(INDEX('Policy Characteristics'!L:L,MATCH($C890,'Policy Characteristics'!$C:$C,0))),"",INDEX('Policy Characteristics'!L:L,MATCH($C890,'Policy Characteristics'!$C:$C,0)))</f>
        <v>industry-energy-efficiency-standards.html</v>
      </c>
    </row>
    <row r="891" spans="1:18" s="5" customFormat="1" x14ac:dyDescent="0.35">
      <c r="A891" s="357" t="str">
        <f>IF(ISBLANK(INDEX('Policy Characteristics'!A:A,MATCH($C891,'Policy Characteristics'!$C:$C,0))),"",INDEX('Policy Characteristics'!A:A,MATCH($C891,'Policy Characteristics'!$C:$C,0)))</f>
        <v>Industry</v>
      </c>
      <c r="B891" s="357" t="str">
        <f>IF(ISBLANK(INDEX('Policy Characteristics'!B:B,MATCH($C891,'Policy Characteristics'!$C:$C,0))),"",INDEX('Policy Characteristics'!B:B,MATCH($C891,'Policy Characteristics'!$C:$C,0)))</f>
        <v>Industry Energy Efficiency Standards</v>
      </c>
      <c r="C891" s="361" t="str">
        <f t="shared" si="40"/>
        <v>Percentage Improvement in Eqpt Efficiency Standards above BAU</v>
      </c>
      <c r="D891" s="9" t="s">
        <v>3206</v>
      </c>
      <c r="E891" s="53" t="s">
        <v>2451</v>
      </c>
      <c r="F891" s="194" t="s">
        <v>3168</v>
      </c>
      <c r="G891" s="53" t="s">
        <v>2455</v>
      </c>
      <c r="H891" s="54">
        <v>1101</v>
      </c>
      <c r="I891" s="53" t="s">
        <v>45</v>
      </c>
      <c r="J891" s="359" t="str">
        <f>IF(ISBLANK(INDEX('Policy Characteristics'!D:D,MATCH($C891,'Policy Characteristics'!$C:$C,0))),"",INDEX('Policy Characteristics'!D:D,MATCH($C891,'Policy Characteristics'!$C:$C,0)))</f>
        <v>Industry Energy Efficiency Standards</v>
      </c>
      <c r="K891" s="357" t="str">
        <f>IF(ISBLANK(INDEX('Policy Characteristics'!E:E,MATCH($C891,'Policy Characteristics'!$C:$C,0))),"",INDEX('Policy Characteristics'!E:E,MATCH($C891,'Policy Characteristics'!$C:$C,0)))</f>
        <v>indst efficiency standards</v>
      </c>
      <c r="L891" s="379">
        <f>IF(ISBLANK(INDEX('Policy Characteristics'!F:F,MATCH($C891,'Policy Characteristics'!$C:$C,0))),"",INDEX('Policy Characteristics'!F:F,MATCH($C891,'Policy Characteristics'!$C:$C,0)))</f>
        <v>0</v>
      </c>
      <c r="M891" s="379">
        <f>IF(ISBLANK(INDEX('Policy Characteristics'!G:G,MATCH($C891,'Policy Characteristics'!$C:$C,0))),"",INDEX('Policy Characteristics'!G:G,MATCH($C891,'Policy Characteristics'!$C:$C,0)))</f>
        <v>0.25</v>
      </c>
      <c r="N891" s="379">
        <f>IF(ISBLANK(INDEX('Policy Characteristics'!H:H,MATCH($C891,'Policy Characteristics'!$C:$C,0))),"",INDEX('Policy Characteristics'!H:H,MATCH($C891,'Policy Characteristics'!$C:$C,0)))</f>
        <v>0.01</v>
      </c>
      <c r="O891" s="357" t="str">
        <f>IF(ISBLANK(INDEX('Policy Characteristics'!I:I,MATCH($C891,'Policy Characteristics'!$C:$C,0))),"",INDEX('Policy Characteristics'!I:I,MATCH($C891,'Policy Characteristics'!$C:$C,0)))</f>
        <v>% reduction in energy use</v>
      </c>
      <c r="P891" s="357" t="str">
        <f>IF(ISBLANK(INDEX('Policy Characteristics'!J:J,MATCH($C891,'Policy Characteristics'!$C:$C,0))),"",INDEX('Policy Characteristics'!J:J,MATCH($C891,'Policy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1" s="357" t="str">
        <f>IF(ISBLANK(INDEX('Policy Characteristics'!K:K,MATCH($C891,'Policy Characteristics'!$C:$C,0))),"",INDEX('Policy Characteristics'!K:K,MATCH($C891,'Policy Characteristics'!$C:$C,0)))</f>
        <v>industry-ag-main.html#eff-stds</v>
      </c>
      <c r="R891" s="357" t="str">
        <f>IF(ISBLANK(INDEX('Policy Characteristics'!L:L,MATCH($C891,'Policy Characteristics'!$C:$C,0))),"",INDEX('Policy Characteristics'!L:L,MATCH($C891,'Policy Characteristics'!$C:$C,0)))</f>
        <v>industry-energy-efficiency-standards.html</v>
      </c>
    </row>
    <row r="892" spans="1:18" s="5" customFormat="1" x14ac:dyDescent="0.35">
      <c r="A892" s="357" t="str">
        <f>IF(ISBLANK(INDEX('Policy Characteristics'!A:A,MATCH($C892,'Policy Characteristics'!$C:$C,0))),"",INDEX('Policy Characteristics'!A:A,MATCH($C892,'Policy Characteristics'!$C:$C,0)))</f>
        <v>Industry</v>
      </c>
      <c r="B892" s="357" t="str">
        <f>IF(ISBLANK(INDEX('Policy Characteristics'!B:B,MATCH($C892,'Policy Characteristics'!$C:$C,0))),"",INDEX('Policy Characteristics'!B:B,MATCH($C892,'Policy Characteristics'!$C:$C,0)))</f>
        <v>Industry Energy Efficiency Standards</v>
      </c>
      <c r="C892" s="361" t="str">
        <f t="shared" si="40"/>
        <v>Percentage Improvement in Eqpt Efficiency Standards above BAU</v>
      </c>
      <c r="D892" s="9" t="s">
        <v>3206</v>
      </c>
      <c r="E892" s="53" t="s">
        <v>2452</v>
      </c>
      <c r="F892" s="194" t="s">
        <v>3168</v>
      </c>
      <c r="G892" s="53" t="s">
        <v>2456</v>
      </c>
      <c r="H892" s="54">
        <v>1102</v>
      </c>
      <c r="I892" s="53" t="s">
        <v>44</v>
      </c>
      <c r="J892" s="359" t="str">
        <f>IF(ISBLANK(INDEX('Policy Characteristics'!D:D,MATCH($C892,'Policy Characteristics'!$C:$C,0))),"",INDEX('Policy Characteristics'!D:D,MATCH($C892,'Policy Characteristics'!$C:$C,0)))</f>
        <v>Industry Energy Efficiency Standards</v>
      </c>
      <c r="K892" s="357" t="str">
        <f>IF(ISBLANK(INDEX('Policy Characteristics'!E:E,MATCH($C892,'Policy Characteristics'!$C:$C,0))),"",INDEX('Policy Characteristics'!E:E,MATCH($C892,'Policy Characteristics'!$C:$C,0)))</f>
        <v>indst efficiency standards</v>
      </c>
      <c r="L892" s="379">
        <f>IF(ISBLANK(INDEX('Policy Characteristics'!F:F,MATCH($C892,'Policy Characteristics'!$C:$C,0))),"",INDEX('Policy Characteristics'!F:F,MATCH($C892,'Policy Characteristics'!$C:$C,0)))</f>
        <v>0</v>
      </c>
      <c r="M892" s="379">
        <f>IF(ISBLANK(INDEX('Policy Characteristics'!G:G,MATCH($C892,'Policy Characteristics'!$C:$C,0))),"",INDEX('Policy Characteristics'!G:G,MATCH($C892,'Policy Characteristics'!$C:$C,0)))</f>
        <v>0.25</v>
      </c>
      <c r="N892" s="379">
        <f>IF(ISBLANK(INDEX('Policy Characteristics'!H:H,MATCH($C892,'Policy Characteristics'!$C:$C,0))),"",INDEX('Policy Characteristics'!H:H,MATCH($C892,'Policy Characteristics'!$C:$C,0)))</f>
        <v>0.01</v>
      </c>
      <c r="O892" s="357" t="str">
        <f>IF(ISBLANK(INDEX('Policy Characteristics'!I:I,MATCH($C892,'Policy Characteristics'!$C:$C,0))),"",INDEX('Policy Characteristics'!I:I,MATCH($C892,'Policy Characteristics'!$C:$C,0)))</f>
        <v>% reduction in energy use</v>
      </c>
      <c r="P892" s="357" t="str">
        <f>IF(ISBLANK(INDEX('Policy Characteristics'!J:J,MATCH($C892,'Policy Characteristics'!$C:$C,0))),"",INDEX('Policy Characteristics'!J:J,MATCH($C892,'Policy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2" s="357" t="str">
        <f>IF(ISBLANK(INDEX('Policy Characteristics'!K:K,MATCH($C892,'Policy Characteristics'!$C:$C,0))),"",INDEX('Policy Characteristics'!K:K,MATCH($C892,'Policy Characteristics'!$C:$C,0)))</f>
        <v>industry-ag-main.html#eff-stds</v>
      </c>
      <c r="R892" s="357" t="str">
        <f>IF(ISBLANK(INDEX('Policy Characteristics'!L:L,MATCH($C892,'Policy Characteristics'!$C:$C,0))),"",INDEX('Policy Characteristics'!L:L,MATCH($C892,'Policy Characteristics'!$C:$C,0)))</f>
        <v>industry-energy-efficiency-standards.html</v>
      </c>
    </row>
    <row r="893" spans="1:18" s="5" customFormat="1" x14ac:dyDescent="0.35">
      <c r="A893" s="357" t="str">
        <f>IF(ISBLANK(INDEX('Policy Characteristics'!A:A,MATCH($C893,'Policy Characteristics'!$C:$C,0))),"",INDEX('Policy Characteristics'!A:A,MATCH($C893,'Policy Characteristics'!$C:$C,0)))</f>
        <v>Industry</v>
      </c>
      <c r="B893" s="357" t="str">
        <f>IF(ISBLANK(INDEX('Policy Characteristics'!B:B,MATCH($C893,'Policy Characteristics'!$C:$C,0))),"",INDEX('Policy Characteristics'!B:B,MATCH($C893,'Policy Characteristics'!$C:$C,0)))</f>
        <v>Industry Energy Efficiency Standards</v>
      </c>
      <c r="C893" s="361" t="str">
        <f t="shared" si="40"/>
        <v>Percentage Improvement in Eqpt Efficiency Standards above BAU</v>
      </c>
      <c r="D893" s="9" t="s">
        <v>3206</v>
      </c>
      <c r="E893" s="53" t="s">
        <v>2453</v>
      </c>
      <c r="F893" s="194" t="s">
        <v>3168</v>
      </c>
      <c r="G893" s="53" t="s">
        <v>2459</v>
      </c>
      <c r="H893" s="54">
        <v>1103</v>
      </c>
      <c r="I893" s="53" t="s">
        <v>45</v>
      </c>
      <c r="J893" s="359" t="str">
        <f>IF(ISBLANK(INDEX('Policy Characteristics'!D:D,MATCH($C893,'Policy Characteristics'!$C:$C,0))),"",INDEX('Policy Characteristics'!D:D,MATCH($C893,'Policy Characteristics'!$C:$C,0)))</f>
        <v>Industry Energy Efficiency Standards</v>
      </c>
      <c r="K893" s="357" t="str">
        <f>IF(ISBLANK(INDEX('Policy Characteristics'!E:E,MATCH($C893,'Policy Characteristics'!$C:$C,0))),"",INDEX('Policy Characteristics'!E:E,MATCH($C893,'Policy Characteristics'!$C:$C,0)))</f>
        <v>indst efficiency standards</v>
      </c>
      <c r="L893" s="379">
        <f>IF(ISBLANK(INDEX('Policy Characteristics'!F:F,MATCH($C893,'Policy Characteristics'!$C:$C,0))),"",INDEX('Policy Characteristics'!F:F,MATCH($C893,'Policy Characteristics'!$C:$C,0)))</f>
        <v>0</v>
      </c>
      <c r="M893" s="379">
        <f>IF(ISBLANK(INDEX('Policy Characteristics'!G:G,MATCH($C893,'Policy Characteristics'!$C:$C,0))),"",INDEX('Policy Characteristics'!G:G,MATCH($C893,'Policy Characteristics'!$C:$C,0)))</f>
        <v>0.25</v>
      </c>
      <c r="N893" s="379">
        <f>IF(ISBLANK(INDEX('Policy Characteristics'!H:H,MATCH($C893,'Policy Characteristics'!$C:$C,0))),"",INDEX('Policy Characteristics'!H:H,MATCH($C893,'Policy Characteristics'!$C:$C,0)))</f>
        <v>0.01</v>
      </c>
      <c r="O893" s="357" t="str">
        <f>IF(ISBLANK(INDEX('Policy Characteristics'!I:I,MATCH($C893,'Policy Characteristics'!$C:$C,0))),"",INDEX('Policy Characteristics'!I:I,MATCH($C893,'Policy Characteristics'!$C:$C,0)))</f>
        <v>% reduction in energy use</v>
      </c>
      <c r="P893" s="357" t="str">
        <f>IF(ISBLANK(INDEX('Policy Characteristics'!J:J,MATCH($C893,'Policy Characteristics'!$C:$C,0))),"",INDEX('Policy Characteristics'!J:J,MATCH($C893,'Policy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3" s="357" t="str">
        <f>IF(ISBLANK(INDEX('Policy Characteristics'!K:K,MATCH($C893,'Policy Characteristics'!$C:$C,0))),"",INDEX('Policy Characteristics'!K:K,MATCH($C893,'Policy Characteristics'!$C:$C,0)))</f>
        <v>industry-ag-main.html#eff-stds</v>
      </c>
      <c r="R893" s="357" t="str">
        <f>IF(ISBLANK(INDEX('Policy Characteristics'!L:L,MATCH($C893,'Policy Characteristics'!$C:$C,0))),"",INDEX('Policy Characteristics'!L:L,MATCH($C893,'Policy Characteristics'!$C:$C,0)))</f>
        <v>industry-energy-efficiency-standards.html</v>
      </c>
    </row>
    <row r="894" spans="1:18" s="5" customFormat="1" x14ac:dyDescent="0.35">
      <c r="A894" s="357" t="str">
        <f>IF(ISBLANK(INDEX('Policy Characteristics'!A:A,MATCH($C894,'Policy Characteristics'!$C:$C,0))),"",INDEX('Policy Characteristics'!A:A,MATCH($C894,'Policy Characteristics'!$C:$C,0)))</f>
        <v>Industry</v>
      </c>
      <c r="B894" s="357" t="str">
        <f>IF(ISBLANK(INDEX('Policy Characteristics'!B:B,MATCH($C894,'Policy Characteristics'!$C:$C,0))),"",INDEX('Policy Characteristics'!B:B,MATCH($C894,'Policy Characteristics'!$C:$C,0)))</f>
        <v>Industry Energy Efficiency Standards</v>
      </c>
      <c r="C894" s="361" t="str">
        <f t="shared" si="40"/>
        <v>Percentage Improvement in Eqpt Efficiency Standards above BAU</v>
      </c>
      <c r="D894" s="9" t="s">
        <v>3206</v>
      </c>
      <c r="E894" s="53" t="s">
        <v>2799</v>
      </c>
      <c r="F894" s="194" t="s">
        <v>3168</v>
      </c>
      <c r="G894" s="53" t="s">
        <v>2802</v>
      </c>
      <c r="H894" s="54">
        <v>1104</v>
      </c>
      <c r="I894" s="53" t="s">
        <v>45</v>
      </c>
      <c r="J894" s="359" t="str">
        <f>IF(ISBLANK(INDEX('Policy Characteristics'!D:D,MATCH($C894,'Policy Characteristics'!$C:$C,0))),"",INDEX('Policy Characteristics'!D:D,MATCH($C894,'Policy Characteristics'!$C:$C,0)))</f>
        <v>Industry Energy Efficiency Standards</v>
      </c>
      <c r="K894" s="357" t="str">
        <f>IF(ISBLANK(INDEX('Policy Characteristics'!E:E,MATCH($C894,'Policy Characteristics'!$C:$C,0))),"",INDEX('Policy Characteristics'!E:E,MATCH($C894,'Policy Characteristics'!$C:$C,0)))</f>
        <v>indst efficiency standards</v>
      </c>
      <c r="L894" s="379">
        <f>IF(ISBLANK(INDEX('Policy Characteristics'!F:F,MATCH($C894,'Policy Characteristics'!$C:$C,0))),"",INDEX('Policy Characteristics'!F:F,MATCH($C894,'Policy Characteristics'!$C:$C,0)))</f>
        <v>0</v>
      </c>
      <c r="M894" s="379">
        <f>IF(ISBLANK(INDEX('Policy Characteristics'!G:G,MATCH($C894,'Policy Characteristics'!$C:$C,0))),"",INDEX('Policy Characteristics'!G:G,MATCH($C894,'Policy Characteristics'!$C:$C,0)))</f>
        <v>0.25</v>
      </c>
      <c r="N894" s="379">
        <f>IF(ISBLANK(INDEX('Policy Characteristics'!H:H,MATCH($C894,'Policy Characteristics'!$C:$C,0))),"",INDEX('Policy Characteristics'!H:H,MATCH($C894,'Policy Characteristics'!$C:$C,0)))</f>
        <v>0.01</v>
      </c>
      <c r="O894" s="357" t="str">
        <f>IF(ISBLANK(INDEX('Policy Characteristics'!I:I,MATCH($C894,'Policy Characteristics'!$C:$C,0))),"",INDEX('Policy Characteristics'!I:I,MATCH($C894,'Policy Characteristics'!$C:$C,0)))</f>
        <v>% reduction in energy use</v>
      </c>
      <c r="P894" s="357" t="str">
        <f>IF(ISBLANK(INDEX('Policy Characteristics'!J:J,MATCH($C894,'Policy Characteristics'!$C:$C,0))),"",INDEX('Policy Characteristics'!J:J,MATCH($C894,'Policy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4" s="357" t="str">
        <f>IF(ISBLANK(INDEX('Policy Characteristics'!K:K,MATCH($C894,'Policy Characteristics'!$C:$C,0))),"",INDEX('Policy Characteristics'!K:K,MATCH($C894,'Policy Characteristics'!$C:$C,0)))</f>
        <v>industry-ag-main.html#eff-stds</v>
      </c>
      <c r="R894" s="357" t="str">
        <f>IF(ISBLANK(INDEX('Policy Characteristics'!L:L,MATCH($C894,'Policy Characteristics'!$C:$C,0))),"",INDEX('Policy Characteristics'!L:L,MATCH($C894,'Policy Characteristics'!$C:$C,0)))</f>
        <v>industry-energy-efficiency-standards.html</v>
      </c>
    </row>
    <row r="895" spans="1:18" s="5" customFormat="1" x14ac:dyDescent="0.35">
      <c r="A895" s="357" t="str">
        <f>IF(ISBLANK(INDEX('Policy Characteristics'!A:A,MATCH($C895,'Policy Characteristics'!$C:$C,0))),"",INDEX('Policy Characteristics'!A:A,MATCH($C895,'Policy Characteristics'!$C:$C,0)))</f>
        <v>Industry</v>
      </c>
      <c r="B895" s="357" t="str">
        <f>IF(ISBLANK(INDEX('Policy Characteristics'!B:B,MATCH($C895,'Policy Characteristics'!$C:$C,0))),"",INDEX('Policy Characteristics'!B:B,MATCH($C895,'Policy Characteristics'!$C:$C,0)))</f>
        <v>Industry Energy Efficiency Standards</v>
      </c>
      <c r="C895" s="361" t="str">
        <f t="shared" si="40"/>
        <v>Percentage Improvement in Eqpt Efficiency Standards above BAU</v>
      </c>
      <c r="D895" s="9" t="s">
        <v>3206</v>
      </c>
      <c r="E895" s="53" t="s">
        <v>2800</v>
      </c>
      <c r="F895" s="194" t="s">
        <v>3168</v>
      </c>
      <c r="G895" s="53" t="s">
        <v>2804</v>
      </c>
      <c r="H895" s="54">
        <v>1105</v>
      </c>
      <c r="I895" s="53" t="s">
        <v>44</v>
      </c>
      <c r="J895" s="359" t="str">
        <f>IF(ISBLANK(INDEX('Policy Characteristics'!D:D,MATCH($C895,'Policy Characteristics'!$C:$C,0))),"",INDEX('Policy Characteristics'!D:D,MATCH($C895,'Policy Characteristics'!$C:$C,0)))</f>
        <v>Industry Energy Efficiency Standards</v>
      </c>
      <c r="K895" s="357" t="str">
        <f>IF(ISBLANK(INDEX('Policy Characteristics'!E:E,MATCH($C895,'Policy Characteristics'!$C:$C,0))),"",INDEX('Policy Characteristics'!E:E,MATCH($C895,'Policy Characteristics'!$C:$C,0)))</f>
        <v>indst efficiency standards</v>
      </c>
      <c r="L895" s="379">
        <f>IF(ISBLANK(INDEX('Policy Characteristics'!F:F,MATCH($C895,'Policy Characteristics'!$C:$C,0))),"",INDEX('Policy Characteristics'!F:F,MATCH($C895,'Policy Characteristics'!$C:$C,0)))</f>
        <v>0</v>
      </c>
      <c r="M895" s="379">
        <f>IF(ISBLANK(INDEX('Policy Characteristics'!G:G,MATCH($C895,'Policy Characteristics'!$C:$C,0))),"",INDEX('Policy Characteristics'!G:G,MATCH($C895,'Policy Characteristics'!$C:$C,0)))</f>
        <v>0.25</v>
      </c>
      <c r="N895" s="379">
        <f>IF(ISBLANK(INDEX('Policy Characteristics'!H:H,MATCH($C895,'Policy Characteristics'!$C:$C,0))),"",INDEX('Policy Characteristics'!H:H,MATCH($C895,'Policy Characteristics'!$C:$C,0)))</f>
        <v>0.01</v>
      </c>
      <c r="O895" s="357" t="str">
        <f>IF(ISBLANK(INDEX('Policy Characteristics'!I:I,MATCH($C895,'Policy Characteristics'!$C:$C,0))),"",INDEX('Policy Characteristics'!I:I,MATCH($C895,'Policy Characteristics'!$C:$C,0)))</f>
        <v>% reduction in energy use</v>
      </c>
      <c r="P895" s="357" t="str">
        <f>IF(ISBLANK(INDEX('Policy Characteristics'!J:J,MATCH($C895,'Policy Characteristics'!$C:$C,0))),"",INDEX('Policy Characteristics'!J:J,MATCH($C895,'Policy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5" s="357" t="str">
        <f>IF(ISBLANK(INDEX('Policy Characteristics'!K:K,MATCH($C895,'Policy Characteristics'!$C:$C,0))),"",INDEX('Policy Characteristics'!K:K,MATCH($C895,'Policy Characteristics'!$C:$C,0)))</f>
        <v>industry-ag-main.html#eff-stds</v>
      </c>
      <c r="R895" s="357" t="str">
        <f>IF(ISBLANK(INDEX('Policy Characteristics'!L:L,MATCH($C895,'Policy Characteristics'!$C:$C,0))),"",INDEX('Policy Characteristics'!L:L,MATCH($C895,'Policy Characteristics'!$C:$C,0)))</f>
        <v>industry-energy-efficiency-standards.html</v>
      </c>
    </row>
    <row r="896" spans="1:18" s="5" customFormat="1" x14ac:dyDescent="0.35">
      <c r="A896" s="357" t="str">
        <f>IF(ISBLANK(INDEX('Policy Characteristics'!A:A,MATCH($C896,'Policy Characteristics'!$C:$C,0))),"",INDEX('Policy Characteristics'!A:A,MATCH($C896,'Policy Characteristics'!$C:$C,0)))</f>
        <v>Industry</v>
      </c>
      <c r="B896" s="357" t="str">
        <f>IF(ISBLANK(INDEX('Policy Characteristics'!B:B,MATCH($C896,'Policy Characteristics'!$C:$C,0))),"",INDEX('Policy Characteristics'!B:B,MATCH($C896,'Policy Characteristics'!$C:$C,0)))</f>
        <v>Industry Energy Efficiency Standards</v>
      </c>
      <c r="C896" s="361" t="str">
        <f t="shared" si="40"/>
        <v>Percentage Improvement in Eqpt Efficiency Standards above BAU</v>
      </c>
      <c r="D896" s="9" t="s">
        <v>3206</v>
      </c>
      <c r="E896" s="53" t="s">
        <v>2801</v>
      </c>
      <c r="F896" s="194" t="s">
        <v>3168</v>
      </c>
      <c r="G896" s="53" t="s">
        <v>2805</v>
      </c>
      <c r="H896" s="54">
        <v>1106</v>
      </c>
      <c r="I896" s="53" t="s">
        <v>44</v>
      </c>
      <c r="J896" s="359" t="str">
        <f>IF(ISBLANK(INDEX('Policy Characteristics'!D:D,MATCH($C896,'Policy Characteristics'!$C:$C,0))),"",INDEX('Policy Characteristics'!D:D,MATCH($C896,'Policy Characteristics'!$C:$C,0)))</f>
        <v>Industry Energy Efficiency Standards</v>
      </c>
      <c r="K896" s="357" t="str">
        <f>IF(ISBLANK(INDEX('Policy Characteristics'!E:E,MATCH($C896,'Policy Characteristics'!$C:$C,0))),"",INDEX('Policy Characteristics'!E:E,MATCH($C896,'Policy Characteristics'!$C:$C,0)))</f>
        <v>indst efficiency standards</v>
      </c>
      <c r="L896" s="379">
        <f>IF(ISBLANK(INDEX('Policy Characteristics'!F:F,MATCH($C896,'Policy Characteristics'!$C:$C,0))),"",INDEX('Policy Characteristics'!F:F,MATCH($C896,'Policy Characteristics'!$C:$C,0)))</f>
        <v>0</v>
      </c>
      <c r="M896" s="379">
        <f>IF(ISBLANK(INDEX('Policy Characteristics'!G:G,MATCH($C896,'Policy Characteristics'!$C:$C,0))),"",INDEX('Policy Characteristics'!G:G,MATCH($C896,'Policy Characteristics'!$C:$C,0)))</f>
        <v>0.25</v>
      </c>
      <c r="N896" s="379">
        <f>IF(ISBLANK(INDEX('Policy Characteristics'!H:H,MATCH($C896,'Policy Characteristics'!$C:$C,0))),"",INDEX('Policy Characteristics'!H:H,MATCH($C896,'Policy Characteristics'!$C:$C,0)))</f>
        <v>0.01</v>
      </c>
      <c r="O896" s="357" t="str">
        <f>IF(ISBLANK(INDEX('Policy Characteristics'!I:I,MATCH($C896,'Policy Characteristics'!$C:$C,0))),"",INDEX('Policy Characteristics'!I:I,MATCH($C896,'Policy Characteristics'!$C:$C,0)))</f>
        <v>% reduction in energy use</v>
      </c>
      <c r="P896" s="357" t="str">
        <f>IF(ISBLANK(INDEX('Policy Characteristics'!J:J,MATCH($C896,'Policy Characteristics'!$C:$C,0))),"",INDEX('Policy Characteristics'!J:J,MATCH($C896,'Policy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6" s="357" t="str">
        <f>IF(ISBLANK(INDEX('Policy Characteristics'!K:K,MATCH($C896,'Policy Characteristics'!$C:$C,0))),"",INDEX('Policy Characteristics'!K:K,MATCH($C896,'Policy Characteristics'!$C:$C,0)))</f>
        <v>industry-ag-main.html#eff-stds</v>
      </c>
      <c r="R896" s="357" t="str">
        <f>IF(ISBLANK(INDEX('Policy Characteristics'!L:L,MATCH($C896,'Policy Characteristics'!$C:$C,0))),"",INDEX('Policy Characteristics'!L:L,MATCH($C896,'Policy Characteristics'!$C:$C,0)))</f>
        <v>industry-energy-efficiency-standards.html</v>
      </c>
    </row>
    <row r="897" spans="1:18" s="5" customFormat="1" x14ac:dyDescent="0.35">
      <c r="A897" s="357" t="str">
        <f>IF(ISBLANK(INDEX('Policy Characteristics'!A:A,MATCH($C897,'Policy Characteristics'!$C:$C,0))),"",INDEX('Policy Characteristics'!A:A,MATCH($C897,'Policy Characteristics'!$C:$C,0)))</f>
        <v>Industry</v>
      </c>
      <c r="B897" s="357" t="str">
        <f>IF(ISBLANK(INDEX('Policy Characteristics'!B:B,MATCH($C897,'Policy Characteristics'!$C:$C,0))),"",INDEX('Policy Characteristics'!B:B,MATCH($C897,'Policy Characteristics'!$C:$C,0)))</f>
        <v>Industry Energy Efficiency Standards</v>
      </c>
      <c r="C897" s="361" t="str">
        <f t="shared" si="40"/>
        <v>Percentage Improvement in Eqpt Efficiency Standards above BAU</v>
      </c>
      <c r="D897" s="9" t="s">
        <v>3206</v>
      </c>
      <c r="E897" s="53" t="s">
        <v>2798</v>
      </c>
      <c r="F897" s="194" t="s">
        <v>3168</v>
      </c>
      <c r="G897" s="53" t="s">
        <v>2803</v>
      </c>
      <c r="H897" s="54">
        <v>1107</v>
      </c>
      <c r="I897" s="53" t="s">
        <v>45</v>
      </c>
      <c r="J897" s="359" t="str">
        <f>IF(ISBLANK(INDEX('Policy Characteristics'!D:D,MATCH($C897,'Policy Characteristics'!$C:$C,0))),"",INDEX('Policy Characteristics'!D:D,MATCH($C897,'Policy Characteristics'!$C:$C,0)))</f>
        <v>Industry Energy Efficiency Standards</v>
      </c>
      <c r="K897" s="357" t="str">
        <f>IF(ISBLANK(INDEX('Policy Characteristics'!E:E,MATCH($C897,'Policy Characteristics'!$C:$C,0))),"",INDEX('Policy Characteristics'!E:E,MATCH($C897,'Policy Characteristics'!$C:$C,0)))</f>
        <v>indst efficiency standards</v>
      </c>
      <c r="L897" s="379">
        <f>IF(ISBLANK(INDEX('Policy Characteristics'!F:F,MATCH($C897,'Policy Characteristics'!$C:$C,0))),"",INDEX('Policy Characteristics'!F:F,MATCH($C897,'Policy Characteristics'!$C:$C,0)))</f>
        <v>0</v>
      </c>
      <c r="M897" s="379">
        <f>IF(ISBLANK(INDEX('Policy Characteristics'!G:G,MATCH($C897,'Policy Characteristics'!$C:$C,0))),"",INDEX('Policy Characteristics'!G:G,MATCH($C897,'Policy Characteristics'!$C:$C,0)))</f>
        <v>0.25</v>
      </c>
      <c r="N897" s="379">
        <f>IF(ISBLANK(INDEX('Policy Characteristics'!H:H,MATCH($C897,'Policy Characteristics'!$C:$C,0))),"",INDEX('Policy Characteristics'!H:H,MATCH($C897,'Policy Characteristics'!$C:$C,0)))</f>
        <v>0.01</v>
      </c>
      <c r="O897" s="357" t="str">
        <f>IF(ISBLANK(INDEX('Policy Characteristics'!I:I,MATCH($C897,'Policy Characteristics'!$C:$C,0))),"",INDEX('Policy Characteristics'!I:I,MATCH($C897,'Policy Characteristics'!$C:$C,0)))</f>
        <v>% reduction in energy use</v>
      </c>
      <c r="P897" s="357" t="str">
        <f>IF(ISBLANK(INDEX('Policy Characteristics'!J:J,MATCH($C897,'Policy Characteristics'!$C:$C,0))),"",INDEX('Policy Characteristics'!J:J,MATCH($C897,'Policy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7" s="357" t="str">
        <f>IF(ISBLANK(INDEX('Policy Characteristics'!K:K,MATCH($C897,'Policy Characteristics'!$C:$C,0))),"",INDEX('Policy Characteristics'!K:K,MATCH($C897,'Policy Characteristics'!$C:$C,0)))</f>
        <v>industry-ag-main.html#eff-stds</v>
      </c>
      <c r="R897" s="357" t="str">
        <f>IF(ISBLANK(INDEX('Policy Characteristics'!L:L,MATCH($C897,'Policy Characteristics'!$C:$C,0))),"",INDEX('Policy Characteristics'!L:L,MATCH($C897,'Policy Characteristics'!$C:$C,0)))</f>
        <v>industry-energy-efficiency-standards.html</v>
      </c>
    </row>
    <row r="898" spans="1:18" s="5" customFormat="1" x14ac:dyDescent="0.35">
      <c r="A898" s="357" t="str">
        <f>IF(ISBLANK(INDEX('Policy Characteristics'!A:A,MATCH($C898,'Policy Characteristics'!$C:$C,0))),"",INDEX('Policy Characteristics'!A:A,MATCH($C898,'Policy Characteristics'!$C:$C,0)))</f>
        <v>Industry</v>
      </c>
      <c r="B898" s="357" t="str">
        <f>IF(ISBLANK(INDEX('Policy Characteristics'!B:B,MATCH($C898,'Policy Characteristics'!$C:$C,0))),"",INDEX('Policy Characteristics'!B:B,MATCH($C898,'Policy Characteristics'!$C:$C,0)))</f>
        <v>Industry Energy Efficiency Standards</v>
      </c>
      <c r="C898" s="361" t="str">
        <f t="shared" si="40"/>
        <v>Percentage Improvement in Eqpt Efficiency Standards above BAU</v>
      </c>
      <c r="D898" s="9" t="s">
        <v>3207</v>
      </c>
      <c r="E898" s="53" t="s">
        <v>2448</v>
      </c>
      <c r="F898" s="194" t="s">
        <v>3169</v>
      </c>
      <c r="G898" s="53" t="s">
        <v>2454</v>
      </c>
      <c r="H898" s="54">
        <v>1108</v>
      </c>
      <c r="I898" s="53" t="s">
        <v>44</v>
      </c>
      <c r="J898" s="359" t="str">
        <f>IF(ISBLANK(INDEX('Policy Characteristics'!D:D,MATCH($C898,'Policy Characteristics'!$C:$C,0))),"",INDEX('Policy Characteristics'!D:D,MATCH($C898,'Policy Characteristics'!$C:$C,0)))</f>
        <v>Industry Energy Efficiency Standards</v>
      </c>
      <c r="K898" s="357" t="str">
        <f>IF(ISBLANK(INDEX('Policy Characteristics'!E:E,MATCH($C898,'Policy Characteristics'!$C:$C,0))),"",INDEX('Policy Characteristics'!E:E,MATCH($C898,'Policy Characteristics'!$C:$C,0)))</f>
        <v>indst efficiency standards</v>
      </c>
      <c r="L898" s="379">
        <f>IF(ISBLANK(INDEX('Policy Characteristics'!F:F,MATCH($C898,'Policy Characteristics'!$C:$C,0))),"",INDEX('Policy Characteristics'!F:F,MATCH($C898,'Policy Characteristics'!$C:$C,0)))</f>
        <v>0</v>
      </c>
      <c r="M898" s="379">
        <f>IF(ISBLANK(INDEX('Policy Characteristics'!G:G,MATCH($C898,'Policy Characteristics'!$C:$C,0))),"",INDEX('Policy Characteristics'!G:G,MATCH($C898,'Policy Characteristics'!$C:$C,0)))</f>
        <v>0.25</v>
      </c>
      <c r="N898" s="379">
        <f>IF(ISBLANK(INDEX('Policy Characteristics'!H:H,MATCH($C898,'Policy Characteristics'!$C:$C,0))),"",INDEX('Policy Characteristics'!H:H,MATCH($C898,'Policy Characteristics'!$C:$C,0)))</f>
        <v>0.01</v>
      </c>
      <c r="O898" s="357" t="str">
        <f>IF(ISBLANK(INDEX('Policy Characteristics'!I:I,MATCH($C898,'Policy Characteristics'!$C:$C,0))),"",INDEX('Policy Characteristics'!I:I,MATCH($C898,'Policy Characteristics'!$C:$C,0)))</f>
        <v>% reduction in energy use</v>
      </c>
      <c r="P898" s="357" t="str">
        <f>IF(ISBLANK(INDEX('Policy Characteristics'!J:J,MATCH($C898,'Policy Characteristics'!$C:$C,0))),"",INDEX('Policy Characteristics'!J:J,MATCH($C898,'Policy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8" s="357" t="str">
        <f>IF(ISBLANK(INDEX('Policy Characteristics'!K:K,MATCH($C898,'Policy Characteristics'!$C:$C,0))),"",INDEX('Policy Characteristics'!K:K,MATCH($C898,'Policy Characteristics'!$C:$C,0)))</f>
        <v>industry-ag-main.html#eff-stds</v>
      </c>
      <c r="R898" s="357" t="str">
        <f>IF(ISBLANK(INDEX('Policy Characteristics'!L:L,MATCH($C898,'Policy Characteristics'!$C:$C,0))),"",INDEX('Policy Characteristics'!L:L,MATCH($C898,'Policy Characteristics'!$C:$C,0)))</f>
        <v>industry-energy-efficiency-standards.html</v>
      </c>
    </row>
    <row r="899" spans="1:18" s="5" customFormat="1" x14ac:dyDescent="0.35">
      <c r="A899" s="357" t="str">
        <f>IF(ISBLANK(INDEX('Policy Characteristics'!A:A,MATCH($C899,'Policy Characteristics'!$C:$C,0))),"",INDEX('Policy Characteristics'!A:A,MATCH($C899,'Policy Characteristics'!$C:$C,0)))</f>
        <v>Industry</v>
      </c>
      <c r="B899" s="357" t="str">
        <f>IF(ISBLANK(INDEX('Policy Characteristics'!B:B,MATCH($C899,'Policy Characteristics'!$C:$C,0))),"",INDEX('Policy Characteristics'!B:B,MATCH($C899,'Policy Characteristics'!$C:$C,0)))</f>
        <v>Industry Energy Efficiency Standards</v>
      </c>
      <c r="C899" s="361" t="str">
        <f t="shared" si="40"/>
        <v>Percentage Improvement in Eqpt Efficiency Standards above BAU</v>
      </c>
      <c r="D899" s="9" t="s">
        <v>3207</v>
      </c>
      <c r="E899" s="53" t="s">
        <v>2449</v>
      </c>
      <c r="F899" s="194" t="s">
        <v>3169</v>
      </c>
      <c r="G899" s="53" t="s">
        <v>2457</v>
      </c>
      <c r="H899" s="54">
        <v>1109</v>
      </c>
      <c r="I899" s="53" t="s">
        <v>45</v>
      </c>
      <c r="J899" s="359" t="str">
        <f>IF(ISBLANK(INDEX('Policy Characteristics'!D:D,MATCH($C899,'Policy Characteristics'!$C:$C,0))),"",INDEX('Policy Characteristics'!D:D,MATCH($C899,'Policy Characteristics'!$C:$C,0)))</f>
        <v>Industry Energy Efficiency Standards</v>
      </c>
      <c r="K899" s="357" t="str">
        <f>IF(ISBLANK(INDEX('Policy Characteristics'!E:E,MATCH($C899,'Policy Characteristics'!$C:$C,0))),"",INDEX('Policy Characteristics'!E:E,MATCH($C899,'Policy Characteristics'!$C:$C,0)))</f>
        <v>indst efficiency standards</v>
      </c>
      <c r="L899" s="379">
        <f>IF(ISBLANK(INDEX('Policy Characteristics'!F:F,MATCH($C899,'Policy Characteristics'!$C:$C,0))),"",INDEX('Policy Characteristics'!F:F,MATCH($C899,'Policy Characteristics'!$C:$C,0)))</f>
        <v>0</v>
      </c>
      <c r="M899" s="379">
        <f>IF(ISBLANK(INDEX('Policy Characteristics'!G:G,MATCH($C899,'Policy Characteristics'!$C:$C,0))),"",INDEX('Policy Characteristics'!G:G,MATCH($C899,'Policy Characteristics'!$C:$C,0)))</f>
        <v>0.25</v>
      </c>
      <c r="N899" s="379">
        <f>IF(ISBLANK(INDEX('Policy Characteristics'!H:H,MATCH($C899,'Policy Characteristics'!$C:$C,0))),"",INDEX('Policy Characteristics'!H:H,MATCH($C899,'Policy Characteristics'!$C:$C,0)))</f>
        <v>0.01</v>
      </c>
      <c r="O899" s="357" t="str">
        <f>IF(ISBLANK(INDEX('Policy Characteristics'!I:I,MATCH($C899,'Policy Characteristics'!$C:$C,0))),"",INDEX('Policy Characteristics'!I:I,MATCH($C899,'Policy Characteristics'!$C:$C,0)))</f>
        <v>% reduction in energy use</v>
      </c>
      <c r="P899" s="357" t="str">
        <f>IF(ISBLANK(INDEX('Policy Characteristics'!J:J,MATCH($C899,'Policy Characteristics'!$C:$C,0))),"",INDEX('Policy Characteristics'!J:J,MATCH($C899,'Policy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9" s="357" t="str">
        <f>IF(ISBLANK(INDEX('Policy Characteristics'!K:K,MATCH($C899,'Policy Characteristics'!$C:$C,0))),"",INDEX('Policy Characteristics'!K:K,MATCH($C899,'Policy Characteristics'!$C:$C,0)))</f>
        <v>industry-ag-main.html#eff-stds</v>
      </c>
      <c r="R899" s="357" t="str">
        <f>IF(ISBLANK(INDEX('Policy Characteristics'!L:L,MATCH($C899,'Policy Characteristics'!$C:$C,0))),"",INDEX('Policy Characteristics'!L:L,MATCH($C899,'Policy Characteristics'!$C:$C,0)))</f>
        <v>industry-energy-efficiency-standards.html</v>
      </c>
    </row>
    <row r="900" spans="1:18" s="5" customFormat="1" x14ac:dyDescent="0.35">
      <c r="A900" s="357" t="str">
        <f>IF(ISBLANK(INDEX('Policy Characteristics'!A:A,MATCH($C900,'Policy Characteristics'!$C:$C,0))),"",INDEX('Policy Characteristics'!A:A,MATCH($C900,'Policy Characteristics'!$C:$C,0)))</f>
        <v>Industry</v>
      </c>
      <c r="B900" s="357" t="str">
        <f>IF(ISBLANK(INDEX('Policy Characteristics'!B:B,MATCH($C900,'Policy Characteristics'!$C:$C,0))),"",INDEX('Policy Characteristics'!B:B,MATCH($C900,'Policy Characteristics'!$C:$C,0)))</f>
        <v>Industry Energy Efficiency Standards</v>
      </c>
      <c r="C900" s="361" t="str">
        <f t="shared" si="40"/>
        <v>Percentage Improvement in Eqpt Efficiency Standards above BAU</v>
      </c>
      <c r="D900" s="9" t="s">
        <v>3207</v>
      </c>
      <c r="E900" s="53" t="s">
        <v>2450</v>
      </c>
      <c r="F900" s="194" t="s">
        <v>3169</v>
      </c>
      <c r="G900" s="53" t="s">
        <v>2458</v>
      </c>
      <c r="H900" s="54">
        <v>1110</v>
      </c>
      <c r="I900" s="53" t="s">
        <v>44</v>
      </c>
      <c r="J900" s="359" t="str">
        <f>IF(ISBLANK(INDEX('Policy Characteristics'!D:D,MATCH($C900,'Policy Characteristics'!$C:$C,0))),"",INDEX('Policy Characteristics'!D:D,MATCH($C900,'Policy Characteristics'!$C:$C,0)))</f>
        <v>Industry Energy Efficiency Standards</v>
      </c>
      <c r="K900" s="357" t="str">
        <f>IF(ISBLANK(INDEX('Policy Characteristics'!E:E,MATCH($C900,'Policy Characteristics'!$C:$C,0))),"",INDEX('Policy Characteristics'!E:E,MATCH($C900,'Policy Characteristics'!$C:$C,0)))</f>
        <v>indst efficiency standards</v>
      </c>
      <c r="L900" s="379">
        <f>IF(ISBLANK(INDEX('Policy Characteristics'!F:F,MATCH($C900,'Policy Characteristics'!$C:$C,0))),"",INDEX('Policy Characteristics'!F:F,MATCH($C900,'Policy Characteristics'!$C:$C,0)))</f>
        <v>0</v>
      </c>
      <c r="M900" s="379">
        <f>IF(ISBLANK(INDEX('Policy Characteristics'!G:G,MATCH($C900,'Policy Characteristics'!$C:$C,0))),"",INDEX('Policy Characteristics'!G:G,MATCH($C900,'Policy Characteristics'!$C:$C,0)))</f>
        <v>0.25</v>
      </c>
      <c r="N900" s="379">
        <f>IF(ISBLANK(INDEX('Policy Characteristics'!H:H,MATCH($C900,'Policy Characteristics'!$C:$C,0))),"",INDEX('Policy Characteristics'!H:H,MATCH($C900,'Policy Characteristics'!$C:$C,0)))</f>
        <v>0.01</v>
      </c>
      <c r="O900" s="357" t="str">
        <f>IF(ISBLANK(INDEX('Policy Characteristics'!I:I,MATCH($C900,'Policy Characteristics'!$C:$C,0))),"",INDEX('Policy Characteristics'!I:I,MATCH($C900,'Policy Characteristics'!$C:$C,0)))</f>
        <v>% reduction in energy use</v>
      </c>
      <c r="P900" s="357" t="str">
        <f>IF(ISBLANK(INDEX('Policy Characteristics'!J:J,MATCH($C900,'Policy Characteristics'!$C:$C,0))),"",INDEX('Policy Characteristics'!J:J,MATCH($C900,'Policy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0" s="357" t="str">
        <f>IF(ISBLANK(INDEX('Policy Characteristics'!K:K,MATCH($C900,'Policy Characteristics'!$C:$C,0))),"",INDEX('Policy Characteristics'!K:K,MATCH($C900,'Policy Characteristics'!$C:$C,0)))</f>
        <v>industry-ag-main.html#eff-stds</v>
      </c>
      <c r="R900" s="357" t="str">
        <f>IF(ISBLANK(INDEX('Policy Characteristics'!L:L,MATCH($C900,'Policy Characteristics'!$C:$C,0))),"",INDEX('Policy Characteristics'!L:L,MATCH($C900,'Policy Characteristics'!$C:$C,0)))</f>
        <v>industry-energy-efficiency-standards.html</v>
      </c>
    </row>
    <row r="901" spans="1:18" s="5" customFormat="1" x14ac:dyDescent="0.35">
      <c r="A901" s="357" t="str">
        <f>IF(ISBLANK(INDEX('Policy Characteristics'!A:A,MATCH($C901,'Policy Characteristics'!$C:$C,0))),"",INDEX('Policy Characteristics'!A:A,MATCH($C901,'Policy Characteristics'!$C:$C,0)))</f>
        <v>Industry</v>
      </c>
      <c r="B901" s="357" t="str">
        <f>IF(ISBLANK(INDEX('Policy Characteristics'!B:B,MATCH($C901,'Policy Characteristics'!$C:$C,0))),"",INDEX('Policy Characteristics'!B:B,MATCH($C901,'Policy Characteristics'!$C:$C,0)))</f>
        <v>Industry Energy Efficiency Standards</v>
      </c>
      <c r="C901" s="361" t="str">
        <f t="shared" si="40"/>
        <v>Percentage Improvement in Eqpt Efficiency Standards above BAU</v>
      </c>
      <c r="D901" s="9" t="s">
        <v>3207</v>
      </c>
      <c r="E901" s="53" t="s">
        <v>2451</v>
      </c>
      <c r="F901" s="194" t="s">
        <v>3169</v>
      </c>
      <c r="G901" s="53" t="s">
        <v>2455</v>
      </c>
      <c r="H901" s="54">
        <v>1111</v>
      </c>
      <c r="I901" s="53" t="s">
        <v>45</v>
      </c>
      <c r="J901" s="359" t="str">
        <f>IF(ISBLANK(INDEX('Policy Characteristics'!D:D,MATCH($C901,'Policy Characteristics'!$C:$C,0))),"",INDEX('Policy Characteristics'!D:D,MATCH($C901,'Policy Characteristics'!$C:$C,0)))</f>
        <v>Industry Energy Efficiency Standards</v>
      </c>
      <c r="K901" s="357" t="str">
        <f>IF(ISBLANK(INDEX('Policy Characteristics'!E:E,MATCH($C901,'Policy Characteristics'!$C:$C,0))),"",INDEX('Policy Characteristics'!E:E,MATCH($C901,'Policy Characteristics'!$C:$C,0)))</f>
        <v>indst efficiency standards</v>
      </c>
      <c r="L901" s="379">
        <f>IF(ISBLANK(INDEX('Policy Characteristics'!F:F,MATCH($C901,'Policy Characteristics'!$C:$C,0))),"",INDEX('Policy Characteristics'!F:F,MATCH($C901,'Policy Characteristics'!$C:$C,0)))</f>
        <v>0</v>
      </c>
      <c r="M901" s="379">
        <f>IF(ISBLANK(INDEX('Policy Characteristics'!G:G,MATCH($C901,'Policy Characteristics'!$C:$C,0))),"",INDEX('Policy Characteristics'!G:G,MATCH($C901,'Policy Characteristics'!$C:$C,0)))</f>
        <v>0.25</v>
      </c>
      <c r="N901" s="379">
        <f>IF(ISBLANK(INDEX('Policy Characteristics'!H:H,MATCH($C901,'Policy Characteristics'!$C:$C,0))),"",INDEX('Policy Characteristics'!H:H,MATCH($C901,'Policy Characteristics'!$C:$C,0)))</f>
        <v>0.01</v>
      </c>
      <c r="O901" s="357" t="str">
        <f>IF(ISBLANK(INDEX('Policy Characteristics'!I:I,MATCH($C901,'Policy Characteristics'!$C:$C,0))),"",INDEX('Policy Characteristics'!I:I,MATCH($C901,'Policy Characteristics'!$C:$C,0)))</f>
        <v>% reduction in energy use</v>
      </c>
      <c r="P901" s="357" t="str">
        <f>IF(ISBLANK(INDEX('Policy Characteristics'!J:J,MATCH($C901,'Policy Characteristics'!$C:$C,0))),"",INDEX('Policy Characteristics'!J:J,MATCH($C901,'Policy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1" s="357" t="str">
        <f>IF(ISBLANK(INDEX('Policy Characteristics'!K:K,MATCH($C901,'Policy Characteristics'!$C:$C,0))),"",INDEX('Policy Characteristics'!K:K,MATCH($C901,'Policy Characteristics'!$C:$C,0)))</f>
        <v>industry-ag-main.html#eff-stds</v>
      </c>
      <c r="R901" s="357" t="str">
        <f>IF(ISBLANK(INDEX('Policy Characteristics'!L:L,MATCH($C901,'Policy Characteristics'!$C:$C,0))),"",INDEX('Policy Characteristics'!L:L,MATCH($C901,'Policy Characteristics'!$C:$C,0)))</f>
        <v>industry-energy-efficiency-standards.html</v>
      </c>
    </row>
    <row r="902" spans="1:18" s="5" customFormat="1" x14ac:dyDescent="0.35">
      <c r="A902" s="357" t="str">
        <f>IF(ISBLANK(INDEX('Policy Characteristics'!A:A,MATCH($C902,'Policy Characteristics'!$C:$C,0))),"",INDEX('Policy Characteristics'!A:A,MATCH($C902,'Policy Characteristics'!$C:$C,0)))</f>
        <v>Industry</v>
      </c>
      <c r="B902" s="357" t="str">
        <f>IF(ISBLANK(INDEX('Policy Characteristics'!B:B,MATCH($C902,'Policy Characteristics'!$C:$C,0))),"",INDEX('Policy Characteristics'!B:B,MATCH($C902,'Policy Characteristics'!$C:$C,0)))</f>
        <v>Industry Energy Efficiency Standards</v>
      </c>
      <c r="C902" s="361" t="str">
        <f t="shared" si="40"/>
        <v>Percentage Improvement in Eqpt Efficiency Standards above BAU</v>
      </c>
      <c r="D902" s="9" t="s">
        <v>3207</v>
      </c>
      <c r="E902" s="53" t="s">
        <v>2452</v>
      </c>
      <c r="F902" s="194" t="s">
        <v>3169</v>
      </c>
      <c r="G902" s="53" t="s">
        <v>2456</v>
      </c>
      <c r="H902" s="54">
        <v>1112</v>
      </c>
      <c r="I902" s="53" t="s">
        <v>44</v>
      </c>
      <c r="J902" s="359" t="str">
        <f>IF(ISBLANK(INDEX('Policy Characteristics'!D:D,MATCH($C902,'Policy Characteristics'!$C:$C,0))),"",INDEX('Policy Characteristics'!D:D,MATCH($C902,'Policy Characteristics'!$C:$C,0)))</f>
        <v>Industry Energy Efficiency Standards</v>
      </c>
      <c r="K902" s="357" t="str">
        <f>IF(ISBLANK(INDEX('Policy Characteristics'!E:E,MATCH($C902,'Policy Characteristics'!$C:$C,0))),"",INDEX('Policy Characteristics'!E:E,MATCH($C902,'Policy Characteristics'!$C:$C,0)))</f>
        <v>indst efficiency standards</v>
      </c>
      <c r="L902" s="379">
        <f>IF(ISBLANK(INDEX('Policy Characteristics'!F:F,MATCH($C902,'Policy Characteristics'!$C:$C,0))),"",INDEX('Policy Characteristics'!F:F,MATCH($C902,'Policy Characteristics'!$C:$C,0)))</f>
        <v>0</v>
      </c>
      <c r="M902" s="379">
        <f>IF(ISBLANK(INDEX('Policy Characteristics'!G:G,MATCH($C902,'Policy Characteristics'!$C:$C,0))),"",INDEX('Policy Characteristics'!G:G,MATCH($C902,'Policy Characteristics'!$C:$C,0)))</f>
        <v>0.25</v>
      </c>
      <c r="N902" s="379">
        <f>IF(ISBLANK(INDEX('Policy Characteristics'!H:H,MATCH($C902,'Policy Characteristics'!$C:$C,0))),"",INDEX('Policy Characteristics'!H:H,MATCH($C902,'Policy Characteristics'!$C:$C,0)))</f>
        <v>0.01</v>
      </c>
      <c r="O902" s="357" t="str">
        <f>IF(ISBLANK(INDEX('Policy Characteristics'!I:I,MATCH($C902,'Policy Characteristics'!$C:$C,0))),"",INDEX('Policy Characteristics'!I:I,MATCH($C902,'Policy Characteristics'!$C:$C,0)))</f>
        <v>% reduction in energy use</v>
      </c>
      <c r="P902" s="357" t="str">
        <f>IF(ISBLANK(INDEX('Policy Characteristics'!J:J,MATCH($C902,'Policy Characteristics'!$C:$C,0))),"",INDEX('Policy Characteristics'!J:J,MATCH($C902,'Policy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2" s="357" t="str">
        <f>IF(ISBLANK(INDEX('Policy Characteristics'!K:K,MATCH($C902,'Policy Characteristics'!$C:$C,0))),"",INDEX('Policy Characteristics'!K:K,MATCH($C902,'Policy Characteristics'!$C:$C,0)))</f>
        <v>industry-ag-main.html#eff-stds</v>
      </c>
      <c r="R902" s="357" t="str">
        <f>IF(ISBLANK(INDEX('Policy Characteristics'!L:L,MATCH($C902,'Policy Characteristics'!$C:$C,0))),"",INDEX('Policy Characteristics'!L:L,MATCH($C902,'Policy Characteristics'!$C:$C,0)))</f>
        <v>industry-energy-efficiency-standards.html</v>
      </c>
    </row>
    <row r="903" spans="1:18" s="5" customFormat="1" x14ac:dyDescent="0.35">
      <c r="A903" s="357" t="str">
        <f>IF(ISBLANK(INDEX('Policy Characteristics'!A:A,MATCH($C903,'Policy Characteristics'!$C:$C,0))),"",INDEX('Policy Characteristics'!A:A,MATCH($C903,'Policy Characteristics'!$C:$C,0)))</f>
        <v>Industry</v>
      </c>
      <c r="B903" s="357" t="str">
        <f>IF(ISBLANK(INDEX('Policy Characteristics'!B:B,MATCH($C903,'Policy Characteristics'!$C:$C,0))),"",INDEX('Policy Characteristics'!B:B,MATCH($C903,'Policy Characteristics'!$C:$C,0)))</f>
        <v>Industry Energy Efficiency Standards</v>
      </c>
      <c r="C903" s="361" t="str">
        <f t="shared" si="40"/>
        <v>Percentage Improvement in Eqpt Efficiency Standards above BAU</v>
      </c>
      <c r="D903" s="9" t="s">
        <v>3207</v>
      </c>
      <c r="E903" s="53" t="s">
        <v>2453</v>
      </c>
      <c r="F903" s="194" t="s">
        <v>3169</v>
      </c>
      <c r="G903" s="53" t="s">
        <v>2459</v>
      </c>
      <c r="H903" s="54">
        <v>1113</v>
      </c>
      <c r="I903" s="53" t="s">
        <v>45</v>
      </c>
      <c r="J903" s="359" t="str">
        <f>IF(ISBLANK(INDEX('Policy Characteristics'!D:D,MATCH($C903,'Policy Characteristics'!$C:$C,0))),"",INDEX('Policy Characteristics'!D:D,MATCH($C903,'Policy Characteristics'!$C:$C,0)))</f>
        <v>Industry Energy Efficiency Standards</v>
      </c>
      <c r="K903" s="357" t="str">
        <f>IF(ISBLANK(INDEX('Policy Characteristics'!E:E,MATCH($C903,'Policy Characteristics'!$C:$C,0))),"",INDEX('Policy Characteristics'!E:E,MATCH($C903,'Policy Characteristics'!$C:$C,0)))</f>
        <v>indst efficiency standards</v>
      </c>
      <c r="L903" s="379">
        <f>IF(ISBLANK(INDEX('Policy Characteristics'!F:F,MATCH($C903,'Policy Characteristics'!$C:$C,0))),"",INDEX('Policy Characteristics'!F:F,MATCH($C903,'Policy Characteristics'!$C:$C,0)))</f>
        <v>0</v>
      </c>
      <c r="M903" s="379">
        <f>IF(ISBLANK(INDEX('Policy Characteristics'!G:G,MATCH($C903,'Policy Characteristics'!$C:$C,0))),"",INDEX('Policy Characteristics'!G:G,MATCH($C903,'Policy Characteristics'!$C:$C,0)))</f>
        <v>0.25</v>
      </c>
      <c r="N903" s="379">
        <f>IF(ISBLANK(INDEX('Policy Characteristics'!H:H,MATCH($C903,'Policy Characteristics'!$C:$C,0))),"",INDEX('Policy Characteristics'!H:H,MATCH($C903,'Policy Characteristics'!$C:$C,0)))</f>
        <v>0.01</v>
      </c>
      <c r="O903" s="357" t="str">
        <f>IF(ISBLANK(INDEX('Policy Characteristics'!I:I,MATCH($C903,'Policy Characteristics'!$C:$C,0))),"",INDEX('Policy Characteristics'!I:I,MATCH($C903,'Policy Characteristics'!$C:$C,0)))</f>
        <v>% reduction in energy use</v>
      </c>
      <c r="P903" s="357" t="str">
        <f>IF(ISBLANK(INDEX('Policy Characteristics'!J:J,MATCH($C903,'Policy Characteristics'!$C:$C,0))),"",INDEX('Policy Characteristics'!J:J,MATCH($C903,'Policy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3" s="357" t="str">
        <f>IF(ISBLANK(INDEX('Policy Characteristics'!K:K,MATCH($C903,'Policy Characteristics'!$C:$C,0))),"",INDEX('Policy Characteristics'!K:K,MATCH($C903,'Policy Characteristics'!$C:$C,0)))</f>
        <v>industry-ag-main.html#eff-stds</v>
      </c>
      <c r="R903" s="357" t="str">
        <f>IF(ISBLANK(INDEX('Policy Characteristics'!L:L,MATCH($C903,'Policy Characteristics'!$C:$C,0))),"",INDEX('Policy Characteristics'!L:L,MATCH($C903,'Policy Characteristics'!$C:$C,0)))</f>
        <v>industry-energy-efficiency-standards.html</v>
      </c>
    </row>
    <row r="904" spans="1:18" s="5" customFormat="1" x14ac:dyDescent="0.35">
      <c r="A904" s="357" t="str">
        <f>IF(ISBLANK(INDEX('Policy Characteristics'!A:A,MATCH($C904,'Policy Characteristics'!$C:$C,0))),"",INDEX('Policy Characteristics'!A:A,MATCH($C904,'Policy Characteristics'!$C:$C,0)))</f>
        <v>Industry</v>
      </c>
      <c r="B904" s="357" t="str">
        <f>IF(ISBLANK(INDEX('Policy Characteristics'!B:B,MATCH($C904,'Policy Characteristics'!$C:$C,0))),"",INDEX('Policy Characteristics'!B:B,MATCH($C904,'Policy Characteristics'!$C:$C,0)))</f>
        <v>Industry Energy Efficiency Standards</v>
      </c>
      <c r="C904" s="361" t="str">
        <f t="shared" si="40"/>
        <v>Percentage Improvement in Eqpt Efficiency Standards above BAU</v>
      </c>
      <c r="D904" s="9" t="s">
        <v>3207</v>
      </c>
      <c r="E904" s="53" t="s">
        <v>2799</v>
      </c>
      <c r="F904" s="194" t="s">
        <v>3169</v>
      </c>
      <c r="G904" s="53" t="s">
        <v>2802</v>
      </c>
      <c r="H904" s="54">
        <v>1114</v>
      </c>
      <c r="I904" s="53" t="s">
        <v>45</v>
      </c>
      <c r="J904" s="359" t="str">
        <f>IF(ISBLANK(INDEX('Policy Characteristics'!D:D,MATCH($C904,'Policy Characteristics'!$C:$C,0))),"",INDEX('Policy Characteristics'!D:D,MATCH($C904,'Policy Characteristics'!$C:$C,0)))</f>
        <v>Industry Energy Efficiency Standards</v>
      </c>
      <c r="K904" s="357" t="str">
        <f>IF(ISBLANK(INDEX('Policy Characteristics'!E:E,MATCH($C904,'Policy Characteristics'!$C:$C,0))),"",INDEX('Policy Characteristics'!E:E,MATCH($C904,'Policy Characteristics'!$C:$C,0)))</f>
        <v>indst efficiency standards</v>
      </c>
      <c r="L904" s="379">
        <f>IF(ISBLANK(INDEX('Policy Characteristics'!F:F,MATCH($C904,'Policy Characteristics'!$C:$C,0))),"",INDEX('Policy Characteristics'!F:F,MATCH($C904,'Policy Characteristics'!$C:$C,0)))</f>
        <v>0</v>
      </c>
      <c r="M904" s="379">
        <f>IF(ISBLANK(INDEX('Policy Characteristics'!G:G,MATCH($C904,'Policy Characteristics'!$C:$C,0))),"",INDEX('Policy Characteristics'!G:G,MATCH($C904,'Policy Characteristics'!$C:$C,0)))</f>
        <v>0.25</v>
      </c>
      <c r="N904" s="379">
        <f>IF(ISBLANK(INDEX('Policy Characteristics'!H:H,MATCH($C904,'Policy Characteristics'!$C:$C,0))),"",INDEX('Policy Characteristics'!H:H,MATCH($C904,'Policy Characteristics'!$C:$C,0)))</f>
        <v>0.01</v>
      </c>
      <c r="O904" s="357" t="str">
        <f>IF(ISBLANK(INDEX('Policy Characteristics'!I:I,MATCH($C904,'Policy Characteristics'!$C:$C,0))),"",INDEX('Policy Characteristics'!I:I,MATCH($C904,'Policy Characteristics'!$C:$C,0)))</f>
        <v>% reduction in energy use</v>
      </c>
      <c r="P904" s="357" t="str">
        <f>IF(ISBLANK(INDEX('Policy Characteristics'!J:J,MATCH($C904,'Policy Characteristics'!$C:$C,0))),"",INDEX('Policy Characteristics'!J:J,MATCH($C904,'Policy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4" s="357" t="str">
        <f>IF(ISBLANK(INDEX('Policy Characteristics'!K:K,MATCH($C904,'Policy Characteristics'!$C:$C,0))),"",INDEX('Policy Characteristics'!K:K,MATCH($C904,'Policy Characteristics'!$C:$C,0)))</f>
        <v>industry-ag-main.html#eff-stds</v>
      </c>
      <c r="R904" s="357" t="str">
        <f>IF(ISBLANK(INDEX('Policy Characteristics'!L:L,MATCH($C904,'Policy Characteristics'!$C:$C,0))),"",INDEX('Policy Characteristics'!L:L,MATCH($C904,'Policy Characteristics'!$C:$C,0)))</f>
        <v>industry-energy-efficiency-standards.html</v>
      </c>
    </row>
    <row r="905" spans="1:18" s="5" customFormat="1" x14ac:dyDescent="0.35">
      <c r="A905" s="357" t="str">
        <f>IF(ISBLANK(INDEX('Policy Characteristics'!A:A,MATCH($C905,'Policy Characteristics'!$C:$C,0))),"",INDEX('Policy Characteristics'!A:A,MATCH($C905,'Policy Characteristics'!$C:$C,0)))</f>
        <v>Industry</v>
      </c>
      <c r="B905" s="357" t="str">
        <f>IF(ISBLANK(INDEX('Policy Characteristics'!B:B,MATCH($C905,'Policy Characteristics'!$C:$C,0))),"",INDEX('Policy Characteristics'!B:B,MATCH($C905,'Policy Characteristics'!$C:$C,0)))</f>
        <v>Industry Energy Efficiency Standards</v>
      </c>
      <c r="C905" s="361" t="str">
        <f t="shared" si="40"/>
        <v>Percentage Improvement in Eqpt Efficiency Standards above BAU</v>
      </c>
      <c r="D905" s="9" t="s">
        <v>3207</v>
      </c>
      <c r="E905" s="53" t="s">
        <v>2800</v>
      </c>
      <c r="F905" s="194" t="s">
        <v>3169</v>
      </c>
      <c r="G905" s="53" t="s">
        <v>2804</v>
      </c>
      <c r="H905" s="54">
        <v>1115</v>
      </c>
      <c r="I905" s="53" t="s">
        <v>45</v>
      </c>
      <c r="J905" s="359" t="str">
        <f>IF(ISBLANK(INDEX('Policy Characteristics'!D:D,MATCH($C905,'Policy Characteristics'!$C:$C,0))),"",INDEX('Policy Characteristics'!D:D,MATCH($C905,'Policy Characteristics'!$C:$C,0)))</f>
        <v>Industry Energy Efficiency Standards</v>
      </c>
      <c r="K905" s="357" t="str">
        <f>IF(ISBLANK(INDEX('Policy Characteristics'!E:E,MATCH($C905,'Policy Characteristics'!$C:$C,0))),"",INDEX('Policy Characteristics'!E:E,MATCH($C905,'Policy Characteristics'!$C:$C,0)))</f>
        <v>indst efficiency standards</v>
      </c>
      <c r="L905" s="379">
        <f>IF(ISBLANK(INDEX('Policy Characteristics'!F:F,MATCH($C905,'Policy Characteristics'!$C:$C,0))),"",INDEX('Policy Characteristics'!F:F,MATCH($C905,'Policy Characteristics'!$C:$C,0)))</f>
        <v>0</v>
      </c>
      <c r="M905" s="379">
        <f>IF(ISBLANK(INDEX('Policy Characteristics'!G:G,MATCH($C905,'Policy Characteristics'!$C:$C,0))),"",INDEX('Policy Characteristics'!G:G,MATCH($C905,'Policy Characteristics'!$C:$C,0)))</f>
        <v>0.25</v>
      </c>
      <c r="N905" s="379">
        <f>IF(ISBLANK(INDEX('Policy Characteristics'!H:H,MATCH($C905,'Policy Characteristics'!$C:$C,0))),"",INDEX('Policy Characteristics'!H:H,MATCH($C905,'Policy Characteristics'!$C:$C,0)))</f>
        <v>0.01</v>
      </c>
      <c r="O905" s="357" t="str">
        <f>IF(ISBLANK(INDEX('Policy Characteristics'!I:I,MATCH($C905,'Policy Characteristics'!$C:$C,0))),"",INDEX('Policy Characteristics'!I:I,MATCH($C905,'Policy Characteristics'!$C:$C,0)))</f>
        <v>% reduction in energy use</v>
      </c>
      <c r="P905" s="357" t="str">
        <f>IF(ISBLANK(INDEX('Policy Characteristics'!J:J,MATCH($C905,'Policy Characteristics'!$C:$C,0))),"",INDEX('Policy Characteristics'!J:J,MATCH($C905,'Policy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5" s="357" t="str">
        <f>IF(ISBLANK(INDEX('Policy Characteristics'!K:K,MATCH($C905,'Policy Characteristics'!$C:$C,0))),"",INDEX('Policy Characteristics'!K:K,MATCH($C905,'Policy Characteristics'!$C:$C,0)))</f>
        <v>industry-ag-main.html#eff-stds</v>
      </c>
      <c r="R905" s="357" t="str">
        <f>IF(ISBLANK(INDEX('Policy Characteristics'!L:L,MATCH($C905,'Policy Characteristics'!$C:$C,0))),"",INDEX('Policy Characteristics'!L:L,MATCH($C905,'Policy Characteristics'!$C:$C,0)))</f>
        <v>industry-energy-efficiency-standards.html</v>
      </c>
    </row>
    <row r="906" spans="1:18" s="5" customFormat="1" x14ac:dyDescent="0.35">
      <c r="A906" s="357" t="str">
        <f>IF(ISBLANK(INDEX('Policy Characteristics'!A:A,MATCH($C906,'Policy Characteristics'!$C:$C,0))),"",INDEX('Policy Characteristics'!A:A,MATCH($C906,'Policy Characteristics'!$C:$C,0)))</f>
        <v>Industry</v>
      </c>
      <c r="B906" s="357" t="str">
        <f>IF(ISBLANK(INDEX('Policy Characteristics'!B:B,MATCH($C906,'Policy Characteristics'!$C:$C,0))),"",INDEX('Policy Characteristics'!B:B,MATCH($C906,'Policy Characteristics'!$C:$C,0)))</f>
        <v>Industry Energy Efficiency Standards</v>
      </c>
      <c r="C906" s="361" t="str">
        <f t="shared" si="40"/>
        <v>Percentage Improvement in Eqpt Efficiency Standards above BAU</v>
      </c>
      <c r="D906" s="9" t="s">
        <v>3207</v>
      </c>
      <c r="E906" s="53" t="s">
        <v>2801</v>
      </c>
      <c r="F906" s="194" t="s">
        <v>3169</v>
      </c>
      <c r="G906" s="53" t="s">
        <v>2805</v>
      </c>
      <c r="H906" s="54">
        <v>1116</v>
      </c>
      <c r="I906" s="53" t="s">
        <v>44</v>
      </c>
      <c r="J906" s="359" t="str">
        <f>IF(ISBLANK(INDEX('Policy Characteristics'!D:D,MATCH($C906,'Policy Characteristics'!$C:$C,0))),"",INDEX('Policy Characteristics'!D:D,MATCH($C906,'Policy Characteristics'!$C:$C,0)))</f>
        <v>Industry Energy Efficiency Standards</v>
      </c>
      <c r="K906" s="357" t="str">
        <f>IF(ISBLANK(INDEX('Policy Characteristics'!E:E,MATCH($C906,'Policy Characteristics'!$C:$C,0))),"",INDEX('Policy Characteristics'!E:E,MATCH($C906,'Policy Characteristics'!$C:$C,0)))</f>
        <v>indst efficiency standards</v>
      </c>
      <c r="L906" s="379">
        <f>IF(ISBLANK(INDEX('Policy Characteristics'!F:F,MATCH($C906,'Policy Characteristics'!$C:$C,0))),"",INDEX('Policy Characteristics'!F:F,MATCH($C906,'Policy Characteristics'!$C:$C,0)))</f>
        <v>0</v>
      </c>
      <c r="M906" s="379">
        <f>IF(ISBLANK(INDEX('Policy Characteristics'!G:G,MATCH($C906,'Policy Characteristics'!$C:$C,0))),"",INDEX('Policy Characteristics'!G:G,MATCH($C906,'Policy Characteristics'!$C:$C,0)))</f>
        <v>0.25</v>
      </c>
      <c r="N906" s="379">
        <f>IF(ISBLANK(INDEX('Policy Characteristics'!H:H,MATCH($C906,'Policy Characteristics'!$C:$C,0))),"",INDEX('Policy Characteristics'!H:H,MATCH($C906,'Policy Characteristics'!$C:$C,0)))</f>
        <v>0.01</v>
      </c>
      <c r="O906" s="357" t="str">
        <f>IF(ISBLANK(INDEX('Policy Characteristics'!I:I,MATCH($C906,'Policy Characteristics'!$C:$C,0))),"",INDEX('Policy Characteristics'!I:I,MATCH($C906,'Policy Characteristics'!$C:$C,0)))</f>
        <v>% reduction in energy use</v>
      </c>
      <c r="P906" s="357" t="str">
        <f>IF(ISBLANK(INDEX('Policy Characteristics'!J:J,MATCH($C906,'Policy Characteristics'!$C:$C,0))),"",INDEX('Policy Characteristics'!J:J,MATCH($C906,'Policy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6" s="357" t="str">
        <f>IF(ISBLANK(INDEX('Policy Characteristics'!K:K,MATCH($C906,'Policy Characteristics'!$C:$C,0))),"",INDEX('Policy Characteristics'!K:K,MATCH($C906,'Policy Characteristics'!$C:$C,0)))</f>
        <v>industry-ag-main.html#eff-stds</v>
      </c>
      <c r="R906" s="357" t="str">
        <f>IF(ISBLANK(INDEX('Policy Characteristics'!L:L,MATCH($C906,'Policy Characteristics'!$C:$C,0))),"",INDEX('Policy Characteristics'!L:L,MATCH($C906,'Policy Characteristics'!$C:$C,0)))</f>
        <v>industry-energy-efficiency-standards.html</v>
      </c>
    </row>
    <row r="907" spans="1:18" s="5" customFormat="1" x14ac:dyDescent="0.35">
      <c r="A907" s="357" t="str">
        <f>IF(ISBLANK(INDEX('Policy Characteristics'!A:A,MATCH($C907,'Policy Characteristics'!$C:$C,0))),"",INDEX('Policy Characteristics'!A:A,MATCH($C907,'Policy Characteristics'!$C:$C,0)))</f>
        <v>Industry</v>
      </c>
      <c r="B907" s="357" t="str">
        <f>IF(ISBLANK(INDEX('Policy Characteristics'!B:B,MATCH($C907,'Policy Characteristics'!$C:$C,0))),"",INDEX('Policy Characteristics'!B:B,MATCH($C907,'Policy Characteristics'!$C:$C,0)))</f>
        <v>Industry Energy Efficiency Standards</v>
      </c>
      <c r="C907" s="361" t="str">
        <f t="shared" si="40"/>
        <v>Percentage Improvement in Eqpt Efficiency Standards above BAU</v>
      </c>
      <c r="D907" s="9" t="s">
        <v>3207</v>
      </c>
      <c r="E907" s="53" t="s">
        <v>2798</v>
      </c>
      <c r="F907" s="194" t="s">
        <v>3169</v>
      </c>
      <c r="G907" s="53" t="s">
        <v>2803</v>
      </c>
      <c r="H907" s="54">
        <v>1117</v>
      </c>
      <c r="I907" s="53" t="s">
        <v>45</v>
      </c>
      <c r="J907" s="359" t="str">
        <f>IF(ISBLANK(INDEX('Policy Characteristics'!D:D,MATCH($C907,'Policy Characteristics'!$C:$C,0))),"",INDEX('Policy Characteristics'!D:D,MATCH($C907,'Policy Characteristics'!$C:$C,0)))</f>
        <v>Industry Energy Efficiency Standards</v>
      </c>
      <c r="K907" s="357" t="str">
        <f>IF(ISBLANK(INDEX('Policy Characteristics'!E:E,MATCH($C907,'Policy Characteristics'!$C:$C,0))),"",INDEX('Policy Characteristics'!E:E,MATCH($C907,'Policy Characteristics'!$C:$C,0)))</f>
        <v>indst efficiency standards</v>
      </c>
      <c r="L907" s="379">
        <f>IF(ISBLANK(INDEX('Policy Characteristics'!F:F,MATCH($C907,'Policy Characteristics'!$C:$C,0))),"",INDEX('Policy Characteristics'!F:F,MATCH($C907,'Policy Characteristics'!$C:$C,0)))</f>
        <v>0</v>
      </c>
      <c r="M907" s="379">
        <f>IF(ISBLANK(INDEX('Policy Characteristics'!G:G,MATCH($C907,'Policy Characteristics'!$C:$C,0))),"",INDEX('Policy Characteristics'!G:G,MATCH($C907,'Policy Characteristics'!$C:$C,0)))</f>
        <v>0.25</v>
      </c>
      <c r="N907" s="379">
        <f>IF(ISBLANK(INDEX('Policy Characteristics'!H:H,MATCH($C907,'Policy Characteristics'!$C:$C,0))),"",INDEX('Policy Characteristics'!H:H,MATCH($C907,'Policy Characteristics'!$C:$C,0)))</f>
        <v>0.01</v>
      </c>
      <c r="O907" s="357" t="str">
        <f>IF(ISBLANK(INDEX('Policy Characteristics'!I:I,MATCH($C907,'Policy Characteristics'!$C:$C,0))),"",INDEX('Policy Characteristics'!I:I,MATCH($C907,'Policy Characteristics'!$C:$C,0)))</f>
        <v>% reduction in energy use</v>
      </c>
      <c r="P907" s="357" t="str">
        <f>IF(ISBLANK(INDEX('Policy Characteristics'!J:J,MATCH($C907,'Policy Characteristics'!$C:$C,0))),"",INDEX('Policy Characteristics'!J:J,MATCH($C907,'Policy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7" s="357" t="str">
        <f>IF(ISBLANK(INDEX('Policy Characteristics'!K:K,MATCH($C907,'Policy Characteristics'!$C:$C,0))),"",INDEX('Policy Characteristics'!K:K,MATCH($C907,'Policy Characteristics'!$C:$C,0)))</f>
        <v>industry-ag-main.html#eff-stds</v>
      </c>
      <c r="R907" s="357" t="str">
        <f>IF(ISBLANK(INDEX('Policy Characteristics'!L:L,MATCH($C907,'Policy Characteristics'!$C:$C,0))),"",INDEX('Policy Characteristics'!L:L,MATCH($C907,'Policy Characteristics'!$C:$C,0)))</f>
        <v>industry-energy-efficiency-standards.html</v>
      </c>
    </row>
    <row r="908" spans="1:18" s="5" customFormat="1" x14ac:dyDescent="0.35">
      <c r="A908" s="357" t="str">
        <f>IF(ISBLANK(INDEX('Policy Characteristics'!A:A,MATCH($C908,'Policy Characteristics'!$C:$C,0))),"",INDEX('Policy Characteristics'!A:A,MATCH($C908,'Policy Characteristics'!$C:$C,0)))</f>
        <v>Industry</v>
      </c>
      <c r="B908" s="357" t="str">
        <f>IF(ISBLANK(INDEX('Policy Characteristics'!B:B,MATCH($C908,'Policy Characteristics'!$C:$C,0))),"",INDEX('Policy Characteristics'!B:B,MATCH($C908,'Policy Characteristics'!$C:$C,0)))</f>
        <v>Industry Energy Efficiency Standards</v>
      </c>
      <c r="C908" s="361" t="str">
        <f t="shared" si="40"/>
        <v>Percentage Improvement in Eqpt Efficiency Standards above BAU</v>
      </c>
      <c r="D908" s="9" t="s">
        <v>3208</v>
      </c>
      <c r="E908" s="53" t="s">
        <v>2448</v>
      </c>
      <c r="F908" s="194" t="s">
        <v>3170</v>
      </c>
      <c r="G908" s="53" t="s">
        <v>2454</v>
      </c>
      <c r="H908" s="54">
        <v>1118</v>
      </c>
      <c r="I908" s="53" t="s">
        <v>44</v>
      </c>
      <c r="J908" s="359" t="str">
        <f>IF(ISBLANK(INDEX('Policy Characteristics'!D:D,MATCH($C908,'Policy Characteristics'!$C:$C,0))),"",INDEX('Policy Characteristics'!D:D,MATCH($C908,'Policy Characteristics'!$C:$C,0)))</f>
        <v>Industry Energy Efficiency Standards</v>
      </c>
      <c r="K908" s="357" t="str">
        <f>IF(ISBLANK(INDEX('Policy Characteristics'!E:E,MATCH($C908,'Policy Characteristics'!$C:$C,0))),"",INDEX('Policy Characteristics'!E:E,MATCH($C908,'Policy Characteristics'!$C:$C,0)))</f>
        <v>indst efficiency standards</v>
      </c>
      <c r="L908" s="379">
        <f>IF(ISBLANK(INDEX('Policy Characteristics'!F:F,MATCH($C908,'Policy Characteristics'!$C:$C,0))),"",INDEX('Policy Characteristics'!F:F,MATCH($C908,'Policy Characteristics'!$C:$C,0)))</f>
        <v>0</v>
      </c>
      <c r="M908" s="379">
        <f>IF(ISBLANK(INDEX('Policy Characteristics'!G:G,MATCH($C908,'Policy Characteristics'!$C:$C,0))),"",INDEX('Policy Characteristics'!G:G,MATCH($C908,'Policy Characteristics'!$C:$C,0)))</f>
        <v>0.25</v>
      </c>
      <c r="N908" s="379">
        <f>IF(ISBLANK(INDEX('Policy Characteristics'!H:H,MATCH($C908,'Policy Characteristics'!$C:$C,0))),"",INDEX('Policy Characteristics'!H:H,MATCH($C908,'Policy Characteristics'!$C:$C,0)))</f>
        <v>0.01</v>
      </c>
      <c r="O908" s="357" t="str">
        <f>IF(ISBLANK(INDEX('Policy Characteristics'!I:I,MATCH($C908,'Policy Characteristics'!$C:$C,0))),"",INDEX('Policy Characteristics'!I:I,MATCH($C908,'Policy Characteristics'!$C:$C,0)))</f>
        <v>% reduction in energy use</v>
      </c>
      <c r="P908" s="357" t="str">
        <f>IF(ISBLANK(INDEX('Policy Characteristics'!J:J,MATCH($C908,'Policy Characteristics'!$C:$C,0))),"",INDEX('Policy Characteristics'!J:J,MATCH($C908,'Policy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8" s="357" t="str">
        <f>IF(ISBLANK(INDEX('Policy Characteristics'!K:K,MATCH($C908,'Policy Characteristics'!$C:$C,0))),"",INDEX('Policy Characteristics'!K:K,MATCH($C908,'Policy Characteristics'!$C:$C,0)))</f>
        <v>industry-ag-main.html#eff-stds</v>
      </c>
      <c r="R908" s="357" t="str">
        <f>IF(ISBLANK(INDEX('Policy Characteristics'!L:L,MATCH($C908,'Policy Characteristics'!$C:$C,0))),"",INDEX('Policy Characteristics'!L:L,MATCH($C908,'Policy Characteristics'!$C:$C,0)))</f>
        <v>industry-energy-efficiency-standards.html</v>
      </c>
    </row>
    <row r="909" spans="1:18" s="5" customFormat="1" x14ac:dyDescent="0.35">
      <c r="A909" s="357" t="str">
        <f>IF(ISBLANK(INDEX('Policy Characteristics'!A:A,MATCH($C909,'Policy Characteristics'!$C:$C,0))),"",INDEX('Policy Characteristics'!A:A,MATCH($C909,'Policy Characteristics'!$C:$C,0)))</f>
        <v>Industry</v>
      </c>
      <c r="B909" s="357" t="str">
        <f>IF(ISBLANK(INDEX('Policy Characteristics'!B:B,MATCH($C909,'Policy Characteristics'!$C:$C,0))),"",INDEX('Policy Characteristics'!B:B,MATCH($C909,'Policy Characteristics'!$C:$C,0)))</f>
        <v>Industry Energy Efficiency Standards</v>
      </c>
      <c r="C909" s="361" t="str">
        <f t="shared" si="40"/>
        <v>Percentage Improvement in Eqpt Efficiency Standards above BAU</v>
      </c>
      <c r="D909" s="9" t="s">
        <v>3208</v>
      </c>
      <c r="E909" s="53" t="s">
        <v>2449</v>
      </c>
      <c r="F909" s="194" t="s">
        <v>3170</v>
      </c>
      <c r="G909" s="53" t="s">
        <v>2457</v>
      </c>
      <c r="H909" s="54">
        <v>1119</v>
      </c>
      <c r="I909" s="53" t="s">
        <v>45</v>
      </c>
      <c r="J909" s="359" t="str">
        <f>IF(ISBLANK(INDEX('Policy Characteristics'!D:D,MATCH($C909,'Policy Characteristics'!$C:$C,0))),"",INDEX('Policy Characteristics'!D:D,MATCH($C909,'Policy Characteristics'!$C:$C,0)))</f>
        <v>Industry Energy Efficiency Standards</v>
      </c>
      <c r="K909" s="357" t="str">
        <f>IF(ISBLANK(INDEX('Policy Characteristics'!E:E,MATCH($C909,'Policy Characteristics'!$C:$C,0))),"",INDEX('Policy Characteristics'!E:E,MATCH($C909,'Policy Characteristics'!$C:$C,0)))</f>
        <v>indst efficiency standards</v>
      </c>
      <c r="L909" s="379">
        <f>IF(ISBLANK(INDEX('Policy Characteristics'!F:F,MATCH($C909,'Policy Characteristics'!$C:$C,0))),"",INDEX('Policy Characteristics'!F:F,MATCH($C909,'Policy Characteristics'!$C:$C,0)))</f>
        <v>0</v>
      </c>
      <c r="M909" s="379">
        <f>IF(ISBLANK(INDEX('Policy Characteristics'!G:G,MATCH($C909,'Policy Characteristics'!$C:$C,0))),"",INDEX('Policy Characteristics'!G:G,MATCH($C909,'Policy Characteristics'!$C:$C,0)))</f>
        <v>0.25</v>
      </c>
      <c r="N909" s="379">
        <f>IF(ISBLANK(INDEX('Policy Characteristics'!H:H,MATCH($C909,'Policy Characteristics'!$C:$C,0))),"",INDEX('Policy Characteristics'!H:H,MATCH($C909,'Policy Characteristics'!$C:$C,0)))</f>
        <v>0.01</v>
      </c>
      <c r="O909" s="357" t="str">
        <f>IF(ISBLANK(INDEX('Policy Characteristics'!I:I,MATCH($C909,'Policy Characteristics'!$C:$C,0))),"",INDEX('Policy Characteristics'!I:I,MATCH($C909,'Policy Characteristics'!$C:$C,0)))</f>
        <v>% reduction in energy use</v>
      </c>
      <c r="P909" s="357" t="str">
        <f>IF(ISBLANK(INDEX('Policy Characteristics'!J:J,MATCH($C909,'Policy Characteristics'!$C:$C,0))),"",INDEX('Policy Characteristics'!J:J,MATCH($C909,'Policy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9" s="357" t="str">
        <f>IF(ISBLANK(INDEX('Policy Characteristics'!K:K,MATCH($C909,'Policy Characteristics'!$C:$C,0))),"",INDEX('Policy Characteristics'!K:K,MATCH($C909,'Policy Characteristics'!$C:$C,0)))</f>
        <v>industry-ag-main.html#eff-stds</v>
      </c>
      <c r="R909" s="357" t="str">
        <f>IF(ISBLANK(INDEX('Policy Characteristics'!L:L,MATCH($C909,'Policy Characteristics'!$C:$C,0))),"",INDEX('Policy Characteristics'!L:L,MATCH($C909,'Policy Characteristics'!$C:$C,0)))</f>
        <v>industry-energy-efficiency-standards.html</v>
      </c>
    </row>
    <row r="910" spans="1:18" s="5" customFormat="1" x14ac:dyDescent="0.35">
      <c r="A910" s="357" t="str">
        <f>IF(ISBLANK(INDEX('Policy Characteristics'!A:A,MATCH($C910,'Policy Characteristics'!$C:$C,0))),"",INDEX('Policy Characteristics'!A:A,MATCH($C910,'Policy Characteristics'!$C:$C,0)))</f>
        <v>Industry</v>
      </c>
      <c r="B910" s="357" t="str">
        <f>IF(ISBLANK(INDEX('Policy Characteristics'!B:B,MATCH($C910,'Policy Characteristics'!$C:$C,0))),"",INDEX('Policy Characteristics'!B:B,MATCH($C910,'Policy Characteristics'!$C:$C,0)))</f>
        <v>Industry Energy Efficiency Standards</v>
      </c>
      <c r="C910" s="361" t="str">
        <f t="shared" si="40"/>
        <v>Percentage Improvement in Eqpt Efficiency Standards above BAU</v>
      </c>
      <c r="D910" s="9" t="s">
        <v>3208</v>
      </c>
      <c r="E910" s="53" t="s">
        <v>2450</v>
      </c>
      <c r="F910" s="194" t="s">
        <v>3170</v>
      </c>
      <c r="G910" s="53" t="s">
        <v>2458</v>
      </c>
      <c r="H910" s="54">
        <v>1120</v>
      </c>
      <c r="I910" s="53" t="s">
        <v>44</v>
      </c>
      <c r="J910" s="359" t="str">
        <f>IF(ISBLANK(INDEX('Policy Characteristics'!D:D,MATCH($C910,'Policy Characteristics'!$C:$C,0))),"",INDEX('Policy Characteristics'!D:D,MATCH($C910,'Policy Characteristics'!$C:$C,0)))</f>
        <v>Industry Energy Efficiency Standards</v>
      </c>
      <c r="K910" s="357" t="str">
        <f>IF(ISBLANK(INDEX('Policy Characteristics'!E:E,MATCH($C910,'Policy Characteristics'!$C:$C,0))),"",INDEX('Policy Characteristics'!E:E,MATCH($C910,'Policy Characteristics'!$C:$C,0)))</f>
        <v>indst efficiency standards</v>
      </c>
      <c r="L910" s="379">
        <f>IF(ISBLANK(INDEX('Policy Characteristics'!F:F,MATCH($C910,'Policy Characteristics'!$C:$C,0))),"",INDEX('Policy Characteristics'!F:F,MATCH($C910,'Policy Characteristics'!$C:$C,0)))</f>
        <v>0</v>
      </c>
      <c r="M910" s="379">
        <f>IF(ISBLANK(INDEX('Policy Characteristics'!G:G,MATCH($C910,'Policy Characteristics'!$C:$C,0))),"",INDEX('Policy Characteristics'!G:G,MATCH($C910,'Policy Characteristics'!$C:$C,0)))</f>
        <v>0.25</v>
      </c>
      <c r="N910" s="379">
        <f>IF(ISBLANK(INDEX('Policy Characteristics'!H:H,MATCH($C910,'Policy Characteristics'!$C:$C,0))),"",INDEX('Policy Characteristics'!H:H,MATCH($C910,'Policy Characteristics'!$C:$C,0)))</f>
        <v>0.01</v>
      </c>
      <c r="O910" s="357" t="str">
        <f>IF(ISBLANK(INDEX('Policy Characteristics'!I:I,MATCH($C910,'Policy Characteristics'!$C:$C,0))),"",INDEX('Policy Characteristics'!I:I,MATCH($C910,'Policy Characteristics'!$C:$C,0)))</f>
        <v>% reduction in energy use</v>
      </c>
      <c r="P910" s="357" t="str">
        <f>IF(ISBLANK(INDEX('Policy Characteristics'!J:J,MATCH($C910,'Policy Characteristics'!$C:$C,0))),"",INDEX('Policy Characteristics'!J:J,MATCH($C910,'Policy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0" s="357" t="str">
        <f>IF(ISBLANK(INDEX('Policy Characteristics'!K:K,MATCH($C910,'Policy Characteristics'!$C:$C,0))),"",INDEX('Policy Characteristics'!K:K,MATCH($C910,'Policy Characteristics'!$C:$C,0)))</f>
        <v>industry-ag-main.html#eff-stds</v>
      </c>
      <c r="R910" s="357" t="str">
        <f>IF(ISBLANK(INDEX('Policy Characteristics'!L:L,MATCH($C910,'Policy Characteristics'!$C:$C,0))),"",INDEX('Policy Characteristics'!L:L,MATCH($C910,'Policy Characteristics'!$C:$C,0)))</f>
        <v>industry-energy-efficiency-standards.html</v>
      </c>
    </row>
    <row r="911" spans="1:18" s="5" customFormat="1" x14ac:dyDescent="0.35">
      <c r="A911" s="357" t="str">
        <f>IF(ISBLANK(INDEX('Policy Characteristics'!A:A,MATCH($C911,'Policy Characteristics'!$C:$C,0))),"",INDEX('Policy Characteristics'!A:A,MATCH($C911,'Policy Characteristics'!$C:$C,0)))</f>
        <v>Industry</v>
      </c>
      <c r="B911" s="357" t="str">
        <f>IF(ISBLANK(INDEX('Policy Characteristics'!B:B,MATCH($C911,'Policy Characteristics'!$C:$C,0))),"",INDEX('Policy Characteristics'!B:B,MATCH($C911,'Policy Characteristics'!$C:$C,0)))</f>
        <v>Industry Energy Efficiency Standards</v>
      </c>
      <c r="C911" s="361" t="str">
        <f t="shared" si="40"/>
        <v>Percentage Improvement in Eqpt Efficiency Standards above BAU</v>
      </c>
      <c r="D911" s="9" t="s">
        <v>3208</v>
      </c>
      <c r="E911" s="53" t="s">
        <v>2451</v>
      </c>
      <c r="F911" s="194" t="s">
        <v>3170</v>
      </c>
      <c r="G911" s="53" t="s">
        <v>2455</v>
      </c>
      <c r="H911" s="54">
        <v>1121</v>
      </c>
      <c r="I911" s="53" t="s">
        <v>45</v>
      </c>
      <c r="J911" s="359" t="str">
        <f>IF(ISBLANK(INDEX('Policy Characteristics'!D:D,MATCH($C911,'Policy Characteristics'!$C:$C,0))),"",INDEX('Policy Characteristics'!D:D,MATCH($C911,'Policy Characteristics'!$C:$C,0)))</f>
        <v>Industry Energy Efficiency Standards</v>
      </c>
      <c r="K911" s="357" t="str">
        <f>IF(ISBLANK(INDEX('Policy Characteristics'!E:E,MATCH($C911,'Policy Characteristics'!$C:$C,0))),"",INDEX('Policy Characteristics'!E:E,MATCH($C911,'Policy Characteristics'!$C:$C,0)))</f>
        <v>indst efficiency standards</v>
      </c>
      <c r="L911" s="379">
        <f>IF(ISBLANK(INDEX('Policy Characteristics'!F:F,MATCH($C911,'Policy Characteristics'!$C:$C,0))),"",INDEX('Policy Characteristics'!F:F,MATCH($C911,'Policy Characteristics'!$C:$C,0)))</f>
        <v>0</v>
      </c>
      <c r="M911" s="379">
        <f>IF(ISBLANK(INDEX('Policy Characteristics'!G:G,MATCH($C911,'Policy Characteristics'!$C:$C,0))),"",INDEX('Policy Characteristics'!G:G,MATCH($C911,'Policy Characteristics'!$C:$C,0)))</f>
        <v>0.25</v>
      </c>
      <c r="N911" s="379">
        <f>IF(ISBLANK(INDEX('Policy Characteristics'!H:H,MATCH($C911,'Policy Characteristics'!$C:$C,0))),"",INDEX('Policy Characteristics'!H:H,MATCH($C911,'Policy Characteristics'!$C:$C,0)))</f>
        <v>0.01</v>
      </c>
      <c r="O911" s="357" t="str">
        <f>IF(ISBLANK(INDEX('Policy Characteristics'!I:I,MATCH($C911,'Policy Characteristics'!$C:$C,0))),"",INDEX('Policy Characteristics'!I:I,MATCH($C911,'Policy Characteristics'!$C:$C,0)))</f>
        <v>% reduction in energy use</v>
      </c>
      <c r="P911" s="357" t="str">
        <f>IF(ISBLANK(INDEX('Policy Characteristics'!J:J,MATCH($C911,'Policy Characteristics'!$C:$C,0))),"",INDEX('Policy Characteristics'!J:J,MATCH($C911,'Policy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1" s="357" t="str">
        <f>IF(ISBLANK(INDEX('Policy Characteristics'!K:K,MATCH($C911,'Policy Characteristics'!$C:$C,0))),"",INDEX('Policy Characteristics'!K:K,MATCH($C911,'Policy Characteristics'!$C:$C,0)))</f>
        <v>industry-ag-main.html#eff-stds</v>
      </c>
      <c r="R911" s="357" t="str">
        <f>IF(ISBLANK(INDEX('Policy Characteristics'!L:L,MATCH($C911,'Policy Characteristics'!$C:$C,0))),"",INDEX('Policy Characteristics'!L:L,MATCH($C911,'Policy Characteristics'!$C:$C,0)))</f>
        <v>industry-energy-efficiency-standards.html</v>
      </c>
    </row>
    <row r="912" spans="1:18" s="5" customFormat="1" x14ac:dyDescent="0.35">
      <c r="A912" s="357" t="str">
        <f>IF(ISBLANK(INDEX('Policy Characteristics'!A:A,MATCH($C912,'Policy Characteristics'!$C:$C,0))),"",INDEX('Policy Characteristics'!A:A,MATCH($C912,'Policy Characteristics'!$C:$C,0)))</f>
        <v>Industry</v>
      </c>
      <c r="B912" s="357" t="str">
        <f>IF(ISBLANK(INDEX('Policy Characteristics'!B:B,MATCH($C912,'Policy Characteristics'!$C:$C,0))),"",INDEX('Policy Characteristics'!B:B,MATCH($C912,'Policy Characteristics'!$C:$C,0)))</f>
        <v>Industry Energy Efficiency Standards</v>
      </c>
      <c r="C912" s="361" t="str">
        <f t="shared" si="40"/>
        <v>Percentage Improvement in Eqpt Efficiency Standards above BAU</v>
      </c>
      <c r="D912" s="9" t="s">
        <v>3208</v>
      </c>
      <c r="E912" s="53" t="s">
        <v>2452</v>
      </c>
      <c r="F912" s="194" t="s">
        <v>3170</v>
      </c>
      <c r="G912" s="53" t="s">
        <v>2456</v>
      </c>
      <c r="H912" s="54">
        <v>1122</v>
      </c>
      <c r="I912" s="53" t="s">
        <v>44</v>
      </c>
      <c r="J912" s="359" t="str">
        <f>IF(ISBLANK(INDEX('Policy Characteristics'!D:D,MATCH($C912,'Policy Characteristics'!$C:$C,0))),"",INDEX('Policy Characteristics'!D:D,MATCH($C912,'Policy Characteristics'!$C:$C,0)))</f>
        <v>Industry Energy Efficiency Standards</v>
      </c>
      <c r="K912" s="357" t="str">
        <f>IF(ISBLANK(INDEX('Policy Characteristics'!E:E,MATCH($C912,'Policy Characteristics'!$C:$C,0))),"",INDEX('Policy Characteristics'!E:E,MATCH($C912,'Policy Characteristics'!$C:$C,0)))</f>
        <v>indst efficiency standards</v>
      </c>
      <c r="L912" s="379">
        <f>IF(ISBLANK(INDEX('Policy Characteristics'!F:F,MATCH($C912,'Policy Characteristics'!$C:$C,0))),"",INDEX('Policy Characteristics'!F:F,MATCH($C912,'Policy Characteristics'!$C:$C,0)))</f>
        <v>0</v>
      </c>
      <c r="M912" s="379">
        <f>IF(ISBLANK(INDEX('Policy Characteristics'!G:G,MATCH($C912,'Policy Characteristics'!$C:$C,0))),"",INDEX('Policy Characteristics'!G:G,MATCH($C912,'Policy Characteristics'!$C:$C,0)))</f>
        <v>0.25</v>
      </c>
      <c r="N912" s="379">
        <f>IF(ISBLANK(INDEX('Policy Characteristics'!H:H,MATCH($C912,'Policy Characteristics'!$C:$C,0))),"",INDEX('Policy Characteristics'!H:H,MATCH($C912,'Policy Characteristics'!$C:$C,0)))</f>
        <v>0.01</v>
      </c>
      <c r="O912" s="357" t="str">
        <f>IF(ISBLANK(INDEX('Policy Characteristics'!I:I,MATCH($C912,'Policy Characteristics'!$C:$C,0))),"",INDEX('Policy Characteristics'!I:I,MATCH($C912,'Policy Characteristics'!$C:$C,0)))</f>
        <v>% reduction in energy use</v>
      </c>
      <c r="P912" s="357" t="str">
        <f>IF(ISBLANK(INDEX('Policy Characteristics'!J:J,MATCH($C912,'Policy Characteristics'!$C:$C,0))),"",INDEX('Policy Characteristics'!J:J,MATCH($C912,'Policy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2" s="357" t="str">
        <f>IF(ISBLANK(INDEX('Policy Characteristics'!K:K,MATCH($C912,'Policy Characteristics'!$C:$C,0))),"",INDEX('Policy Characteristics'!K:K,MATCH($C912,'Policy Characteristics'!$C:$C,0)))</f>
        <v>industry-ag-main.html#eff-stds</v>
      </c>
      <c r="R912" s="357" t="str">
        <f>IF(ISBLANK(INDEX('Policy Characteristics'!L:L,MATCH($C912,'Policy Characteristics'!$C:$C,0))),"",INDEX('Policy Characteristics'!L:L,MATCH($C912,'Policy Characteristics'!$C:$C,0)))</f>
        <v>industry-energy-efficiency-standards.html</v>
      </c>
    </row>
    <row r="913" spans="1:18" s="5" customFormat="1" x14ac:dyDescent="0.35">
      <c r="A913" s="357" t="str">
        <f>IF(ISBLANK(INDEX('Policy Characteristics'!A:A,MATCH($C913,'Policy Characteristics'!$C:$C,0))),"",INDEX('Policy Characteristics'!A:A,MATCH($C913,'Policy Characteristics'!$C:$C,0)))</f>
        <v>Industry</v>
      </c>
      <c r="B913" s="357" t="str">
        <f>IF(ISBLANK(INDEX('Policy Characteristics'!B:B,MATCH($C913,'Policy Characteristics'!$C:$C,0))),"",INDEX('Policy Characteristics'!B:B,MATCH($C913,'Policy Characteristics'!$C:$C,0)))</f>
        <v>Industry Energy Efficiency Standards</v>
      </c>
      <c r="C913" s="361" t="str">
        <f t="shared" si="40"/>
        <v>Percentage Improvement in Eqpt Efficiency Standards above BAU</v>
      </c>
      <c r="D913" s="9" t="s">
        <v>3208</v>
      </c>
      <c r="E913" s="53" t="s">
        <v>2453</v>
      </c>
      <c r="F913" s="194" t="s">
        <v>3170</v>
      </c>
      <c r="G913" s="53" t="s">
        <v>2459</v>
      </c>
      <c r="H913" s="54">
        <v>1123</v>
      </c>
      <c r="I913" s="53" t="s">
        <v>45</v>
      </c>
      <c r="J913" s="359" t="str">
        <f>IF(ISBLANK(INDEX('Policy Characteristics'!D:D,MATCH($C913,'Policy Characteristics'!$C:$C,0))),"",INDEX('Policy Characteristics'!D:D,MATCH($C913,'Policy Characteristics'!$C:$C,0)))</f>
        <v>Industry Energy Efficiency Standards</v>
      </c>
      <c r="K913" s="357" t="str">
        <f>IF(ISBLANK(INDEX('Policy Characteristics'!E:E,MATCH($C913,'Policy Characteristics'!$C:$C,0))),"",INDEX('Policy Characteristics'!E:E,MATCH($C913,'Policy Characteristics'!$C:$C,0)))</f>
        <v>indst efficiency standards</v>
      </c>
      <c r="L913" s="379">
        <f>IF(ISBLANK(INDEX('Policy Characteristics'!F:F,MATCH($C913,'Policy Characteristics'!$C:$C,0))),"",INDEX('Policy Characteristics'!F:F,MATCH($C913,'Policy Characteristics'!$C:$C,0)))</f>
        <v>0</v>
      </c>
      <c r="M913" s="379">
        <f>IF(ISBLANK(INDEX('Policy Characteristics'!G:G,MATCH($C913,'Policy Characteristics'!$C:$C,0))),"",INDEX('Policy Characteristics'!G:G,MATCH($C913,'Policy Characteristics'!$C:$C,0)))</f>
        <v>0.25</v>
      </c>
      <c r="N913" s="379">
        <f>IF(ISBLANK(INDEX('Policy Characteristics'!H:H,MATCH($C913,'Policy Characteristics'!$C:$C,0))),"",INDEX('Policy Characteristics'!H:H,MATCH($C913,'Policy Characteristics'!$C:$C,0)))</f>
        <v>0.01</v>
      </c>
      <c r="O913" s="357" t="str">
        <f>IF(ISBLANK(INDEX('Policy Characteristics'!I:I,MATCH($C913,'Policy Characteristics'!$C:$C,0))),"",INDEX('Policy Characteristics'!I:I,MATCH($C913,'Policy Characteristics'!$C:$C,0)))</f>
        <v>% reduction in energy use</v>
      </c>
      <c r="P913" s="357" t="str">
        <f>IF(ISBLANK(INDEX('Policy Characteristics'!J:J,MATCH($C913,'Policy Characteristics'!$C:$C,0))),"",INDEX('Policy Characteristics'!J:J,MATCH($C913,'Policy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3" s="357" t="str">
        <f>IF(ISBLANK(INDEX('Policy Characteristics'!K:K,MATCH($C913,'Policy Characteristics'!$C:$C,0))),"",INDEX('Policy Characteristics'!K:K,MATCH($C913,'Policy Characteristics'!$C:$C,0)))</f>
        <v>industry-ag-main.html#eff-stds</v>
      </c>
      <c r="R913" s="357" t="str">
        <f>IF(ISBLANK(INDEX('Policy Characteristics'!L:L,MATCH($C913,'Policy Characteristics'!$C:$C,0))),"",INDEX('Policy Characteristics'!L:L,MATCH($C913,'Policy Characteristics'!$C:$C,0)))</f>
        <v>industry-energy-efficiency-standards.html</v>
      </c>
    </row>
    <row r="914" spans="1:18" s="5" customFormat="1" x14ac:dyDescent="0.35">
      <c r="A914" s="357" t="str">
        <f>IF(ISBLANK(INDEX('Policy Characteristics'!A:A,MATCH($C914,'Policy Characteristics'!$C:$C,0))),"",INDEX('Policy Characteristics'!A:A,MATCH($C914,'Policy Characteristics'!$C:$C,0)))</f>
        <v>Industry</v>
      </c>
      <c r="B914" s="357" t="str">
        <f>IF(ISBLANK(INDEX('Policy Characteristics'!B:B,MATCH($C914,'Policy Characteristics'!$C:$C,0))),"",INDEX('Policy Characteristics'!B:B,MATCH($C914,'Policy Characteristics'!$C:$C,0)))</f>
        <v>Industry Energy Efficiency Standards</v>
      </c>
      <c r="C914" s="361" t="str">
        <f t="shared" si="40"/>
        <v>Percentage Improvement in Eqpt Efficiency Standards above BAU</v>
      </c>
      <c r="D914" s="9" t="s">
        <v>3208</v>
      </c>
      <c r="E914" s="53" t="s">
        <v>2799</v>
      </c>
      <c r="F914" s="194" t="s">
        <v>3170</v>
      </c>
      <c r="G914" s="53" t="s">
        <v>2802</v>
      </c>
      <c r="H914" s="54">
        <v>1124</v>
      </c>
      <c r="I914" s="53" t="s">
        <v>45</v>
      </c>
      <c r="J914" s="359" t="str">
        <f>IF(ISBLANK(INDEX('Policy Characteristics'!D:D,MATCH($C914,'Policy Characteristics'!$C:$C,0))),"",INDEX('Policy Characteristics'!D:D,MATCH($C914,'Policy Characteristics'!$C:$C,0)))</f>
        <v>Industry Energy Efficiency Standards</v>
      </c>
      <c r="K914" s="357" t="str">
        <f>IF(ISBLANK(INDEX('Policy Characteristics'!E:E,MATCH($C914,'Policy Characteristics'!$C:$C,0))),"",INDEX('Policy Characteristics'!E:E,MATCH($C914,'Policy Characteristics'!$C:$C,0)))</f>
        <v>indst efficiency standards</v>
      </c>
      <c r="L914" s="379">
        <f>IF(ISBLANK(INDEX('Policy Characteristics'!F:F,MATCH($C914,'Policy Characteristics'!$C:$C,0))),"",INDEX('Policy Characteristics'!F:F,MATCH($C914,'Policy Characteristics'!$C:$C,0)))</f>
        <v>0</v>
      </c>
      <c r="M914" s="379">
        <f>IF(ISBLANK(INDEX('Policy Characteristics'!G:G,MATCH($C914,'Policy Characteristics'!$C:$C,0))),"",INDEX('Policy Characteristics'!G:G,MATCH($C914,'Policy Characteristics'!$C:$C,0)))</f>
        <v>0.25</v>
      </c>
      <c r="N914" s="379">
        <f>IF(ISBLANK(INDEX('Policy Characteristics'!H:H,MATCH($C914,'Policy Characteristics'!$C:$C,0))),"",INDEX('Policy Characteristics'!H:H,MATCH($C914,'Policy Characteristics'!$C:$C,0)))</f>
        <v>0.01</v>
      </c>
      <c r="O914" s="357" t="str">
        <f>IF(ISBLANK(INDEX('Policy Characteristics'!I:I,MATCH($C914,'Policy Characteristics'!$C:$C,0))),"",INDEX('Policy Characteristics'!I:I,MATCH($C914,'Policy Characteristics'!$C:$C,0)))</f>
        <v>% reduction in energy use</v>
      </c>
      <c r="P914" s="357" t="str">
        <f>IF(ISBLANK(INDEX('Policy Characteristics'!J:J,MATCH($C914,'Policy Characteristics'!$C:$C,0))),"",INDEX('Policy Characteristics'!J:J,MATCH($C914,'Policy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4" s="357" t="str">
        <f>IF(ISBLANK(INDEX('Policy Characteristics'!K:K,MATCH($C914,'Policy Characteristics'!$C:$C,0))),"",INDEX('Policy Characteristics'!K:K,MATCH($C914,'Policy Characteristics'!$C:$C,0)))</f>
        <v>industry-ag-main.html#eff-stds</v>
      </c>
      <c r="R914" s="357" t="str">
        <f>IF(ISBLANK(INDEX('Policy Characteristics'!L:L,MATCH($C914,'Policy Characteristics'!$C:$C,0))),"",INDEX('Policy Characteristics'!L:L,MATCH($C914,'Policy Characteristics'!$C:$C,0)))</f>
        <v>industry-energy-efficiency-standards.html</v>
      </c>
    </row>
    <row r="915" spans="1:18" s="5" customFormat="1" x14ac:dyDescent="0.35">
      <c r="A915" s="357" t="str">
        <f>IF(ISBLANK(INDEX('Policy Characteristics'!A:A,MATCH($C915,'Policy Characteristics'!$C:$C,0))),"",INDEX('Policy Characteristics'!A:A,MATCH($C915,'Policy Characteristics'!$C:$C,0)))</f>
        <v>Industry</v>
      </c>
      <c r="B915" s="357" t="str">
        <f>IF(ISBLANK(INDEX('Policy Characteristics'!B:B,MATCH($C915,'Policy Characteristics'!$C:$C,0))),"",INDEX('Policy Characteristics'!B:B,MATCH($C915,'Policy Characteristics'!$C:$C,0)))</f>
        <v>Industry Energy Efficiency Standards</v>
      </c>
      <c r="C915" s="361" t="str">
        <f t="shared" si="40"/>
        <v>Percentage Improvement in Eqpt Efficiency Standards above BAU</v>
      </c>
      <c r="D915" s="9" t="s">
        <v>3208</v>
      </c>
      <c r="E915" s="53" t="s">
        <v>2800</v>
      </c>
      <c r="F915" s="194" t="s">
        <v>3170</v>
      </c>
      <c r="G915" s="53" t="s">
        <v>2804</v>
      </c>
      <c r="H915" s="54">
        <v>1125</v>
      </c>
      <c r="I915" s="53" t="s">
        <v>45</v>
      </c>
      <c r="J915" s="359" t="str">
        <f>IF(ISBLANK(INDEX('Policy Characteristics'!D:D,MATCH($C915,'Policy Characteristics'!$C:$C,0))),"",INDEX('Policy Characteristics'!D:D,MATCH($C915,'Policy Characteristics'!$C:$C,0)))</f>
        <v>Industry Energy Efficiency Standards</v>
      </c>
      <c r="K915" s="357" t="str">
        <f>IF(ISBLANK(INDEX('Policy Characteristics'!E:E,MATCH($C915,'Policy Characteristics'!$C:$C,0))),"",INDEX('Policy Characteristics'!E:E,MATCH($C915,'Policy Characteristics'!$C:$C,0)))</f>
        <v>indst efficiency standards</v>
      </c>
      <c r="L915" s="379">
        <f>IF(ISBLANK(INDEX('Policy Characteristics'!F:F,MATCH($C915,'Policy Characteristics'!$C:$C,0))),"",INDEX('Policy Characteristics'!F:F,MATCH($C915,'Policy Characteristics'!$C:$C,0)))</f>
        <v>0</v>
      </c>
      <c r="M915" s="379">
        <f>IF(ISBLANK(INDEX('Policy Characteristics'!G:G,MATCH($C915,'Policy Characteristics'!$C:$C,0))),"",INDEX('Policy Characteristics'!G:G,MATCH($C915,'Policy Characteristics'!$C:$C,0)))</f>
        <v>0.25</v>
      </c>
      <c r="N915" s="379">
        <f>IF(ISBLANK(INDEX('Policy Characteristics'!H:H,MATCH($C915,'Policy Characteristics'!$C:$C,0))),"",INDEX('Policy Characteristics'!H:H,MATCH($C915,'Policy Characteristics'!$C:$C,0)))</f>
        <v>0.01</v>
      </c>
      <c r="O915" s="357" t="str">
        <f>IF(ISBLANK(INDEX('Policy Characteristics'!I:I,MATCH($C915,'Policy Characteristics'!$C:$C,0))),"",INDEX('Policy Characteristics'!I:I,MATCH($C915,'Policy Characteristics'!$C:$C,0)))</f>
        <v>% reduction in energy use</v>
      </c>
      <c r="P915" s="357" t="str">
        <f>IF(ISBLANK(INDEX('Policy Characteristics'!J:J,MATCH($C915,'Policy Characteristics'!$C:$C,0))),"",INDEX('Policy Characteristics'!J:J,MATCH($C915,'Policy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5" s="357" t="str">
        <f>IF(ISBLANK(INDEX('Policy Characteristics'!K:K,MATCH($C915,'Policy Characteristics'!$C:$C,0))),"",INDEX('Policy Characteristics'!K:K,MATCH($C915,'Policy Characteristics'!$C:$C,0)))</f>
        <v>industry-ag-main.html#eff-stds</v>
      </c>
      <c r="R915" s="357" t="str">
        <f>IF(ISBLANK(INDEX('Policy Characteristics'!L:L,MATCH($C915,'Policy Characteristics'!$C:$C,0))),"",INDEX('Policy Characteristics'!L:L,MATCH($C915,'Policy Characteristics'!$C:$C,0)))</f>
        <v>industry-energy-efficiency-standards.html</v>
      </c>
    </row>
    <row r="916" spans="1:18" s="5" customFormat="1" x14ac:dyDescent="0.35">
      <c r="A916" s="357" t="str">
        <f>IF(ISBLANK(INDEX('Policy Characteristics'!A:A,MATCH($C916,'Policy Characteristics'!$C:$C,0))),"",INDEX('Policy Characteristics'!A:A,MATCH($C916,'Policy Characteristics'!$C:$C,0)))</f>
        <v>Industry</v>
      </c>
      <c r="B916" s="357" t="str">
        <f>IF(ISBLANK(INDEX('Policy Characteristics'!B:B,MATCH($C916,'Policy Characteristics'!$C:$C,0))),"",INDEX('Policy Characteristics'!B:B,MATCH($C916,'Policy Characteristics'!$C:$C,0)))</f>
        <v>Industry Energy Efficiency Standards</v>
      </c>
      <c r="C916" s="361" t="str">
        <f t="shared" si="40"/>
        <v>Percentage Improvement in Eqpt Efficiency Standards above BAU</v>
      </c>
      <c r="D916" s="9" t="s">
        <v>3208</v>
      </c>
      <c r="E916" s="53" t="s">
        <v>2801</v>
      </c>
      <c r="F916" s="194" t="s">
        <v>3170</v>
      </c>
      <c r="G916" s="53" t="s">
        <v>2805</v>
      </c>
      <c r="H916" s="54">
        <v>1126</v>
      </c>
      <c r="I916" s="53" t="s">
        <v>44</v>
      </c>
      <c r="J916" s="359" t="str">
        <f>IF(ISBLANK(INDEX('Policy Characteristics'!D:D,MATCH($C916,'Policy Characteristics'!$C:$C,0))),"",INDEX('Policy Characteristics'!D:D,MATCH($C916,'Policy Characteristics'!$C:$C,0)))</f>
        <v>Industry Energy Efficiency Standards</v>
      </c>
      <c r="K916" s="357" t="str">
        <f>IF(ISBLANK(INDEX('Policy Characteristics'!E:E,MATCH($C916,'Policy Characteristics'!$C:$C,0))),"",INDEX('Policy Characteristics'!E:E,MATCH($C916,'Policy Characteristics'!$C:$C,0)))</f>
        <v>indst efficiency standards</v>
      </c>
      <c r="L916" s="379">
        <f>IF(ISBLANK(INDEX('Policy Characteristics'!F:F,MATCH($C916,'Policy Characteristics'!$C:$C,0))),"",INDEX('Policy Characteristics'!F:F,MATCH($C916,'Policy Characteristics'!$C:$C,0)))</f>
        <v>0</v>
      </c>
      <c r="M916" s="379">
        <f>IF(ISBLANK(INDEX('Policy Characteristics'!G:G,MATCH($C916,'Policy Characteristics'!$C:$C,0))),"",INDEX('Policy Characteristics'!G:G,MATCH($C916,'Policy Characteristics'!$C:$C,0)))</f>
        <v>0.25</v>
      </c>
      <c r="N916" s="379">
        <f>IF(ISBLANK(INDEX('Policy Characteristics'!H:H,MATCH($C916,'Policy Characteristics'!$C:$C,0))),"",INDEX('Policy Characteristics'!H:H,MATCH($C916,'Policy Characteristics'!$C:$C,0)))</f>
        <v>0.01</v>
      </c>
      <c r="O916" s="357" t="str">
        <f>IF(ISBLANK(INDEX('Policy Characteristics'!I:I,MATCH($C916,'Policy Characteristics'!$C:$C,0))),"",INDEX('Policy Characteristics'!I:I,MATCH($C916,'Policy Characteristics'!$C:$C,0)))</f>
        <v>% reduction in energy use</v>
      </c>
      <c r="P916" s="357" t="str">
        <f>IF(ISBLANK(INDEX('Policy Characteristics'!J:J,MATCH($C916,'Policy Characteristics'!$C:$C,0))),"",INDEX('Policy Characteristics'!J:J,MATCH($C916,'Policy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6" s="357" t="str">
        <f>IF(ISBLANK(INDEX('Policy Characteristics'!K:K,MATCH($C916,'Policy Characteristics'!$C:$C,0))),"",INDEX('Policy Characteristics'!K:K,MATCH($C916,'Policy Characteristics'!$C:$C,0)))</f>
        <v>industry-ag-main.html#eff-stds</v>
      </c>
      <c r="R916" s="357" t="str">
        <f>IF(ISBLANK(INDEX('Policy Characteristics'!L:L,MATCH($C916,'Policy Characteristics'!$C:$C,0))),"",INDEX('Policy Characteristics'!L:L,MATCH($C916,'Policy Characteristics'!$C:$C,0)))</f>
        <v>industry-energy-efficiency-standards.html</v>
      </c>
    </row>
    <row r="917" spans="1:18" s="5" customFormat="1" x14ac:dyDescent="0.35">
      <c r="A917" s="357" t="str">
        <f>IF(ISBLANK(INDEX('Policy Characteristics'!A:A,MATCH($C917,'Policy Characteristics'!$C:$C,0))),"",INDEX('Policy Characteristics'!A:A,MATCH($C917,'Policy Characteristics'!$C:$C,0)))</f>
        <v>Industry</v>
      </c>
      <c r="B917" s="357" t="str">
        <f>IF(ISBLANK(INDEX('Policy Characteristics'!B:B,MATCH($C917,'Policy Characteristics'!$C:$C,0))),"",INDEX('Policy Characteristics'!B:B,MATCH($C917,'Policy Characteristics'!$C:$C,0)))</f>
        <v>Industry Energy Efficiency Standards</v>
      </c>
      <c r="C917" s="361" t="str">
        <f t="shared" si="40"/>
        <v>Percentage Improvement in Eqpt Efficiency Standards above BAU</v>
      </c>
      <c r="D917" s="9" t="s">
        <v>3208</v>
      </c>
      <c r="E917" s="53" t="s">
        <v>2798</v>
      </c>
      <c r="F917" s="194" t="s">
        <v>3170</v>
      </c>
      <c r="G917" s="53" t="s">
        <v>2803</v>
      </c>
      <c r="H917" s="54">
        <v>1127</v>
      </c>
      <c r="I917" s="53" t="s">
        <v>45</v>
      </c>
      <c r="J917" s="359" t="str">
        <f>IF(ISBLANK(INDEX('Policy Characteristics'!D:D,MATCH($C917,'Policy Characteristics'!$C:$C,0))),"",INDEX('Policy Characteristics'!D:D,MATCH($C917,'Policy Characteristics'!$C:$C,0)))</f>
        <v>Industry Energy Efficiency Standards</v>
      </c>
      <c r="K917" s="357" t="str">
        <f>IF(ISBLANK(INDEX('Policy Characteristics'!E:E,MATCH($C917,'Policy Characteristics'!$C:$C,0))),"",INDEX('Policy Characteristics'!E:E,MATCH($C917,'Policy Characteristics'!$C:$C,0)))</f>
        <v>indst efficiency standards</v>
      </c>
      <c r="L917" s="379">
        <f>IF(ISBLANK(INDEX('Policy Characteristics'!F:F,MATCH($C917,'Policy Characteristics'!$C:$C,0))),"",INDEX('Policy Characteristics'!F:F,MATCH($C917,'Policy Characteristics'!$C:$C,0)))</f>
        <v>0</v>
      </c>
      <c r="M917" s="379">
        <f>IF(ISBLANK(INDEX('Policy Characteristics'!G:G,MATCH($C917,'Policy Characteristics'!$C:$C,0))),"",INDEX('Policy Characteristics'!G:G,MATCH($C917,'Policy Characteristics'!$C:$C,0)))</f>
        <v>0.25</v>
      </c>
      <c r="N917" s="379">
        <f>IF(ISBLANK(INDEX('Policy Characteristics'!H:H,MATCH($C917,'Policy Characteristics'!$C:$C,0))),"",INDEX('Policy Characteristics'!H:H,MATCH($C917,'Policy Characteristics'!$C:$C,0)))</f>
        <v>0.01</v>
      </c>
      <c r="O917" s="357" t="str">
        <f>IF(ISBLANK(INDEX('Policy Characteristics'!I:I,MATCH($C917,'Policy Characteristics'!$C:$C,0))),"",INDEX('Policy Characteristics'!I:I,MATCH($C917,'Policy Characteristics'!$C:$C,0)))</f>
        <v>% reduction in energy use</v>
      </c>
      <c r="P917" s="357" t="str">
        <f>IF(ISBLANK(INDEX('Policy Characteristics'!J:J,MATCH($C917,'Policy Characteristics'!$C:$C,0))),"",INDEX('Policy Characteristics'!J:J,MATCH($C917,'Policy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7" s="357" t="str">
        <f>IF(ISBLANK(INDEX('Policy Characteristics'!K:K,MATCH($C917,'Policy Characteristics'!$C:$C,0))),"",INDEX('Policy Characteristics'!K:K,MATCH($C917,'Policy Characteristics'!$C:$C,0)))</f>
        <v>industry-ag-main.html#eff-stds</v>
      </c>
      <c r="R917" s="357" t="str">
        <f>IF(ISBLANK(INDEX('Policy Characteristics'!L:L,MATCH($C917,'Policy Characteristics'!$C:$C,0))),"",INDEX('Policy Characteristics'!L:L,MATCH($C917,'Policy Characteristics'!$C:$C,0)))</f>
        <v>industry-energy-efficiency-standards.html</v>
      </c>
    </row>
    <row r="918" spans="1:18" s="5" customFormat="1" x14ac:dyDescent="0.35">
      <c r="A918" s="357" t="str">
        <f>IF(ISBLANK(INDEX('Policy Characteristics'!A:A,MATCH($C918,'Policy Characteristics'!$C:$C,0))),"",INDEX('Policy Characteristics'!A:A,MATCH($C918,'Policy Characteristics'!$C:$C,0)))</f>
        <v>Industry</v>
      </c>
      <c r="B918" s="357" t="str">
        <f>IF(ISBLANK(INDEX('Policy Characteristics'!B:B,MATCH($C918,'Policy Characteristics'!$C:$C,0))),"",INDEX('Policy Characteristics'!B:B,MATCH($C918,'Policy Characteristics'!$C:$C,0)))</f>
        <v>Industry Energy Efficiency Standards</v>
      </c>
      <c r="C918" s="361" t="str">
        <f t="shared" si="40"/>
        <v>Percentage Improvement in Eqpt Efficiency Standards above BAU</v>
      </c>
      <c r="D918" s="9" t="s">
        <v>3209</v>
      </c>
      <c r="E918" s="53" t="s">
        <v>2448</v>
      </c>
      <c r="F918" s="194" t="s">
        <v>3171</v>
      </c>
      <c r="G918" s="53" t="s">
        <v>2454</v>
      </c>
      <c r="H918" s="54">
        <v>1128</v>
      </c>
      <c r="I918" s="53" t="s">
        <v>44</v>
      </c>
      <c r="J918" s="359" t="str">
        <f>IF(ISBLANK(INDEX('Policy Characteristics'!D:D,MATCH($C918,'Policy Characteristics'!$C:$C,0))),"",INDEX('Policy Characteristics'!D:D,MATCH($C918,'Policy Characteristics'!$C:$C,0)))</f>
        <v>Industry Energy Efficiency Standards</v>
      </c>
      <c r="K918" s="357" t="str">
        <f>IF(ISBLANK(INDEX('Policy Characteristics'!E:E,MATCH($C918,'Policy Characteristics'!$C:$C,0))),"",INDEX('Policy Characteristics'!E:E,MATCH($C918,'Policy Characteristics'!$C:$C,0)))</f>
        <v>indst efficiency standards</v>
      </c>
      <c r="L918" s="379">
        <f>IF(ISBLANK(INDEX('Policy Characteristics'!F:F,MATCH($C918,'Policy Characteristics'!$C:$C,0))),"",INDEX('Policy Characteristics'!F:F,MATCH($C918,'Policy Characteristics'!$C:$C,0)))</f>
        <v>0</v>
      </c>
      <c r="M918" s="379">
        <f>IF(ISBLANK(INDEX('Policy Characteristics'!G:G,MATCH($C918,'Policy Characteristics'!$C:$C,0))),"",INDEX('Policy Characteristics'!G:G,MATCH($C918,'Policy Characteristics'!$C:$C,0)))</f>
        <v>0.25</v>
      </c>
      <c r="N918" s="379">
        <f>IF(ISBLANK(INDEX('Policy Characteristics'!H:H,MATCH($C918,'Policy Characteristics'!$C:$C,0))),"",INDEX('Policy Characteristics'!H:H,MATCH($C918,'Policy Characteristics'!$C:$C,0)))</f>
        <v>0.01</v>
      </c>
      <c r="O918" s="357" t="str">
        <f>IF(ISBLANK(INDEX('Policy Characteristics'!I:I,MATCH($C918,'Policy Characteristics'!$C:$C,0))),"",INDEX('Policy Characteristics'!I:I,MATCH($C918,'Policy Characteristics'!$C:$C,0)))</f>
        <v>% reduction in energy use</v>
      </c>
      <c r="P918" s="357" t="str">
        <f>IF(ISBLANK(INDEX('Policy Characteristics'!J:J,MATCH($C918,'Policy Characteristics'!$C:$C,0))),"",INDEX('Policy Characteristics'!J:J,MATCH($C918,'Policy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8" s="357" t="str">
        <f>IF(ISBLANK(INDEX('Policy Characteristics'!K:K,MATCH($C918,'Policy Characteristics'!$C:$C,0))),"",INDEX('Policy Characteristics'!K:K,MATCH($C918,'Policy Characteristics'!$C:$C,0)))</f>
        <v>industry-ag-main.html#eff-stds</v>
      </c>
      <c r="R918" s="357" t="str">
        <f>IF(ISBLANK(INDEX('Policy Characteristics'!L:L,MATCH($C918,'Policy Characteristics'!$C:$C,0))),"",INDEX('Policy Characteristics'!L:L,MATCH($C918,'Policy Characteristics'!$C:$C,0)))</f>
        <v>industry-energy-efficiency-standards.html</v>
      </c>
    </row>
    <row r="919" spans="1:18" s="5" customFormat="1" x14ac:dyDescent="0.35">
      <c r="A919" s="357" t="str">
        <f>IF(ISBLANK(INDEX('Policy Characteristics'!A:A,MATCH($C919,'Policy Characteristics'!$C:$C,0))),"",INDEX('Policy Characteristics'!A:A,MATCH($C919,'Policy Characteristics'!$C:$C,0)))</f>
        <v>Industry</v>
      </c>
      <c r="B919" s="357" t="str">
        <f>IF(ISBLANK(INDEX('Policy Characteristics'!B:B,MATCH($C919,'Policy Characteristics'!$C:$C,0))),"",INDEX('Policy Characteristics'!B:B,MATCH($C919,'Policy Characteristics'!$C:$C,0)))</f>
        <v>Industry Energy Efficiency Standards</v>
      </c>
      <c r="C919" s="361" t="str">
        <f t="shared" si="40"/>
        <v>Percentage Improvement in Eqpt Efficiency Standards above BAU</v>
      </c>
      <c r="D919" s="9" t="s">
        <v>3209</v>
      </c>
      <c r="E919" s="53" t="s">
        <v>2449</v>
      </c>
      <c r="F919" s="194" t="s">
        <v>3171</v>
      </c>
      <c r="G919" s="53" t="s">
        <v>2457</v>
      </c>
      <c r="H919" s="54">
        <v>1129</v>
      </c>
      <c r="I919" s="53" t="s">
        <v>45</v>
      </c>
      <c r="J919" s="359" t="str">
        <f>IF(ISBLANK(INDEX('Policy Characteristics'!D:D,MATCH($C919,'Policy Characteristics'!$C:$C,0))),"",INDEX('Policy Characteristics'!D:D,MATCH($C919,'Policy Characteristics'!$C:$C,0)))</f>
        <v>Industry Energy Efficiency Standards</v>
      </c>
      <c r="K919" s="357" t="str">
        <f>IF(ISBLANK(INDEX('Policy Characteristics'!E:E,MATCH($C919,'Policy Characteristics'!$C:$C,0))),"",INDEX('Policy Characteristics'!E:E,MATCH($C919,'Policy Characteristics'!$C:$C,0)))</f>
        <v>indst efficiency standards</v>
      </c>
      <c r="L919" s="379">
        <f>IF(ISBLANK(INDEX('Policy Characteristics'!F:F,MATCH($C919,'Policy Characteristics'!$C:$C,0))),"",INDEX('Policy Characteristics'!F:F,MATCH($C919,'Policy Characteristics'!$C:$C,0)))</f>
        <v>0</v>
      </c>
      <c r="M919" s="379">
        <f>IF(ISBLANK(INDEX('Policy Characteristics'!G:G,MATCH($C919,'Policy Characteristics'!$C:$C,0))),"",INDEX('Policy Characteristics'!G:G,MATCH($C919,'Policy Characteristics'!$C:$C,0)))</f>
        <v>0.25</v>
      </c>
      <c r="N919" s="379">
        <f>IF(ISBLANK(INDEX('Policy Characteristics'!H:H,MATCH($C919,'Policy Characteristics'!$C:$C,0))),"",INDEX('Policy Characteristics'!H:H,MATCH($C919,'Policy Characteristics'!$C:$C,0)))</f>
        <v>0.01</v>
      </c>
      <c r="O919" s="357" t="str">
        <f>IF(ISBLANK(INDEX('Policy Characteristics'!I:I,MATCH($C919,'Policy Characteristics'!$C:$C,0))),"",INDEX('Policy Characteristics'!I:I,MATCH($C919,'Policy Characteristics'!$C:$C,0)))</f>
        <v>% reduction in energy use</v>
      </c>
      <c r="P919" s="357" t="str">
        <f>IF(ISBLANK(INDEX('Policy Characteristics'!J:J,MATCH($C919,'Policy Characteristics'!$C:$C,0))),"",INDEX('Policy Characteristics'!J:J,MATCH($C919,'Policy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9" s="357" t="str">
        <f>IF(ISBLANK(INDEX('Policy Characteristics'!K:K,MATCH($C919,'Policy Characteristics'!$C:$C,0))),"",INDEX('Policy Characteristics'!K:K,MATCH($C919,'Policy Characteristics'!$C:$C,0)))</f>
        <v>industry-ag-main.html#eff-stds</v>
      </c>
      <c r="R919" s="357" t="str">
        <f>IF(ISBLANK(INDEX('Policy Characteristics'!L:L,MATCH($C919,'Policy Characteristics'!$C:$C,0))),"",INDEX('Policy Characteristics'!L:L,MATCH($C919,'Policy Characteristics'!$C:$C,0)))</f>
        <v>industry-energy-efficiency-standards.html</v>
      </c>
    </row>
    <row r="920" spans="1:18" s="5" customFormat="1" x14ac:dyDescent="0.35">
      <c r="A920" s="357" t="str">
        <f>IF(ISBLANK(INDEX('Policy Characteristics'!A:A,MATCH($C920,'Policy Characteristics'!$C:$C,0))),"",INDEX('Policy Characteristics'!A:A,MATCH($C920,'Policy Characteristics'!$C:$C,0)))</f>
        <v>Industry</v>
      </c>
      <c r="B920" s="357" t="str">
        <f>IF(ISBLANK(INDEX('Policy Characteristics'!B:B,MATCH($C920,'Policy Characteristics'!$C:$C,0))),"",INDEX('Policy Characteristics'!B:B,MATCH($C920,'Policy Characteristics'!$C:$C,0)))</f>
        <v>Industry Energy Efficiency Standards</v>
      </c>
      <c r="C920" s="361" t="str">
        <f t="shared" si="40"/>
        <v>Percentage Improvement in Eqpt Efficiency Standards above BAU</v>
      </c>
      <c r="D920" s="9" t="s">
        <v>3209</v>
      </c>
      <c r="E920" s="53" t="s">
        <v>2450</v>
      </c>
      <c r="F920" s="194" t="s">
        <v>3171</v>
      </c>
      <c r="G920" s="53" t="s">
        <v>2458</v>
      </c>
      <c r="H920" s="54">
        <v>1130</v>
      </c>
      <c r="I920" s="53" t="s">
        <v>44</v>
      </c>
      <c r="J920" s="359" t="str">
        <f>IF(ISBLANK(INDEX('Policy Characteristics'!D:D,MATCH($C920,'Policy Characteristics'!$C:$C,0))),"",INDEX('Policy Characteristics'!D:D,MATCH($C920,'Policy Characteristics'!$C:$C,0)))</f>
        <v>Industry Energy Efficiency Standards</v>
      </c>
      <c r="K920" s="357" t="str">
        <f>IF(ISBLANK(INDEX('Policy Characteristics'!E:E,MATCH($C920,'Policy Characteristics'!$C:$C,0))),"",INDEX('Policy Characteristics'!E:E,MATCH($C920,'Policy Characteristics'!$C:$C,0)))</f>
        <v>indst efficiency standards</v>
      </c>
      <c r="L920" s="379">
        <f>IF(ISBLANK(INDEX('Policy Characteristics'!F:F,MATCH($C920,'Policy Characteristics'!$C:$C,0))),"",INDEX('Policy Characteristics'!F:F,MATCH($C920,'Policy Characteristics'!$C:$C,0)))</f>
        <v>0</v>
      </c>
      <c r="M920" s="379">
        <f>IF(ISBLANK(INDEX('Policy Characteristics'!G:G,MATCH($C920,'Policy Characteristics'!$C:$C,0))),"",INDEX('Policy Characteristics'!G:G,MATCH($C920,'Policy Characteristics'!$C:$C,0)))</f>
        <v>0.25</v>
      </c>
      <c r="N920" s="379">
        <f>IF(ISBLANK(INDEX('Policy Characteristics'!H:H,MATCH($C920,'Policy Characteristics'!$C:$C,0))),"",INDEX('Policy Characteristics'!H:H,MATCH($C920,'Policy Characteristics'!$C:$C,0)))</f>
        <v>0.01</v>
      </c>
      <c r="O920" s="357" t="str">
        <f>IF(ISBLANK(INDEX('Policy Characteristics'!I:I,MATCH($C920,'Policy Characteristics'!$C:$C,0))),"",INDEX('Policy Characteristics'!I:I,MATCH($C920,'Policy Characteristics'!$C:$C,0)))</f>
        <v>% reduction in energy use</v>
      </c>
      <c r="P920" s="357" t="str">
        <f>IF(ISBLANK(INDEX('Policy Characteristics'!J:J,MATCH($C920,'Policy Characteristics'!$C:$C,0))),"",INDEX('Policy Characteristics'!J:J,MATCH($C920,'Policy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0" s="357" t="str">
        <f>IF(ISBLANK(INDEX('Policy Characteristics'!K:K,MATCH($C920,'Policy Characteristics'!$C:$C,0))),"",INDEX('Policy Characteristics'!K:K,MATCH($C920,'Policy Characteristics'!$C:$C,0)))</f>
        <v>industry-ag-main.html#eff-stds</v>
      </c>
      <c r="R920" s="357" t="str">
        <f>IF(ISBLANK(INDEX('Policy Characteristics'!L:L,MATCH($C920,'Policy Characteristics'!$C:$C,0))),"",INDEX('Policy Characteristics'!L:L,MATCH($C920,'Policy Characteristics'!$C:$C,0)))</f>
        <v>industry-energy-efficiency-standards.html</v>
      </c>
    </row>
    <row r="921" spans="1:18" s="5" customFormat="1" x14ac:dyDescent="0.35">
      <c r="A921" s="357" t="str">
        <f>IF(ISBLANK(INDEX('Policy Characteristics'!A:A,MATCH($C921,'Policy Characteristics'!$C:$C,0))),"",INDEX('Policy Characteristics'!A:A,MATCH($C921,'Policy Characteristics'!$C:$C,0)))</f>
        <v>Industry</v>
      </c>
      <c r="B921" s="357" t="str">
        <f>IF(ISBLANK(INDEX('Policy Characteristics'!B:B,MATCH($C921,'Policy Characteristics'!$C:$C,0))),"",INDEX('Policy Characteristics'!B:B,MATCH($C921,'Policy Characteristics'!$C:$C,0)))</f>
        <v>Industry Energy Efficiency Standards</v>
      </c>
      <c r="C921" s="361" t="str">
        <f t="shared" si="40"/>
        <v>Percentage Improvement in Eqpt Efficiency Standards above BAU</v>
      </c>
      <c r="D921" s="9" t="s">
        <v>3209</v>
      </c>
      <c r="E921" s="53" t="s">
        <v>2451</v>
      </c>
      <c r="F921" s="194" t="s">
        <v>3171</v>
      </c>
      <c r="G921" s="53" t="s">
        <v>2455</v>
      </c>
      <c r="H921" s="54">
        <v>1131</v>
      </c>
      <c r="I921" s="53" t="s">
        <v>45</v>
      </c>
      <c r="J921" s="359" t="str">
        <f>IF(ISBLANK(INDEX('Policy Characteristics'!D:D,MATCH($C921,'Policy Characteristics'!$C:$C,0))),"",INDEX('Policy Characteristics'!D:D,MATCH($C921,'Policy Characteristics'!$C:$C,0)))</f>
        <v>Industry Energy Efficiency Standards</v>
      </c>
      <c r="K921" s="357" t="str">
        <f>IF(ISBLANK(INDEX('Policy Characteristics'!E:E,MATCH($C921,'Policy Characteristics'!$C:$C,0))),"",INDEX('Policy Characteristics'!E:E,MATCH($C921,'Policy Characteristics'!$C:$C,0)))</f>
        <v>indst efficiency standards</v>
      </c>
      <c r="L921" s="379">
        <f>IF(ISBLANK(INDEX('Policy Characteristics'!F:F,MATCH($C921,'Policy Characteristics'!$C:$C,0))),"",INDEX('Policy Characteristics'!F:F,MATCH($C921,'Policy Characteristics'!$C:$C,0)))</f>
        <v>0</v>
      </c>
      <c r="M921" s="379">
        <f>IF(ISBLANK(INDEX('Policy Characteristics'!G:G,MATCH($C921,'Policy Characteristics'!$C:$C,0))),"",INDEX('Policy Characteristics'!G:G,MATCH($C921,'Policy Characteristics'!$C:$C,0)))</f>
        <v>0.25</v>
      </c>
      <c r="N921" s="379">
        <f>IF(ISBLANK(INDEX('Policy Characteristics'!H:H,MATCH($C921,'Policy Characteristics'!$C:$C,0))),"",INDEX('Policy Characteristics'!H:H,MATCH($C921,'Policy Characteristics'!$C:$C,0)))</f>
        <v>0.01</v>
      </c>
      <c r="O921" s="357" t="str">
        <f>IF(ISBLANK(INDEX('Policy Characteristics'!I:I,MATCH($C921,'Policy Characteristics'!$C:$C,0))),"",INDEX('Policy Characteristics'!I:I,MATCH($C921,'Policy Characteristics'!$C:$C,0)))</f>
        <v>% reduction in energy use</v>
      </c>
      <c r="P921" s="357" t="str">
        <f>IF(ISBLANK(INDEX('Policy Characteristics'!J:J,MATCH($C921,'Policy Characteristics'!$C:$C,0))),"",INDEX('Policy Characteristics'!J:J,MATCH($C921,'Policy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1" s="357" t="str">
        <f>IF(ISBLANK(INDEX('Policy Characteristics'!K:K,MATCH($C921,'Policy Characteristics'!$C:$C,0))),"",INDEX('Policy Characteristics'!K:K,MATCH($C921,'Policy Characteristics'!$C:$C,0)))</f>
        <v>industry-ag-main.html#eff-stds</v>
      </c>
      <c r="R921" s="357" t="str">
        <f>IF(ISBLANK(INDEX('Policy Characteristics'!L:L,MATCH($C921,'Policy Characteristics'!$C:$C,0))),"",INDEX('Policy Characteristics'!L:L,MATCH($C921,'Policy Characteristics'!$C:$C,0)))</f>
        <v>industry-energy-efficiency-standards.html</v>
      </c>
    </row>
    <row r="922" spans="1:18" s="5" customFormat="1" x14ac:dyDescent="0.35">
      <c r="A922" s="357" t="str">
        <f>IF(ISBLANK(INDEX('Policy Characteristics'!A:A,MATCH($C922,'Policy Characteristics'!$C:$C,0))),"",INDEX('Policy Characteristics'!A:A,MATCH($C922,'Policy Characteristics'!$C:$C,0)))</f>
        <v>Industry</v>
      </c>
      <c r="B922" s="357" t="str">
        <f>IF(ISBLANK(INDEX('Policy Characteristics'!B:B,MATCH($C922,'Policy Characteristics'!$C:$C,0))),"",INDEX('Policy Characteristics'!B:B,MATCH($C922,'Policy Characteristics'!$C:$C,0)))</f>
        <v>Industry Energy Efficiency Standards</v>
      </c>
      <c r="C922" s="361" t="str">
        <f t="shared" si="40"/>
        <v>Percentage Improvement in Eqpt Efficiency Standards above BAU</v>
      </c>
      <c r="D922" s="9" t="s">
        <v>3209</v>
      </c>
      <c r="E922" s="53" t="s">
        <v>2452</v>
      </c>
      <c r="F922" s="194" t="s">
        <v>3171</v>
      </c>
      <c r="G922" s="53" t="s">
        <v>2456</v>
      </c>
      <c r="H922" s="54">
        <v>1132</v>
      </c>
      <c r="I922" s="53" t="s">
        <v>44</v>
      </c>
      <c r="J922" s="359" t="str">
        <f>IF(ISBLANK(INDEX('Policy Characteristics'!D:D,MATCH($C922,'Policy Characteristics'!$C:$C,0))),"",INDEX('Policy Characteristics'!D:D,MATCH($C922,'Policy Characteristics'!$C:$C,0)))</f>
        <v>Industry Energy Efficiency Standards</v>
      </c>
      <c r="K922" s="357" t="str">
        <f>IF(ISBLANK(INDEX('Policy Characteristics'!E:E,MATCH($C922,'Policy Characteristics'!$C:$C,0))),"",INDEX('Policy Characteristics'!E:E,MATCH($C922,'Policy Characteristics'!$C:$C,0)))</f>
        <v>indst efficiency standards</v>
      </c>
      <c r="L922" s="379">
        <f>IF(ISBLANK(INDEX('Policy Characteristics'!F:F,MATCH($C922,'Policy Characteristics'!$C:$C,0))),"",INDEX('Policy Characteristics'!F:F,MATCH($C922,'Policy Characteristics'!$C:$C,0)))</f>
        <v>0</v>
      </c>
      <c r="M922" s="379">
        <f>IF(ISBLANK(INDEX('Policy Characteristics'!G:G,MATCH($C922,'Policy Characteristics'!$C:$C,0))),"",INDEX('Policy Characteristics'!G:G,MATCH($C922,'Policy Characteristics'!$C:$C,0)))</f>
        <v>0.25</v>
      </c>
      <c r="N922" s="379">
        <f>IF(ISBLANK(INDEX('Policy Characteristics'!H:H,MATCH($C922,'Policy Characteristics'!$C:$C,0))),"",INDEX('Policy Characteristics'!H:H,MATCH($C922,'Policy Characteristics'!$C:$C,0)))</f>
        <v>0.01</v>
      </c>
      <c r="O922" s="357" t="str">
        <f>IF(ISBLANK(INDEX('Policy Characteristics'!I:I,MATCH($C922,'Policy Characteristics'!$C:$C,0))),"",INDEX('Policy Characteristics'!I:I,MATCH($C922,'Policy Characteristics'!$C:$C,0)))</f>
        <v>% reduction in energy use</v>
      </c>
      <c r="P922" s="357" t="str">
        <f>IF(ISBLANK(INDEX('Policy Characteristics'!J:J,MATCH($C922,'Policy Characteristics'!$C:$C,0))),"",INDEX('Policy Characteristics'!J:J,MATCH($C922,'Policy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2" s="357" t="str">
        <f>IF(ISBLANK(INDEX('Policy Characteristics'!K:K,MATCH($C922,'Policy Characteristics'!$C:$C,0))),"",INDEX('Policy Characteristics'!K:K,MATCH($C922,'Policy Characteristics'!$C:$C,0)))</f>
        <v>industry-ag-main.html#eff-stds</v>
      </c>
      <c r="R922" s="357" t="str">
        <f>IF(ISBLANK(INDEX('Policy Characteristics'!L:L,MATCH($C922,'Policy Characteristics'!$C:$C,0))),"",INDEX('Policy Characteristics'!L:L,MATCH($C922,'Policy Characteristics'!$C:$C,0)))</f>
        <v>industry-energy-efficiency-standards.html</v>
      </c>
    </row>
    <row r="923" spans="1:18" s="5" customFormat="1" x14ac:dyDescent="0.35">
      <c r="A923" s="357" t="str">
        <f>IF(ISBLANK(INDEX('Policy Characteristics'!A:A,MATCH($C923,'Policy Characteristics'!$C:$C,0))),"",INDEX('Policy Characteristics'!A:A,MATCH($C923,'Policy Characteristics'!$C:$C,0)))</f>
        <v>Industry</v>
      </c>
      <c r="B923" s="357" t="str">
        <f>IF(ISBLANK(INDEX('Policy Characteristics'!B:B,MATCH($C923,'Policy Characteristics'!$C:$C,0))),"",INDEX('Policy Characteristics'!B:B,MATCH($C923,'Policy Characteristics'!$C:$C,0)))</f>
        <v>Industry Energy Efficiency Standards</v>
      </c>
      <c r="C923" s="361" t="str">
        <f t="shared" si="40"/>
        <v>Percentage Improvement in Eqpt Efficiency Standards above BAU</v>
      </c>
      <c r="D923" s="9" t="s">
        <v>3209</v>
      </c>
      <c r="E923" s="53" t="s">
        <v>2453</v>
      </c>
      <c r="F923" s="194" t="s">
        <v>3171</v>
      </c>
      <c r="G923" s="53" t="s">
        <v>2459</v>
      </c>
      <c r="H923" s="54">
        <v>1133</v>
      </c>
      <c r="I923" s="53" t="s">
        <v>45</v>
      </c>
      <c r="J923" s="359" t="str">
        <f>IF(ISBLANK(INDEX('Policy Characteristics'!D:D,MATCH($C923,'Policy Characteristics'!$C:$C,0))),"",INDEX('Policy Characteristics'!D:D,MATCH($C923,'Policy Characteristics'!$C:$C,0)))</f>
        <v>Industry Energy Efficiency Standards</v>
      </c>
      <c r="K923" s="357" t="str">
        <f>IF(ISBLANK(INDEX('Policy Characteristics'!E:E,MATCH($C923,'Policy Characteristics'!$C:$C,0))),"",INDEX('Policy Characteristics'!E:E,MATCH($C923,'Policy Characteristics'!$C:$C,0)))</f>
        <v>indst efficiency standards</v>
      </c>
      <c r="L923" s="379">
        <f>IF(ISBLANK(INDEX('Policy Characteristics'!F:F,MATCH($C923,'Policy Characteristics'!$C:$C,0))),"",INDEX('Policy Characteristics'!F:F,MATCH($C923,'Policy Characteristics'!$C:$C,0)))</f>
        <v>0</v>
      </c>
      <c r="M923" s="379">
        <f>IF(ISBLANK(INDEX('Policy Characteristics'!G:G,MATCH($C923,'Policy Characteristics'!$C:$C,0))),"",INDEX('Policy Characteristics'!G:G,MATCH($C923,'Policy Characteristics'!$C:$C,0)))</f>
        <v>0.25</v>
      </c>
      <c r="N923" s="379">
        <f>IF(ISBLANK(INDEX('Policy Characteristics'!H:H,MATCH($C923,'Policy Characteristics'!$C:$C,0))),"",INDEX('Policy Characteristics'!H:H,MATCH($C923,'Policy Characteristics'!$C:$C,0)))</f>
        <v>0.01</v>
      </c>
      <c r="O923" s="357" t="str">
        <f>IF(ISBLANK(INDEX('Policy Characteristics'!I:I,MATCH($C923,'Policy Characteristics'!$C:$C,0))),"",INDEX('Policy Characteristics'!I:I,MATCH($C923,'Policy Characteristics'!$C:$C,0)))</f>
        <v>% reduction in energy use</v>
      </c>
      <c r="P923" s="357" t="str">
        <f>IF(ISBLANK(INDEX('Policy Characteristics'!J:J,MATCH($C923,'Policy Characteristics'!$C:$C,0))),"",INDEX('Policy Characteristics'!J:J,MATCH($C923,'Policy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3" s="357" t="str">
        <f>IF(ISBLANK(INDEX('Policy Characteristics'!K:K,MATCH($C923,'Policy Characteristics'!$C:$C,0))),"",INDEX('Policy Characteristics'!K:K,MATCH($C923,'Policy Characteristics'!$C:$C,0)))</f>
        <v>industry-ag-main.html#eff-stds</v>
      </c>
      <c r="R923" s="357" t="str">
        <f>IF(ISBLANK(INDEX('Policy Characteristics'!L:L,MATCH($C923,'Policy Characteristics'!$C:$C,0))),"",INDEX('Policy Characteristics'!L:L,MATCH($C923,'Policy Characteristics'!$C:$C,0)))</f>
        <v>industry-energy-efficiency-standards.html</v>
      </c>
    </row>
    <row r="924" spans="1:18" s="5" customFormat="1" x14ac:dyDescent="0.35">
      <c r="A924" s="357" t="str">
        <f>IF(ISBLANK(INDEX('Policy Characteristics'!A:A,MATCH($C924,'Policy Characteristics'!$C:$C,0))),"",INDEX('Policy Characteristics'!A:A,MATCH($C924,'Policy Characteristics'!$C:$C,0)))</f>
        <v>Industry</v>
      </c>
      <c r="B924" s="357" t="str">
        <f>IF(ISBLANK(INDEX('Policy Characteristics'!B:B,MATCH($C924,'Policy Characteristics'!$C:$C,0))),"",INDEX('Policy Characteristics'!B:B,MATCH($C924,'Policy Characteristics'!$C:$C,0)))</f>
        <v>Industry Energy Efficiency Standards</v>
      </c>
      <c r="C924" s="361" t="str">
        <f t="shared" si="40"/>
        <v>Percentage Improvement in Eqpt Efficiency Standards above BAU</v>
      </c>
      <c r="D924" s="9" t="s">
        <v>3209</v>
      </c>
      <c r="E924" s="53" t="s">
        <v>2799</v>
      </c>
      <c r="F924" s="194" t="s">
        <v>3171</v>
      </c>
      <c r="G924" s="53" t="s">
        <v>2802</v>
      </c>
      <c r="H924" s="54">
        <v>1134</v>
      </c>
      <c r="I924" s="53" t="s">
        <v>45</v>
      </c>
      <c r="J924" s="359" t="str">
        <f>IF(ISBLANK(INDEX('Policy Characteristics'!D:D,MATCH($C924,'Policy Characteristics'!$C:$C,0))),"",INDEX('Policy Characteristics'!D:D,MATCH($C924,'Policy Characteristics'!$C:$C,0)))</f>
        <v>Industry Energy Efficiency Standards</v>
      </c>
      <c r="K924" s="357" t="str">
        <f>IF(ISBLANK(INDEX('Policy Characteristics'!E:E,MATCH($C924,'Policy Characteristics'!$C:$C,0))),"",INDEX('Policy Characteristics'!E:E,MATCH($C924,'Policy Characteristics'!$C:$C,0)))</f>
        <v>indst efficiency standards</v>
      </c>
      <c r="L924" s="379">
        <f>IF(ISBLANK(INDEX('Policy Characteristics'!F:F,MATCH($C924,'Policy Characteristics'!$C:$C,0))),"",INDEX('Policy Characteristics'!F:F,MATCH($C924,'Policy Characteristics'!$C:$C,0)))</f>
        <v>0</v>
      </c>
      <c r="M924" s="379">
        <f>IF(ISBLANK(INDEX('Policy Characteristics'!G:G,MATCH($C924,'Policy Characteristics'!$C:$C,0))),"",INDEX('Policy Characteristics'!G:G,MATCH($C924,'Policy Characteristics'!$C:$C,0)))</f>
        <v>0.25</v>
      </c>
      <c r="N924" s="379">
        <f>IF(ISBLANK(INDEX('Policy Characteristics'!H:H,MATCH($C924,'Policy Characteristics'!$C:$C,0))),"",INDEX('Policy Characteristics'!H:H,MATCH($C924,'Policy Characteristics'!$C:$C,0)))</f>
        <v>0.01</v>
      </c>
      <c r="O924" s="357" t="str">
        <f>IF(ISBLANK(INDEX('Policy Characteristics'!I:I,MATCH($C924,'Policy Characteristics'!$C:$C,0))),"",INDEX('Policy Characteristics'!I:I,MATCH($C924,'Policy Characteristics'!$C:$C,0)))</f>
        <v>% reduction in energy use</v>
      </c>
      <c r="P924" s="357" t="str">
        <f>IF(ISBLANK(INDEX('Policy Characteristics'!J:J,MATCH($C924,'Policy Characteristics'!$C:$C,0))),"",INDEX('Policy Characteristics'!J:J,MATCH($C924,'Policy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4" s="357" t="str">
        <f>IF(ISBLANK(INDEX('Policy Characteristics'!K:K,MATCH($C924,'Policy Characteristics'!$C:$C,0))),"",INDEX('Policy Characteristics'!K:K,MATCH($C924,'Policy Characteristics'!$C:$C,0)))</f>
        <v>industry-ag-main.html#eff-stds</v>
      </c>
      <c r="R924" s="357" t="str">
        <f>IF(ISBLANK(INDEX('Policy Characteristics'!L:L,MATCH($C924,'Policy Characteristics'!$C:$C,0))),"",INDEX('Policy Characteristics'!L:L,MATCH($C924,'Policy Characteristics'!$C:$C,0)))</f>
        <v>industry-energy-efficiency-standards.html</v>
      </c>
    </row>
    <row r="925" spans="1:18" s="5" customFormat="1" x14ac:dyDescent="0.35">
      <c r="A925" s="357" t="str">
        <f>IF(ISBLANK(INDEX('Policy Characteristics'!A:A,MATCH($C925,'Policy Characteristics'!$C:$C,0))),"",INDEX('Policy Characteristics'!A:A,MATCH($C925,'Policy Characteristics'!$C:$C,0)))</f>
        <v>Industry</v>
      </c>
      <c r="B925" s="357" t="str">
        <f>IF(ISBLANK(INDEX('Policy Characteristics'!B:B,MATCH($C925,'Policy Characteristics'!$C:$C,0))),"",INDEX('Policy Characteristics'!B:B,MATCH($C925,'Policy Characteristics'!$C:$C,0)))</f>
        <v>Industry Energy Efficiency Standards</v>
      </c>
      <c r="C925" s="361" t="str">
        <f t="shared" si="40"/>
        <v>Percentage Improvement in Eqpt Efficiency Standards above BAU</v>
      </c>
      <c r="D925" s="9" t="s">
        <v>3209</v>
      </c>
      <c r="E925" s="53" t="s">
        <v>2800</v>
      </c>
      <c r="F925" s="194" t="s">
        <v>3171</v>
      </c>
      <c r="G925" s="53" t="s">
        <v>2804</v>
      </c>
      <c r="H925" s="54">
        <v>1135</v>
      </c>
      <c r="I925" s="53" t="s">
        <v>45</v>
      </c>
      <c r="J925" s="359" t="str">
        <f>IF(ISBLANK(INDEX('Policy Characteristics'!D:D,MATCH($C925,'Policy Characteristics'!$C:$C,0))),"",INDEX('Policy Characteristics'!D:D,MATCH($C925,'Policy Characteristics'!$C:$C,0)))</f>
        <v>Industry Energy Efficiency Standards</v>
      </c>
      <c r="K925" s="357" t="str">
        <f>IF(ISBLANK(INDEX('Policy Characteristics'!E:E,MATCH($C925,'Policy Characteristics'!$C:$C,0))),"",INDEX('Policy Characteristics'!E:E,MATCH($C925,'Policy Characteristics'!$C:$C,0)))</f>
        <v>indst efficiency standards</v>
      </c>
      <c r="L925" s="379">
        <f>IF(ISBLANK(INDEX('Policy Characteristics'!F:F,MATCH($C925,'Policy Characteristics'!$C:$C,0))),"",INDEX('Policy Characteristics'!F:F,MATCH($C925,'Policy Characteristics'!$C:$C,0)))</f>
        <v>0</v>
      </c>
      <c r="M925" s="379">
        <f>IF(ISBLANK(INDEX('Policy Characteristics'!G:G,MATCH($C925,'Policy Characteristics'!$C:$C,0))),"",INDEX('Policy Characteristics'!G:G,MATCH($C925,'Policy Characteristics'!$C:$C,0)))</f>
        <v>0.25</v>
      </c>
      <c r="N925" s="379">
        <f>IF(ISBLANK(INDEX('Policy Characteristics'!H:H,MATCH($C925,'Policy Characteristics'!$C:$C,0))),"",INDEX('Policy Characteristics'!H:H,MATCH($C925,'Policy Characteristics'!$C:$C,0)))</f>
        <v>0.01</v>
      </c>
      <c r="O925" s="357" t="str">
        <f>IF(ISBLANK(INDEX('Policy Characteristics'!I:I,MATCH($C925,'Policy Characteristics'!$C:$C,0))),"",INDEX('Policy Characteristics'!I:I,MATCH($C925,'Policy Characteristics'!$C:$C,0)))</f>
        <v>% reduction in energy use</v>
      </c>
      <c r="P925" s="357" t="str">
        <f>IF(ISBLANK(INDEX('Policy Characteristics'!J:J,MATCH($C925,'Policy Characteristics'!$C:$C,0))),"",INDEX('Policy Characteristics'!J:J,MATCH($C925,'Policy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5" s="357" t="str">
        <f>IF(ISBLANK(INDEX('Policy Characteristics'!K:K,MATCH($C925,'Policy Characteristics'!$C:$C,0))),"",INDEX('Policy Characteristics'!K:K,MATCH($C925,'Policy Characteristics'!$C:$C,0)))</f>
        <v>industry-ag-main.html#eff-stds</v>
      </c>
      <c r="R925" s="357" t="str">
        <f>IF(ISBLANK(INDEX('Policy Characteristics'!L:L,MATCH($C925,'Policy Characteristics'!$C:$C,0))),"",INDEX('Policy Characteristics'!L:L,MATCH($C925,'Policy Characteristics'!$C:$C,0)))</f>
        <v>industry-energy-efficiency-standards.html</v>
      </c>
    </row>
    <row r="926" spans="1:18" s="5" customFormat="1" x14ac:dyDescent="0.35">
      <c r="A926" s="357" t="str">
        <f>IF(ISBLANK(INDEX('Policy Characteristics'!A:A,MATCH($C926,'Policy Characteristics'!$C:$C,0))),"",INDEX('Policy Characteristics'!A:A,MATCH($C926,'Policy Characteristics'!$C:$C,0)))</f>
        <v>Industry</v>
      </c>
      <c r="B926" s="357" t="str">
        <f>IF(ISBLANK(INDEX('Policy Characteristics'!B:B,MATCH($C926,'Policy Characteristics'!$C:$C,0))),"",INDEX('Policy Characteristics'!B:B,MATCH($C926,'Policy Characteristics'!$C:$C,0)))</f>
        <v>Industry Energy Efficiency Standards</v>
      </c>
      <c r="C926" s="361" t="str">
        <f t="shared" si="40"/>
        <v>Percentage Improvement in Eqpt Efficiency Standards above BAU</v>
      </c>
      <c r="D926" s="9" t="s">
        <v>3209</v>
      </c>
      <c r="E926" s="53" t="s">
        <v>2801</v>
      </c>
      <c r="F926" s="194" t="s">
        <v>3171</v>
      </c>
      <c r="G926" s="53" t="s">
        <v>2805</v>
      </c>
      <c r="H926" s="54">
        <v>1136</v>
      </c>
      <c r="I926" s="53" t="s">
        <v>44</v>
      </c>
      <c r="J926" s="359" t="str">
        <f>IF(ISBLANK(INDEX('Policy Characteristics'!D:D,MATCH($C926,'Policy Characteristics'!$C:$C,0))),"",INDEX('Policy Characteristics'!D:D,MATCH($C926,'Policy Characteristics'!$C:$C,0)))</f>
        <v>Industry Energy Efficiency Standards</v>
      </c>
      <c r="K926" s="357" t="str">
        <f>IF(ISBLANK(INDEX('Policy Characteristics'!E:E,MATCH($C926,'Policy Characteristics'!$C:$C,0))),"",INDEX('Policy Characteristics'!E:E,MATCH($C926,'Policy Characteristics'!$C:$C,0)))</f>
        <v>indst efficiency standards</v>
      </c>
      <c r="L926" s="379">
        <f>IF(ISBLANK(INDEX('Policy Characteristics'!F:F,MATCH($C926,'Policy Characteristics'!$C:$C,0))),"",INDEX('Policy Characteristics'!F:F,MATCH($C926,'Policy Characteristics'!$C:$C,0)))</f>
        <v>0</v>
      </c>
      <c r="M926" s="379">
        <f>IF(ISBLANK(INDEX('Policy Characteristics'!G:G,MATCH($C926,'Policy Characteristics'!$C:$C,0))),"",INDEX('Policy Characteristics'!G:G,MATCH($C926,'Policy Characteristics'!$C:$C,0)))</f>
        <v>0.25</v>
      </c>
      <c r="N926" s="379">
        <f>IF(ISBLANK(INDEX('Policy Characteristics'!H:H,MATCH($C926,'Policy Characteristics'!$C:$C,0))),"",INDEX('Policy Characteristics'!H:H,MATCH($C926,'Policy Characteristics'!$C:$C,0)))</f>
        <v>0.01</v>
      </c>
      <c r="O926" s="357" t="str">
        <f>IF(ISBLANK(INDEX('Policy Characteristics'!I:I,MATCH($C926,'Policy Characteristics'!$C:$C,0))),"",INDEX('Policy Characteristics'!I:I,MATCH($C926,'Policy Characteristics'!$C:$C,0)))</f>
        <v>% reduction in energy use</v>
      </c>
      <c r="P926" s="357" t="str">
        <f>IF(ISBLANK(INDEX('Policy Characteristics'!J:J,MATCH($C926,'Policy Characteristics'!$C:$C,0))),"",INDEX('Policy Characteristics'!J:J,MATCH($C926,'Policy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6" s="357" t="str">
        <f>IF(ISBLANK(INDEX('Policy Characteristics'!K:K,MATCH($C926,'Policy Characteristics'!$C:$C,0))),"",INDEX('Policy Characteristics'!K:K,MATCH($C926,'Policy Characteristics'!$C:$C,0)))</f>
        <v>industry-ag-main.html#eff-stds</v>
      </c>
      <c r="R926" s="357" t="str">
        <f>IF(ISBLANK(INDEX('Policy Characteristics'!L:L,MATCH($C926,'Policy Characteristics'!$C:$C,0))),"",INDEX('Policy Characteristics'!L:L,MATCH($C926,'Policy Characteristics'!$C:$C,0)))</f>
        <v>industry-energy-efficiency-standards.html</v>
      </c>
    </row>
    <row r="927" spans="1:18" s="5" customFormat="1" x14ac:dyDescent="0.35">
      <c r="A927" s="357" t="str">
        <f>IF(ISBLANK(INDEX('Policy Characteristics'!A:A,MATCH($C927,'Policy Characteristics'!$C:$C,0))),"",INDEX('Policy Characteristics'!A:A,MATCH($C927,'Policy Characteristics'!$C:$C,0)))</f>
        <v>Industry</v>
      </c>
      <c r="B927" s="357" t="str">
        <f>IF(ISBLANK(INDEX('Policy Characteristics'!B:B,MATCH($C927,'Policy Characteristics'!$C:$C,0))),"",INDEX('Policy Characteristics'!B:B,MATCH($C927,'Policy Characteristics'!$C:$C,0)))</f>
        <v>Industry Energy Efficiency Standards</v>
      </c>
      <c r="C927" s="361" t="str">
        <f t="shared" si="40"/>
        <v>Percentage Improvement in Eqpt Efficiency Standards above BAU</v>
      </c>
      <c r="D927" s="9" t="s">
        <v>3209</v>
      </c>
      <c r="E927" s="53" t="s">
        <v>2798</v>
      </c>
      <c r="F927" s="194" t="s">
        <v>3171</v>
      </c>
      <c r="G927" s="53" t="s">
        <v>2803</v>
      </c>
      <c r="H927" s="54">
        <v>1137</v>
      </c>
      <c r="I927" s="53" t="s">
        <v>45</v>
      </c>
      <c r="J927" s="359" t="str">
        <f>IF(ISBLANK(INDEX('Policy Characteristics'!D:D,MATCH($C927,'Policy Characteristics'!$C:$C,0))),"",INDEX('Policy Characteristics'!D:D,MATCH($C927,'Policy Characteristics'!$C:$C,0)))</f>
        <v>Industry Energy Efficiency Standards</v>
      </c>
      <c r="K927" s="357" t="str">
        <f>IF(ISBLANK(INDEX('Policy Characteristics'!E:E,MATCH($C927,'Policy Characteristics'!$C:$C,0))),"",INDEX('Policy Characteristics'!E:E,MATCH($C927,'Policy Characteristics'!$C:$C,0)))</f>
        <v>indst efficiency standards</v>
      </c>
      <c r="L927" s="379">
        <f>IF(ISBLANK(INDEX('Policy Characteristics'!F:F,MATCH($C927,'Policy Characteristics'!$C:$C,0))),"",INDEX('Policy Characteristics'!F:F,MATCH($C927,'Policy Characteristics'!$C:$C,0)))</f>
        <v>0</v>
      </c>
      <c r="M927" s="379">
        <f>IF(ISBLANK(INDEX('Policy Characteristics'!G:G,MATCH($C927,'Policy Characteristics'!$C:$C,0))),"",INDEX('Policy Characteristics'!G:G,MATCH($C927,'Policy Characteristics'!$C:$C,0)))</f>
        <v>0.25</v>
      </c>
      <c r="N927" s="379">
        <f>IF(ISBLANK(INDEX('Policy Characteristics'!H:H,MATCH($C927,'Policy Characteristics'!$C:$C,0))),"",INDEX('Policy Characteristics'!H:H,MATCH($C927,'Policy Characteristics'!$C:$C,0)))</f>
        <v>0.01</v>
      </c>
      <c r="O927" s="357" t="str">
        <f>IF(ISBLANK(INDEX('Policy Characteristics'!I:I,MATCH($C927,'Policy Characteristics'!$C:$C,0))),"",INDEX('Policy Characteristics'!I:I,MATCH($C927,'Policy Characteristics'!$C:$C,0)))</f>
        <v>% reduction in energy use</v>
      </c>
      <c r="P927" s="357" t="str">
        <f>IF(ISBLANK(INDEX('Policy Characteristics'!J:J,MATCH($C927,'Policy Characteristics'!$C:$C,0))),"",INDEX('Policy Characteristics'!J:J,MATCH($C927,'Policy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7" s="357" t="str">
        <f>IF(ISBLANK(INDEX('Policy Characteristics'!K:K,MATCH($C927,'Policy Characteristics'!$C:$C,0))),"",INDEX('Policy Characteristics'!K:K,MATCH($C927,'Policy Characteristics'!$C:$C,0)))</f>
        <v>industry-ag-main.html#eff-stds</v>
      </c>
      <c r="R927" s="357" t="str">
        <f>IF(ISBLANK(INDEX('Policy Characteristics'!L:L,MATCH($C927,'Policy Characteristics'!$C:$C,0))),"",INDEX('Policy Characteristics'!L:L,MATCH($C927,'Policy Characteristics'!$C:$C,0)))</f>
        <v>industry-energy-efficiency-standards.html</v>
      </c>
    </row>
    <row r="928" spans="1:18" s="5" customFormat="1" x14ac:dyDescent="0.35">
      <c r="A928" s="357" t="str">
        <f>IF(ISBLANK(INDEX('Policy Characteristics'!A:A,MATCH($C928,'Policy Characteristics'!$C:$C,0))),"",INDEX('Policy Characteristics'!A:A,MATCH($C928,'Policy Characteristics'!$C:$C,0)))</f>
        <v>Industry</v>
      </c>
      <c r="B928" s="357" t="str">
        <f>IF(ISBLANK(INDEX('Policy Characteristics'!B:B,MATCH($C928,'Policy Characteristics'!$C:$C,0))),"",INDEX('Policy Characteristics'!B:B,MATCH($C928,'Policy Characteristics'!$C:$C,0)))</f>
        <v>Industry Energy Efficiency Standards</v>
      </c>
      <c r="C928" s="361" t="str">
        <f t="shared" si="40"/>
        <v>Percentage Improvement in Eqpt Efficiency Standards above BAU</v>
      </c>
      <c r="D928" s="9" t="s">
        <v>3210</v>
      </c>
      <c r="E928" s="53" t="s">
        <v>2448</v>
      </c>
      <c r="F928" s="194" t="s">
        <v>3172</v>
      </c>
      <c r="G928" s="53" t="s">
        <v>2454</v>
      </c>
      <c r="H928" s="54">
        <v>1138</v>
      </c>
      <c r="I928" s="53" t="s">
        <v>44</v>
      </c>
      <c r="J928" s="359" t="str">
        <f>IF(ISBLANK(INDEX('Policy Characteristics'!D:D,MATCH($C928,'Policy Characteristics'!$C:$C,0))),"",INDEX('Policy Characteristics'!D:D,MATCH($C928,'Policy Characteristics'!$C:$C,0)))</f>
        <v>Industry Energy Efficiency Standards</v>
      </c>
      <c r="K928" s="357" t="str">
        <f>IF(ISBLANK(INDEX('Policy Characteristics'!E:E,MATCH($C928,'Policy Characteristics'!$C:$C,0))),"",INDEX('Policy Characteristics'!E:E,MATCH($C928,'Policy Characteristics'!$C:$C,0)))</f>
        <v>indst efficiency standards</v>
      </c>
      <c r="L928" s="379">
        <f>IF(ISBLANK(INDEX('Policy Characteristics'!F:F,MATCH($C928,'Policy Characteristics'!$C:$C,0))),"",INDEX('Policy Characteristics'!F:F,MATCH($C928,'Policy Characteristics'!$C:$C,0)))</f>
        <v>0</v>
      </c>
      <c r="M928" s="379">
        <f>IF(ISBLANK(INDEX('Policy Characteristics'!G:G,MATCH($C928,'Policy Characteristics'!$C:$C,0))),"",INDEX('Policy Characteristics'!G:G,MATCH($C928,'Policy Characteristics'!$C:$C,0)))</f>
        <v>0.25</v>
      </c>
      <c r="N928" s="379">
        <f>IF(ISBLANK(INDEX('Policy Characteristics'!H:H,MATCH($C928,'Policy Characteristics'!$C:$C,0))),"",INDEX('Policy Characteristics'!H:H,MATCH($C928,'Policy Characteristics'!$C:$C,0)))</f>
        <v>0.01</v>
      </c>
      <c r="O928" s="357" t="str">
        <f>IF(ISBLANK(INDEX('Policy Characteristics'!I:I,MATCH($C928,'Policy Characteristics'!$C:$C,0))),"",INDEX('Policy Characteristics'!I:I,MATCH($C928,'Policy Characteristics'!$C:$C,0)))</f>
        <v>% reduction in energy use</v>
      </c>
      <c r="P928" s="357" t="str">
        <f>IF(ISBLANK(INDEX('Policy Characteristics'!J:J,MATCH($C928,'Policy Characteristics'!$C:$C,0))),"",INDEX('Policy Characteristics'!J:J,MATCH($C928,'Policy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8" s="357" t="str">
        <f>IF(ISBLANK(INDEX('Policy Characteristics'!K:K,MATCH($C928,'Policy Characteristics'!$C:$C,0))),"",INDEX('Policy Characteristics'!K:K,MATCH($C928,'Policy Characteristics'!$C:$C,0)))</f>
        <v>industry-ag-main.html#eff-stds</v>
      </c>
      <c r="R928" s="357" t="str">
        <f>IF(ISBLANK(INDEX('Policy Characteristics'!L:L,MATCH($C928,'Policy Characteristics'!$C:$C,0))),"",INDEX('Policy Characteristics'!L:L,MATCH($C928,'Policy Characteristics'!$C:$C,0)))</f>
        <v>industry-energy-efficiency-standards.html</v>
      </c>
    </row>
    <row r="929" spans="1:18" s="5" customFormat="1" x14ac:dyDescent="0.35">
      <c r="A929" s="357" t="str">
        <f>IF(ISBLANK(INDEX('Policy Characteristics'!A:A,MATCH($C929,'Policy Characteristics'!$C:$C,0))),"",INDEX('Policy Characteristics'!A:A,MATCH($C929,'Policy Characteristics'!$C:$C,0)))</f>
        <v>Industry</v>
      </c>
      <c r="B929" s="357" t="str">
        <f>IF(ISBLANK(INDEX('Policy Characteristics'!B:B,MATCH($C929,'Policy Characteristics'!$C:$C,0))),"",INDEX('Policy Characteristics'!B:B,MATCH($C929,'Policy Characteristics'!$C:$C,0)))</f>
        <v>Industry Energy Efficiency Standards</v>
      </c>
      <c r="C929" s="361" t="str">
        <f t="shared" si="40"/>
        <v>Percentage Improvement in Eqpt Efficiency Standards above BAU</v>
      </c>
      <c r="D929" s="9" t="s">
        <v>3210</v>
      </c>
      <c r="E929" s="53" t="s">
        <v>2449</v>
      </c>
      <c r="F929" s="194" t="s">
        <v>3172</v>
      </c>
      <c r="G929" s="53" t="s">
        <v>2457</v>
      </c>
      <c r="H929" s="54">
        <v>1139</v>
      </c>
      <c r="I929" s="53" t="s">
        <v>44</v>
      </c>
      <c r="J929" s="359" t="str">
        <f>IF(ISBLANK(INDEX('Policy Characteristics'!D:D,MATCH($C929,'Policy Characteristics'!$C:$C,0))),"",INDEX('Policy Characteristics'!D:D,MATCH($C929,'Policy Characteristics'!$C:$C,0)))</f>
        <v>Industry Energy Efficiency Standards</v>
      </c>
      <c r="K929" s="357" t="str">
        <f>IF(ISBLANK(INDEX('Policy Characteristics'!E:E,MATCH($C929,'Policy Characteristics'!$C:$C,0))),"",INDEX('Policy Characteristics'!E:E,MATCH($C929,'Policy Characteristics'!$C:$C,0)))</f>
        <v>indst efficiency standards</v>
      </c>
      <c r="L929" s="379">
        <f>IF(ISBLANK(INDEX('Policy Characteristics'!F:F,MATCH($C929,'Policy Characteristics'!$C:$C,0))),"",INDEX('Policy Characteristics'!F:F,MATCH($C929,'Policy Characteristics'!$C:$C,0)))</f>
        <v>0</v>
      </c>
      <c r="M929" s="379">
        <f>IF(ISBLANK(INDEX('Policy Characteristics'!G:G,MATCH($C929,'Policy Characteristics'!$C:$C,0))),"",INDEX('Policy Characteristics'!G:G,MATCH($C929,'Policy Characteristics'!$C:$C,0)))</f>
        <v>0.25</v>
      </c>
      <c r="N929" s="379">
        <f>IF(ISBLANK(INDEX('Policy Characteristics'!H:H,MATCH($C929,'Policy Characteristics'!$C:$C,0))),"",INDEX('Policy Characteristics'!H:H,MATCH($C929,'Policy Characteristics'!$C:$C,0)))</f>
        <v>0.01</v>
      </c>
      <c r="O929" s="357" t="str">
        <f>IF(ISBLANK(INDEX('Policy Characteristics'!I:I,MATCH($C929,'Policy Characteristics'!$C:$C,0))),"",INDEX('Policy Characteristics'!I:I,MATCH($C929,'Policy Characteristics'!$C:$C,0)))</f>
        <v>% reduction in energy use</v>
      </c>
      <c r="P929" s="357" t="str">
        <f>IF(ISBLANK(INDEX('Policy Characteristics'!J:J,MATCH($C929,'Policy Characteristics'!$C:$C,0))),"",INDEX('Policy Characteristics'!J:J,MATCH($C929,'Policy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9" s="357" t="str">
        <f>IF(ISBLANK(INDEX('Policy Characteristics'!K:K,MATCH($C929,'Policy Characteristics'!$C:$C,0))),"",INDEX('Policy Characteristics'!K:K,MATCH($C929,'Policy Characteristics'!$C:$C,0)))</f>
        <v>industry-ag-main.html#eff-stds</v>
      </c>
      <c r="R929" s="357" t="str">
        <f>IF(ISBLANK(INDEX('Policy Characteristics'!L:L,MATCH($C929,'Policy Characteristics'!$C:$C,0))),"",INDEX('Policy Characteristics'!L:L,MATCH($C929,'Policy Characteristics'!$C:$C,0)))</f>
        <v>industry-energy-efficiency-standards.html</v>
      </c>
    </row>
    <row r="930" spans="1:18" s="5" customFormat="1" x14ac:dyDescent="0.35">
      <c r="A930" s="357" t="str">
        <f>IF(ISBLANK(INDEX('Policy Characteristics'!A:A,MATCH($C930,'Policy Characteristics'!$C:$C,0))),"",INDEX('Policy Characteristics'!A:A,MATCH($C930,'Policy Characteristics'!$C:$C,0)))</f>
        <v>Industry</v>
      </c>
      <c r="B930" s="357" t="str">
        <f>IF(ISBLANK(INDEX('Policy Characteristics'!B:B,MATCH($C930,'Policy Characteristics'!$C:$C,0))),"",INDEX('Policy Characteristics'!B:B,MATCH($C930,'Policy Characteristics'!$C:$C,0)))</f>
        <v>Industry Energy Efficiency Standards</v>
      </c>
      <c r="C930" s="361" t="str">
        <f t="shared" si="40"/>
        <v>Percentage Improvement in Eqpt Efficiency Standards above BAU</v>
      </c>
      <c r="D930" s="9" t="s">
        <v>3210</v>
      </c>
      <c r="E930" s="53" t="s">
        <v>2450</v>
      </c>
      <c r="F930" s="194" t="s">
        <v>3172</v>
      </c>
      <c r="G930" s="53" t="s">
        <v>2458</v>
      </c>
      <c r="H930" s="54">
        <v>1140</v>
      </c>
      <c r="I930" s="53" t="s">
        <v>44</v>
      </c>
      <c r="J930" s="359" t="str">
        <f>IF(ISBLANK(INDEX('Policy Characteristics'!D:D,MATCH($C930,'Policy Characteristics'!$C:$C,0))),"",INDEX('Policy Characteristics'!D:D,MATCH($C930,'Policy Characteristics'!$C:$C,0)))</f>
        <v>Industry Energy Efficiency Standards</v>
      </c>
      <c r="K930" s="357" t="str">
        <f>IF(ISBLANK(INDEX('Policy Characteristics'!E:E,MATCH($C930,'Policy Characteristics'!$C:$C,0))),"",INDEX('Policy Characteristics'!E:E,MATCH($C930,'Policy Characteristics'!$C:$C,0)))</f>
        <v>indst efficiency standards</v>
      </c>
      <c r="L930" s="379">
        <f>IF(ISBLANK(INDEX('Policy Characteristics'!F:F,MATCH($C930,'Policy Characteristics'!$C:$C,0))),"",INDEX('Policy Characteristics'!F:F,MATCH($C930,'Policy Characteristics'!$C:$C,0)))</f>
        <v>0</v>
      </c>
      <c r="M930" s="379">
        <f>IF(ISBLANK(INDEX('Policy Characteristics'!G:G,MATCH($C930,'Policy Characteristics'!$C:$C,0))),"",INDEX('Policy Characteristics'!G:G,MATCH($C930,'Policy Characteristics'!$C:$C,0)))</f>
        <v>0.25</v>
      </c>
      <c r="N930" s="379">
        <f>IF(ISBLANK(INDEX('Policy Characteristics'!H:H,MATCH($C930,'Policy Characteristics'!$C:$C,0))),"",INDEX('Policy Characteristics'!H:H,MATCH($C930,'Policy Characteristics'!$C:$C,0)))</f>
        <v>0.01</v>
      </c>
      <c r="O930" s="357" t="str">
        <f>IF(ISBLANK(INDEX('Policy Characteristics'!I:I,MATCH($C930,'Policy Characteristics'!$C:$C,0))),"",INDEX('Policy Characteristics'!I:I,MATCH($C930,'Policy Characteristics'!$C:$C,0)))</f>
        <v>% reduction in energy use</v>
      </c>
      <c r="P930" s="357" t="str">
        <f>IF(ISBLANK(INDEX('Policy Characteristics'!J:J,MATCH($C930,'Policy Characteristics'!$C:$C,0))),"",INDEX('Policy Characteristics'!J:J,MATCH($C930,'Policy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0" s="357" t="str">
        <f>IF(ISBLANK(INDEX('Policy Characteristics'!K:K,MATCH($C930,'Policy Characteristics'!$C:$C,0))),"",INDEX('Policy Characteristics'!K:K,MATCH($C930,'Policy Characteristics'!$C:$C,0)))</f>
        <v>industry-ag-main.html#eff-stds</v>
      </c>
      <c r="R930" s="357" t="str">
        <f>IF(ISBLANK(INDEX('Policy Characteristics'!L:L,MATCH($C930,'Policy Characteristics'!$C:$C,0))),"",INDEX('Policy Characteristics'!L:L,MATCH($C930,'Policy Characteristics'!$C:$C,0)))</f>
        <v>industry-energy-efficiency-standards.html</v>
      </c>
    </row>
    <row r="931" spans="1:18" s="5" customFormat="1" x14ac:dyDescent="0.35">
      <c r="A931" s="357" t="str">
        <f>IF(ISBLANK(INDEX('Policy Characteristics'!A:A,MATCH($C931,'Policy Characteristics'!$C:$C,0))),"",INDEX('Policy Characteristics'!A:A,MATCH($C931,'Policy Characteristics'!$C:$C,0)))</f>
        <v>Industry</v>
      </c>
      <c r="B931" s="357" t="str">
        <f>IF(ISBLANK(INDEX('Policy Characteristics'!B:B,MATCH($C931,'Policy Characteristics'!$C:$C,0))),"",INDEX('Policy Characteristics'!B:B,MATCH($C931,'Policy Characteristics'!$C:$C,0)))</f>
        <v>Industry Energy Efficiency Standards</v>
      </c>
      <c r="C931" s="361" t="str">
        <f t="shared" si="40"/>
        <v>Percentage Improvement in Eqpt Efficiency Standards above BAU</v>
      </c>
      <c r="D931" s="9" t="s">
        <v>3210</v>
      </c>
      <c r="E931" s="53" t="s">
        <v>2451</v>
      </c>
      <c r="F931" s="194" t="s">
        <v>3172</v>
      </c>
      <c r="G931" s="53" t="s">
        <v>2455</v>
      </c>
      <c r="H931" s="54">
        <v>1141</v>
      </c>
      <c r="I931" s="53" t="s">
        <v>45</v>
      </c>
      <c r="J931" s="359" t="str">
        <f>IF(ISBLANK(INDEX('Policy Characteristics'!D:D,MATCH($C931,'Policy Characteristics'!$C:$C,0))),"",INDEX('Policy Characteristics'!D:D,MATCH($C931,'Policy Characteristics'!$C:$C,0)))</f>
        <v>Industry Energy Efficiency Standards</v>
      </c>
      <c r="K931" s="357" t="str">
        <f>IF(ISBLANK(INDEX('Policy Characteristics'!E:E,MATCH($C931,'Policy Characteristics'!$C:$C,0))),"",INDEX('Policy Characteristics'!E:E,MATCH($C931,'Policy Characteristics'!$C:$C,0)))</f>
        <v>indst efficiency standards</v>
      </c>
      <c r="L931" s="379">
        <f>IF(ISBLANK(INDEX('Policy Characteristics'!F:F,MATCH($C931,'Policy Characteristics'!$C:$C,0))),"",INDEX('Policy Characteristics'!F:F,MATCH($C931,'Policy Characteristics'!$C:$C,0)))</f>
        <v>0</v>
      </c>
      <c r="M931" s="379">
        <f>IF(ISBLANK(INDEX('Policy Characteristics'!G:G,MATCH($C931,'Policy Characteristics'!$C:$C,0))),"",INDEX('Policy Characteristics'!G:G,MATCH($C931,'Policy Characteristics'!$C:$C,0)))</f>
        <v>0.25</v>
      </c>
      <c r="N931" s="379">
        <f>IF(ISBLANK(INDEX('Policy Characteristics'!H:H,MATCH($C931,'Policy Characteristics'!$C:$C,0))),"",INDEX('Policy Characteristics'!H:H,MATCH($C931,'Policy Characteristics'!$C:$C,0)))</f>
        <v>0.01</v>
      </c>
      <c r="O931" s="357" t="str">
        <f>IF(ISBLANK(INDEX('Policy Characteristics'!I:I,MATCH($C931,'Policy Characteristics'!$C:$C,0))),"",INDEX('Policy Characteristics'!I:I,MATCH($C931,'Policy Characteristics'!$C:$C,0)))</f>
        <v>% reduction in energy use</v>
      </c>
      <c r="P931" s="357" t="str">
        <f>IF(ISBLANK(INDEX('Policy Characteristics'!J:J,MATCH($C931,'Policy Characteristics'!$C:$C,0))),"",INDEX('Policy Characteristics'!J:J,MATCH($C931,'Policy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1" s="357" t="str">
        <f>IF(ISBLANK(INDEX('Policy Characteristics'!K:K,MATCH($C931,'Policy Characteristics'!$C:$C,0))),"",INDEX('Policy Characteristics'!K:K,MATCH($C931,'Policy Characteristics'!$C:$C,0)))</f>
        <v>industry-ag-main.html#eff-stds</v>
      </c>
      <c r="R931" s="357" t="str">
        <f>IF(ISBLANK(INDEX('Policy Characteristics'!L:L,MATCH($C931,'Policy Characteristics'!$C:$C,0))),"",INDEX('Policy Characteristics'!L:L,MATCH($C931,'Policy Characteristics'!$C:$C,0)))</f>
        <v>industry-energy-efficiency-standards.html</v>
      </c>
    </row>
    <row r="932" spans="1:18" s="5" customFormat="1" x14ac:dyDescent="0.35">
      <c r="A932" s="357" t="str">
        <f>IF(ISBLANK(INDEX('Policy Characteristics'!A:A,MATCH($C932,'Policy Characteristics'!$C:$C,0))),"",INDEX('Policy Characteristics'!A:A,MATCH($C932,'Policy Characteristics'!$C:$C,0)))</f>
        <v>Industry</v>
      </c>
      <c r="B932" s="357" t="str">
        <f>IF(ISBLANK(INDEX('Policy Characteristics'!B:B,MATCH($C932,'Policy Characteristics'!$C:$C,0))),"",INDEX('Policy Characteristics'!B:B,MATCH($C932,'Policy Characteristics'!$C:$C,0)))</f>
        <v>Industry Energy Efficiency Standards</v>
      </c>
      <c r="C932" s="361" t="str">
        <f t="shared" si="40"/>
        <v>Percentage Improvement in Eqpt Efficiency Standards above BAU</v>
      </c>
      <c r="D932" s="9" t="s">
        <v>3210</v>
      </c>
      <c r="E932" s="53" t="s">
        <v>2452</v>
      </c>
      <c r="F932" s="194" t="s">
        <v>3172</v>
      </c>
      <c r="G932" s="53" t="s">
        <v>2456</v>
      </c>
      <c r="H932" s="54">
        <v>1142</v>
      </c>
      <c r="I932" s="53" t="s">
        <v>44</v>
      </c>
      <c r="J932" s="359" t="str">
        <f>IF(ISBLANK(INDEX('Policy Characteristics'!D:D,MATCH($C932,'Policy Characteristics'!$C:$C,0))),"",INDEX('Policy Characteristics'!D:D,MATCH($C932,'Policy Characteristics'!$C:$C,0)))</f>
        <v>Industry Energy Efficiency Standards</v>
      </c>
      <c r="K932" s="357" t="str">
        <f>IF(ISBLANK(INDEX('Policy Characteristics'!E:E,MATCH($C932,'Policy Characteristics'!$C:$C,0))),"",INDEX('Policy Characteristics'!E:E,MATCH($C932,'Policy Characteristics'!$C:$C,0)))</f>
        <v>indst efficiency standards</v>
      </c>
      <c r="L932" s="379">
        <f>IF(ISBLANK(INDEX('Policy Characteristics'!F:F,MATCH($C932,'Policy Characteristics'!$C:$C,0))),"",INDEX('Policy Characteristics'!F:F,MATCH($C932,'Policy Characteristics'!$C:$C,0)))</f>
        <v>0</v>
      </c>
      <c r="M932" s="379">
        <f>IF(ISBLANK(INDEX('Policy Characteristics'!G:G,MATCH($C932,'Policy Characteristics'!$C:$C,0))),"",INDEX('Policy Characteristics'!G:G,MATCH($C932,'Policy Characteristics'!$C:$C,0)))</f>
        <v>0.25</v>
      </c>
      <c r="N932" s="379">
        <f>IF(ISBLANK(INDEX('Policy Characteristics'!H:H,MATCH($C932,'Policy Characteristics'!$C:$C,0))),"",INDEX('Policy Characteristics'!H:H,MATCH($C932,'Policy Characteristics'!$C:$C,0)))</f>
        <v>0.01</v>
      </c>
      <c r="O932" s="357" t="str">
        <f>IF(ISBLANK(INDEX('Policy Characteristics'!I:I,MATCH($C932,'Policy Characteristics'!$C:$C,0))),"",INDEX('Policy Characteristics'!I:I,MATCH($C932,'Policy Characteristics'!$C:$C,0)))</f>
        <v>% reduction in energy use</v>
      </c>
      <c r="P932" s="357" t="str">
        <f>IF(ISBLANK(INDEX('Policy Characteristics'!J:J,MATCH($C932,'Policy Characteristics'!$C:$C,0))),"",INDEX('Policy Characteristics'!J:J,MATCH($C932,'Policy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2" s="357" t="str">
        <f>IF(ISBLANK(INDEX('Policy Characteristics'!K:K,MATCH($C932,'Policy Characteristics'!$C:$C,0))),"",INDEX('Policy Characteristics'!K:K,MATCH($C932,'Policy Characteristics'!$C:$C,0)))</f>
        <v>industry-ag-main.html#eff-stds</v>
      </c>
      <c r="R932" s="357" t="str">
        <f>IF(ISBLANK(INDEX('Policy Characteristics'!L:L,MATCH($C932,'Policy Characteristics'!$C:$C,0))),"",INDEX('Policy Characteristics'!L:L,MATCH($C932,'Policy Characteristics'!$C:$C,0)))</f>
        <v>industry-energy-efficiency-standards.html</v>
      </c>
    </row>
    <row r="933" spans="1:18" s="5" customFormat="1" x14ac:dyDescent="0.35">
      <c r="A933" s="357" t="str">
        <f>IF(ISBLANK(INDEX('Policy Characteristics'!A:A,MATCH($C933,'Policy Characteristics'!$C:$C,0))),"",INDEX('Policy Characteristics'!A:A,MATCH($C933,'Policy Characteristics'!$C:$C,0)))</f>
        <v>Industry</v>
      </c>
      <c r="B933" s="357" t="str">
        <f>IF(ISBLANK(INDEX('Policy Characteristics'!B:B,MATCH($C933,'Policy Characteristics'!$C:$C,0))),"",INDEX('Policy Characteristics'!B:B,MATCH($C933,'Policy Characteristics'!$C:$C,0)))</f>
        <v>Industry Energy Efficiency Standards</v>
      </c>
      <c r="C933" s="361" t="str">
        <f t="shared" si="40"/>
        <v>Percentage Improvement in Eqpt Efficiency Standards above BAU</v>
      </c>
      <c r="D933" s="9" t="s">
        <v>3210</v>
      </c>
      <c r="E933" s="53" t="s">
        <v>2453</v>
      </c>
      <c r="F933" s="194" t="s">
        <v>3172</v>
      </c>
      <c r="G933" s="53" t="s">
        <v>2459</v>
      </c>
      <c r="H933" s="54">
        <v>1143</v>
      </c>
      <c r="I933" s="53" t="s">
        <v>45</v>
      </c>
      <c r="J933" s="359" t="str">
        <f>IF(ISBLANK(INDEX('Policy Characteristics'!D:D,MATCH($C933,'Policy Characteristics'!$C:$C,0))),"",INDEX('Policy Characteristics'!D:D,MATCH($C933,'Policy Characteristics'!$C:$C,0)))</f>
        <v>Industry Energy Efficiency Standards</v>
      </c>
      <c r="K933" s="357" t="str">
        <f>IF(ISBLANK(INDEX('Policy Characteristics'!E:E,MATCH($C933,'Policy Characteristics'!$C:$C,0))),"",INDEX('Policy Characteristics'!E:E,MATCH($C933,'Policy Characteristics'!$C:$C,0)))</f>
        <v>indst efficiency standards</v>
      </c>
      <c r="L933" s="379">
        <f>IF(ISBLANK(INDEX('Policy Characteristics'!F:F,MATCH($C933,'Policy Characteristics'!$C:$C,0))),"",INDEX('Policy Characteristics'!F:F,MATCH($C933,'Policy Characteristics'!$C:$C,0)))</f>
        <v>0</v>
      </c>
      <c r="M933" s="379">
        <f>IF(ISBLANK(INDEX('Policy Characteristics'!G:G,MATCH($C933,'Policy Characteristics'!$C:$C,0))),"",INDEX('Policy Characteristics'!G:G,MATCH($C933,'Policy Characteristics'!$C:$C,0)))</f>
        <v>0.25</v>
      </c>
      <c r="N933" s="379">
        <f>IF(ISBLANK(INDEX('Policy Characteristics'!H:H,MATCH($C933,'Policy Characteristics'!$C:$C,0))),"",INDEX('Policy Characteristics'!H:H,MATCH($C933,'Policy Characteristics'!$C:$C,0)))</f>
        <v>0.01</v>
      </c>
      <c r="O933" s="357" t="str">
        <f>IF(ISBLANK(INDEX('Policy Characteristics'!I:I,MATCH($C933,'Policy Characteristics'!$C:$C,0))),"",INDEX('Policy Characteristics'!I:I,MATCH($C933,'Policy Characteristics'!$C:$C,0)))</f>
        <v>% reduction in energy use</v>
      </c>
      <c r="P933" s="357" t="str">
        <f>IF(ISBLANK(INDEX('Policy Characteristics'!J:J,MATCH($C933,'Policy Characteristics'!$C:$C,0))),"",INDEX('Policy Characteristics'!J:J,MATCH($C933,'Policy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3" s="357" t="str">
        <f>IF(ISBLANK(INDEX('Policy Characteristics'!K:K,MATCH($C933,'Policy Characteristics'!$C:$C,0))),"",INDEX('Policy Characteristics'!K:K,MATCH($C933,'Policy Characteristics'!$C:$C,0)))</f>
        <v>industry-ag-main.html#eff-stds</v>
      </c>
      <c r="R933" s="357" t="str">
        <f>IF(ISBLANK(INDEX('Policy Characteristics'!L:L,MATCH($C933,'Policy Characteristics'!$C:$C,0))),"",INDEX('Policy Characteristics'!L:L,MATCH($C933,'Policy Characteristics'!$C:$C,0)))</f>
        <v>industry-energy-efficiency-standards.html</v>
      </c>
    </row>
    <row r="934" spans="1:18" s="5" customFormat="1" x14ac:dyDescent="0.35">
      <c r="A934" s="357" t="str">
        <f>IF(ISBLANK(INDEX('Policy Characteristics'!A:A,MATCH($C934,'Policy Characteristics'!$C:$C,0))),"",INDEX('Policy Characteristics'!A:A,MATCH($C934,'Policy Characteristics'!$C:$C,0)))</f>
        <v>Industry</v>
      </c>
      <c r="B934" s="357" t="str">
        <f>IF(ISBLANK(INDEX('Policy Characteristics'!B:B,MATCH($C934,'Policy Characteristics'!$C:$C,0))),"",INDEX('Policy Characteristics'!B:B,MATCH($C934,'Policy Characteristics'!$C:$C,0)))</f>
        <v>Industry Energy Efficiency Standards</v>
      </c>
      <c r="C934" s="361" t="str">
        <f t="shared" si="40"/>
        <v>Percentage Improvement in Eqpt Efficiency Standards above BAU</v>
      </c>
      <c r="D934" s="9" t="s">
        <v>3210</v>
      </c>
      <c r="E934" s="53" t="s">
        <v>2799</v>
      </c>
      <c r="F934" s="194" t="s">
        <v>3172</v>
      </c>
      <c r="G934" s="53" t="s">
        <v>2802</v>
      </c>
      <c r="H934" s="54">
        <v>1144</v>
      </c>
      <c r="I934" s="53" t="s">
        <v>45</v>
      </c>
      <c r="J934" s="359" t="str">
        <f>IF(ISBLANK(INDEX('Policy Characteristics'!D:D,MATCH($C934,'Policy Characteristics'!$C:$C,0))),"",INDEX('Policy Characteristics'!D:D,MATCH($C934,'Policy Characteristics'!$C:$C,0)))</f>
        <v>Industry Energy Efficiency Standards</v>
      </c>
      <c r="K934" s="357" t="str">
        <f>IF(ISBLANK(INDEX('Policy Characteristics'!E:E,MATCH($C934,'Policy Characteristics'!$C:$C,0))),"",INDEX('Policy Characteristics'!E:E,MATCH($C934,'Policy Characteristics'!$C:$C,0)))</f>
        <v>indst efficiency standards</v>
      </c>
      <c r="L934" s="379">
        <f>IF(ISBLANK(INDEX('Policy Characteristics'!F:F,MATCH($C934,'Policy Characteristics'!$C:$C,0))),"",INDEX('Policy Characteristics'!F:F,MATCH($C934,'Policy Characteristics'!$C:$C,0)))</f>
        <v>0</v>
      </c>
      <c r="M934" s="379">
        <f>IF(ISBLANK(INDEX('Policy Characteristics'!G:G,MATCH($C934,'Policy Characteristics'!$C:$C,0))),"",INDEX('Policy Characteristics'!G:G,MATCH($C934,'Policy Characteristics'!$C:$C,0)))</f>
        <v>0.25</v>
      </c>
      <c r="N934" s="379">
        <f>IF(ISBLANK(INDEX('Policy Characteristics'!H:H,MATCH($C934,'Policy Characteristics'!$C:$C,0))),"",INDEX('Policy Characteristics'!H:H,MATCH($C934,'Policy Characteristics'!$C:$C,0)))</f>
        <v>0.01</v>
      </c>
      <c r="O934" s="357" t="str">
        <f>IF(ISBLANK(INDEX('Policy Characteristics'!I:I,MATCH($C934,'Policy Characteristics'!$C:$C,0))),"",INDEX('Policy Characteristics'!I:I,MATCH($C934,'Policy Characteristics'!$C:$C,0)))</f>
        <v>% reduction in energy use</v>
      </c>
      <c r="P934" s="357" t="str">
        <f>IF(ISBLANK(INDEX('Policy Characteristics'!J:J,MATCH($C934,'Policy Characteristics'!$C:$C,0))),"",INDEX('Policy Characteristics'!J:J,MATCH($C934,'Policy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4" s="357" t="str">
        <f>IF(ISBLANK(INDEX('Policy Characteristics'!K:K,MATCH($C934,'Policy Characteristics'!$C:$C,0))),"",INDEX('Policy Characteristics'!K:K,MATCH($C934,'Policy Characteristics'!$C:$C,0)))</f>
        <v>industry-ag-main.html#eff-stds</v>
      </c>
      <c r="R934" s="357" t="str">
        <f>IF(ISBLANK(INDEX('Policy Characteristics'!L:L,MATCH($C934,'Policy Characteristics'!$C:$C,0))),"",INDEX('Policy Characteristics'!L:L,MATCH($C934,'Policy Characteristics'!$C:$C,0)))</f>
        <v>industry-energy-efficiency-standards.html</v>
      </c>
    </row>
    <row r="935" spans="1:18" s="5" customFormat="1" x14ac:dyDescent="0.35">
      <c r="A935" s="357" t="str">
        <f>IF(ISBLANK(INDEX('Policy Characteristics'!A:A,MATCH($C935,'Policy Characteristics'!$C:$C,0))),"",INDEX('Policy Characteristics'!A:A,MATCH($C935,'Policy Characteristics'!$C:$C,0)))</f>
        <v>Industry</v>
      </c>
      <c r="B935" s="357" t="str">
        <f>IF(ISBLANK(INDEX('Policy Characteristics'!B:B,MATCH($C935,'Policy Characteristics'!$C:$C,0))),"",INDEX('Policy Characteristics'!B:B,MATCH($C935,'Policy Characteristics'!$C:$C,0)))</f>
        <v>Industry Energy Efficiency Standards</v>
      </c>
      <c r="C935" s="361" t="str">
        <f t="shared" si="40"/>
        <v>Percentage Improvement in Eqpt Efficiency Standards above BAU</v>
      </c>
      <c r="D935" s="9" t="s">
        <v>3210</v>
      </c>
      <c r="E935" s="53" t="s">
        <v>2800</v>
      </c>
      <c r="F935" s="194" t="s">
        <v>3172</v>
      </c>
      <c r="G935" s="53" t="s">
        <v>2804</v>
      </c>
      <c r="H935" s="54">
        <v>1145</v>
      </c>
      <c r="I935" s="53" t="s">
        <v>45</v>
      </c>
      <c r="J935" s="359" t="str">
        <f>IF(ISBLANK(INDEX('Policy Characteristics'!D:D,MATCH($C935,'Policy Characteristics'!$C:$C,0))),"",INDEX('Policy Characteristics'!D:D,MATCH($C935,'Policy Characteristics'!$C:$C,0)))</f>
        <v>Industry Energy Efficiency Standards</v>
      </c>
      <c r="K935" s="357" t="str">
        <f>IF(ISBLANK(INDEX('Policy Characteristics'!E:E,MATCH($C935,'Policy Characteristics'!$C:$C,0))),"",INDEX('Policy Characteristics'!E:E,MATCH($C935,'Policy Characteristics'!$C:$C,0)))</f>
        <v>indst efficiency standards</v>
      </c>
      <c r="L935" s="379">
        <f>IF(ISBLANK(INDEX('Policy Characteristics'!F:F,MATCH($C935,'Policy Characteristics'!$C:$C,0))),"",INDEX('Policy Characteristics'!F:F,MATCH($C935,'Policy Characteristics'!$C:$C,0)))</f>
        <v>0</v>
      </c>
      <c r="M935" s="379">
        <f>IF(ISBLANK(INDEX('Policy Characteristics'!G:G,MATCH($C935,'Policy Characteristics'!$C:$C,0))),"",INDEX('Policy Characteristics'!G:G,MATCH($C935,'Policy Characteristics'!$C:$C,0)))</f>
        <v>0.25</v>
      </c>
      <c r="N935" s="379">
        <f>IF(ISBLANK(INDEX('Policy Characteristics'!H:H,MATCH($C935,'Policy Characteristics'!$C:$C,0))),"",INDEX('Policy Characteristics'!H:H,MATCH($C935,'Policy Characteristics'!$C:$C,0)))</f>
        <v>0.01</v>
      </c>
      <c r="O935" s="357" t="str">
        <f>IF(ISBLANK(INDEX('Policy Characteristics'!I:I,MATCH($C935,'Policy Characteristics'!$C:$C,0))),"",INDEX('Policy Characteristics'!I:I,MATCH($C935,'Policy Characteristics'!$C:$C,0)))</f>
        <v>% reduction in energy use</v>
      </c>
      <c r="P935" s="357" t="str">
        <f>IF(ISBLANK(INDEX('Policy Characteristics'!J:J,MATCH($C935,'Policy Characteristics'!$C:$C,0))),"",INDEX('Policy Characteristics'!J:J,MATCH($C935,'Policy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5" s="357" t="str">
        <f>IF(ISBLANK(INDEX('Policy Characteristics'!K:K,MATCH($C935,'Policy Characteristics'!$C:$C,0))),"",INDEX('Policy Characteristics'!K:K,MATCH($C935,'Policy Characteristics'!$C:$C,0)))</f>
        <v>industry-ag-main.html#eff-stds</v>
      </c>
      <c r="R935" s="357" t="str">
        <f>IF(ISBLANK(INDEX('Policy Characteristics'!L:L,MATCH($C935,'Policy Characteristics'!$C:$C,0))),"",INDEX('Policy Characteristics'!L:L,MATCH($C935,'Policy Characteristics'!$C:$C,0)))</f>
        <v>industry-energy-efficiency-standards.html</v>
      </c>
    </row>
    <row r="936" spans="1:18" s="5" customFormat="1" x14ac:dyDescent="0.35">
      <c r="A936" s="357" t="str">
        <f>IF(ISBLANK(INDEX('Policy Characteristics'!A:A,MATCH($C936,'Policy Characteristics'!$C:$C,0))),"",INDEX('Policy Characteristics'!A:A,MATCH($C936,'Policy Characteristics'!$C:$C,0)))</f>
        <v>Industry</v>
      </c>
      <c r="B936" s="357" t="str">
        <f>IF(ISBLANK(INDEX('Policy Characteristics'!B:B,MATCH($C936,'Policy Characteristics'!$C:$C,0))),"",INDEX('Policy Characteristics'!B:B,MATCH($C936,'Policy Characteristics'!$C:$C,0)))</f>
        <v>Industry Energy Efficiency Standards</v>
      </c>
      <c r="C936" s="361" t="str">
        <f t="shared" si="40"/>
        <v>Percentage Improvement in Eqpt Efficiency Standards above BAU</v>
      </c>
      <c r="D936" s="9" t="s">
        <v>3210</v>
      </c>
      <c r="E936" s="53" t="s">
        <v>2801</v>
      </c>
      <c r="F936" s="194" t="s">
        <v>3172</v>
      </c>
      <c r="G936" s="53" t="s">
        <v>2805</v>
      </c>
      <c r="H936" s="54">
        <v>1146</v>
      </c>
      <c r="I936" s="53" t="s">
        <v>44</v>
      </c>
      <c r="J936" s="359" t="str">
        <f>IF(ISBLANK(INDEX('Policy Characteristics'!D:D,MATCH($C936,'Policy Characteristics'!$C:$C,0))),"",INDEX('Policy Characteristics'!D:D,MATCH($C936,'Policy Characteristics'!$C:$C,0)))</f>
        <v>Industry Energy Efficiency Standards</v>
      </c>
      <c r="K936" s="357" t="str">
        <f>IF(ISBLANK(INDEX('Policy Characteristics'!E:E,MATCH($C936,'Policy Characteristics'!$C:$C,0))),"",INDEX('Policy Characteristics'!E:E,MATCH($C936,'Policy Characteristics'!$C:$C,0)))</f>
        <v>indst efficiency standards</v>
      </c>
      <c r="L936" s="379">
        <f>IF(ISBLANK(INDEX('Policy Characteristics'!F:F,MATCH($C936,'Policy Characteristics'!$C:$C,0))),"",INDEX('Policy Characteristics'!F:F,MATCH($C936,'Policy Characteristics'!$C:$C,0)))</f>
        <v>0</v>
      </c>
      <c r="M936" s="379">
        <f>IF(ISBLANK(INDEX('Policy Characteristics'!G:G,MATCH($C936,'Policy Characteristics'!$C:$C,0))),"",INDEX('Policy Characteristics'!G:G,MATCH($C936,'Policy Characteristics'!$C:$C,0)))</f>
        <v>0.25</v>
      </c>
      <c r="N936" s="379">
        <f>IF(ISBLANK(INDEX('Policy Characteristics'!H:H,MATCH($C936,'Policy Characteristics'!$C:$C,0))),"",INDEX('Policy Characteristics'!H:H,MATCH($C936,'Policy Characteristics'!$C:$C,0)))</f>
        <v>0.01</v>
      </c>
      <c r="O936" s="357" t="str">
        <f>IF(ISBLANK(INDEX('Policy Characteristics'!I:I,MATCH($C936,'Policy Characteristics'!$C:$C,0))),"",INDEX('Policy Characteristics'!I:I,MATCH($C936,'Policy Characteristics'!$C:$C,0)))</f>
        <v>% reduction in energy use</v>
      </c>
      <c r="P936" s="357" t="str">
        <f>IF(ISBLANK(INDEX('Policy Characteristics'!J:J,MATCH($C936,'Policy Characteristics'!$C:$C,0))),"",INDEX('Policy Characteristics'!J:J,MATCH($C936,'Policy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6" s="357" t="str">
        <f>IF(ISBLANK(INDEX('Policy Characteristics'!K:K,MATCH($C936,'Policy Characteristics'!$C:$C,0))),"",INDEX('Policy Characteristics'!K:K,MATCH($C936,'Policy Characteristics'!$C:$C,0)))</f>
        <v>industry-ag-main.html#eff-stds</v>
      </c>
      <c r="R936" s="357" t="str">
        <f>IF(ISBLANK(INDEX('Policy Characteristics'!L:L,MATCH($C936,'Policy Characteristics'!$C:$C,0))),"",INDEX('Policy Characteristics'!L:L,MATCH($C936,'Policy Characteristics'!$C:$C,0)))</f>
        <v>industry-energy-efficiency-standards.html</v>
      </c>
    </row>
    <row r="937" spans="1:18" s="5" customFormat="1" x14ac:dyDescent="0.35">
      <c r="A937" s="357" t="str">
        <f>IF(ISBLANK(INDEX('Policy Characteristics'!A:A,MATCH($C937,'Policy Characteristics'!$C:$C,0))),"",INDEX('Policy Characteristics'!A:A,MATCH($C937,'Policy Characteristics'!$C:$C,0)))</f>
        <v>Industry</v>
      </c>
      <c r="B937" s="357" t="str">
        <f>IF(ISBLANK(INDEX('Policy Characteristics'!B:B,MATCH($C937,'Policy Characteristics'!$C:$C,0))),"",INDEX('Policy Characteristics'!B:B,MATCH($C937,'Policy Characteristics'!$C:$C,0)))</f>
        <v>Industry Energy Efficiency Standards</v>
      </c>
      <c r="C937" s="361" t="str">
        <f t="shared" si="40"/>
        <v>Percentage Improvement in Eqpt Efficiency Standards above BAU</v>
      </c>
      <c r="D937" s="9" t="s">
        <v>3210</v>
      </c>
      <c r="E937" s="53" t="s">
        <v>2798</v>
      </c>
      <c r="F937" s="194" t="s">
        <v>3172</v>
      </c>
      <c r="G937" s="53" t="s">
        <v>2803</v>
      </c>
      <c r="H937" s="54">
        <v>1147</v>
      </c>
      <c r="I937" s="53" t="s">
        <v>45</v>
      </c>
      <c r="J937" s="359" t="str">
        <f>IF(ISBLANK(INDEX('Policy Characteristics'!D:D,MATCH($C937,'Policy Characteristics'!$C:$C,0))),"",INDEX('Policy Characteristics'!D:D,MATCH($C937,'Policy Characteristics'!$C:$C,0)))</f>
        <v>Industry Energy Efficiency Standards</v>
      </c>
      <c r="K937" s="357" t="str">
        <f>IF(ISBLANK(INDEX('Policy Characteristics'!E:E,MATCH($C937,'Policy Characteristics'!$C:$C,0))),"",INDEX('Policy Characteristics'!E:E,MATCH($C937,'Policy Characteristics'!$C:$C,0)))</f>
        <v>indst efficiency standards</v>
      </c>
      <c r="L937" s="379">
        <f>IF(ISBLANK(INDEX('Policy Characteristics'!F:F,MATCH($C937,'Policy Characteristics'!$C:$C,0))),"",INDEX('Policy Characteristics'!F:F,MATCH($C937,'Policy Characteristics'!$C:$C,0)))</f>
        <v>0</v>
      </c>
      <c r="M937" s="379">
        <f>IF(ISBLANK(INDEX('Policy Characteristics'!G:G,MATCH($C937,'Policy Characteristics'!$C:$C,0))),"",INDEX('Policy Characteristics'!G:G,MATCH($C937,'Policy Characteristics'!$C:$C,0)))</f>
        <v>0.25</v>
      </c>
      <c r="N937" s="379">
        <f>IF(ISBLANK(INDEX('Policy Characteristics'!H:H,MATCH($C937,'Policy Characteristics'!$C:$C,0))),"",INDEX('Policy Characteristics'!H:H,MATCH($C937,'Policy Characteristics'!$C:$C,0)))</f>
        <v>0.01</v>
      </c>
      <c r="O937" s="357" t="str">
        <f>IF(ISBLANK(INDEX('Policy Characteristics'!I:I,MATCH($C937,'Policy Characteristics'!$C:$C,0))),"",INDEX('Policy Characteristics'!I:I,MATCH($C937,'Policy Characteristics'!$C:$C,0)))</f>
        <v>% reduction in energy use</v>
      </c>
      <c r="P937" s="357" t="str">
        <f>IF(ISBLANK(INDEX('Policy Characteristics'!J:J,MATCH($C937,'Policy Characteristics'!$C:$C,0))),"",INDEX('Policy Characteristics'!J:J,MATCH($C937,'Policy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7" s="357" t="str">
        <f>IF(ISBLANK(INDEX('Policy Characteristics'!K:K,MATCH($C937,'Policy Characteristics'!$C:$C,0))),"",INDEX('Policy Characteristics'!K:K,MATCH($C937,'Policy Characteristics'!$C:$C,0)))</f>
        <v>industry-ag-main.html#eff-stds</v>
      </c>
      <c r="R937" s="357" t="str">
        <f>IF(ISBLANK(INDEX('Policy Characteristics'!L:L,MATCH($C937,'Policy Characteristics'!$C:$C,0))),"",INDEX('Policy Characteristics'!L:L,MATCH($C937,'Policy Characteristics'!$C:$C,0)))</f>
        <v>industry-energy-efficiency-standards.html</v>
      </c>
    </row>
    <row r="938" spans="1:18" s="5" customFormat="1" x14ac:dyDescent="0.35">
      <c r="A938" s="357" t="str">
        <f>IF(ISBLANK(INDEX('Policy Characteristics'!A:A,MATCH($C938,'Policy Characteristics'!$C:$C,0))),"",INDEX('Policy Characteristics'!A:A,MATCH($C938,'Policy Characteristics'!$C:$C,0)))</f>
        <v>Industry</v>
      </c>
      <c r="B938" s="357" t="str">
        <f>IF(ISBLANK(INDEX('Policy Characteristics'!B:B,MATCH($C938,'Policy Characteristics'!$C:$C,0))),"",INDEX('Policy Characteristics'!B:B,MATCH($C938,'Policy Characteristics'!$C:$C,0)))</f>
        <v>Industry Energy Efficiency Standards</v>
      </c>
      <c r="C938" s="361" t="str">
        <f t="shared" si="40"/>
        <v>Percentage Improvement in Eqpt Efficiency Standards above BAU</v>
      </c>
      <c r="D938" s="9" t="s">
        <v>3211</v>
      </c>
      <c r="E938" s="53" t="s">
        <v>2448</v>
      </c>
      <c r="F938" s="194" t="s">
        <v>3173</v>
      </c>
      <c r="G938" s="53" t="s">
        <v>2454</v>
      </c>
      <c r="H938" s="54">
        <v>1148</v>
      </c>
      <c r="I938" s="53" t="s">
        <v>44</v>
      </c>
      <c r="J938" s="359" t="str">
        <f>IF(ISBLANK(INDEX('Policy Characteristics'!D:D,MATCH($C938,'Policy Characteristics'!$C:$C,0))),"",INDEX('Policy Characteristics'!D:D,MATCH($C938,'Policy Characteristics'!$C:$C,0)))</f>
        <v>Industry Energy Efficiency Standards</v>
      </c>
      <c r="K938" s="357" t="str">
        <f>IF(ISBLANK(INDEX('Policy Characteristics'!E:E,MATCH($C938,'Policy Characteristics'!$C:$C,0))),"",INDEX('Policy Characteristics'!E:E,MATCH($C938,'Policy Characteristics'!$C:$C,0)))</f>
        <v>indst efficiency standards</v>
      </c>
      <c r="L938" s="379">
        <f>IF(ISBLANK(INDEX('Policy Characteristics'!F:F,MATCH($C938,'Policy Characteristics'!$C:$C,0))),"",INDEX('Policy Characteristics'!F:F,MATCH($C938,'Policy Characteristics'!$C:$C,0)))</f>
        <v>0</v>
      </c>
      <c r="M938" s="379">
        <f>IF(ISBLANK(INDEX('Policy Characteristics'!G:G,MATCH($C938,'Policy Characteristics'!$C:$C,0))),"",INDEX('Policy Characteristics'!G:G,MATCH($C938,'Policy Characteristics'!$C:$C,0)))</f>
        <v>0.25</v>
      </c>
      <c r="N938" s="379">
        <f>IF(ISBLANK(INDEX('Policy Characteristics'!H:H,MATCH($C938,'Policy Characteristics'!$C:$C,0))),"",INDEX('Policy Characteristics'!H:H,MATCH($C938,'Policy Characteristics'!$C:$C,0)))</f>
        <v>0.01</v>
      </c>
      <c r="O938" s="357" t="str">
        <f>IF(ISBLANK(INDEX('Policy Characteristics'!I:I,MATCH($C938,'Policy Characteristics'!$C:$C,0))),"",INDEX('Policy Characteristics'!I:I,MATCH($C938,'Policy Characteristics'!$C:$C,0)))</f>
        <v>% reduction in energy use</v>
      </c>
      <c r="P938" s="357" t="str">
        <f>IF(ISBLANK(INDEX('Policy Characteristics'!J:J,MATCH($C938,'Policy Characteristics'!$C:$C,0))),"",INDEX('Policy Characteristics'!J:J,MATCH($C938,'Policy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8" s="357" t="str">
        <f>IF(ISBLANK(INDEX('Policy Characteristics'!K:K,MATCH($C938,'Policy Characteristics'!$C:$C,0))),"",INDEX('Policy Characteristics'!K:K,MATCH($C938,'Policy Characteristics'!$C:$C,0)))</f>
        <v>industry-ag-main.html#eff-stds</v>
      </c>
      <c r="R938" s="357" t="str">
        <f>IF(ISBLANK(INDEX('Policy Characteristics'!L:L,MATCH($C938,'Policy Characteristics'!$C:$C,0))),"",INDEX('Policy Characteristics'!L:L,MATCH($C938,'Policy Characteristics'!$C:$C,0)))</f>
        <v>industry-energy-efficiency-standards.html</v>
      </c>
    </row>
    <row r="939" spans="1:18" s="5" customFormat="1" x14ac:dyDescent="0.35">
      <c r="A939" s="357" t="str">
        <f>IF(ISBLANK(INDEX('Policy Characteristics'!A:A,MATCH($C939,'Policy Characteristics'!$C:$C,0))),"",INDEX('Policy Characteristics'!A:A,MATCH($C939,'Policy Characteristics'!$C:$C,0)))</f>
        <v>Industry</v>
      </c>
      <c r="B939" s="357" t="str">
        <f>IF(ISBLANK(INDEX('Policy Characteristics'!B:B,MATCH($C939,'Policy Characteristics'!$C:$C,0))),"",INDEX('Policy Characteristics'!B:B,MATCH($C939,'Policy Characteristics'!$C:$C,0)))</f>
        <v>Industry Energy Efficiency Standards</v>
      </c>
      <c r="C939" s="361" t="str">
        <f t="shared" si="40"/>
        <v>Percentage Improvement in Eqpt Efficiency Standards above BAU</v>
      </c>
      <c r="D939" s="9" t="s">
        <v>3211</v>
      </c>
      <c r="E939" s="53" t="s">
        <v>2449</v>
      </c>
      <c r="F939" s="194" t="s">
        <v>3173</v>
      </c>
      <c r="G939" s="53" t="s">
        <v>2457</v>
      </c>
      <c r="H939" s="54">
        <v>1149</v>
      </c>
      <c r="I939" s="53" t="s">
        <v>44</v>
      </c>
      <c r="J939" s="359" t="str">
        <f>IF(ISBLANK(INDEX('Policy Characteristics'!D:D,MATCH($C939,'Policy Characteristics'!$C:$C,0))),"",INDEX('Policy Characteristics'!D:D,MATCH($C939,'Policy Characteristics'!$C:$C,0)))</f>
        <v>Industry Energy Efficiency Standards</v>
      </c>
      <c r="K939" s="357" t="str">
        <f>IF(ISBLANK(INDEX('Policy Characteristics'!E:E,MATCH($C939,'Policy Characteristics'!$C:$C,0))),"",INDEX('Policy Characteristics'!E:E,MATCH($C939,'Policy Characteristics'!$C:$C,0)))</f>
        <v>indst efficiency standards</v>
      </c>
      <c r="L939" s="379">
        <f>IF(ISBLANK(INDEX('Policy Characteristics'!F:F,MATCH($C939,'Policy Characteristics'!$C:$C,0))),"",INDEX('Policy Characteristics'!F:F,MATCH($C939,'Policy Characteristics'!$C:$C,0)))</f>
        <v>0</v>
      </c>
      <c r="M939" s="379">
        <f>IF(ISBLANK(INDEX('Policy Characteristics'!G:G,MATCH($C939,'Policy Characteristics'!$C:$C,0))),"",INDEX('Policy Characteristics'!G:G,MATCH($C939,'Policy Characteristics'!$C:$C,0)))</f>
        <v>0.25</v>
      </c>
      <c r="N939" s="379">
        <f>IF(ISBLANK(INDEX('Policy Characteristics'!H:H,MATCH($C939,'Policy Characteristics'!$C:$C,0))),"",INDEX('Policy Characteristics'!H:H,MATCH($C939,'Policy Characteristics'!$C:$C,0)))</f>
        <v>0.01</v>
      </c>
      <c r="O939" s="357" t="str">
        <f>IF(ISBLANK(INDEX('Policy Characteristics'!I:I,MATCH($C939,'Policy Characteristics'!$C:$C,0))),"",INDEX('Policy Characteristics'!I:I,MATCH($C939,'Policy Characteristics'!$C:$C,0)))</f>
        <v>% reduction in energy use</v>
      </c>
      <c r="P939" s="357" t="str">
        <f>IF(ISBLANK(INDEX('Policy Characteristics'!J:J,MATCH($C939,'Policy Characteristics'!$C:$C,0))),"",INDEX('Policy Characteristics'!J:J,MATCH($C939,'Policy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9" s="357" t="str">
        <f>IF(ISBLANK(INDEX('Policy Characteristics'!K:K,MATCH($C939,'Policy Characteristics'!$C:$C,0))),"",INDEX('Policy Characteristics'!K:K,MATCH($C939,'Policy Characteristics'!$C:$C,0)))</f>
        <v>industry-ag-main.html#eff-stds</v>
      </c>
      <c r="R939" s="357" t="str">
        <f>IF(ISBLANK(INDEX('Policy Characteristics'!L:L,MATCH($C939,'Policy Characteristics'!$C:$C,0))),"",INDEX('Policy Characteristics'!L:L,MATCH($C939,'Policy Characteristics'!$C:$C,0)))</f>
        <v>industry-energy-efficiency-standards.html</v>
      </c>
    </row>
    <row r="940" spans="1:18" s="5" customFormat="1" x14ac:dyDescent="0.35">
      <c r="A940" s="357" t="str">
        <f>IF(ISBLANK(INDEX('Policy Characteristics'!A:A,MATCH($C940,'Policy Characteristics'!$C:$C,0))),"",INDEX('Policy Characteristics'!A:A,MATCH($C940,'Policy Characteristics'!$C:$C,0)))</f>
        <v>Industry</v>
      </c>
      <c r="B940" s="357" t="str">
        <f>IF(ISBLANK(INDEX('Policy Characteristics'!B:B,MATCH($C940,'Policy Characteristics'!$C:$C,0))),"",INDEX('Policy Characteristics'!B:B,MATCH($C940,'Policy Characteristics'!$C:$C,0)))</f>
        <v>Industry Energy Efficiency Standards</v>
      </c>
      <c r="C940" s="361" t="str">
        <f t="shared" si="40"/>
        <v>Percentage Improvement in Eqpt Efficiency Standards above BAU</v>
      </c>
      <c r="D940" s="9" t="s">
        <v>3211</v>
      </c>
      <c r="E940" s="53" t="s">
        <v>2450</v>
      </c>
      <c r="F940" s="194" t="s">
        <v>3173</v>
      </c>
      <c r="G940" s="53" t="s">
        <v>2458</v>
      </c>
      <c r="H940" s="54">
        <v>1150</v>
      </c>
      <c r="I940" s="53" t="s">
        <v>44</v>
      </c>
      <c r="J940" s="359" t="str">
        <f>IF(ISBLANK(INDEX('Policy Characteristics'!D:D,MATCH($C940,'Policy Characteristics'!$C:$C,0))),"",INDEX('Policy Characteristics'!D:D,MATCH($C940,'Policy Characteristics'!$C:$C,0)))</f>
        <v>Industry Energy Efficiency Standards</v>
      </c>
      <c r="K940" s="357" t="str">
        <f>IF(ISBLANK(INDEX('Policy Characteristics'!E:E,MATCH($C940,'Policy Characteristics'!$C:$C,0))),"",INDEX('Policy Characteristics'!E:E,MATCH($C940,'Policy Characteristics'!$C:$C,0)))</f>
        <v>indst efficiency standards</v>
      </c>
      <c r="L940" s="379">
        <f>IF(ISBLANK(INDEX('Policy Characteristics'!F:F,MATCH($C940,'Policy Characteristics'!$C:$C,0))),"",INDEX('Policy Characteristics'!F:F,MATCH($C940,'Policy Characteristics'!$C:$C,0)))</f>
        <v>0</v>
      </c>
      <c r="M940" s="379">
        <f>IF(ISBLANK(INDEX('Policy Characteristics'!G:G,MATCH($C940,'Policy Characteristics'!$C:$C,0))),"",INDEX('Policy Characteristics'!G:G,MATCH($C940,'Policy Characteristics'!$C:$C,0)))</f>
        <v>0.25</v>
      </c>
      <c r="N940" s="379">
        <f>IF(ISBLANK(INDEX('Policy Characteristics'!H:H,MATCH($C940,'Policy Characteristics'!$C:$C,0))),"",INDEX('Policy Characteristics'!H:H,MATCH($C940,'Policy Characteristics'!$C:$C,0)))</f>
        <v>0.01</v>
      </c>
      <c r="O940" s="357" t="str">
        <f>IF(ISBLANK(INDEX('Policy Characteristics'!I:I,MATCH($C940,'Policy Characteristics'!$C:$C,0))),"",INDEX('Policy Characteristics'!I:I,MATCH($C940,'Policy Characteristics'!$C:$C,0)))</f>
        <v>% reduction in energy use</v>
      </c>
      <c r="P940" s="357" t="str">
        <f>IF(ISBLANK(INDEX('Policy Characteristics'!J:J,MATCH($C940,'Policy Characteristics'!$C:$C,0))),"",INDEX('Policy Characteristics'!J:J,MATCH($C940,'Policy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0" s="357" t="str">
        <f>IF(ISBLANK(INDEX('Policy Characteristics'!K:K,MATCH($C940,'Policy Characteristics'!$C:$C,0))),"",INDEX('Policy Characteristics'!K:K,MATCH($C940,'Policy Characteristics'!$C:$C,0)))</f>
        <v>industry-ag-main.html#eff-stds</v>
      </c>
      <c r="R940" s="357" t="str">
        <f>IF(ISBLANK(INDEX('Policy Characteristics'!L:L,MATCH($C940,'Policy Characteristics'!$C:$C,0))),"",INDEX('Policy Characteristics'!L:L,MATCH($C940,'Policy Characteristics'!$C:$C,0)))</f>
        <v>industry-energy-efficiency-standards.html</v>
      </c>
    </row>
    <row r="941" spans="1:18" s="5" customFormat="1" x14ac:dyDescent="0.35">
      <c r="A941" s="357" t="str">
        <f>IF(ISBLANK(INDEX('Policy Characteristics'!A:A,MATCH($C941,'Policy Characteristics'!$C:$C,0))),"",INDEX('Policy Characteristics'!A:A,MATCH($C941,'Policy Characteristics'!$C:$C,0)))</f>
        <v>Industry</v>
      </c>
      <c r="B941" s="357" t="str">
        <f>IF(ISBLANK(INDEX('Policy Characteristics'!B:B,MATCH($C941,'Policy Characteristics'!$C:$C,0))),"",INDEX('Policy Characteristics'!B:B,MATCH($C941,'Policy Characteristics'!$C:$C,0)))</f>
        <v>Industry Energy Efficiency Standards</v>
      </c>
      <c r="C941" s="361" t="str">
        <f t="shared" ref="C941:C997" si="41">C$748</f>
        <v>Percentage Improvement in Eqpt Efficiency Standards above BAU</v>
      </c>
      <c r="D941" s="9" t="s">
        <v>3211</v>
      </c>
      <c r="E941" s="53" t="s">
        <v>2451</v>
      </c>
      <c r="F941" s="194" t="s">
        <v>3173</v>
      </c>
      <c r="G941" s="53" t="s">
        <v>2455</v>
      </c>
      <c r="H941" s="54">
        <v>1151</v>
      </c>
      <c r="I941" s="53" t="s">
        <v>45</v>
      </c>
      <c r="J941" s="359" t="str">
        <f>IF(ISBLANK(INDEX('Policy Characteristics'!D:D,MATCH($C941,'Policy Characteristics'!$C:$C,0))),"",INDEX('Policy Characteristics'!D:D,MATCH($C941,'Policy Characteristics'!$C:$C,0)))</f>
        <v>Industry Energy Efficiency Standards</v>
      </c>
      <c r="K941" s="357" t="str">
        <f>IF(ISBLANK(INDEX('Policy Characteristics'!E:E,MATCH($C941,'Policy Characteristics'!$C:$C,0))),"",INDEX('Policy Characteristics'!E:E,MATCH($C941,'Policy Characteristics'!$C:$C,0)))</f>
        <v>indst efficiency standards</v>
      </c>
      <c r="L941" s="379">
        <f>IF(ISBLANK(INDEX('Policy Characteristics'!F:F,MATCH($C941,'Policy Characteristics'!$C:$C,0))),"",INDEX('Policy Characteristics'!F:F,MATCH($C941,'Policy Characteristics'!$C:$C,0)))</f>
        <v>0</v>
      </c>
      <c r="M941" s="379">
        <f>IF(ISBLANK(INDEX('Policy Characteristics'!G:G,MATCH($C941,'Policy Characteristics'!$C:$C,0))),"",INDEX('Policy Characteristics'!G:G,MATCH($C941,'Policy Characteristics'!$C:$C,0)))</f>
        <v>0.25</v>
      </c>
      <c r="N941" s="379">
        <f>IF(ISBLANK(INDEX('Policy Characteristics'!H:H,MATCH($C941,'Policy Characteristics'!$C:$C,0))),"",INDEX('Policy Characteristics'!H:H,MATCH($C941,'Policy Characteristics'!$C:$C,0)))</f>
        <v>0.01</v>
      </c>
      <c r="O941" s="357" t="str">
        <f>IF(ISBLANK(INDEX('Policy Characteristics'!I:I,MATCH($C941,'Policy Characteristics'!$C:$C,0))),"",INDEX('Policy Characteristics'!I:I,MATCH($C941,'Policy Characteristics'!$C:$C,0)))</f>
        <v>% reduction in energy use</v>
      </c>
      <c r="P941" s="357" t="str">
        <f>IF(ISBLANK(INDEX('Policy Characteristics'!J:J,MATCH($C941,'Policy Characteristics'!$C:$C,0))),"",INDEX('Policy Characteristics'!J:J,MATCH($C941,'Policy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1" s="357" t="str">
        <f>IF(ISBLANK(INDEX('Policy Characteristics'!K:K,MATCH($C941,'Policy Characteristics'!$C:$C,0))),"",INDEX('Policy Characteristics'!K:K,MATCH($C941,'Policy Characteristics'!$C:$C,0)))</f>
        <v>industry-ag-main.html#eff-stds</v>
      </c>
      <c r="R941" s="357" t="str">
        <f>IF(ISBLANK(INDEX('Policy Characteristics'!L:L,MATCH($C941,'Policy Characteristics'!$C:$C,0))),"",INDEX('Policy Characteristics'!L:L,MATCH($C941,'Policy Characteristics'!$C:$C,0)))</f>
        <v>industry-energy-efficiency-standards.html</v>
      </c>
    </row>
    <row r="942" spans="1:18" s="5" customFormat="1" x14ac:dyDescent="0.35">
      <c r="A942" s="357" t="str">
        <f>IF(ISBLANK(INDEX('Policy Characteristics'!A:A,MATCH($C942,'Policy Characteristics'!$C:$C,0))),"",INDEX('Policy Characteristics'!A:A,MATCH($C942,'Policy Characteristics'!$C:$C,0)))</f>
        <v>Industry</v>
      </c>
      <c r="B942" s="357" t="str">
        <f>IF(ISBLANK(INDEX('Policy Characteristics'!B:B,MATCH($C942,'Policy Characteristics'!$C:$C,0))),"",INDEX('Policy Characteristics'!B:B,MATCH($C942,'Policy Characteristics'!$C:$C,0)))</f>
        <v>Industry Energy Efficiency Standards</v>
      </c>
      <c r="C942" s="361" t="str">
        <f t="shared" si="41"/>
        <v>Percentage Improvement in Eqpt Efficiency Standards above BAU</v>
      </c>
      <c r="D942" s="9" t="s">
        <v>3211</v>
      </c>
      <c r="E942" s="53" t="s">
        <v>2452</v>
      </c>
      <c r="F942" s="194" t="s">
        <v>3173</v>
      </c>
      <c r="G942" s="53" t="s">
        <v>2456</v>
      </c>
      <c r="H942" s="54">
        <v>1152</v>
      </c>
      <c r="I942" s="53" t="s">
        <v>44</v>
      </c>
      <c r="J942" s="359" t="str">
        <f>IF(ISBLANK(INDEX('Policy Characteristics'!D:D,MATCH($C942,'Policy Characteristics'!$C:$C,0))),"",INDEX('Policy Characteristics'!D:D,MATCH($C942,'Policy Characteristics'!$C:$C,0)))</f>
        <v>Industry Energy Efficiency Standards</v>
      </c>
      <c r="K942" s="357" t="str">
        <f>IF(ISBLANK(INDEX('Policy Characteristics'!E:E,MATCH($C942,'Policy Characteristics'!$C:$C,0))),"",INDEX('Policy Characteristics'!E:E,MATCH($C942,'Policy Characteristics'!$C:$C,0)))</f>
        <v>indst efficiency standards</v>
      </c>
      <c r="L942" s="379">
        <f>IF(ISBLANK(INDEX('Policy Characteristics'!F:F,MATCH($C942,'Policy Characteristics'!$C:$C,0))),"",INDEX('Policy Characteristics'!F:F,MATCH($C942,'Policy Characteristics'!$C:$C,0)))</f>
        <v>0</v>
      </c>
      <c r="M942" s="379">
        <f>IF(ISBLANK(INDEX('Policy Characteristics'!G:G,MATCH($C942,'Policy Characteristics'!$C:$C,0))),"",INDEX('Policy Characteristics'!G:G,MATCH($C942,'Policy Characteristics'!$C:$C,0)))</f>
        <v>0.25</v>
      </c>
      <c r="N942" s="379">
        <f>IF(ISBLANK(INDEX('Policy Characteristics'!H:H,MATCH($C942,'Policy Characteristics'!$C:$C,0))),"",INDEX('Policy Characteristics'!H:H,MATCH($C942,'Policy Characteristics'!$C:$C,0)))</f>
        <v>0.01</v>
      </c>
      <c r="O942" s="357" t="str">
        <f>IF(ISBLANK(INDEX('Policy Characteristics'!I:I,MATCH($C942,'Policy Characteristics'!$C:$C,0))),"",INDEX('Policy Characteristics'!I:I,MATCH($C942,'Policy Characteristics'!$C:$C,0)))</f>
        <v>% reduction in energy use</v>
      </c>
      <c r="P942" s="357" t="str">
        <f>IF(ISBLANK(INDEX('Policy Characteristics'!J:J,MATCH($C942,'Policy Characteristics'!$C:$C,0))),"",INDEX('Policy Characteristics'!J:J,MATCH($C942,'Policy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2" s="357" t="str">
        <f>IF(ISBLANK(INDEX('Policy Characteristics'!K:K,MATCH($C942,'Policy Characteristics'!$C:$C,0))),"",INDEX('Policy Characteristics'!K:K,MATCH($C942,'Policy Characteristics'!$C:$C,0)))</f>
        <v>industry-ag-main.html#eff-stds</v>
      </c>
      <c r="R942" s="357" t="str">
        <f>IF(ISBLANK(INDEX('Policy Characteristics'!L:L,MATCH($C942,'Policy Characteristics'!$C:$C,0))),"",INDEX('Policy Characteristics'!L:L,MATCH($C942,'Policy Characteristics'!$C:$C,0)))</f>
        <v>industry-energy-efficiency-standards.html</v>
      </c>
    </row>
    <row r="943" spans="1:18" s="5" customFormat="1" x14ac:dyDescent="0.35">
      <c r="A943" s="357" t="str">
        <f>IF(ISBLANK(INDEX('Policy Characteristics'!A:A,MATCH($C943,'Policy Characteristics'!$C:$C,0))),"",INDEX('Policy Characteristics'!A:A,MATCH($C943,'Policy Characteristics'!$C:$C,0)))</f>
        <v>Industry</v>
      </c>
      <c r="B943" s="357" t="str">
        <f>IF(ISBLANK(INDEX('Policy Characteristics'!B:B,MATCH($C943,'Policy Characteristics'!$C:$C,0))),"",INDEX('Policy Characteristics'!B:B,MATCH($C943,'Policy Characteristics'!$C:$C,0)))</f>
        <v>Industry Energy Efficiency Standards</v>
      </c>
      <c r="C943" s="361" t="str">
        <f t="shared" si="41"/>
        <v>Percentage Improvement in Eqpt Efficiency Standards above BAU</v>
      </c>
      <c r="D943" s="9" t="s">
        <v>3211</v>
      </c>
      <c r="E943" s="53" t="s">
        <v>2453</v>
      </c>
      <c r="F943" s="194" t="s">
        <v>3173</v>
      </c>
      <c r="G943" s="53" t="s">
        <v>2459</v>
      </c>
      <c r="H943" s="54">
        <v>1153</v>
      </c>
      <c r="I943" s="53" t="s">
        <v>45</v>
      </c>
      <c r="J943" s="359" t="str">
        <f>IF(ISBLANK(INDEX('Policy Characteristics'!D:D,MATCH($C943,'Policy Characteristics'!$C:$C,0))),"",INDEX('Policy Characteristics'!D:D,MATCH($C943,'Policy Characteristics'!$C:$C,0)))</f>
        <v>Industry Energy Efficiency Standards</v>
      </c>
      <c r="K943" s="357" t="str">
        <f>IF(ISBLANK(INDEX('Policy Characteristics'!E:E,MATCH($C943,'Policy Characteristics'!$C:$C,0))),"",INDEX('Policy Characteristics'!E:E,MATCH($C943,'Policy Characteristics'!$C:$C,0)))</f>
        <v>indst efficiency standards</v>
      </c>
      <c r="L943" s="379">
        <f>IF(ISBLANK(INDEX('Policy Characteristics'!F:F,MATCH($C943,'Policy Characteristics'!$C:$C,0))),"",INDEX('Policy Characteristics'!F:F,MATCH($C943,'Policy Characteristics'!$C:$C,0)))</f>
        <v>0</v>
      </c>
      <c r="M943" s="379">
        <f>IF(ISBLANK(INDEX('Policy Characteristics'!G:G,MATCH($C943,'Policy Characteristics'!$C:$C,0))),"",INDEX('Policy Characteristics'!G:G,MATCH($C943,'Policy Characteristics'!$C:$C,0)))</f>
        <v>0.25</v>
      </c>
      <c r="N943" s="379">
        <f>IF(ISBLANK(INDEX('Policy Characteristics'!H:H,MATCH($C943,'Policy Characteristics'!$C:$C,0))),"",INDEX('Policy Characteristics'!H:H,MATCH($C943,'Policy Characteristics'!$C:$C,0)))</f>
        <v>0.01</v>
      </c>
      <c r="O943" s="357" t="str">
        <f>IF(ISBLANK(INDEX('Policy Characteristics'!I:I,MATCH($C943,'Policy Characteristics'!$C:$C,0))),"",INDEX('Policy Characteristics'!I:I,MATCH($C943,'Policy Characteristics'!$C:$C,0)))</f>
        <v>% reduction in energy use</v>
      </c>
      <c r="P943" s="357" t="str">
        <f>IF(ISBLANK(INDEX('Policy Characteristics'!J:J,MATCH($C943,'Policy Characteristics'!$C:$C,0))),"",INDEX('Policy Characteristics'!J:J,MATCH($C943,'Policy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3" s="357" t="str">
        <f>IF(ISBLANK(INDEX('Policy Characteristics'!K:K,MATCH($C943,'Policy Characteristics'!$C:$C,0))),"",INDEX('Policy Characteristics'!K:K,MATCH($C943,'Policy Characteristics'!$C:$C,0)))</f>
        <v>industry-ag-main.html#eff-stds</v>
      </c>
      <c r="R943" s="357" t="str">
        <f>IF(ISBLANK(INDEX('Policy Characteristics'!L:L,MATCH($C943,'Policy Characteristics'!$C:$C,0))),"",INDEX('Policy Characteristics'!L:L,MATCH($C943,'Policy Characteristics'!$C:$C,0)))</f>
        <v>industry-energy-efficiency-standards.html</v>
      </c>
    </row>
    <row r="944" spans="1:18" s="5" customFormat="1" x14ac:dyDescent="0.35">
      <c r="A944" s="357" t="str">
        <f>IF(ISBLANK(INDEX('Policy Characteristics'!A:A,MATCH($C944,'Policy Characteristics'!$C:$C,0))),"",INDEX('Policy Characteristics'!A:A,MATCH($C944,'Policy Characteristics'!$C:$C,0)))</f>
        <v>Industry</v>
      </c>
      <c r="B944" s="357" t="str">
        <f>IF(ISBLANK(INDEX('Policy Characteristics'!B:B,MATCH($C944,'Policy Characteristics'!$C:$C,0))),"",INDEX('Policy Characteristics'!B:B,MATCH($C944,'Policy Characteristics'!$C:$C,0)))</f>
        <v>Industry Energy Efficiency Standards</v>
      </c>
      <c r="C944" s="361" t="str">
        <f t="shared" si="41"/>
        <v>Percentage Improvement in Eqpt Efficiency Standards above BAU</v>
      </c>
      <c r="D944" s="9" t="s">
        <v>3211</v>
      </c>
      <c r="E944" s="53" t="s">
        <v>2799</v>
      </c>
      <c r="F944" s="194" t="s">
        <v>3173</v>
      </c>
      <c r="G944" s="53" t="s">
        <v>2802</v>
      </c>
      <c r="H944" s="54">
        <v>1154</v>
      </c>
      <c r="I944" s="53" t="s">
        <v>45</v>
      </c>
      <c r="J944" s="359" t="str">
        <f>IF(ISBLANK(INDEX('Policy Characteristics'!D:D,MATCH($C944,'Policy Characteristics'!$C:$C,0))),"",INDEX('Policy Characteristics'!D:D,MATCH($C944,'Policy Characteristics'!$C:$C,0)))</f>
        <v>Industry Energy Efficiency Standards</v>
      </c>
      <c r="K944" s="357" t="str">
        <f>IF(ISBLANK(INDEX('Policy Characteristics'!E:E,MATCH($C944,'Policy Characteristics'!$C:$C,0))),"",INDEX('Policy Characteristics'!E:E,MATCH($C944,'Policy Characteristics'!$C:$C,0)))</f>
        <v>indst efficiency standards</v>
      </c>
      <c r="L944" s="379">
        <f>IF(ISBLANK(INDEX('Policy Characteristics'!F:F,MATCH($C944,'Policy Characteristics'!$C:$C,0))),"",INDEX('Policy Characteristics'!F:F,MATCH($C944,'Policy Characteristics'!$C:$C,0)))</f>
        <v>0</v>
      </c>
      <c r="M944" s="379">
        <f>IF(ISBLANK(INDEX('Policy Characteristics'!G:G,MATCH($C944,'Policy Characteristics'!$C:$C,0))),"",INDEX('Policy Characteristics'!G:G,MATCH($C944,'Policy Characteristics'!$C:$C,0)))</f>
        <v>0.25</v>
      </c>
      <c r="N944" s="379">
        <f>IF(ISBLANK(INDEX('Policy Characteristics'!H:H,MATCH($C944,'Policy Characteristics'!$C:$C,0))),"",INDEX('Policy Characteristics'!H:H,MATCH($C944,'Policy Characteristics'!$C:$C,0)))</f>
        <v>0.01</v>
      </c>
      <c r="O944" s="357" t="str">
        <f>IF(ISBLANK(INDEX('Policy Characteristics'!I:I,MATCH($C944,'Policy Characteristics'!$C:$C,0))),"",INDEX('Policy Characteristics'!I:I,MATCH($C944,'Policy Characteristics'!$C:$C,0)))</f>
        <v>% reduction in energy use</v>
      </c>
      <c r="P944" s="357" t="str">
        <f>IF(ISBLANK(INDEX('Policy Characteristics'!J:J,MATCH($C944,'Policy Characteristics'!$C:$C,0))),"",INDEX('Policy Characteristics'!J:J,MATCH($C944,'Policy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4" s="357" t="str">
        <f>IF(ISBLANK(INDEX('Policy Characteristics'!K:K,MATCH($C944,'Policy Characteristics'!$C:$C,0))),"",INDEX('Policy Characteristics'!K:K,MATCH($C944,'Policy Characteristics'!$C:$C,0)))</f>
        <v>industry-ag-main.html#eff-stds</v>
      </c>
      <c r="R944" s="357" t="str">
        <f>IF(ISBLANK(INDEX('Policy Characteristics'!L:L,MATCH($C944,'Policy Characteristics'!$C:$C,0))),"",INDEX('Policy Characteristics'!L:L,MATCH($C944,'Policy Characteristics'!$C:$C,0)))</f>
        <v>industry-energy-efficiency-standards.html</v>
      </c>
    </row>
    <row r="945" spans="1:18" s="5" customFormat="1" x14ac:dyDescent="0.35">
      <c r="A945" s="357" t="str">
        <f>IF(ISBLANK(INDEX('Policy Characteristics'!A:A,MATCH($C945,'Policy Characteristics'!$C:$C,0))),"",INDEX('Policy Characteristics'!A:A,MATCH($C945,'Policy Characteristics'!$C:$C,0)))</f>
        <v>Industry</v>
      </c>
      <c r="B945" s="357" t="str">
        <f>IF(ISBLANK(INDEX('Policy Characteristics'!B:B,MATCH($C945,'Policy Characteristics'!$C:$C,0))),"",INDEX('Policy Characteristics'!B:B,MATCH($C945,'Policy Characteristics'!$C:$C,0)))</f>
        <v>Industry Energy Efficiency Standards</v>
      </c>
      <c r="C945" s="361" t="str">
        <f t="shared" si="41"/>
        <v>Percentage Improvement in Eqpt Efficiency Standards above BAU</v>
      </c>
      <c r="D945" s="9" t="s">
        <v>3211</v>
      </c>
      <c r="E945" s="53" t="s">
        <v>2800</v>
      </c>
      <c r="F945" s="194" t="s">
        <v>3173</v>
      </c>
      <c r="G945" s="53" t="s">
        <v>2804</v>
      </c>
      <c r="H945" s="54">
        <v>1155</v>
      </c>
      <c r="I945" s="53" t="s">
        <v>44</v>
      </c>
      <c r="J945" s="359" t="str">
        <f>IF(ISBLANK(INDEX('Policy Characteristics'!D:D,MATCH($C945,'Policy Characteristics'!$C:$C,0))),"",INDEX('Policy Characteristics'!D:D,MATCH($C945,'Policy Characteristics'!$C:$C,0)))</f>
        <v>Industry Energy Efficiency Standards</v>
      </c>
      <c r="K945" s="357" t="str">
        <f>IF(ISBLANK(INDEX('Policy Characteristics'!E:E,MATCH($C945,'Policy Characteristics'!$C:$C,0))),"",INDEX('Policy Characteristics'!E:E,MATCH($C945,'Policy Characteristics'!$C:$C,0)))</f>
        <v>indst efficiency standards</v>
      </c>
      <c r="L945" s="379">
        <f>IF(ISBLANK(INDEX('Policy Characteristics'!F:F,MATCH($C945,'Policy Characteristics'!$C:$C,0))),"",INDEX('Policy Characteristics'!F:F,MATCH($C945,'Policy Characteristics'!$C:$C,0)))</f>
        <v>0</v>
      </c>
      <c r="M945" s="379">
        <f>IF(ISBLANK(INDEX('Policy Characteristics'!G:G,MATCH($C945,'Policy Characteristics'!$C:$C,0))),"",INDEX('Policy Characteristics'!G:G,MATCH($C945,'Policy Characteristics'!$C:$C,0)))</f>
        <v>0.25</v>
      </c>
      <c r="N945" s="379">
        <f>IF(ISBLANK(INDEX('Policy Characteristics'!H:H,MATCH($C945,'Policy Characteristics'!$C:$C,0))),"",INDEX('Policy Characteristics'!H:H,MATCH($C945,'Policy Characteristics'!$C:$C,0)))</f>
        <v>0.01</v>
      </c>
      <c r="O945" s="357" t="str">
        <f>IF(ISBLANK(INDEX('Policy Characteristics'!I:I,MATCH($C945,'Policy Characteristics'!$C:$C,0))),"",INDEX('Policy Characteristics'!I:I,MATCH($C945,'Policy Characteristics'!$C:$C,0)))</f>
        <v>% reduction in energy use</v>
      </c>
      <c r="P945" s="357" t="str">
        <f>IF(ISBLANK(INDEX('Policy Characteristics'!J:J,MATCH($C945,'Policy Characteristics'!$C:$C,0))),"",INDEX('Policy Characteristics'!J:J,MATCH($C945,'Policy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5" s="357" t="str">
        <f>IF(ISBLANK(INDEX('Policy Characteristics'!K:K,MATCH($C945,'Policy Characteristics'!$C:$C,0))),"",INDEX('Policy Characteristics'!K:K,MATCH($C945,'Policy Characteristics'!$C:$C,0)))</f>
        <v>industry-ag-main.html#eff-stds</v>
      </c>
      <c r="R945" s="357" t="str">
        <f>IF(ISBLANK(INDEX('Policy Characteristics'!L:L,MATCH($C945,'Policy Characteristics'!$C:$C,0))),"",INDEX('Policy Characteristics'!L:L,MATCH($C945,'Policy Characteristics'!$C:$C,0)))</f>
        <v>industry-energy-efficiency-standards.html</v>
      </c>
    </row>
    <row r="946" spans="1:18" s="5" customFormat="1" x14ac:dyDescent="0.35">
      <c r="A946" s="357" t="str">
        <f>IF(ISBLANK(INDEX('Policy Characteristics'!A:A,MATCH($C946,'Policy Characteristics'!$C:$C,0))),"",INDEX('Policy Characteristics'!A:A,MATCH($C946,'Policy Characteristics'!$C:$C,0)))</f>
        <v>Industry</v>
      </c>
      <c r="B946" s="357" t="str">
        <f>IF(ISBLANK(INDEX('Policy Characteristics'!B:B,MATCH($C946,'Policy Characteristics'!$C:$C,0))),"",INDEX('Policy Characteristics'!B:B,MATCH($C946,'Policy Characteristics'!$C:$C,0)))</f>
        <v>Industry Energy Efficiency Standards</v>
      </c>
      <c r="C946" s="361" t="str">
        <f t="shared" si="41"/>
        <v>Percentage Improvement in Eqpt Efficiency Standards above BAU</v>
      </c>
      <c r="D946" s="9" t="s">
        <v>3211</v>
      </c>
      <c r="E946" s="53" t="s">
        <v>2801</v>
      </c>
      <c r="F946" s="194" t="s">
        <v>3173</v>
      </c>
      <c r="G946" s="53" t="s">
        <v>2805</v>
      </c>
      <c r="H946" s="54">
        <v>1156</v>
      </c>
      <c r="I946" s="53" t="s">
        <v>44</v>
      </c>
      <c r="J946" s="359" t="str">
        <f>IF(ISBLANK(INDEX('Policy Characteristics'!D:D,MATCH($C946,'Policy Characteristics'!$C:$C,0))),"",INDEX('Policy Characteristics'!D:D,MATCH($C946,'Policy Characteristics'!$C:$C,0)))</f>
        <v>Industry Energy Efficiency Standards</v>
      </c>
      <c r="K946" s="357" t="str">
        <f>IF(ISBLANK(INDEX('Policy Characteristics'!E:E,MATCH($C946,'Policy Characteristics'!$C:$C,0))),"",INDEX('Policy Characteristics'!E:E,MATCH($C946,'Policy Characteristics'!$C:$C,0)))</f>
        <v>indst efficiency standards</v>
      </c>
      <c r="L946" s="379">
        <f>IF(ISBLANK(INDEX('Policy Characteristics'!F:F,MATCH($C946,'Policy Characteristics'!$C:$C,0))),"",INDEX('Policy Characteristics'!F:F,MATCH($C946,'Policy Characteristics'!$C:$C,0)))</f>
        <v>0</v>
      </c>
      <c r="M946" s="379">
        <f>IF(ISBLANK(INDEX('Policy Characteristics'!G:G,MATCH($C946,'Policy Characteristics'!$C:$C,0))),"",INDEX('Policy Characteristics'!G:G,MATCH($C946,'Policy Characteristics'!$C:$C,0)))</f>
        <v>0.25</v>
      </c>
      <c r="N946" s="379">
        <f>IF(ISBLANK(INDEX('Policy Characteristics'!H:H,MATCH($C946,'Policy Characteristics'!$C:$C,0))),"",INDEX('Policy Characteristics'!H:H,MATCH($C946,'Policy Characteristics'!$C:$C,0)))</f>
        <v>0.01</v>
      </c>
      <c r="O946" s="357" t="str">
        <f>IF(ISBLANK(INDEX('Policy Characteristics'!I:I,MATCH($C946,'Policy Characteristics'!$C:$C,0))),"",INDEX('Policy Characteristics'!I:I,MATCH($C946,'Policy Characteristics'!$C:$C,0)))</f>
        <v>% reduction in energy use</v>
      </c>
      <c r="P946" s="357" t="str">
        <f>IF(ISBLANK(INDEX('Policy Characteristics'!J:J,MATCH($C946,'Policy Characteristics'!$C:$C,0))),"",INDEX('Policy Characteristics'!J:J,MATCH($C946,'Policy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6" s="357" t="str">
        <f>IF(ISBLANK(INDEX('Policy Characteristics'!K:K,MATCH($C946,'Policy Characteristics'!$C:$C,0))),"",INDEX('Policy Characteristics'!K:K,MATCH($C946,'Policy Characteristics'!$C:$C,0)))</f>
        <v>industry-ag-main.html#eff-stds</v>
      </c>
      <c r="R946" s="357" t="str">
        <f>IF(ISBLANK(INDEX('Policy Characteristics'!L:L,MATCH($C946,'Policy Characteristics'!$C:$C,0))),"",INDEX('Policy Characteristics'!L:L,MATCH($C946,'Policy Characteristics'!$C:$C,0)))</f>
        <v>industry-energy-efficiency-standards.html</v>
      </c>
    </row>
    <row r="947" spans="1:18" s="5" customFormat="1" x14ac:dyDescent="0.35">
      <c r="A947" s="357" t="str">
        <f>IF(ISBLANK(INDEX('Policy Characteristics'!A:A,MATCH($C947,'Policy Characteristics'!$C:$C,0))),"",INDEX('Policy Characteristics'!A:A,MATCH($C947,'Policy Characteristics'!$C:$C,0)))</f>
        <v>Industry</v>
      </c>
      <c r="B947" s="357" t="str">
        <f>IF(ISBLANK(INDEX('Policy Characteristics'!B:B,MATCH($C947,'Policy Characteristics'!$C:$C,0))),"",INDEX('Policy Characteristics'!B:B,MATCH($C947,'Policy Characteristics'!$C:$C,0)))</f>
        <v>Industry Energy Efficiency Standards</v>
      </c>
      <c r="C947" s="361" t="str">
        <f t="shared" si="41"/>
        <v>Percentage Improvement in Eqpt Efficiency Standards above BAU</v>
      </c>
      <c r="D947" s="9" t="s">
        <v>3211</v>
      </c>
      <c r="E947" s="53" t="s">
        <v>2798</v>
      </c>
      <c r="F947" s="194" t="s">
        <v>3173</v>
      </c>
      <c r="G947" s="53" t="s">
        <v>2803</v>
      </c>
      <c r="H947" s="54">
        <v>1157</v>
      </c>
      <c r="I947" s="53" t="s">
        <v>45</v>
      </c>
      <c r="J947" s="359" t="str">
        <f>IF(ISBLANK(INDEX('Policy Characteristics'!D:D,MATCH($C947,'Policy Characteristics'!$C:$C,0))),"",INDEX('Policy Characteristics'!D:D,MATCH($C947,'Policy Characteristics'!$C:$C,0)))</f>
        <v>Industry Energy Efficiency Standards</v>
      </c>
      <c r="K947" s="357" t="str">
        <f>IF(ISBLANK(INDEX('Policy Characteristics'!E:E,MATCH($C947,'Policy Characteristics'!$C:$C,0))),"",INDEX('Policy Characteristics'!E:E,MATCH($C947,'Policy Characteristics'!$C:$C,0)))</f>
        <v>indst efficiency standards</v>
      </c>
      <c r="L947" s="379">
        <f>IF(ISBLANK(INDEX('Policy Characteristics'!F:F,MATCH($C947,'Policy Characteristics'!$C:$C,0))),"",INDEX('Policy Characteristics'!F:F,MATCH($C947,'Policy Characteristics'!$C:$C,0)))</f>
        <v>0</v>
      </c>
      <c r="M947" s="379">
        <f>IF(ISBLANK(INDEX('Policy Characteristics'!G:G,MATCH($C947,'Policy Characteristics'!$C:$C,0))),"",INDEX('Policy Characteristics'!G:G,MATCH($C947,'Policy Characteristics'!$C:$C,0)))</f>
        <v>0.25</v>
      </c>
      <c r="N947" s="379">
        <f>IF(ISBLANK(INDEX('Policy Characteristics'!H:H,MATCH($C947,'Policy Characteristics'!$C:$C,0))),"",INDEX('Policy Characteristics'!H:H,MATCH($C947,'Policy Characteristics'!$C:$C,0)))</f>
        <v>0.01</v>
      </c>
      <c r="O947" s="357" t="str">
        <f>IF(ISBLANK(INDEX('Policy Characteristics'!I:I,MATCH($C947,'Policy Characteristics'!$C:$C,0))),"",INDEX('Policy Characteristics'!I:I,MATCH($C947,'Policy Characteristics'!$C:$C,0)))</f>
        <v>% reduction in energy use</v>
      </c>
      <c r="P947" s="357" t="str">
        <f>IF(ISBLANK(INDEX('Policy Characteristics'!J:J,MATCH($C947,'Policy Characteristics'!$C:$C,0))),"",INDEX('Policy Characteristics'!J:J,MATCH($C947,'Policy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7" s="357" t="str">
        <f>IF(ISBLANK(INDEX('Policy Characteristics'!K:K,MATCH($C947,'Policy Characteristics'!$C:$C,0))),"",INDEX('Policy Characteristics'!K:K,MATCH($C947,'Policy Characteristics'!$C:$C,0)))</f>
        <v>industry-ag-main.html#eff-stds</v>
      </c>
      <c r="R947" s="357" t="str">
        <f>IF(ISBLANK(INDEX('Policy Characteristics'!L:L,MATCH($C947,'Policy Characteristics'!$C:$C,0))),"",INDEX('Policy Characteristics'!L:L,MATCH($C947,'Policy Characteristics'!$C:$C,0)))</f>
        <v>industry-energy-efficiency-standards.html</v>
      </c>
    </row>
    <row r="948" spans="1:18" s="5" customFormat="1" x14ac:dyDescent="0.35">
      <c r="A948" s="357" t="str">
        <f>IF(ISBLANK(INDEX('Policy Characteristics'!A:A,MATCH($C948,'Policy Characteristics'!$C:$C,0))),"",INDEX('Policy Characteristics'!A:A,MATCH($C948,'Policy Characteristics'!$C:$C,0)))</f>
        <v>Industry</v>
      </c>
      <c r="B948" s="357" t="str">
        <f>IF(ISBLANK(INDEX('Policy Characteristics'!B:B,MATCH($C948,'Policy Characteristics'!$C:$C,0))),"",INDEX('Policy Characteristics'!B:B,MATCH($C948,'Policy Characteristics'!$C:$C,0)))</f>
        <v>Industry Energy Efficiency Standards</v>
      </c>
      <c r="C948" s="361" t="str">
        <f t="shared" si="41"/>
        <v>Percentage Improvement in Eqpt Efficiency Standards above BAU</v>
      </c>
      <c r="D948" s="9" t="s">
        <v>3212</v>
      </c>
      <c r="E948" s="53" t="s">
        <v>2448</v>
      </c>
      <c r="F948" s="194" t="s">
        <v>3174</v>
      </c>
      <c r="G948" s="53" t="s">
        <v>2454</v>
      </c>
      <c r="H948" s="54">
        <v>1158</v>
      </c>
      <c r="I948" s="53" t="s">
        <v>44</v>
      </c>
      <c r="J948" s="359" t="str">
        <f>IF(ISBLANK(INDEX('Policy Characteristics'!D:D,MATCH($C948,'Policy Characteristics'!$C:$C,0))),"",INDEX('Policy Characteristics'!D:D,MATCH($C948,'Policy Characteristics'!$C:$C,0)))</f>
        <v>Industry Energy Efficiency Standards</v>
      </c>
      <c r="K948" s="357" t="str">
        <f>IF(ISBLANK(INDEX('Policy Characteristics'!E:E,MATCH($C948,'Policy Characteristics'!$C:$C,0))),"",INDEX('Policy Characteristics'!E:E,MATCH($C948,'Policy Characteristics'!$C:$C,0)))</f>
        <v>indst efficiency standards</v>
      </c>
      <c r="L948" s="379">
        <f>IF(ISBLANK(INDEX('Policy Characteristics'!F:F,MATCH($C948,'Policy Characteristics'!$C:$C,0))),"",INDEX('Policy Characteristics'!F:F,MATCH($C948,'Policy Characteristics'!$C:$C,0)))</f>
        <v>0</v>
      </c>
      <c r="M948" s="379">
        <f>IF(ISBLANK(INDEX('Policy Characteristics'!G:G,MATCH($C948,'Policy Characteristics'!$C:$C,0))),"",INDEX('Policy Characteristics'!G:G,MATCH($C948,'Policy Characteristics'!$C:$C,0)))</f>
        <v>0.25</v>
      </c>
      <c r="N948" s="379">
        <f>IF(ISBLANK(INDEX('Policy Characteristics'!H:H,MATCH($C948,'Policy Characteristics'!$C:$C,0))),"",INDEX('Policy Characteristics'!H:H,MATCH($C948,'Policy Characteristics'!$C:$C,0)))</f>
        <v>0.01</v>
      </c>
      <c r="O948" s="357" t="str">
        <f>IF(ISBLANK(INDEX('Policy Characteristics'!I:I,MATCH($C948,'Policy Characteristics'!$C:$C,0))),"",INDEX('Policy Characteristics'!I:I,MATCH($C948,'Policy Characteristics'!$C:$C,0)))</f>
        <v>% reduction in energy use</v>
      </c>
      <c r="P948" s="357" t="str">
        <f>IF(ISBLANK(INDEX('Policy Characteristics'!J:J,MATCH($C948,'Policy Characteristics'!$C:$C,0))),"",INDEX('Policy Characteristics'!J:J,MATCH($C948,'Policy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8" s="357" t="str">
        <f>IF(ISBLANK(INDEX('Policy Characteristics'!K:K,MATCH($C948,'Policy Characteristics'!$C:$C,0))),"",INDEX('Policy Characteristics'!K:K,MATCH($C948,'Policy Characteristics'!$C:$C,0)))</f>
        <v>industry-ag-main.html#eff-stds</v>
      </c>
      <c r="R948" s="357" t="str">
        <f>IF(ISBLANK(INDEX('Policy Characteristics'!L:L,MATCH($C948,'Policy Characteristics'!$C:$C,0))),"",INDEX('Policy Characteristics'!L:L,MATCH($C948,'Policy Characteristics'!$C:$C,0)))</f>
        <v>industry-energy-efficiency-standards.html</v>
      </c>
    </row>
    <row r="949" spans="1:18" s="5" customFormat="1" x14ac:dyDescent="0.35">
      <c r="A949" s="357" t="str">
        <f>IF(ISBLANK(INDEX('Policy Characteristics'!A:A,MATCH($C949,'Policy Characteristics'!$C:$C,0))),"",INDEX('Policy Characteristics'!A:A,MATCH($C949,'Policy Characteristics'!$C:$C,0)))</f>
        <v>Industry</v>
      </c>
      <c r="B949" s="357" t="str">
        <f>IF(ISBLANK(INDEX('Policy Characteristics'!B:B,MATCH($C949,'Policy Characteristics'!$C:$C,0))),"",INDEX('Policy Characteristics'!B:B,MATCH($C949,'Policy Characteristics'!$C:$C,0)))</f>
        <v>Industry Energy Efficiency Standards</v>
      </c>
      <c r="C949" s="361" t="str">
        <f t="shared" si="41"/>
        <v>Percentage Improvement in Eqpt Efficiency Standards above BAU</v>
      </c>
      <c r="D949" s="9" t="s">
        <v>3212</v>
      </c>
      <c r="E949" s="53" t="s">
        <v>2449</v>
      </c>
      <c r="F949" s="194" t="s">
        <v>3174</v>
      </c>
      <c r="G949" s="53" t="s">
        <v>2457</v>
      </c>
      <c r="H949" s="54">
        <v>1159</v>
      </c>
      <c r="I949" s="53" t="s">
        <v>44</v>
      </c>
      <c r="J949" s="359" t="str">
        <f>IF(ISBLANK(INDEX('Policy Characteristics'!D:D,MATCH($C949,'Policy Characteristics'!$C:$C,0))),"",INDEX('Policy Characteristics'!D:D,MATCH($C949,'Policy Characteristics'!$C:$C,0)))</f>
        <v>Industry Energy Efficiency Standards</v>
      </c>
      <c r="K949" s="357" t="str">
        <f>IF(ISBLANK(INDEX('Policy Characteristics'!E:E,MATCH($C949,'Policy Characteristics'!$C:$C,0))),"",INDEX('Policy Characteristics'!E:E,MATCH($C949,'Policy Characteristics'!$C:$C,0)))</f>
        <v>indst efficiency standards</v>
      </c>
      <c r="L949" s="379">
        <f>IF(ISBLANK(INDEX('Policy Characteristics'!F:F,MATCH($C949,'Policy Characteristics'!$C:$C,0))),"",INDEX('Policy Characteristics'!F:F,MATCH($C949,'Policy Characteristics'!$C:$C,0)))</f>
        <v>0</v>
      </c>
      <c r="M949" s="379">
        <f>IF(ISBLANK(INDEX('Policy Characteristics'!G:G,MATCH($C949,'Policy Characteristics'!$C:$C,0))),"",INDEX('Policy Characteristics'!G:G,MATCH($C949,'Policy Characteristics'!$C:$C,0)))</f>
        <v>0.25</v>
      </c>
      <c r="N949" s="379">
        <f>IF(ISBLANK(INDEX('Policy Characteristics'!H:H,MATCH($C949,'Policy Characteristics'!$C:$C,0))),"",INDEX('Policy Characteristics'!H:H,MATCH($C949,'Policy Characteristics'!$C:$C,0)))</f>
        <v>0.01</v>
      </c>
      <c r="O949" s="357" t="str">
        <f>IF(ISBLANK(INDEX('Policy Characteristics'!I:I,MATCH($C949,'Policy Characteristics'!$C:$C,0))),"",INDEX('Policy Characteristics'!I:I,MATCH($C949,'Policy Characteristics'!$C:$C,0)))</f>
        <v>% reduction in energy use</v>
      </c>
      <c r="P949" s="357" t="str">
        <f>IF(ISBLANK(INDEX('Policy Characteristics'!J:J,MATCH($C949,'Policy Characteristics'!$C:$C,0))),"",INDEX('Policy Characteristics'!J:J,MATCH($C949,'Policy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9" s="357" t="str">
        <f>IF(ISBLANK(INDEX('Policy Characteristics'!K:K,MATCH($C949,'Policy Characteristics'!$C:$C,0))),"",INDEX('Policy Characteristics'!K:K,MATCH($C949,'Policy Characteristics'!$C:$C,0)))</f>
        <v>industry-ag-main.html#eff-stds</v>
      </c>
      <c r="R949" s="357" t="str">
        <f>IF(ISBLANK(INDEX('Policy Characteristics'!L:L,MATCH($C949,'Policy Characteristics'!$C:$C,0))),"",INDEX('Policy Characteristics'!L:L,MATCH($C949,'Policy Characteristics'!$C:$C,0)))</f>
        <v>industry-energy-efficiency-standards.html</v>
      </c>
    </row>
    <row r="950" spans="1:18" s="5" customFormat="1" x14ac:dyDescent="0.35">
      <c r="A950" s="357" t="str">
        <f>IF(ISBLANK(INDEX('Policy Characteristics'!A:A,MATCH($C950,'Policy Characteristics'!$C:$C,0))),"",INDEX('Policy Characteristics'!A:A,MATCH($C950,'Policy Characteristics'!$C:$C,0)))</f>
        <v>Industry</v>
      </c>
      <c r="B950" s="357" t="str">
        <f>IF(ISBLANK(INDEX('Policy Characteristics'!B:B,MATCH($C950,'Policy Characteristics'!$C:$C,0))),"",INDEX('Policy Characteristics'!B:B,MATCH($C950,'Policy Characteristics'!$C:$C,0)))</f>
        <v>Industry Energy Efficiency Standards</v>
      </c>
      <c r="C950" s="361" t="str">
        <f t="shared" si="41"/>
        <v>Percentage Improvement in Eqpt Efficiency Standards above BAU</v>
      </c>
      <c r="D950" s="9" t="s">
        <v>3212</v>
      </c>
      <c r="E950" s="53" t="s">
        <v>2450</v>
      </c>
      <c r="F950" s="194" t="s">
        <v>3174</v>
      </c>
      <c r="G950" s="53" t="s">
        <v>2458</v>
      </c>
      <c r="H950" s="54">
        <v>1160</v>
      </c>
      <c r="I950" s="53" t="s">
        <v>44</v>
      </c>
      <c r="J950" s="359" t="str">
        <f>IF(ISBLANK(INDEX('Policy Characteristics'!D:D,MATCH($C950,'Policy Characteristics'!$C:$C,0))),"",INDEX('Policy Characteristics'!D:D,MATCH($C950,'Policy Characteristics'!$C:$C,0)))</f>
        <v>Industry Energy Efficiency Standards</v>
      </c>
      <c r="K950" s="357" t="str">
        <f>IF(ISBLANK(INDEX('Policy Characteristics'!E:E,MATCH($C950,'Policy Characteristics'!$C:$C,0))),"",INDEX('Policy Characteristics'!E:E,MATCH($C950,'Policy Characteristics'!$C:$C,0)))</f>
        <v>indst efficiency standards</v>
      </c>
      <c r="L950" s="379">
        <f>IF(ISBLANK(INDEX('Policy Characteristics'!F:F,MATCH($C950,'Policy Characteristics'!$C:$C,0))),"",INDEX('Policy Characteristics'!F:F,MATCH($C950,'Policy Characteristics'!$C:$C,0)))</f>
        <v>0</v>
      </c>
      <c r="M950" s="379">
        <f>IF(ISBLANK(INDEX('Policy Characteristics'!G:G,MATCH($C950,'Policy Characteristics'!$C:$C,0))),"",INDEX('Policy Characteristics'!G:G,MATCH($C950,'Policy Characteristics'!$C:$C,0)))</f>
        <v>0.25</v>
      </c>
      <c r="N950" s="379">
        <f>IF(ISBLANK(INDEX('Policy Characteristics'!H:H,MATCH($C950,'Policy Characteristics'!$C:$C,0))),"",INDEX('Policy Characteristics'!H:H,MATCH($C950,'Policy Characteristics'!$C:$C,0)))</f>
        <v>0.01</v>
      </c>
      <c r="O950" s="357" t="str">
        <f>IF(ISBLANK(INDEX('Policy Characteristics'!I:I,MATCH($C950,'Policy Characteristics'!$C:$C,0))),"",INDEX('Policy Characteristics'!I:I,MATCH($C950,'Policy Characteristics'!$C:$C,0)))</f>
        <v>% reduction in energy use</v>
      </c>
      <c r="P950" s="357" t="str">
        <f>IF(ISBLANK(INDEX('Policy Characteristics'!J:J,MATCH($C950,'Policy Characteristics'!$C:$C,0))),"",INDEX('Policy Characteristics'!J:J,MATCH($C950,'Policy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0" s="357" t="str">
        <f>IF(ISBLANK(INDEX('Policy Characteristics'!K:K,MATCH($C950,'Policy Characteristics'!$C:$C,0))),"",INDEX('Policy Characteristics'!K:K,MATCH($C950,'Policy Characteristics'!$C:$C,0)))</f>
        <v>industry-ag-main.html#eff-stds</v>
      </c>
      <c r="R950" s="357" t="str">
        <f>IF(ISBLANK(INDEX('Policy Characteristics'!L:L,MATCH($C950,'Policy Characteristics'!$C:$C,0))),"",INDEX('Policy Characteristics'!L:L,MATCH($C950,'Policy Characteristics'!$C:$C,0)))</f>
        <v>industry-energy-efficiency-standards.html</v>
      </c>
    </row>
    <row r="951" spans="1:18" s="5" customFormat="1" x14ac:dyDescent="0.35">
      <c r="A951" s="357" t="str">
        <f>IF(ISBLANK(INDEX('Policy Characteristics'!A:A,MATCH($C951,'Policy Characteristics'!$C:$C,0))),"",INDEX('Policy Characteristics'!A:A,MATCH($C951,'Policy Characteristics'!$C:$C,0)))</f>
        <v>Industry</v>
      </c>
      <c r="B951" s="357" t="str">
        <f>IF(ISBLANK(INDEX('Policy Characteristics'!B:B,MATCH($C951,'Policy Characteristics'!$C:$C,0))),"",INDEX('Policy Characteristics'!B:B,MATCH($C951,'Policy Characteristics'!$C:$C,0)))</f>
        <v>Industry Energy Efficiency Standards</v>
      </c>
      <c r="C951" s="361" t="str">
        <f t="shared" si="41"/>
        <v>Percentage Improvement in Eqpt Efficiency Standards above BAU</v>
      </c>
      <c r="D951" s="9" t="s">
        <v>3212</v>
      </c>
      <c r="E951" s="53" t="s">
        <v>2451</v>
      </c>
      <c r="F951" s="194" t="s">
        <v>3174</v>
      </c>
      <c r="G951" s="53" t="s">
        <v>2455</v>
      </c>
      <c r="H951" s="54">
        <v>1161</v>
      </c>
      <c r="I951" s="53" t="s">
        <v>45</v>
      </c>
      <c r="J951" s="359" t="str">
        <f>IF(ISBLANK(INDEX('Policy Characteristics'!D:D,MATCH($C951,'Policy Characteristics'!$C:$C,0))),"",INDEX('Policy Characteristics'!D:D,MATCH($C951,'Policy Characteristics'!$C:$C,0)))</f>
        <v>Industry Energy Efficiency Standards</v>
      </c>
      <c r="K951" s="357" t="str">
        <f>IF(ISBLANK(INDEX('Policy Characteristics'!E:E,MATCH($C951,'Policy Characteristics'!$C:$C,0))),"",INDEX('Policy Characteristics'!E:E,MATCH($C951,'Policy Characteristics'!$C:$C,0)))</f>
        <v>indst efficiency standards</v>
      </c>
      <c r="L951" s="379">
        <f>IF(ISBLANK(INDEX('Policy Characteristics'!F:F,MATCH($C951,'Policy Characteristics'!$C:$C,0))),"",INDEX('Policy Characteristics'!F:F,MATCH($C951,'Policy Characteristics'!$C:$C,0)))</f>
        <v>0</v>
      </c>
      <c r="M951" s="379">
        <f>IF(ISBLANK(INDEX('Policy Characteristics'!G:G,MATCH($C951,'Policy Characteristics'!$C:$C,0))),"",INDEX('Policy Characteristics'!G:G,MATCH($C951,'Policy Characteristics'!$C:$C,0)))</f>
        <v>0.25</v>
      </c>
      <c r="N951" s="379">
        <f>IF(ISBLANK(INDEX('Policy Characteristics'!H:H,MATCH($C951,'Policy Characteristics'!$C:$C,0))),"",INDEX('Policy Characteristics'!H:H,MATCH($C951,'Policy Characteristics'!$C:$C,0)))</f>
        <v>0.01</v>
      </c>
      <c r="O951" s="357" t="str">
        <f>IF(ISBLANK(INDEX('Policy Characteristics'!I:I,MATCH($C951,'Policy Characteristics'!$C:$C,0))),"",INDEX('Policy Characteristics'!I:I,MATCH($C951,'Policy Characteristics'!$C:$C,0)))</f>
        <v>% reduction in energy use</v>
      </c>
      <c r="P951" s="357" t="str">
        <f>IF(ISBLANK(INDEX('Policy Characteristics'!J:J,MATCH($C951,'Policy Characteristics'!$C:$C,0))),"",INDEX('Policy Characteristics'!J:J,MATCH($C951,'Policy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1" s="357" t="str">
        <f>IF(ISBLANK(INDEX('Policy Characteristics'!K:K,MATCH($C951,'Policy Characteristics'!$C:$C,0))),"",INDEX('Policy Characteristics'!K:K,MATCH($C951,'Policy Characteristics'!$C:$C,0)))</f>
        <v>industry-ag-main.html#eff-stds</v>
      </c>
      <c r="R951" s="357" t="str">
        <f>IF(ISBLANK(INDEX('Policy Characteristics'!L:L,MATCH($C951,'Policy Characteristics'!$C:$C,0))),"",INDEX('Policy Characteristics'!L:L,MATCH($C951,'Policy Characteristics'!$C:$C,0)))</f>
        <v>industry-energy-efficiency-standards.html</v>
      </c>
    </row>
    <row r="952" spans="1:18" s="5" customFormat="1" x14ac:dyDescent="0.35">
      <c r="A952" s="357" t="str">
        <f>IF(ISBLANK(INDEX('Policy Characteristics'!A:A,MATCH($C952,'Policy Characteristics'!$C:$C,0))),"",INDEX('Policy Characteristics'!A:A,MATCH($C952,'Policy Characteristics'!$C:$C,0)))</f>
        <v>Industry</v>
      </c>
      <c r="B952" s="357" t="str">
        <f>IF(ISBLANK(INDEX('Policy Characteristics'!B:B,MATCH($C952,'Policy Characteristics'!$C:$C,0))),"",INDEX('Policy Characteristics'!B:B,MATCH($C952,'Policy Characteristics'!$C:$C,0)))</f>
        <v>Industry Energy Efficiency Standards</v>
      </c>
      <c r="C952" s="361" t="str">
        <f t="shared" si="41"/>
        <v>Percentage Improvement in Eqpt Efficiency Standards above BAU</v>
      </c>
      <c r="D952" s="9" t="s">
        <v>3212</v>
      </c>
      <c r="E952" s="53" t="s">
        <v>2452</v>
      </c>
      <c r="F952" s="194" t="s">
        <v>3174</v>
      </c>
      <c r="G952" s="53" t="s">
        <v>2456</v>
      </c>
      <c r="H952" s="54">
        <v>1162</v>
      </c>
      <c r="I952" s="53" t="s">
        <v>44</v>
      </c>
      <c r="J952" s="359" t="str">
        <f>IF(ISBLANK(INDEX('Policy Characteristics'!D:D,MATCH($C952,'Policy Characteristics'!$C:$C,0))),"",INDEX('Policy Characteristics'!D:D,MATCH($C952,'Policy Characteristics'!$C:$C,0)))</f>
        <v>Industry Energy Efficiency Standards</v>
      </c>
      <c r="K952" s="357" t="str">
        <f>IF(ISBLANK(INDEX('Policy Characteristics'!E:E,MATCH($C952,'Policy Characteristics'!$C:$C,0))),"",INDEX('Policy Characteristics'!E:E,MATCH($C952,'Policy Characteristics'!$C:$C,0)))</f>
        <v>indst efficiency standards</v>
      </c>
      <c r="L952" s="379">
        <f>IF(ISBLANK(INDEX('Policy Characteristics'!F:F,MATCH($C952,'Policy Characteristics'!$C:$C,0))),"",INDEX('Policy Characteristics'!F:F,MATCH($C952,'Policy Characteristics'!$C:$C,0)))</f>
        <v>0</v>
      </c>
      <c r="M952" s="379">
        <f>IF(ISBLANK(INDEX('Policy Characteristics'!G:G,MATCH($C952,'Policy Characteristics'!$C:$C,0))),"",INDEX('Policy Characteristics'!G:G,MATCH($C952,'Policy Characteristics'!$C:$C,0)))</f>
        <v>0.25</v>
      </c>
      <c r="N952" s="379">
        <f>IF(ISBLANK(INDEX('Policy Characteristics'!H:H,MATCH($C952,'Policy Characteristics'!$C:$C,0))),"",INDEX('Policy Characteristics'!H:H,MATCH($C952,'Policy Characteristics'!$C:$C,0)))</f>
        <v>0.01</v>
      </c>
      <c r="O952" s="357" t="str">
        <f>IF(ISBLANK(INDEX('Policy Characteristics'!I:I,MATCH($C952,'Policy Characteristics'!$C:$C,0))),"",INDEX('Policy Characteristics'!I:I,MATCH($C952,'Policy Characteristics'!$C:$C,0)))</f>
        <v>% reduction in energy use</v>
      </c>
      <c r="P952" s="357" t="str">
        <f>IF(ISBLANK(INDEX('Policy Characteristics'!J:J,MATCH($C952,'Policy Characteristics'!$C:$C,0))),"",INDEX('Policy Characteristics'!J:J,MATCH($C952,'Policy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2" s="357" t="str">
        <f>IF(ISBLANK(INDEX('Policy Characteristics'!K:K,MATCH($C952,'Policy Characteristics'!$C:$C,0))),"",INDEX('Policy Characteristics'!K:K,MATCH($C952,'Policy Characteristics'!$C:$C,0)))</f>
        <v>industry-ag-main.html#eff-stds</v>
      </c>
      <c r="R952" s="357" t="str">
        <f>IF(ISBLANK(INDEX('Policy Characteristics'!L:L,MATCH($C952,'Policy Characteristics'!$C:$C,0))),"",INDEX('Policy Characteristics'!L:L,MATCH($C952,'Policy Characteristics'!$C:$C,0)))</f>
        <v>industry-energy-efficiency-standards.html</v>
      </c>
    </row>
    <row r="953" spans="1:18" s="5" customFormat="1" x14ac:dyDescent="0.35">
      <c r="A953" s="357" t="str">
        <f>IF(ISBLANK(INDEX('Policy Characteristics'!A:A,MATCH($C953,'Policy Characteristics'!$C:$C,0))),"",INDEX('Policy Characteristics'!A:A,MATCH($C953,'Policy Characteristics'!$C:$C,0)))</f>
        <v>Industry</v>
      </c>
      <c r="B953" s="357" t="str">
        <f>IF(ISBLANK(INDEX('Policy Characteristics'!B:B,MATCH($C953,'Policy Characteristics'!$C:$C,0))),"",INDEX('Policy Characteristics'!B:B,MATCH($C953,'Policy Characteristics'!$C:$C,0)))</f>
        <v>Industry Energy Efficiency Standards</v>
      </c>
      <c r="C953" s="361" t="str">
        <f t="shared" si="41"/>
        <v>Percentage Improvement in Eqpt Efficiency Standards above BAU</v>
      </c>
      <c r="D953" s="9" t="s">
        <v>3212</v>
      </c>
      <c r="E953" s="53" t="s">
        <v>2453</v>
      </c>
      <c r="F953" s="194" t="s">
        <v>3174</v>
      </c>
      <c r="G953" s="53" t="s">
        <v>2459</v>
      </c>
      <c r="H953" s="54">
        <v>1163</v>
      </c>
      <c r="I953" s="53" t="s">
        <v>45</v>
      </c>
      <c r="J953" s="359" t="str">
        <f>IF(ISBLANK(INDEX('Policy Characteristics'!D:D,MATCH($C953,'Policy Characteristics'!$C:$C,0))),"",INDEX('Policy Characteristics'!D:D,MATCH($C953,'Policy Characteristics'!$C:$C,0)))</f>
        <v>Industry Energy Efficiency Standards</v>
      </c>
      <c r="K953" s="357" t="str">
        <f>IF(ISBLANK(INDEX('Policy Characteristics'!E:E,MATCH($C953,'Policy Characteristics'!$C:$C,0))),"",INDEX('Policy Characteristics'!E:E,MATCH($C953,'Policy Characteristics'!$C:$C,0)))</f>
        <v>indst efficiency standards</v>
      </c>
      <c r="L953" s="379">
        <f>IF(ISBLANK(INDEX('Policy Characteristics'!F:F,MATCH($C953,'Policy Characteristics'!$C:$C,0))),"",INDEX('Policy Characteristics'!F:F,MATCH($C953,'Policy Characteristics'!$C:$C,0)))</f>
        <v>0</v>
      </c>
      <c r="M953" s="379">
        <f>IF(ISBLANK(INDEX('Policy Characteristics'!G:G,MATCH($C953,'Policy Characteristics'!$C:$C,0))),"",INDEX('Policy Characteristics'!G:G,MATCH($C953,'Policy Characteristics'!$C:$C,0)))</f>
        <v>0.25</v>
      </c>
      <c r="N953" s="379">
        <f>IF(ISBLANK(INDEX('Policy Characteristics'!H:H,MATCH($C953,'Policy Characteristics'!$C:$C,0))),"",INDEX('Policy Characteristics'!H:H,MATCH($C953,'Policy Characteristics'!$C:$C,0)))</f>
        <v>0.01</v>
      </c>
      <c r="O953" s="357" t="str">
        <f>IF(ISBLANK(INDEX('Policy Characteristics'!I:I,MATCH($C953,'Policy Characteristics'!$C:$C,0))),"",INDEX('Policy Characteristics'!I:I,MATCH($C953,'Policy Characteristics'!$C:$C,0)))</f>
        <v>% reduction in energy use</v>
      </c>
      <c r="P953" s="357" t="str">
        <f>IF(ISBLANK(INDEX('Policy Characteristics'!J:J,MATCH($C953,'Policy Characteristics'!$C:$C,0))),"",INDEX('Policy Characteristics'!J:J,MATCH($C953,'Policy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3" s="357" t="str">
        <f>IF(ISBLANK(INDEX('Policy Characteristics'!K:K,MATCH($C953,'Policy Characteristics'!$C:$C,0))),"",INDEX('Policy Characteristics'!K:K,MATCH($C953,'Policy Characteristics'!$C:$C,0)))</f>
        <v>industry-ag-main.html#eff-stds</v>
      </c>
      <c r="R953" s="357" t="str">
        <f>IF(ISBLANK(INDEX('Policy Characteristics'!L:L,MATCH($C953,'Policy Characteristics'!$C:$C,0))),"",INDEX('Policy Characteristics'!L:L,MATCH($C953,'Policy Characteristics'!$C:$C,0)))</f>
        <v>industry-energy-efficiency-standards.html</v>
      </c>
    </row>
    <row r="954" spans="1:18" s="5" customFormat="1" x14ac:dyDescent="0.35">
      <c r="A954" s="357" t="str">
        <f>IF(ISBLANK(INDEX('Policy Characteristics'!A:A,MATCH($C954,'Policy Characteristics'!$C:$C,0))),"",INDEX('Policy Characteristics'!A:A,MATCH($C954,'Policy Characteristics'!$C:$C,0)))</f>
        <v>Industry</v>
      </c>
      <c r="B954" s="357" t="str">
        <f>IF(ISBLANK(INDEX('Policy Characteristics'!B:B,MATCH($C954,'Policy Characteristics'!$C:$C,0))),"",INDEX('Policy Characteristics'!B:B,MATCH($C954,'Policy Characteristics'!$C:$C,0)))</f>
        <v>Industry Energy Efficiency Standards</v>
      </c>
      <c r="C954" s="361" t="str">
        <f t="shared" si="41"/>
        <v>Percentage Improvement in Eqpt Efficiency Standards above BAU</v>
      </c>
      <c r="D954" s="9" t="s">
        <v>3212</v>
      </c>
      <c r="E954" s="53" t="s">
        <v>2799</v>
      </c>
      <c r="F954" s="194" t="s">
        <v>3174</v>
      </c>
      <c r="G954" s="53" t="s">
        <v>2802</v>
      </c>
      <c r="H954" s="54">
        <v>1164</v>
      </c>
      <c r="I954" s="53" t="s">
        <v>45</v>
      </c>
      <c r="J954" s="359" t="str">
        <f>IF(ISBLANK(INDEX('Policy Characteristics'!D:D,MATCH($C954,'Policy Characteristics'!$C:$C,0))),"",INDEX('Policy Characteristics'!D:D,MATCH($C954,'Policy Characteristics'!$C:$C,0)))</f>
        <v>Industry Energy Efficiency Standards</v>
      </c>
      <c r="K954" s="357" t="str">
        <f>IF(ISBLANK(INDEX('Policy Characteristics'!E:E,MATCH($C954,'Policy Characteristics'!$C:$C,0))),"",INDEX('Policy Characteristics'!E:E,MATCH($C954,'Policy Characteristics'!$C:$C,0)))</f>
        <v>indst efficiency standards</v>
      </c>
      <c r="L954" s="379">
        <f>IF(ISBLANK(INDEX('Policy Characteristics'!F:F,MATCH($C954,'Policy Characteristics'!$C:$C,0))),"",INDEX('Policy Characteristics'!F:F,MATCH($C954,'Policy Characteristics'!$C:$C,0)))</f>
        <v>0</v>
      </c>
      <c r="M954" s="379">
        <f>IF(ISBLANK(INDEX('Policy Characteristics'!G:G,MATCH($C954,'Policy Characteristics'!$C:$C,0))),"",INDEX('Policy Characteristics'!G:G,MATCH($C954,'Policy Characteristics'!$C:$C,0)))</f>
        <v>0.25</v>
      </c>
      <c r="N954" s="379">
        <f>IF(ISBLANK(INDEX('Policy Characteristics'!H:H,MATCH($C954,'Policy Characteristics'!$C:$C,0))),"",INDEX('Policy Characteristics'!H:H,MATCH($C954,'Policy Characteristics'!$C:$C,0)))</f>
        <v>0.01</v>
      </c>
      <c r="O954" s="357" t="str">
        <f>IF(ISBLANK(INDEX('Policy Characteristics'!I:I,MATCH($C954,'Policy Characteristics'!$C:$C,0))),"",INDEX('Policy Characteristics'!I:I,MATCH($C954,'Policy Characteristics'!$C:$C,0)))</f>
        <v>% reduction in energy use</v>
      </c>
      <c r="P954" s="357" t="str">
        <f>IF(ISBLANK(INDEX('Policy Characteristics'!J:J,MATCH($C954,'Policy Characteristics'!$C:$C,0))),"",INDEX('Policy Characteristics'!J:J,MATCH($C954,'Policy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4" s="357" t="str">
        <f>IF(ISBLANK(INDEX('Policy Characteristics'!K:K,MATCH($C954,'Policy Characteristics'!$C:$C,0))),"",INDEX('Policy Characteristics'!K:K,MATCH($C954,'Policy Characteristics'!$C:$C,0)))</f>
        <v>industry-ag-main.html#eff-stds</v>
      </c>
      <c r="R954" s="357" t="str">
        <f>IF(ISBLANK(INDEX('Policy Characteristics'!L:L,MATCH($C954,'Policy Characteristics'!$C:$C,0))),"",INDEX('Policy Characteristics'!L:L,MATCH($C954,'Policy Characteristics'!$C:$C,0)))</f>
        <v>industry-energy-efficiency-standards.html</v>
      </c>
    </row>
    <row r="955" spans="1:18" s="5" customFormat="1" x14ac:dyDescent="0.35">
      <c r="A955" s="357" t="str">
        <f>IF(ISBLANK(INDEX('Policy Characteristics'!A:A,MATCH($C955,'Policy Characteristics'!$C:$C,0))),"",INDEX('Policy Characteristics'!A:A,MATCH($C955,'Policy Characteristics'!$C:$C,0)))</f>
        <v>Industry</v>
      </c>
      <c r="B955" s="357" t="str">
        <f>IF(ISBLANK(INDEX('Policy Characteristics'!B:B,MATCH($C955,'Policy Characteristics'!$C:$C,0))),"",INDEX('Policy Characteristics'!B:B,MATCH($C955,'Policy Characteristics'!$C:$C,0)))</f>
        <v>Industry Energy Efficiency Standards</v>
      </c>
      <c r="C955" s="361" t="str">
        <f t="shared" si="41"/>
        <v>Percentage Improvement in Eqpt Efficiency Standards above BAU</v>
      </c>
      <c r="D955" s="9" t="s">
        <v>3212</v>
      </c>
      <c r="E955" s="53" t="s">
        <v>2800</v>
      </c>
      <c r="F955" s="194" t="s">
        <v>3174</v>
      </c>
      <c r="G955" s="53" t="s">
        <v>2804</v>
      </c>
      <c r="H955" s="54">
        <v>1165</v>
      </c>
      <c r="I955" s="53" t="s">
        <v>44</v>
      </c>
      <c r="J955" s="359" t="str">
        <f>IF(ISBLANK(INDEX('Policy Characteristics'!D:D,MATCH($C955,'Policy Characteristics'!$C:$C,0))),"",INDEX('Policy Characteristics'!D:D,MATCH($C955,'Policy Characteristics'!$C:$C,0)))</f>
        <v>Industry Energy Efficiency Standards</v>
      </c>
      <c r="K955" s="357" t="str">
        <f>IF(ISBLANK(INDEX('Policy Characteristics'!E:E,MATCH($C955,'Policy Characteristics'!$C:$C,0))),"",INDEX('Policy Characteristics'!E:E,MATCH($C955,'Policy Characteristics'!$C:$C,0)))</f>
        <v>indst efficiency standards</v>
      </c>
      <c r="L955" s="379">
        <f>IF(ISBLANK(INDEX('Policy Characteristics'!F:F,MATCH($C955,'Policy Characteristics'!$C:$C,0))),"",INDEX('Policy Characteristics'!F:F,MATCH($C955,'Policy Characteristics'!$C:$C,0)))</f>
        <v>0</v>
      </c>
      <c r="M955" s="379">
        <f>IF(ISBLANK(INDEX('Policy Characteristics'!G:G,MATCH($C955,'Policy Characteristics'!$C:$C,0))),"",INDEX('Policy Characteristics'!G:G,MATCH($C955,'Policy Characteristics'!$C:$C,0)))</f>
        <v>0.25</v>
      </c>
      <c r="N955" s="379">
        <f>IF(ISBLANK(INDEX('Policy Characteristics'!H:H,MATCH($C955,'Policy Characteristics'!$C:$C,0))),"",INDEX('Policy Characteristics'!H:H,MATCH($C955,'Policy Characteristics'!$C:$C,0)))</f>
        <v>0.01</v>
      </c>
      <c r="O955" s="357" t="str">
        <f>IF(ISBLANK(INDEX('Policy Characteristics'!I:I,MATCH($C955,'Policy Characteristics'!$C:$C,0))),"",INDEX('Policy Characteristics'!I:I,MATCH($C955,'Policy Characteristics'!$C:$C,0)))</f>
        <v>% reduction in energy use</v>
      </c>
      <c r="P955" s="357" t="str">
        <f>IF(ISBLANK(INDEX('Policy Characteristics'!J:J,MATCH($C955,'Policy Characteristics'!$C:$C,0))),"",INDEX('Policy Characteristics'!J:J,MATCH($C955,'Policy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5" s="357" t="str">
        <f>IF(ISBLANK(INDEX('Policy Characteristics'!K:K,MATCH($C955,'Policy Characteristics'!$C:$C,0))),"",INDEX('Policy Characteristics'!K:K,MATCH($C955,'Policy Characteristics'!$C:$C,0)))</f>
        <v>industry-ag-main.html#eff-stds</v>
      </c>
      <c r="R955" s="357" t="str">
        <f>IF(ISBLANK(INDEX('Policy Characteristics'!L:L,MATCH($C955,'Policy Characteristics'!$C:$C,0))),"",INDEX('Policy Characteristics'!L:L,MATCH($C955,'Policy Characteristics'!$C:$C,0)))</f>
        <v>industry-energy-efficiency-standards.html</v>
      </c>
    </row>
    <row r="956" spans="1:18" s="5" customFormat="1" x14ac:dyDescent="0.35">
      <c r="A956" s="357" t="str">
        <f>IF(ISBLANK(INDEX('Policy Characteristics'!A:A,MATCH($C956,'Policy Characteristics'!$C:$C,0))),"",INDEX('Policy Characteristics'!A:A,MATCH($C956,'Policy Characteristics'!$C:$C,0)))</f>
        <v>Industry</v>
      </c>
      <c r="B956" s="357" t="str">
        <f>IF(ISBLANK(INDEX('Policy Characteristics'!B:B,MATCH($C956,'Policy Characteristics'!$C:$C,0))),"",INDEX('Policy Characteristics'!B:B,MATCH($C956,'Policy Characteristics'!$C:$C,0)))</f>
        <v>Industry Energy Efficiency Standards</v>
      </c>
      <c r="C956" s="361" t="str">
        <f t="shared" si="41"/>
        <v>Percentage Improvement in Eqpt Efficiency Standards above BAU</v>
      </c>
      <c r="D956" s="9" t="s">
        <v>3212</v>
      </c>
      <c r="E956" s="53" t="s">
        <v>2801</v>
      </c>
      <c r="F956" s="194" t="s">
        <v>3174</v>
      </c>
      <c r="G956" s="53" t="s">
        <v>2805</v>
      </c>
      <c r="H956" s="54">
        <v>1166</v>
      </c>
      <c r="I956" s="53" t="s">
        <v>44</v>
      </c>
      <c r="J956" s="359" t="str">
        <f>IF(ISBLANK(INDEX('Policy Characteristics'!D:D,MATCH($C956,'Policy Characteristics'!$C:$C,0))),"",INDEX('Policy Characteristics'!D:D,MATCH($C956,'Policy Characteristics'!$C:$C,0)))</f>
        <v>Industry Energy Efficiency Standards</v>
      </c>
      <c r="K956" s="357" t="str">
        <f>IF(ISBLANK(INDEX('Policy Characteristics'!E:E,MATCH($C956,'Policy Characteristics'!$C:$C,0))),"",INDEX('Policy Characteristics'!E:E,MATCH($C956,'Policy Characteristics'!$C:$C,0)))</f>
        <v>indst efficiency standards</v>
      </c>
      <c r="L956" s="379">
        <f>IF(ISBLANK(INDEX('Policy Characteristics'!F:F,MATCH($C956,'Policy Characteristics'!$C:$C,0))),"",INDEX('Policy Characteristics'!F:F,MATCH($C956,'Policy Characteristics'!$C:$C,0)))</f>
        <v>0</v>
      </c>
      <c r="M956" s="379">
        <f>IF(ISBLANK(INDEX('Policy Characteristics'!G:G,MATCH($C956,'Policy Characteristics'!$C:$C,0))),"",INDEX('Policy Characteristics'!G:G,MATCH($C956,'Policy Characteristics'!$C:$C,0)))</f>
        <v>0.25</v>
      </c>
      <c r="N956" s="379">
        <f>IF(ISBLANK(INDEX('Policy Characteristics'!H:H,MATCH($C956,'Policy Characteristics'!$C:$C,0))),"",INDEX('Policy Characteristics'!H:H,MATCH($C956,'Policy Characteristics'!$C:$C,0)))</f>
        <v>0.01</v>
      </c>
      <c r="O956" s="357" t="str">
        <f>IF(ISBLANK(INDEX('Policy Characteristics'!I:I,MATCH($C956,'Policy Characteristics'!$C:$C,0))),"",INDEX('Policy Characteristics'!I:I,MATCH($C956,'Policy Characteristics'!$C:$C,0)))</f>
        <v>% reduction in energy use</v>
      </c>
      <c r="P956" s="357" t="str">
        <f>IF(ISBLANK(INDEX('Policy Characteristics'!J:J,MATCH($C956,'Policy Characteristics'!$C:$C,0))),"",INDEX('Policy Characteristics'!J:J,MATCH($C956,'Policy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6" s="357" t="str">
        <f>IF(ISBLANK(INDEX('Policy Characteristics'!K:K,MATCH($C956,'Policy Characteristics'!$C:$C,0))),"",INDEX('Policy Characteristics'!K:K,MATCH($C956,'Policy Characteristics'!$C:$C,0)))</f>
        <v>industry-ag-main.html#eff-stds</v>
      </c>
      <c r="R956" s="357" t="str">
        <f>IF(ISBLANK(INDEX('Policy Characteristics'!L:L,MATCH($C956,'Policy Characteristics'!$C:$C,0))),"",INDEX('Policy Characteristics'!L:L,MATCH($C956,'Policy Characteristics'!$C:$C,0)))</f>
        <v>industry-energy-efficiency-standards.html</v>
      </c>
    </row>
    <row r="957" spans="1:18" s="5" customFormat="1" x14ac:dyDescent="0.35">
      <c r="A957" s="357" t="str">
        <f>IF(ISBLANK(INDEX('Policy Characteristics'!A:A,MATCH($C957,'Policy Characteristics'!$C:$C,0))),"",INDEX('Policy Characteristics'!A:A,MATCH($C957,'Policy Characteristics'!$C:$C,0)))</f>
        <v>Industry</v>
      </c>
      <c r="B957" s="357" t="str">
        <f>IF(ISBLANK(INDEX('Policy Characteristics'!B:B,MATCH($C957,'Policy Characteristics'!$C:$C,0))),"",INDEX('Policy Characteristics'!B:B,MATCH($C957,'Policy Characteristics'!$C:$C,0)))</f>
        <v>Industry Energy Efficiency Standards</v>
      </c>
      <c r="C957" s="361" t="str">
        <f t="shared" si="41"/>
        <v>Percentage Improvement in Eqpt Efficiency Standards above BAU</v>
      </c>
      <c r="D957" s="9" t="s">
        <v>3212</v>
      </c>
      <c r="E957" s="53" t="s">
        <v>2798</v>
      </c>
      <c r="F957" s="194" t="s">
        <v>3174</v>
      </c>
      <c r="G957" s="53" t="s">
        <v>2803</v>
      </c>
      <c r="H957" s="54">
        <v>1167</v>
      </c>
      <c r="I957" s="53" t="s">
        <v>45</v>
      </c>
      <c r="J957" s="359" t="str">
        <f>IF(ISBLANK(INDEX('Policy Characteristics'!D:D,MATCH($C957,'Policy Characteristics'!$C:$C,0))),"",INDEX('Policy Characteristics'!D:D,MATCH($C957,'Policy Characteristics'!$C:$C,0)))</f>
        <v>Industry Energy Efficiency Standards</v>
      </c>
      <c r="K957" s="357" t="str">
        <f>IF(ISBLANK(INDEX('Policy Characteristics'!E:E,MATCH($C957,'Policy Characteristics'!$C:$C,0))),"",INDEX('Policy Characteristics'!E:E,MATCH($C957,'Policy Characteristics'!$C:$C,0)))</f>
        <v>indst efficiency standards</v>
      </c>
      <c r="L957" s="379">
        <f>IF(ISBLANK(INDEX('Policy Characteristics'!F:F,MATCH($C957,'Policy Characteristics'!$C:$C,0))),"",INDEX('Policy Characteristics'!F:F,MATCH($C957,'Policy Characteristics'!$C:$C,0)))</f>
        <v>0</v>
      </c>
      <c r="M957" s="379">
        <f>IF(ISBLANK(INDEX('Policy Characteristics'!G:G,MATCH($C957,'Policy Characteristics'!$C:$C,0))),"",INDEX('Policy Characteristics'!G:G,MATCH($C957,'Policy Characteristics'!$C:$C,0)))</f>
        <v>0.25</v>
      </c>
      <c r="N957" s="379">
        <f>IF(ISBLANK(INDEX('Policy Characteristics'!H:H,MATCH($C957,'Policy Characteristics'!$C:$C,0))),"",INDEX('Policy Characteristics'!H:H,MATCH($C957,'Policy Characteristics'!$C:$C,0)))</f>
        <v>0.01</v>
      </c>
      <c r="O957" s="357" t="str">
        <f>IF(ISBLANK(INDEX('Policy Characteristics'!I:I,MATCH($C957,'Policy Characteristics'!$C:$C,0))),"",INDEX('Policy Characteristics'!I:I,MATCH($C957,'Policy Characteristics'!$C:$C,0)))</f>
        <v>% reduction in energy use</v>
      </c>
      <c r="P957" s="357" t="str">
        <f>IF(ISBLANK(INDEX('Policy Characteristics'!J:J,MATCH($C957,'Policy Characteristics'!$C:$C,0))),"",INDEX('Policy Characteristics'!J:J,MATCH($C957,'Policy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7" s="357" t="str">
        <f>IF(ISBLANK(INDEX('Policy Characteristics'!K:K,MATCH($C957,'Policy Characteristics'!$C:$C,0))),"",INDEX('Policy Characteristics'!K:K,MATCH($C957,'Policy Characteristics'!$C:$C,0)))</f>
        <v>industry-ag-main.html#eff-stds</v>
      </c>
      <c r="R957" s="357" t="str">
        <f>IF(ISBLANK(INDEX('Policy Characteristics'!L:L,MATCH($C957,'Policy Characteristics'!$C:$C,0))),"",INDEX('Policy Characteristics'!L:L,MATCH($C957,'Policy Characteristics'!$C:$C,0)))</f>
        <v>industry-energy-efficiency-standards.html</v>
      </c>
    </row>
    <row r="958" spans="1:18" s="5" customFormat="1" x14ac:dyDescent="0.35">
      <c r="A958" s="357" t="str">
        <f>IF(ISBLANK(INDEX('Policy Characteristics'!A:A,MATCH($C958,'Policy Characteristics'!$C:$C,0))),"",INDEX('Policy Characteristics'!A:A,MATCH($C958,'Policy Characteristics'!$C:$C,0)))</f>
        <v>Industry</v>
      </c>
      <c r="B958" s="357" t="str">
        <f>IF(ISBLANK(INDEX('Policy Characteristics'!B:B,MATCH($C958,'Policy Characteristics'!$C:$C,0))),"",INDEX('Policy Characteristics'!B:B,MATCH($C958,'Policy Characteristics'!$C:$C,0)))</f>
        <v>Industry Energy Efficiency Standards</v>
      </c>
      <c r="C958" s="361" t="str">
        <f t="shared" si="41"/>
        <v>Percentage Improvement in Eqpt Efficiency Standards above BAU</v>
      </c>
      <c r="D958" s="9" t="s">
        <v>3213</v>
      </c>
      <c r="E958" s="53" t="s">
        <v>2448</v>
      </c>
      <c r="F958" s="194" t="s">
        <v>3175</v>
      </c>
      <c r="G958" s="53" t="s">
        <v>2454</v>
      </c>
      <c r="H958" s="54">
        <v>1168</v>
      </c>
      <c r="I958" s="53" t="s">
        <v>44</v>
      </c>
      <c r="J958" s="359" t="str">
        <f>IF(ISBLANK(INDEX('Policy Characteristics'!D:D,MATCH($C958,'Policy Characteristics'!$C:$C,0))),"",INDEX('Policy Characteristics'!D:D,MATCH($C958,'Policy Characteristics'!$C:$C,0)))</f>
        <v>Industry Energy Efficiency Standards</v>
      </c>
      <c r="K958" s="357" t="str">
        <f>IF(ISBLANK(INDEX('Policy Characteristics'!E:E,MATCH($C958,'Policy Characteristics'!$C:$C,0))),"",INDEX('Policy Characteristics'!E:E,MATCH($C958,'Policy Characteristics'!$C:$C,0)))</f>
        <v>indst efficiency standards</v>
      </c>
      <c r="L958" s="379">
        <f>IF(ISBLANK(INDEX('Policy Characteristics'!F:F,MATCH($C958,'Policy Characteristics'!$C:$C,0))),"",INDEX('Policy Characteristics'!F:F,MATCH($C958,'Policy Characteristics'!$C:$C,0)))</f>
        <v>0</v>
      </c>
      <c r="M958" s="379">
        <f>IF(ISBLANK(INDEX('Policy Characteristics'!G:G,MATCH($C958,'Policy Characteristics'!$C:$C,0))),"",INDEX('Policy Characteristics'!G:G,MATCH($C958,'Policy Characteristics'!$C:$C,0)))</f>
        <v>0.25</v>
      </c>
      <c r="N958" s="379">
        <f>IF(ISBLANK(INDEX('Policy Characteristics'!H:H,MATCH($C958,'Policy Characteristics'!$C:$C,0))),"",INDEX('Policy Characteristics'!H:H,MATCH($C958,'Policy Characteristics'!$C:$C,0)))</f>
        <v>0.01</v>
      </c>
      <c r="O958" s="357" t="str">
        <f>IF(ISBLANK(INDEX('Policy Characteristics'!I:I,MATCH($C958,'Policy Characteristics'!$C:$C,0))),"",INDEX('Policy Characteristics'!I:I,MATCH($C958,'Policy Characteristics'!$C:$C,0)))</f>
        <v>% reduction in energy use</v>
      </c>
      <c r="P958" s="357" t="str">
        <f>IF(ISBLANK(INDEX('Policy Characteristics'!J:J,MATCH($C958,'Policy Characteristics'!$C:$C,0))),"",INDEX('Policy Characteristics'!J:J,MATCH($C958,'Policy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8" s="357" t="str">
        <f>IF(ISBLANK(INDEX('Policy Characteristics'!K:K,MATCH($C958,'Policy Characteristics'!$C:$C,0))),"",INDEX('Policy Characteristics'!K:K,MATCH($C958,'Policy Characteristics'!$C:$C,0)))</f>
        <v>industry-ag-main.html#eff-stds</v>
      </c>
      <c r="R958" s="357" t="str">
        <f>IF(ISBLANK(INDEX('Policy Characteristics'!L:L,MATCH($C958,'Policy Characteristics'!$C:$C,0))),"",INDEX('Policy Characteristics'!L:L,MATCH($C958,'Policy Characteristics'!$C:$C,0)))</f>
        <v>industry-energy-efficiency-standards.html</v>
      </c>
    </row>
    <row r="959" spans="1:18" s="5" customFormat="1" x14ac:dyDescent="0.35">
      <c r="A959" s="357" t="str">
        <f>IF(ISBLANK(INDEX('Policy Characteristics'!A:A,MATCH($C959,'Policy Characteristics'!$C:$C,0))),"",INDEX('Policy Characteristics'!A:A,MATCH($C959,'Policy Characteristics'!$C:$C,0)))</f>
        <v>Industry</v>
      </c>
      <c r="B959" s="357" t="str">
        <f>IF(ISBLANK(INDEX('Policy Characteristics'!B:B,MATCH($C959,'Policy Characteristics'!$C:$C,0))),"",INDEX('Policy Characteristics'!B:B,MATCH($C959,'Policy Characteristics'!$C:$C,0)))</f>
        <v>Industry Energy Efficiency Standards</v>
      </c>
      <c r="C959" s="361" t="str">
        <f t="shared" si="41"/>
        <v>Percentage Improvement in Eqpt Efficiency Standards above BAU</v>
      </c>
      <c r="D959" s="9" t="s">
        <v>3213</v>
      </c>
      <c r="E959" s="53" t="s">
        <v>2449</v>
      </c>
      <c r="F959" s="194" t="s">
        <v>3175</v>
      </c>
      <c r="G959" s="53" t="s">
        <v>2457</v>
      </c>
      <c r="H959" s="54">
        <v>1169</v>
      </c>
      <c r="I959" s="53" t="s">
        <v>44</v>
      </c>
      <c r="J959" s="359" t="str">
        <f>IF(ISBLANK(INDEX('Policy Characteristics'!D:D,MATCH($C959,'Policy Characteristics'!$C:$C,0))),"",INDEX('Policy Characteristics'!D:D,MATCH($C959,'Policy Characteristics'!$C:$C,0)))</f>
        <v>Industry Energy Efficiency Standards</v>
      </c>
      <c r="K959" s="357" t="str">
        <f>IF(ISBLANK(INDEX('Policy Characteristics'!E:E,MATCH($C959,'Policy Characteristics'!$C:$C,0))),"",INDEX('Policy Characteristics'!E:E,MATCH($C959,'Policy Characteristics'!$C:$C,0)))</f>
        <v>indst efficiency standards</v>
      </c>
      <c r="L959" s="379">
        <f>IF(ISBLANK(INDEX('Policy Characteristics'!F:F,MATCH($C959,'Policy Characteristics'!$C:$C,0))),"",INDEX('Policy Characteristics'!F:F,MATCH($C959,'Policy Characteristics'!$C:$C,0)))</f>
        <v>0</v>
      </c>
      <c r="M959" s="379">
        <f>IF(ISBLANK(INDEX('Policy Characteristics'!G:G,MATCH($C959,'Policy Characteristics'!$C:$C,0))),"",INDEX('Policy Characteristics'!G:G,MATCH($C959,'Policy Characteristics'!$C:$C,0)))</f>
        <v>0.25</v>
      </c>
      <c r="N959" s="379">
        <f>IF(ISBLANK(INDEX('Policy Characteristics'!H:H,MATCH($C959,'Policy Characteristics'!$C:$C,0))),"",INDEX('Policy Characteristics'!H:H,MATCH($C959,'Policy Characteristics'!$C:$C,0)))</f>
        <v>0.01</v>
      </c>
      <c r="O959" s="357" t="str">
        <f>IF(ISBLANK(INDEX('Policy Characteristics'!I:I,MATCH($C959,'Policy Characteristics'!$C:$C,0))),"",INDEX('Policy Characteristics'!I:I,MATCH($C959,'Policy Characteristics'!$C:$C,0)))</f>
        <v>% reduction in energy use</v>
      </c>
      <c r="P959" s="357" t="str">
        <f>IF(ISBLANK(INDEX('Policy Characteristics'!J:J,MATCH($C959,'Policy Characteristics'!$C:$C,0))),"",INDEX('Policy Characteristics'!J:J,MATCH($C959,'Policy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9" s="357" t="str">
        <f>IF(ISBLANK(INDEX('Policy Characteristics'!K:K,MATCH($C959,'Policy Characteristics'!$C:$C,0))),"",INDEX('Policy Characteristics'!K:K,MATCH($C959,'Policy Characteristics'!$C:$C,0)))</f>
        <v>industry-ag-main.html#eff-stds</v>
      </c>
      <c r="R959" s="357" t="str">
        <f>IF(ISBLANK(INDEX('Policy Characteristics'!L:L,MATCH($C959,'Policy Characteristics'!$C:$C,0))),"",INDEX('Policy Characteristics'!L:L,MATCH($C959,'Policy Characteristics'!$C:$C,0)))</f>
        <v>industry-energy-efficiency-standards.html</v>
      </c>
    </row>
    <row r="960" spans="1:18" s="5" customFormat="1" x14ac:dyDescent="0.35">
      <c r="A960" s="357" t="str">
        <f>IF(ISBLANK(INDEX('Policy Characteristics'!A:A,MATCH($C960,'Policy Characteristics'!$C:$C,0))),"",INDEX('Policy Characteristics'!A:A,MATCH($C960,'Policy Characteristics'!$C:$C,0)))</f>
        <v>Industry</v>
      </c>
      <c r="B960" s="357" t="str">
        <f>IF(ISBLANK(INDEX('Policy Characteristics'!B:B,MATCH($C960,'Policy Characteristics'!$C:$C,0))),"",INDEX('Policy Characteristics'!B:B,MATCH($C960,'Policy Characteristics'!$C:$C,0)))</f>
        <v>Industry Energy Efficiency Standards</v>
      </c>
      <c r="C960" s="361" t="str">
        <f t="shared" si="41"/>
        <v>Percentage Improvement in Eqpt Efficiency Standards above BAU</v>
      </c>
      <c r="D960" s="9" t="s">
        <v>3213</v>
      </c>
      <c r="E960" s="53" t="s">
        <v>2450</v>
      </c>
      <c r="F960" s="194" t="s">
        <v>3175</v>
      </c>
      <c r="G960" s="53" t="s">
        <v>2458</v>
      </c>
      <c r="H960" s="54">
        <v>1170</v>
      </c>
      <c r="I960" s="53" t="s">
        <v>44</v>
      </c>
      <c r="J960" s="359" t="str">
        <f>IF(ISBLANK(INDEX('Policy Characteristics'!D:D,MATCH($C960,'Policy Characteristics'!$C:$C,0))),"",INDEX('Policy Characteristics'!D:D,MATCH($C960,'Policy Characteristics'!$C:$C,0)))</f>
        <v>Industry Energy Efficiency Standards</v>
      </c>
      <c r="K960" s="357" t="str">
        <f>IF(ISBLANK(INDEX('Policy Characteristics'!E:E,MATCH($C960,'Policy Characteristics'!$C:$C,0))),"",INDEX('Policy Characteristics'!E:E,MATCH($C960,'Policy Characteristics'!$C:$C,0)))</f>
        <v>indst efficiency standards</v>
      </c>
      <c r="L960" s="379">
        <f>IF(ISBLANK(INDEX('Policy Characteristics'!F:F,MATCH($C960,'Policy Characteristics'!$C:$C,0))),"",INDEX('Policy Characteristics'!F:F,MATCH($C960,'Policy Characteristics'!$C:$C,0)))</f>
        <v>0</v>
      </c>
      <c r="M960" s="379">
        <f>IF(ISBLANK(INDEX('Policy Characteristics'!G:G,MATCH($C960,'Policy Characteristics'!$C:$C,0))),"",INDEX('Policy Characteristics'!G:G,MATCH($C960,'Policy Characteristics'!$C:$C,0)))</f>
        <v>0.25</v>
      </c>
      <c r="N960" s="379">
        <f>IF(ISBLANK(INDEX('Policy Characteristics'!H:H,MATCH($C960,'Policy Characteristics'!$C:$C,0))),"",INDEX('Policy Characteristics'!H:H,MATCH($C960,'Policy Characteristics'!$C:$C,0)))</f>
        <v>0.01</v>
      </c>
      <c r="O960" s="357" t="str">
        <f>IF(ISBLANK(INDEX('Policy Characteristics'!I:I,MATCH($C960,'Policy Characteristics'!$C:$C,0))),"",INDEX('Policy Characteristics'!I:I,MATCH($C960,'Policy Characteristics'!$C:$C,0)))</f>
        <v>% reduction in energy use</v>
      </c>
      <c r="P960" s="357" t="str">
        <f>IF(ISBLANK(INDEX('Policy Characteristics'!J:J,MATCH($C960,'Policy Characteristics'!$C:$C,0))),"",INDEX('Policy Characteristics'!J:J,MATCH($C960,'Policy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0" s="357" t="str">
        <f>IF(ISBLANK(INDEX('Policy Characteristics'!K:K,MATCH($C960,'Policy Characteristics'!$C:$C,0))),"",INDEX('Policy Characteristics'!K:K,MATCH($C960,'Policy Characteristics'!$C:$C,0)))</f>
        <v>industry-ag-main.html#eff-stds</v>
      </c>
      <c r="R960" s="357" t="str">
        <f>IF(ISBLANK(INDEX('Policy Characteristics'!L:L,MATCH($C960,'Policy Characteristics'!$C:$C,0))),"",INDEX('Policy Characteristics'!L:L,MATCH($C960,'Policy Characteristics'!$C:$C,0)))</f>
        <v>industry-energy-efficiency-standards.html</v>
      </c>
    </row>
    <row r="961" spans="1:18" s="5" customFormat="1" x14ac:dyDescent="0.35">
      <c r="A961" s="357" t="str">
        <f>IF(ISBLANK(INDEX('Policy Characteristics'!A:A,MATCH($C961,'Policy Characteristics'!$C:$C,0))),"",INDEX('Policy Characteristics'!A:A,MATCH($C961,'Policy Characteristics'!$C:$C,0)))</f>
        <v>Industry</v>
      </c>
      <c r="B961" s="357" t="str">
        <f>IF(ISBLANK(INDEX('Policy Characteristics'!B:B,MATCH($C961,'Policy Characteristics'!$C:$C,0))),"",INDEX('Policy Characteristics'!B:B,MATCH($C961,'Policy Characteristics'!$C:$C,0)))</f>
        <v>Industry Energy Efficiency Standards</v>
      </c>
      <c r="C961" s="361" t="str">
        <f t="shared" si="41"/>
        <v>Percentage Improvement in Eqpt Efficiency Standards above BAU</v>
      </c>
      <c r="D961" s="9" t="s">
        <v>3213</v>
      </c>
      <c r="E961" s="53" t="s">
        <v>2451</v>
      </c>
      <c r="F961" s="194" t="s">
        <v>3175</v>
      </c>
      <c r="G961" s="53" t="s">
        <v>2455</v>
      </c>
      <c r="H961" s="54">
        <v>1171</v>
      </c>
      <c r="I961" s="53" t="s">
        <v>45</v>
      </c>
      <c r="J961" s="359" t="str">
        <f>IF(ISBLANK(INDEX('Policy Characteristics'!D:D,MATCH($C961,'Policy Characteristics'!$C:$C,0))),"",INDEX('Policy Characteristics'!D:D,MATCH($C961,'Policy Characteristics'!$C:$C,0)))</f>
        <v>Industry Energy Efficiency Standards</v>
      </c>
      <c r="K961" s="357" t="str">
        <f>IF(ISBLANK(INDEX('Policy Characteristics'!E:E,MATCH($C961,'Policy Characteristics'!$C:$C,0))),"",INDEX('Policy Characteristics'!E:E,MATCH($C961,'Policy Characteristics'!$C:$C,0)))</f>
        <v>indst efficiency standards</v>
      </c>
      <c r="L961" s="379">
        <f>IF(ISBLANK(INDEX('Policy Characteristics'!F:F,MATCH($C961,'Policy Characteristics'!$C:$C,0))),"",INDEX('Policy Characteristics'!F:F,MATCH($C961,'Policy Characteristics'!$C:$C,0)))</f>
        <v>0</v>
      </c>
      <c r="M961" s="379">
        <f>IF(ISBLANK(INDEX('Policy Characteristics'!G:G,MATCH($C961,'Policy Characteristics'!$C:$C,0))),"",INDEX('Policy Characteristics'!G:G,MATCH($C961,'Policy Characteristics'!$C:$C,0)))</f>
        <v>0.25</v>
      </c>
      <c r="N961" s="379">
        <f>IF(ISBLANK(INDEX('Policy Characteristics'!H:H,MATCH($C961,'Policy Characteristics'!$C:$C,0))),"",INDEX('Policy Characteristics'!H:H,MATCH($C961,'Policy Characteristics'!$C:$C,0)))</f>
        <v>0.01</v>
      </c>
      <c r="O961" s="357" t="str">
        <f>IF(ISBLANK(INDEX('Policy Characteristics'!I:I,MATCH($C961,'Policy Characteristics'!$C:$C,0))),"",INDEX('Policy Characteristics'!I:I,MATCH($C961,'Policy Characteristics'!$C:$C,0)))</f>
        <v>% reduction in energy use</v>
      </c>
      <c r="P961" s="357" t="str">
        <f>IF(ISBLANK(INDEX('Policy Characteristics'!J:J,MATCH($C961,'Policy Characteristics'!$C:$C,0))),"",INDEX('Policy Characteristics'!J:J,MATCH($C961,'Policy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1" s="357" t="str">
        <f>IF(ISBLANK(INDEX('Policy Characteristics'!K:K,MATCH($C961,'Policy Characteristics'!$C:$C,0))),"",INDEX('Policy Characteristics'!K:K,MATCH($C961,'Policy Characteristics'!$C:$C,0)))</f>
        <v>industry-ag-main.html#eff-stds</v>
      </c>
      <c r="R961" s="357" t="str">
        <f>IF(ISBLANK(INDEX('Policy Characteristics'!L:L,MATCH($C961,'Policy Characteristics'!$C:$C,0))),"",INDEX('Policy Characteristics'!L:L,MATCH($C961,'Policy Characteristics'!$C:$C,0)))</f>
        <v>industry-energy-efficiency-standards.html</v>
      </c>
    </row>
    <row r="962" spans="1:18" s="5" customFormat="1" x14ac:dyDescent="0.35">
      <c r="A962" s="357" t="str">
        <f>IF(ISBLANK(INDEX('Policy Characteristics'!A:A,MATCH($C962,'Policy Characteristics'!$C:$C,0))),"",INDEX('Policy Characteristics'!A:A,MATCH($C962,'Policy Characteristics'!$C:$C,0)))</f>
        <v>Industry</v>
      </c>
      <c r="B962" s="357" t="str">
        <f>IF(ISBLANK(INDEX('Policy Characteristics'!B:B,MATCH($C962,'Policy Characteristics'!$C:$C,0))),"",INDEX('Policy Characteristics'!B:B,MATCH($C962,'Policy Characteristics'!$C:$C,0)))</f>
        <v>Industry Energy Efficiency Standards</v>
      </c>
      <c r="C962" s="361" t="str">
        <f t="shared" si="41"/>
        <v>Percentage Improvement in Eqpt Efficiency Standards above BAU</v>
      </c>
      <c r="D962" s="9" t="s">
        <v>3213</v>
      </c>
      <c r="E962" s="53" t="s">
        <v>2452</v>
      </c>
      <c r="F962" s="194" t="s">
        <v>3175</v>
      </c>
      <c r="G962" s="53" t="s">
        <v>2456</v>
      </c>
      <c r="H962" s="54">
        <v>1172</v>
      </c>
      <c r="I962" s="53" t="s">
        <v>44</v>
      </c>
      <c r="J962" s="359" t="str">
        <f>IF(ISBLANK(INDEX('Policy Characteristics'!D:D,MATCH($C962,'Policy Characteristics'!$C:$C,0))),"",INDEX('Policy Characteristics'!D:D,MATCH($C962,'Policy Characteristics'!$C:$C,0)))</f>
        <v>Industry Energy Efficiency Standards</v>
      </c>
      <c r="K962" s="357" t="str">
        <f>IF(ISBLANK(INDEX('Policy Characteristics'!E:E,MATCH($C962,'Policy Characteristics'!$C:$C,0))),"",INDEX('Policy Characteristics'!E:E,MATCH($C962,'Policy Characteristics'!$C:$C,0)))</f>
        <v>indst efficiency standards</v>
      </c>
      <c r="L962" s="379">
        <f>IF(ISBLANK(INDEX('Policy Characteristics'!F:F,MATCH($C962,'Policy Characteristics'!$C:$C,0))),"",INDEX('Policy Characteristics'!F:F,MATCH($C962,'Policy Characteristics'!$C:$C,0)))</f>
        <v>0</v>
      </c>
      <c r="M962" s="379">
        <f>IF(ISBLANK(INDEX('Policy Characteristics'!G:G,MATCH($C962,'Policy Characteristics'!$C:$C,0))),"",INDEX('Policy Characteristics'!G:G,MATCH($C962,'Policy Characteristics'!$C:$C,0)))</f>
        <v>0.25</v>
      </c>
      <c r="N962" s="379">
        <f>IF(ISBLANK(INDEX('Policy Characteristics'!H:H,MATCH($C962,'Policy Characteristics'!$C:$C,0))),"",INDEX('Policy Characteristics'!H:H,MATCH($C962,'Policy Characteristics'!$C:$C,0)))</f>
        <v>0.01</v>
      </c>
      <c r="O962" s="357" t="str">
        <f>IF(ISBLANK(INDEX('Policy Characteristics'!I:I,MATCH($C962,'Policy Characteristics'!$C:$C,0))),"",INDEX('Policy Characteristics'!I:I,MATCH($C962,'Policy Characteristics'!$C:$C,0)))</f>
        <v>% reduction in energy use</v>
      </c>
      <c r="P962" s="357" t="str">
        <f>IF(ISBLANK(INDEX('Policy Characteristics'!J:J,MATCH($C962,'Policy Characteristics'!$C:$C,0))),"",INDEX('Policy Characteristics'!J:J,MATCH($C962,'Policy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2" s="357" t="str">
        <f>IF(ISBLANK(INDEX('Policy Characteristics'!K:K,MATCH($C962,'Policy Characteristics'!$C:$C,0))),"",INDEX('Policy Characteristics'!K:K,MATCH($C962,'Policy Characteristics'!$C:$C,0)))</f>
        <v>industry-ag-main.html#eff-stds</v>
      </c>
      <c r="R962" s="357" t="str">
        <f>IF(ISBLANK(INDEX('Policy Characteristics'!L:L,MATCH($C962,'Policy Characteristics'!$C:$C,0))),"",INDEX('Policy Characteristics'!L:L,MATCH($C962,'Policy Characteristics'!$C:$C,0)))</f>
        <v>industry-energy-efficiency-standards.html</v>
      </c>
    </row>
    <row r="963" spans="1:18" s="5" customFormat="1" x14ac:dyDescent="0.35">
      <c r="A963" s="357" t="str">
        <f>IF(ISBLANK(INDEX('Policy Characteristics'!A:A,MATCH($C963,'Policy Characteristics'!$C:$C,0))),"",INDEX('Policy Characteristics'!A:A,MATCH($C963,'Policy Characteristics'!$C:$C,0)))</f>
        <v>Industry</v>
      </c>
      <c r="B963" s="357" t="str">
        <f>IF(ISBLANK(INDEX('Policy Characteristics'!B:B,MATCH($C963,'Policy Characteristics'!$C:$C,0))),"",INDEX('Policy Characteristics'!B:B,MATCH($C963,'Policy Characteristics'!$C:$C,0)))</f>
        <v>Industry Energy Efficiency Standards</v>
      </c>
      <c r="C963" s="361" t="str">
        <f t="shared" si="41"/>
        <v>Percentage Improvement in Eqpt Efficiency Standards above BAU</v>
      </c>
      <c r="D963" s="9" t="s">
        <v>3213</v>
      </c>
      <c r="E963" s="53" t="s">
        <v>2453</v>
      </c>
      <c r="F963" s="194" t="s">
        <v>3175</v>
      </c>
      <c r="G963" s="53" t="s">
        <v>2459</v>
      </c>
      <c r="H963" s="54">
        <v>1173</v>
      </c>
      <c r="I963" s="53" t="s">
        <v>45</v>
      </c>
      <c r="J963" s="359" t="str">
        <f>IF(ISBLANK(INDEX('Policy Characteristics'!D:D,MATCH($C963,'Policy Characteristics'!$C:$C,0))),"",INDEX('Policy Characteristics'!D:D,MATCH($C963,'Policy Characteristics'!$C:$C,0)))</f>
        <v>Industry Energy Efficiency Standards</v>
      </c>
      <c r="K963" s="357" t="str">
        <f>IF(ISBLANK(INDEX('Policy Characteristics'!E:E,MATCH($C963,'Policy Characteristics'!$C:$C,0))),"",INDEX('Policy Characteristics'!E:E,MATCH($C963,'Policy Characteristics'!$C:$C,0)))</f>
        <v>indst efficiency standards</v>
      </c>
      <c r="L963" s="379">
        <f>IF(ISBLANK(INDEX('Policy Characteristics'!F:F,MATCH($C963,'Policy Characteristics'!$C:$C,0))),"",INDEX('Policy Characteristics'!F:F,MATCH($C963,'Policy Characteristics'!$C:$C,0)))</f>
        <v>0</v>
      </c>
      <c r="M963" s="379">
        <f>IF(ISBLANK(INDEX('Policy Characteristics'!G:G,MATCH($C963,'Policy Characteristics'!$C:$C,0))),"",INDEX('Policy Characteristics'!G:G,MATCH($C963,'Policy Characteristics'!$C:$C,0)))</f>
        <v>0.25</v>
      </c>
      <c r="N963" s="379">
        <f>IF(ISBLANK(INDEX('Policy Characteristics'!H:H,MATCH($C963,'Policy Characteristics'!$C:$C,0))),"",INDEX('Policy Characteristics'!H:H,MATCH($C963,'Policy Characteristics'!$C:$C,0)))</f>
        <v>0.01</v>
      </c>
      <c r="O963" s="357" t="str">
        <f>IF(ISBLANK(INDEX('Policy Characteristics'!I:I,MATCH($C963,'Policy Characteristics'!$C:$C,0))),"",INDEX('Policy Characteristics'!I:I,MATCH($C963,'Policy Characteristics'!$C:$C,0)))</f>
        <v>% reduction in energy use</v>
      </c>
      <c r="P963" s="357" t="str">
        <f>IF(ISBLANK(INDEX('Policy Characteristics'!J:J,MATCH($C963,'Policy Characteristics'!$C:$C,0))),"",INDEX('Policy Characteristics'!J:J,MATCH($C963,'Policy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3" s="357" t="str">
        <f>IF(ISBLANK(INDEX('Policy Characteristics'!K:K,MATCH($C963,'Policy Characteristics'!$C:$C,0))),"",INDEX('Policy Characteristics'!K:K,MATCH($C963,'Policy Characteristics'!$C:$C,0)))</f>
        <v>industry-ag-main.html#eff-stds</v>
      </c>
      <c r="R963" s="357" t="str">
        <f>IF(ISBLANK(INDEX('Policy Characteristics'!L:L,MATCH($C963,'Policy Characteristics'!$C:$C,0))),"",INDEX('Policy Characteristics'!L:L,MATCH($C963,'Policy Characteristics'!$C:$C,0)))</f>
        <v>industry-energy-efficiency-standards.html</v>
      </c>
    </row>
    <row r="964" spans="1:18" s="5" customFormat="1" x14ac:dyDescent="0.35">
      <c r="A964" s="357" t="str">
        <f>IF(ISBLANK(INDEX('Policy Characteristics'!A:A,MATCH($C964,'Policy Characteristics'!$C:$C,0))),"",INDEX('Policy Characteristics'!A:A,MATCH($C964,'Policy Characteristics'!$C:$C,0)))</f>
        <v>Industry</v>
      </c>
      <c r="B964" s="357" t="str">
        <f>IF(ISBLANK(INDEX('Policy Characteristics'!B:B,MATCH($C964,'Policy Characteristics'!$C:$C,0))),"",INDEX('Policy Characteristics'!B:B,MATCH($C964,'Policy Characteristics'!$C:$C,0)))</f>
        <v>Industry Energy Efficiency Standards</v>
      </c>
      <c r="C964" s="361" t="str">
        <f t="shared" si="41"/>
        <v>Percentage Improvement in Eqpt Efficiency Standards above BAU</v>
      </c>
      <c r="D964" s="9" t="s">
        <v>3213</v>
      </c>
      <c r="E964" s="53" t="s">
        <v>2799</v>
      </c>
      <c r="F964" s="194" t="s">
        <v>3175</v>
      </c>
      <c r="G964" s="53" t="s">
        <v>2802</v>
      </c>
      <c r="H964" s="54">
        <v>1174</v>
      </c>
      <c r="I964" s="53" t="s">
        <v>45</v>
      </c>
      <c r="J964" s="359" t="str">
        <f>IF(ISBLANK(INDEX('Policy Characteristics'!D:D,MATCH($C964,'Policy Characteristics'!$C:$C,0))),"",INDEX('Policy Characteristics'!D:D,MATCH($C964,'Policy Characteristics'!$C:$C,0)))</f>
        <v>Industry Energy Efficiency Standards</v>
      </c>
      <c r="K964" s="357" t="str">
        <f>IF(ISBLANK(INDEX('Policy Characteristics'!E:E,MATCH($C964,'Policy Characteristics'!$C:$C,0))),"",INDEX('Policy Characteristics'!E:E,MATCH($C964,'Policy Characteristics'!$C:$C,0)))</f>
        <v>indst efficiency standards</v>
      </c>
      <c r="L964" s="379">
        <f>IF(ISBLANK(INDEX('Policy Characteristics'!F:F,MATCH($C964,'Policy Characteristics'!$C:$C,0))),"",INDEX('Policy Characteristics'!F:F,MATCH($C964,'Policy Characteristics'!$C:$C,0)))</f>
        <v>0</v>
      </c>
      <c r="M964" s="379">
        <f>IF(ISBLANK(INDEX('Policy Characteristics'!G:G,MATCH($C964,'Policy Characteristics'!$C:$C,0))),"",INDEX('Policy Characteristics'!G:G,MATCH($C964,'Policy Characteristics'!$C:$C,0)))</f>
        <v>0.25</v>
      </c>
      <c r="N964" s="379">
        <f>IF(ISBLANK(INDEX('Policy Characteristics'!H:H,MATCH($C964,'Policy Characteristics'!$C:$C,0))),"",INDEX('Policy Characteristics'!H:H,MATCH($C964,'Policy Characteristics'!$C:$C,0)))</f>
        <v>0.01</v>
      </c>
      <c r="O964" s="357" t="str">
        <f>IF(ISBLANK(INDEX('Policy Characteristics'!I:I,MATCH($C964,'Policy Characteristics'!$C:$C,0))),"",INDEX('Policy Characteristics'!I:I,MATCH($C964,'Policy Characteristics'!$C:$C,0)))</f>
        <v>% reduction in energy use</v>
      </c>
      <c r="P964" s="357" t="str">
        <f>IF(ISBLANK(INDEX('Policy Characteristics'!J:J,MATCH($C964,'Policy Characteristics'!$C:$C,0))),"",INDEX('Policy Characteristics'!J:J,MATCH($C964,'Policy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4" s="357" t="str">
        <f>IF(ISBLANK(INDEX('Policy Characteristics'!K:K,MATCH($C964,'Policy Characteristics'!$C:$C,0))),"",INDEX('Policy Characteristics'!K:K,MATCH($C964,'Policy Characteristics'!$C:$C,0)))</f>
        <v>industry-ag-main.html#eff-stds</v>
      </c>
      <c r="R964" s="357" t="str">
        <f>IF(ISBLANK(INDEX('Policy Characteristics'!L:L,MATCH($C964,'Policy Characteristics'!$C:$C,0))),"",INDEX('Policy Characteristics'!L:L,MATCH($C964,'Policy Characteristics'!$C:$C,0)))</f>
        <v>industry-energy-efficiency-standards.html</v>
      </c>
    </row>
    <row r="965" spans="1:18" s="5" customFormat="1" x14ac:dyDescent="0.35">
      <c r="A965" s="357" t="str">
        <f>IF(ISBLANK(INDEX('Policy Characteristics'!A:A,MATCH($C965,'Policy Characteristics'!$C:$C,0))),"",INDEX('Policy Characteristics'!A:A,MATCH($C965,'Policy Characteristics'!$C:$C,0)))</f>
        <v>Industry</v>
      </c>
      <c r="B965" s="357" t="str">
        <f>IF(ISBLANK(INDEX('Policy Characteristics'!B:B,MATCH($C965,'Policy Characteristics'!$C:$C,0))),"",INDEX('Policy Characteristics'!B:B,MATCH($C965,'Policy Characteristics'!$C:$C,0)))</f>
        <v>Industry Energy Efficiency Standards</v>
      </c>
      <c r="C965" s="361" t="str">
        <f t="shared" si="41"/>
        <v>Percentage Improvement in Eqpt Efficiency Standards above BAU</v>
      </c>
      <c r="D965" s="9" t="s">
        <v>3213</v>
      </c>
      <c r="E965" s="53" t="s">
        <v>2800</v>
      </c>
      <c r="F965" s="194" t="s">
        <v>3175</v>
      </c>
      <c r="G965" s="53" t="s">
        <v>2804</v>
      </c>
      <c r="H965" s="54">
        <v>1175</v>
      </c>
      <c r="I965" s="53" t="s">
        <v>44</v>
      </c>
      <c r="J965" s="359" t="str">
        <f>IF(ISBLANK(INDEX('Policy Characteristics'!D:D,MATCH($C965,'Policy Characteristics'!$C:$C,0))),"",INDEX('Policy Characteristics'!D:D,MATCH($C965,'Policy Characteristics'!$C:$C,0)))</f>
        <v>Industry Energy Efficiency Standards</v>
      </c>
      <c r="K965" s="357" t="str">
        <f>IF(ISBLANK(INDEX('Policy Characteristics'!E:E,MATCH($C965,'Policy Characteristics'!$C:$C,0))),"",INDEX('Policy Characteristics'!E:E,MATCH($C965,'Policy Characteristics'!$C:$C,0)))</f>
        <v>indst efficiency standards</v>
      </c>
      <c r="L965" s="379">
        <f>IF(ISBLANK(INDEX('Policy Characteristics'!F:F,MATCH($C965,'Policy Characteristics'!$C:$C,0))),"",INDEX('Policy Characteristics'!F:F,MATCH($C965,'Policy Characteristics'!$C:$C,0)))</f>
        <v>0</v>
      </c>
      <c r="M965" s="379">
        <f>IF(ISBLANK(INDEX('Policy Characteristics'!G:G,MATCH($C965,'Policy Characteristics'!$C:$C,0))),"",INDEX('Policy Characteristics'!G:G,MATCH($C965,'Policy Characteristics'!$C:$C,0)))</f>
        <v>0.25</v>
      </c>
      <c r="N965" s="379">
        <f>IF(ISBLANK(INDEX('Policy Characteristics'!H:H,MATCH($C965,'Policy Characteristics'!$C:$C,0))),"",INDEX('Policy Characteristics'!H:H,MATCH($C965,'Policy Characteristics'!$C:$C,0)))</f>
        <v>0.01</v>
      </c>
      <c r="O965" s="357" t="str">
        <f>IF(ISBLANK(INDEX('Policy Characteristics'!I:I,MATCH($C965,'Policy Characteristics'!$C:$C,0))),"",INDEX('Policy Characteristics'!I:I,MATCH($C965,'Policy Characteristics'!$C:$C,0)))</f>
        <v>% reduction in energy use</v>
      </c>
      <c r="P965" s="357" t="str">
        <f>IF(ISBLANK(INDEX('Policy Characteristics'!J:J,MATCH($C965,'Policy Characteristics'!$C:$C,0))),"",INDEX('Policy Characteristics'!J:J,MATCH($C965,'Policy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5" s="357" t="str">
        <f>IF(ISBLANK(INDEX('Policy Characteristics'!K:K,MATCH($C965,'Policy Characteristics'!$C:$C,0))),"",INDEX('Policy Characteristics'!K:K,MATCH($C965,'Policy Characteristics'!$C:$C,0)))</f>
        <v>industry-ag-main.html#eff-stds</v>
      </c>
      <c r="R965" s="357" t="str">
        <f>IF(ISBLANK(INDEX('Policy Characteristics'!L:L,MATCH($C965,'Policy Characteristics'!$C:$C,0))),"",INDEX('Policy Characteristics'!L:L,MATCH($C965,'Policy Characteristics'!$C:$C,0)))</f>
        <v>industry-energy-efficiency-standards.html</v>
      </c>
    </row>
    <row r="966" spans="1:18" s="5" customFormat="1" x14ac:dyDescent="0.35">
      <c r="A966" s="357" t="str">
        <f>IF(ISBLANK(INDEX('Policy Characteristics'!A:A,MATCH($C966,'Policy Characteristics'!$C:$C,0))),"",INDEX('Policy Characteristics'!A:A,MATCH($C966,'Policy Characteristics'!$C:$C,0)))</f>
        <v>Industry</v>
      </c>
      <c r="B966" s="357" t="str">
        <f>IF(ISBLANK(INDEX('Policy Characteristics'!B:B,MATCH($C966,'Policy Characteristics'!$C:$C,0))),"",INDEX('Policy Characteristics'!B:B,MATCH($C966,'Policy Characteristics'!$C:$C,0)))</f>
        <v>Industry Energy Efficiency Standards</v>
      </c>
      <c r="C966" s="361" t="str">
        <f t="shared" si="41"/>
        <v>Percentage Improvement in Eqpt Efficiency Standards above BAU</v>
      </c>
      <c r="D966" s="9" t="s">
        <v>3213</v>
      </c>
      <c r="E966" s="53" t="s">
        <v>2801</v>
      </c>
      <c r="F966" s="194" t="s">
        <v>3175</v>
      </c>
      <c r="G966" s="53" t="s">
        <v>2805</v>
      </c>
      <c r="H966" s="54">
        <v>1176</v>
      </c>
      <c r="I966" s="53" t="s">
        <v>44</v>
      </c>
      <c r="J966" s="359" t="str">
        <f>IF(ISBLANK(INDEX('Policy Characteristics'!D:D,MATCH($C966,'Policy Characteristics'!$C:$C,0))),"",INDEX('Policy Characteristics'!D:D,MATCH($C966,'Policy Characteristics'!$C:$C,0)))</f>
        <v>Industry Energy Efficiency Standards</v>
      </c>
      <c r="K966" s="357" t="str">
        <f>IF(ISBLANK(INDEX('Policy Characteristics'!E:E,MATCH($C966,'Policy Characteristics'!$C:$C,0))),"",INDEX('Policy Characteristics'!E:E,MATCH($C966,'Policy Characteristics'!$C:$C,0)))</f>
        <v>indst efficiency standards</v>
      </c>
      <c r="L966" s="379">
        <f>IF(ISBLANK(INDEX('Policy Characteristics'!F:F,MATCH($C966,'Policy Characteristics'!$C:$C,0))),"",INDEX('Policy Characteristics'!F:F,MATCH($C966,'Policy Characteristics'!$C:$C,0)))</f>
        <v>0</v>
      </c>
      <c r="M966" s="379">
        <f>IF(ISBLANK(INDEX('Policy Characteristics'!G:G,MATCH($C966,'Policy Characteristics'!$C:$C,0))),"",INDEX('Policy Characteristics'!G:G,MATCH($C966,'Policy Characteristics'!$C:$C,0)))</f>
        <v>0.25</v>
      </c>
      <c r="N966" s="379">
        <f>IF(ISBLANK(INDEX('Policy Characteristics'!H:H,MATCH($C966,'Policy Characteristics'!$C:$C,0))),"",INDEX('Policy Characteristics'!H:H,MATCH($C966,'Policy Characteristics'!$C:$C,0)))</f>
        <v>0.01</v>
      </c>
      <c r="O966" s="357" t="str">
        <f>IF(ISBLANK(INDEX('Policy Characteristics'!I:I,MATCH($C966,'Policy Characteristics'!$C:$C,0))),"",INDEX('Policy Characteristics'!I:I,MATCH($C966,'Policy Characteristics'!$C:$C,0)))</f>
        <v>% reduction in energy use</v>
      </c>
      <c r="P966" s="357" t="str">
        <f>IF(ISBLANK(INDEX('Policy Characteristics'!J:J,MATCH($C966,'Policy Characteristics'!$C:$C,0))),"",INDEX('Policy Characteristics'!J:J,MATCH($C966,'Policy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6" s="357" t="str">
        <f>IF(ISBLANK(INDEX('Policy Characteristics'!K:K,MATCH($C966,'Policy Characteristics'!$C:$C,0))),"",INDEX('Policy Characteristics'!K:K,MATCH($C966,'Policy Characteristics'!$C:$C,0)))</f>
        <v>industry-ag-main.html#eff-stds</v>
      </c>
      <c r="R966" s="357" t="str">
        <f>IF(ISBLANK(INDEX('Policy Characteristics'!L:L,MATCH($C966,'Policy Characteristics'!$C:$C,0))),"",INDEX('Policy Characteristics'!L:L,MATCH($C966,'Policy Characteristics'!$C:$C,0)))</f>
        <v>industry-energy-efficiency-standards.html</v>
      </c>
    </row>
    <row r="967" spans="1:18" s="5" customFormat="1" x14ac:dyDescent="0.35">
      <c r="A967" s="357" t="str">
        <f>IF(ISBLANK(INDEX('Policy Characteristics'!A:A,MATCH($C967,'Policy Characteristics'!$C:$C,0))),"",INDEX('Policy Characteristics'!A:A,MATCH($C967,'Policy Characteristics'!$C:$C,0)))</f>
        <v>Industry</v>
      </c>
      <c r="B967" s="357" t="str">
        <f>IF(ISBLANK(INDEX('Policy Characteristics'!B:B,MATCH($C967,'Policy Characteristics'!$C:$C,0))),"",INDEX('Policy Characteristics'!B:B,MATCH($C967,'Policy Characteristics'!$C:$C,0)))</f>
        <v>Industry Energy Efficiency Standards</v>
      </c>
      <c r="C967" s="361" t="str">
        <f t="shared" si="41"/>
        <v>Percentage Improvement in Eqpt Efficiency Standards above BAU</v>
      </c>
      <c r="D967" s="9" t="s">
        <v>3213</v>
      </c>
      <c r="E967" s="53" t="s">
        <v>2798</v>
      </c>
      <c r="F967" s="194" t="s">
        <v>3175</v>
      </c>
      <c r="G967" s="53" t="s">
        <v>2803</v>
      </c>
      <c r="H967" s="54">
        <v>1177</v>
      </c>
      <c r="I967" s="53" t="s">
        <v>45</v>
      </c>
      <c r="J967" s="359" t="str">
        <f>IF(ISBLANK(INDEX('Policy Characteristics'!D:D,MATCH($C967,'Policy Characteristics'!$C:$C,0))),"",INDEX('Policy Characteristics'!D:D,MATCH($C967,'Policy Characteristics'!$C:$C,0)))</f>
        <v>Industry Energy Efficiency Standards</v>
      </c>
      <c r="K967" s="357" t="str">
        <f>IF(ISBLANK(INDEX('Policy Characteristics'!E:E,MATCH($C967,'Policy Characteristics'!$C:$C,0))),"",INDEX('Policy Characteristics'!E:E,MATCH($C967,'Policy Characteristics'!$C:$C,0)))</f>
        <v>indst efficiency standards</v>
      </c>
      <c r="L967" s="379">
        <f>IF(ISBLANK(INDEX('Policy Characteristics'!F:F,MATCH($C967,'Policy Characteristics'!$C:$C,0))),"",INDEX('Policy Characteristics'!F:F,MATCH($C967,'Policy Characteristics'!$C:$C,0)))</f>
        <v>0</v>
      </c>
      <c r="M967" s="379">
        <f>IF(ISBLANK(INDEX('Policy Characteristics'!G:G,MATCH($C967,'Policy Characteristics'!$C:$C,0))),"",INDEX('Policy Characteristics'!G:G,MATCH($C967,'Policy Characteristics'!$C:$C,0)))</f>
        <v>0.25</v>
      </c>
      <c r="N967" s="379">
        <f>IF(ISBLANK(INDEX('Policy Characteristics'!H:H,MATCH($C967,'Policy Characteristics'!$C:$C,0))),"",INDEX('Policy Characteristics'!H:H,MATCH($C967,'Policy Characteristics'!$C:$C,0)))</f>
        <v>0.01</v>
      </c>
      <c r="O967" s="357" t="str">
        <f>IF(ISBLANK(INDEX('Policy Characteristics'!I:I,MATCH($C967,'Policy Characteristics'!$C:$C,0))),"",INDEX('Policy Characteristics'!I:I,MATCH($C967,'Policy Characteristics'!$C:$C,0)))</f>
        <v>% reduction in energy use</v>
      </c>
      <c r="P967" s="357" t="str">
        <f>IF(ISBLANK(INDEX('Policy Characteristics'!J:J,MATCH($C967,'Policy Characteristics'!$C:$C,0))),"",INDEX('Policy Characteristics'!J:J,MATCH($C967,'Policy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7" s="357" t="str">
        <f>IF(ISBLANK(INDEX('Policy Characteristics'!K:K,MATCH($C967,'Policy Characteristics'!$C:$C,0))),"",INDEX('Policy Characteristics'!K:K,MATCH($C967,'Policy Characteristics'!$C:$C,0)))</f>
        <v>industry-ag-main.html#eff-stds</v>
      </c>
      <c r="R967" s="357" t="str">
        <f>IF(ISBLANK(INDEX('Policy Characteristics'!L:L,MATCH($C967,'Policy Characteristics'!$C:$C,0))),"",INDEX('Policy Characteristics'!L:L,MATCH($C967,'Policy Characteristics'!$C:$C,0)))</f>
        <v>industry-energy-efficiency-standards.html</v>
      </c>
    </row>
    <row r="968" spans="1:18" s="5" customFormat="1" x14ac:dyDescent="0.35">
      <c r="A968" s="357" t="str">
        <f>IF(ISBLANK(INDEX('Policy Characteristics'!A:A,MATCH($C968,'Policy Characteristics'!$C:$C,0))),"",INDEX('Policy Characteristics'!A:A,MATCH($C968,'Policy Characteristics'!$C:$C,0)))</f>
        <v>Industry</v>
      </c>
      <c r="B968" s="357" t="str">
        <f>IF(ISBLANK(INDEX('Policy Characteristics'!B:B,MATCH($C968,'Policy Characteristics'!$C:$C,0))),"",INDEX('Policy Characteristics'!B:B,MATCH($C968,'Policy Characteristics'!$C:$C,0)))</f>
        <v>Industry Energy Efficiency Standards</v>
      </c>
      <c r="C968" s="361" t="str">
        <f t="shared" si="41"/>
        <v>Percentage Improvement in Eqpt Efficiency Standards above BAU</v>
      </c>
      <c r="D968" s="9" t="s">
        <v>3214</v>
      </c>
      <c r="E968" s="53" t="s">
        <v>2448</v>
      </c>
      <c r="F968" s="194" t="s">
        <v>3176</v>
      </c>
      <c r="G968" s="53" t="s">
        <v>2454</v>
      </c>
      <c r="H968" s="54">
        <v>1178</v>
      </c>
      <c r="I968" s="9" t="s">
        <v>45</v>
      </c>
      <c r="J968" s="359" t="str">
        <f>IF(ISBLANK(INDEX('Policy Characteristics'!D:D,MATCH($C968,'Policy Characteristics'!$C:$C,0))),"",INDEX('Policy Characteristics'!D:D,MATCH($C968,'Policy Characteristics'!$C:$C,0)))</f>
        <v>Industry Energy Efficiency Standards</v>
      </c>
      <c r="K968" s="357" t="str">
        <f>IF(ISBLANK(INDEX('Policy Characteristics'!E:E,MATCH($C968,'Policy Characteristics'!$C:$C,0))),"",INDEX('Policy Characteristics'!E:E,MATCH($C968,'Policy Characteristics'!$C:$C,0)))</f>
        <v>indst efficiency standards</v>
      </c>
      <c r="L968" s="379">
        <f>IF(ISBLANK(INDEX('Policy Characteristics'!F:F,MATCH($C968,'Policy Characteristics'!$C:$C,0))),"",INDEX('Policy Characteristics'!F:F,MATCH($C968,'Policy Characteristics'!$C:$C,0)))</f>
        <v>0</v>
      </c>
      <c r="M968" s="379">
        <f>IF(ISBLANK(INDEX('Policy Characteristics'!G:G,MATCH($C968,'Policy Characteristics'!$C:$C,0))),"",INDEX('Policy Characteristics'!G:G,MATCH($C968,'Policy Characteristics'!$C:$C,0)))</f>
        <v>0.25</v>
      </c>
      <c r="N968" s="379">
        <f>IF(ISBLANK(INDEX('Policy Characteristics'!H:H,MATCH($C968,'Policy Characteristics'!$C:$C,0))),"",INDEX('Policy Characteristics'!H:H,MATCH($C968,'Policy Characteristics'!$C:$C,0)))</f>
        <v>0.01</v>
      </c>
      <c r="O968" s="357" t="str">
        <f>IF(ISBLANK(INDEX('Policy Characteristics'!I:I,MATCH($C968,'Policy Characteristics'!$C:$C,0))),"",INDEX('Policy Characteristics'!I:I,MATCH($C968,'Policy Characteristics'!$C:$C,0)))</f>
        <v>% reduction in energy use</v>
      </c>
      <c r="P968" s="357" t="str">
        <f>IF(ISBLANK(INDEX('Policy Characteristics'!J:J,MATCH($C968,'Policy Characteristics'!$C:$C,0))),"",INDEX('Policy Characteristics'!J:J,MATCH($C968,'Policy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8" s="357" t="str">
        <f>IF(ISBLANK(INDEX('Policy Characteristics'!K:K,MATCH($C968,'Policy Characteristics'!$C:$C,0))),"",INDEX('Policy Characteristics'!K:K,MATCH($C968,'Policy Characteristics'!$C:$C,0)))</f>
        <v>industry-ag-main.html#eff-stds</v>
      </c>
      <c r="R968" s="357" t="str">
        <f>IF(ISBLANK(INDEX('Policy Characteristics'!L:L,MATCH($C968,'Policy Characteristics'!$C:$C,0))),"",INDEX('Policy Characteristics'!L:L,MATCH($C968,'Policy Characteristics'!$C:$C,0)))</f>
        <v>industry-energy-efficiency-standards.html</v>
      </c>
    </row>
    <row r="969" spans="1:18" s="5" customFormat="1" x14ac:dyDescent="0.35">
      <c r="A969" s="357" t="str">
        <f>IF(ISBLANK(INDEX('Policy Characteristics'!A:A,MATCH($C969,'Policy Characteristics'!$C:$C,0))),"",INDEX('Policy Characteristics'!A:A,MATCH($C969,'Policy Characteristics'!$C:$C,0)))</f>
        <v>Industry</v>
      </c>
      <c r="B969" s="357" t="str">
        <f>IF(ISBLANK(INDEX('Policy Characteristics'!B:B,MATCH($C969,'Policy Characteristics'!$C:$C,0))),"",INDEX('Policy Characteristics'!B:B,MATCH($C969,'Policy Characteristics'!$C:$C,0)))</f>
        <v>Industry Energy Efficiency Standards</v>
      </c>
      <c r="C969" s="361" t="str">
        <f t="shared" si="41"/>
        <v>Percentage Improvement in Eqpt Efficiency Standards above BAU</v>
      </c>
      <c r="D969" s="9" t="s">
        <v>3214</v>
      </c>
      <c r="E969" s="53" t="s">
        <v>2449</v>
      </c>
      <c r="F969" s="194" t="s">
        <v>3176</v>
      </c>
      <c r="G969" s="53" t="s">
        <v>2457</v>
      </c>
      <c r="H969" s="54">
        <v>1179</v>
      </c>
      <c r="I969" s="53" t="s">
        <v>45</v>
      </c>
      <c r="J969" s="359" t="str">
        <f>IF(ISBLANK(INDEX('Policy Characteristics'!D:D,MATCH($C969,'Policy Characteristics'!$C:$C,0))),"",INDEX('Policy Characteristics'!D:D,MATCH($C969,'Policy Characteristics'!$C:$C,0)))</f>
        <v>Industry Energy Efficiency Standards</v>
      </c>
      <c r="K969" s="357" t="str">
        <f>IF(ISBLANK(INDEX('Policy Characteristics'!E:E,MATCH($C969,'Policy Characteristics'!$C:$C,0))),"",INDEX('Policy Characteristics'!E:E,MATCH($C969,'Policy Characteristics'!$C:$C,0)))</f>
        <v>indst efficiency standards</v>
      </c>
      <c r="L969" s="379">
        <f>IF(ISBLANK(INDEX('Policy Characteristics'!F:F,MATCH($C969,'Policy Characteristics'!$C:$C,0))),"",INDEX('Policy Characteristics'!F:F,MATCH($C969,'Policy Characteristics'!$C:$C,0)))</f>
        <v>0</v>
      </c>
      <c r="M969" s="379">
        <f>IF(ISBLANK(INDEX('Policy Characteristics'!G:G,MATCH($C969,'Policy Characteristics'!$C:$C,0))),"",INDEX('Policy Characteristics'!G:G,MATCH($C969,'Policy Characteristics'!$C:$C,0)))</f>
        <v>0.25</v>
      </c>
      <c r="N969" s="379">
        <f>IF(ISBLANK(INDEX('Policy Characteristics'!H:H,MATCH($C969,'Policy Characteristics'!$C:$C,0))),"",INDEX('Policy Characteristics'!H:H,MATCH($C969,'Policy Characteristics'!$C:$C,0)))</f>
        <v>0.01</v>
      </c>
      <c r="O969" s="357" t="str">
        <f>IF(ISBLANK(INDEX('Policy Characteristics'!I:I,MATCH($C969,'Policy Characteristics'!$C:$C,0))),"",INDEX('Policy Characteristics'!I:I,MATCH($C969,'Policy Characteristics'!$C:$C,0)))</f>
        <v>% reduction in energy use</v>
      </c>
      <c r="P969" s="357" t="str">
        <f>IF(ISBLANK(INDEX('Policy Characteristics'!J:J,MATCH($C969,'Policy Characteristics'!$C:$C,0))),"",INDEX('Policy Characteristics'!J:J,MATCH($C969,'Policy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9" s="357" t="str">
        <f>IF(ISBLANK(INDEX('Policy Characteristics'!K:K,MATCH($C969,'Policy Characteristics'!$C:$C,0))),"",INDEX('Policy Characteristics'!K:K,MATCH($C969,'Policy Characteristics'!$C:$C,0)))</f>
        <v>industry-ag-main.html#eff-stds</v>
      </c>
      <c r="R969" s="357" t="str">
        <f>IF(ISBLANK(INDEX('Policy Characteristics'!L:L,MATCH($C969,'Policy Characteristics'!$C:$C,0))),"",INDEX('Policy Characteristics'!L:L,MATCH($C969,'Policy Characteristics'!$C:$C,0)))</f>
        <v>industry-energy-efficiency-standards.html</v>
      </c>
    </row>
    <row r="970" spans="1:18" s="5" customFormat="1" x14ac:dyDescent="0.35">
      <c r="A970" s="357" t="str">
        <f>IF(ISBLANK(INDEX('Policy Characteristics'!A:A,MATCH($C970,'Policy Characteristics'!$C:$C,0))),"",INDEX('Policy Characteristics'!A:A,MATCH($C970,'Policy Characteristics'!$C:$C,0)))</f>
        <v>Industry</v>
      </c>
      <c r="B970" s="357" t="str">
        <f>IF(ISBLANK(INDEX('Policy Characteristics'!B:B,MATCH($C970,'Policy Characteristics'!$C:$C,0))),"",INDEX('Policy Characteristics'!B:B,MATCH($C970,'Policy Characteristics'!$C:$C,0)))</f>
        <v>Industry Energy Efficiency Standards</v>
      </c>
      <c r="C970" s="361" t="str">
        <f t="shared" si="41"/>
        <v>Percentage Improvement in Eqpt Efficiency Standards above BAU</v>
      </c>
      <c r="D970" s="9" t="s">
        <v>3214</v>
      </c>
      <c r="E970" s="53" t="s">
        <v>2450</v>
      </c>
      <c r="F970" s="194" t="s">
        <v>3176</v>
      </c>
      <c r="G970" s="53" t="s">
        <v>2458</v>
      </c>
      <c r="H970" s="54">
        <v>1180</v>
      </c>
      <c r="I970" s="53" t="s">
        <v>44</v>
      </c>
      <c r="J970" s="359" t="str">
        <f>IF(ISBLANK(INDEX('Policy Characteristics'!D:D,MATCH($C970,'Policy Characteristics'!$C:$C,0))),"",INDEX('Policy Characteristics'!D:D,MATCH($C970,'Policy Characteristics'!$C:$C,0)))</f>
        <v>Industry Energy Efficiency Standards</v>
      </c>
      <c r="K970" s="357" t="str">
        <f>IF(ISBLANK(INDEX('Policy Characteristics'!E:E,MATCH($C970,'Policy Characteristics'!$C:$C,0))),"",INDEX('Policy Characteristics'!E:E,MATCH($C970,'Policy Characteristics'!$C:$C,0)))</f>
        <v>indst efficiency standards</v>
      </c>
      <c r="L970" s="379">
        <f>IF(ISBLANK(INDEX('Policy Characteristics'!F:F,MATCH($C970,'Policy Characteristics'!$C:$C,0))),"",INDEX('Policy Characteristics'!F:F,MATCH($C970,'Policy Characteristics'!$C:$C,0)))</f>
        <v>0</v>
      </c>
      <c r="M970" s="379">
        <f>IF(ISBLANK(INDEX('Policy Characteristics'!G:G,MATCH($C970,'Policy Characteristics'!$C:$C,0))),"",INDEX('Policy Characteristics'!G:G,MATCH($C970,'Policy Characteristics'!$C:$C,0)))</f>
        <v>0.25</v>
      </c>
      <c r="N970" s="379">
        <f>IF(ISBLANK(INDEX('Policy Characteristics'!H:H,MATCH($C970,'Policy Characteristics'!$C:$C,0))),"",INDEX('Policy Characteristics'!H:H,MATCH($C970,'Policy Characteristics'!$C:$C,0)))</f>
        <v>0.01</v>
      </c>
      <c r="O970" s="357" t="str">
        <f>IF(ISBLANK(INDEX('Policy Characteristics'!I:I,MATCH($C970,'Policy Characteristics'!$C:$C,0))),"",INDEX('Policy Characteristics'!I:I,MATCH($C970,'Policy Characteristics'!$C:$C,0)))</f>
        <v>% reduction in energy use</v>
      </c>
      <c r="P970" s="357" t="str">
        <f>IF(ISBLANK(INDEX('Policy Characteristics'!J:J,MATCH($C970,'Policy Characteristics'!$C:$C,0))),"",INDEX('Policy Characteristics'!J:J,MATCH($C970,'Policy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0" s="357" t="str">
        <f>IF(ISBLANK(INDEX('Policy Characteristics'!K:K,MATCH($C970,'Policy Characteristics'!$C:$C,0))),"",INDEX('Policy Characteristics'!K:K,MATCH($C970,'Policy Characteristics'!$C:$C,0)))</f>
        <v>industry-ag-main.html#eff-stds</v>
      </c>
      <c r="R970" s="357" t="str">
        <f>IF(ISBLANK(INDEX('Policy Characteristics'!L:L,MATCH($C970,'Policy Characteristics'!$C:$C,0))),"",INDEX('Policy Characteristics'!L:L,MATCH($C970,'Policy Characteristics'!$C:$C,0)))</f>
        <v>industry-energy-efficiency-standards.html</v>
      </c>
    </row>
    <row r="971" spans="1:18" s="5" customFormat="1" x14ac:dyDescent="0.35">
      <c r="A971" s="357" t="str">
        <f>IF(ISBLANK(INDEX('Policy Characteristics'!A:A,MATCH($C971,'Policy Characteristics'!$C:$C,0))),"",INDEX('Policy Characteristics'!A:A,MATCH($C971,'Policy Characteristics'!$C:$C,0)))</f>
        <v>Industry</v>
      </c>
      <c r="B971" s="357" t="str">
        <f>IF(ISBLANK(INDEX('Policy Characteristics'!B:B,MATCH($C971,'Policy Characteristics'!$C:$C,0))),"",INDEX('Policy Characteristics'!B:B,MATCH($C971,'Policy Characteristics'!$C:$C,0)))</f>
        <v>Industry Energy Efficiency Standards</v>
      </c>
      <c r="C971" s="361" t="str">
        <f t="shared" si="41"/>
        <v>Percentage Improvement in Eqpt Efficiency Standards above BAU</v>
      </c>
      <c r="D971" s="9" t="s">
        <v>3214</v>
      </c>
      <c r="E971" s="53" t="s">
        <v>2451</v>
      </c>
      <c r="F971" s="194" t="s">
        <v>3176</v>
      </c>
      <c r="G971" s="53" t="s">
        <v>2455</v>
      </c>
      <c r="H971" s="54">
        <v>1181</v>
      </c>
      <c r="I971" s="53" t="s">
        <v>45</v>
      </c>
      <c r="J971" s="359" t="str">
        <f>IF(ISBLANK(INDEX('Policy Characteristics'!D:D,MATCH($C971,'Policy Characteristics'!$C:$C,0))),"",INDEX('Policy Characteristics'!D:D,MATCH($C971,'Policy Characteristics'!$C:$C,0)))</f>
        <v>Industry Energy Efficiency Standards</v>
      </c>
      <c r="K971" s="357" t="str">
        <f>IF(ISBLANK(INDEX('Policy Characteristics'!E:E,MATCH($C971,'Policy Characteristics'!$C:$C,0))),"",INDEX('Policy Characteristics'!E:E,MATCH($C971,'Policy Characteristics'!$C:$C,0)))</f>
        <v>indst efficiency standards</v>
      </c>
      <c r="L971" s="379">
        <f>IF(ISBLANK(INDEX('Policy Characteristics'!F:F,MATCH($C971,'Policy Characteristics'!$C:$C,0))),"",INDEX('Policy Characteristics'!F:F,MATCH($C971,'Policy Characteristics'!$C:$C,0)))</f>
        <v>0</v>
      </c>
      <c r="M971" s="379">
        <f>IF(ISBLANK(INDEX('Policy Characteristics'!G:G,MATCH($C971,'Policy Characteristics'!$C:$C,0))),"",INDEX('Policy Characteristics'!G:G,MATCH($C971,'Policy Characteristics'!$C:$C,0)))</f>
        <v>0.25</v>
      </c>
      <c r="N971" s="379">
        <f>IF(ISBLANK(INDEX('Policy Characteristics'!H:H,MATCH($C971,'Policy Characteristics'!$C:$C,0))),"",INDEX('Policy Characteristics'!H:H,MATCH($C971,'Policy Characteristics'!$C:$C,0)))</f>
        <v>0.01</v>
      </c>
      <c r="O971" s="357" t="str">
        <f>IF(ISBLANK(INDEX('Policy Characteristics'!I:I,MATCH($C971,'Policy Characteristics'!$C:$C,0))),"",INDEX('Policy Characteristics'!I:I,MATCH($C971,'Policy Characteristics'!$C:$C,0)))</f>
        <v>% reduction in energy use</v>
      </c>
      <c r="P971" s="357" t="str">
        <f>IF(ISBLANK(INDEX('Policy Characteristics'!J:J,MATCH($C971,'Policy Characteristics'!$C:$C,0))),"",INDEX('Policy Characteristics'!J:J,MATCH($C971,'Policy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1" s="357" t="str">
        <f>IF(ISBLANK(INDEX('Policy Characteristics'!K:K,MATCH($C971,'Policy Characteristics'!$C:$C,0))),"",INDEX('Policy Characteristics'!K:K,MATCH($C971,'Policy Characteristics'!$C:$C,0)))</f>
        <v>industry-ag-main.html#eff-stds</v>
      </c>
      <c r="R971" s="357" t="str">
        <f>IF(ISBLANK(INDEX('Policy Characteristics'!L:L,MATCH($C971,'Policy Characteristics'!$C:$C,0))),"",INDEX('Policy Characteristics'!L:L,MATCH($C971,'Policy Characteristics'!$C:$C,0)))</f>
        <v>industry-energy-efficiency-standards.html</v>
      </c>
    </row>
    <row r="972" spans="1:18" s="5" customFormat="1" x14ac:dyDescent="0.35">
      <c r="A972" s="357" t="str">
        <f>IF(ISBLANK(INDEX('Policy Characteristics'!A:A,MATCH($C972,'Policy Characteristics'!$C:$C,0))),"",INDEX('Policy Characteristics'!A:A,MATCH($C972,'Policy Characteristics'!$C:$C,0)))</f>
        <v>Industry</v>
      </c>
      <c r="B972" s="357" t="str">
        <f>IF(ISBLANK(INDEX('Policy Characteristics'!B:B,MATCH($C972,'Policy Characteristics'!$C:$C,0))),"",INDEX('Policy Characteristics'!B:B,MATCH($C972,'Policy Characteristics'!$C:$C,0)))</f>
        <v>Industry Energy Efficiency Standards</v>
      </c>
      <c r="C972" s="361" t="str">
        <f t="shared" si="41"/>
        <v>Percentage Improvement in Eqpt Efficiency Standards above BAU</v>
      </c>
      <c r="D972" s="9" t="s">
        <v>3214</v>
      </c>
      <c r="E972" s="53" t="s">
        <v>2452</v>
      </c>
      <c r="F972" s="194" t="s">
        <v>3176</v>
      </c>
      <c r="G972" s="53" t="s">
        <v>2456</v>
      </c>
      <c r="H972" s="54">
        <v>1182</v>
      </c>
      <c r="I972" s="53" t="s">
        <v>45</v>
      </c>
      <c r="J972" s="359" t="str">
        <f>IF(ISBLANK(INDEX('Policy Characteristics'!D:D,MATCH($C972,'Policy Characteristics'!$C:$C,0))),"",INDEX('Policy Characteristics'!D:D,MATCH($C972,'Policy Characteristics'!$C:$C,0)))</f>
        <v>Industry Energy Efficiency Standards</v>
      </c>
      <c r="K972" s="357" t="str">
        <f>IF(ISBLANK(INDEX('Policy Characteristics'!E:E,MATCH($C972,'Policy Characteristics'!$C:$C,0))),"",INDEX('Policy Characteristics'!E:E,MATCH($C972,'Policy Characteristics'!$C:$C,0)))</f>
        <v>indst efficiency standards</v>
      </c>
      <c r="L972" s="379">
        <f>IF(ISBLANK(INDEX('Policy Characteristics'!F:F,MATCH($C972,'Policy Characteristics'!$C:$C,0))),"",INDEX('Policy Characteristics'!F:F,MATCH($C972,'Policy Characteristics'!$C:$C,0)))</f>
        <v>0</v>
      </c>
      <c r="M972" s="379">
        <f>IF(ISBLANK(INDEX('Policy Characteristics'!G:G,MATCH($C972,'Policy Characteristics'!$C:$C,0))),"",INDEX('Policy Characteristics'!G:G,MATCH($C972,'Policy Characteristics'!$C:$C,0)))</f>
        <v>0.25</v>
      </c>
      <c r="N972" s="379">
        <f>IF(ISBLANK(INDEX('Policy Characteristics'!H:H,MATCH($C972,'Policy Characteristics'!$C:$C,0))),"",INDEX('Policy Characteristics'!H:H,MATCH($C972,'Policy Characteristics'!$C:$C,0)))</f>
        <v>0.01</v>
      </c>
      <c r="O972" s="357" t="str">
        <f>IF(ISBLANK(INDEX('Policy Characteristics'!I:I,MATCH($C972,'Policy Characteristics'!$C:$C,0))),"",INDEX('Policy Characteristics'!I:I,MATCH($C972,'Policy Characteristics'!$C:$C,0)))</f>
        <v>% reduction in energy use</v>
      </c>
      <c r="P972" s="357" t="str">
        <f>IF(ISBLANK(INDEX('Policy Characteristics'!J:J,MATCH($C972,'Policy Characteristics'!$C:$C,0))),"",INDEX('Policy Characteristics'!J:J,MATCH($C972,'Policy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2" s="357" t="str">
        <f>IF(ISBLANK(INDEX('Policy Characteristics'!K:K,MATCH($C972,'Policy Characteristics'!$C:$C,0))),"",INDEX('Policy Characteristics'!K:K,MATCH($C972,'Policy Characteristics'!$C:$C,0)))</f>
        <v>industry-ag-main.html#eff-stds</v>
      </c>
      <c r="R972" s="357" t="str">
        <f>IF(ISBLANK(INDEX('Policy Characteristics'!L:L,MATCH($C972,'Policy Characteristics'!$C:$C,0))),"",INDEX('Policy Characteristics'!L:L,MATCH($C972,'Policy Characteristics'!$C:$C,0)))</f>
        <v>industry-energy-efficiency-standards.html</v>
      </c>
    </row>
    <row r="973" spans="1:18" s="5" customFormat="1" x14ac:dyDescent="0.35">
      <c r="A973" s="357" t="str">
        <f>IF(ISBLANK(INDEX('Policy Characteristics'!A:A,MATCH($C973,'Policy Characteristics'!$C:$C,0))),"",INDEX('Policy Characteristics'!A:A,MATCH($C973,'Policy Characteristics'!$C:$C,0)))</f>
        <v>Industry</v>
      </c>
      <c r="B973" s="357" t="str">
        <f>IF(ISBLANK(INDEX('Policy Characteristics'!B:B,MATCH($C973,'Policy Characteristics'!$C:$C,0))),"",INDEX('Policy Characteristics'!B:B,MATCH($C973,'Policy Characteristics'!$C:$C,0)))</f>
        <v>Industry Energy Efficiency Standards</v>
      </c>
      <c r="C973" s="361" t="str">
        <f t="shared" si="41"/>
        <v>Percentage Improvement in Eqpt Efficiency Standards above BAU</v>
      </c>
      <c r="D973" s="9" t="s">
        <v>3214</v>
      </c>
      <c r="E973" s="53" t="s">
        <v>2453</v>
      </c>
      <c r="F973" s="194" t="s">
        <v>3176</v>
      </c>
      <c r="G973" s="53" t="s">
        <v>2459</v>
      </c>
      <c r="H973" s="54">
        <v>1183</v>
      </c>
      <c r="I973" s="53" t="s">
        <v>45</v>
      </c>
      <c r="J973" s="359" t="str">
        <f>IF(ISBLANK(INDEX('Policy Characteristics'!D:D,MATCH($C973,'Policy Characteristics'!$C:$C,0))),"",INDEX('Policy Characteristics'!D:D,MATCH($C973,'Policy Characteristics'!$C:$C,0)))</f>
        <v>Industry Energy Efficiency Standards</v>
      </c>
      <c r="K973" s="357" t="str">
        <f>IF(ISBLANK(INDEX('Policy Characteristics'!E:E,MATCH($C973,'Policy Characteristics'!$C:$C,0))),"",INDEX('Policy Characteristics'!E:E,MATCH($C973,'Policy Characteristics'!$C:$C,0)))</f>
        <v>indst efficiency standards</v>
      </c>
      <c r="L973" s="379">
        <f>IF(ISBLANK(INDEX('Policy Characteristics'!F:F,MATCH($C973,'Policy Characteristics'!$C:$C,0))),"",INDEX('Policy Characteristics'!F:F,MATCH($C973,'Policy Characteristics'!$C:$C,0)))</f>
        <v>0</v>
      </c>
      <c r="M973" s="379">
        <f>IF(ISBLANK(INDEX('Policy Characteristics'!G:G,MATCH($C973,'Policy Characteristics'!$C:$C,0))),"",INDEX('Policy Characteristics'!G:G,MATCH($C973,'Policy Characteristics'!$C:$C,0)))</f>
        <v>0.25</v>
      </c>
      <c r="N973" s="379">
        <f>IF(ISBLANK(INDEX('Policy Characteristics'!H:H,MATCH($C973,'Policy Characteristics'!$C:$C,0))),"",INDEX('Policy Characteristics'!H:H,MATCH($C973,'Policy Characteristics'!$C:$C,0)))</f>
        <v>0.01</v>
      </c>
      <c r="O973" s="357" t="str">
        <f>IF(ISBLANK(INDEX('Policy Characteristics'!I:I,MATCH($C973,'Policy Characteristics'!$C:$C,0))),"",INDEX('Policy Characteristics'!I:I,MATCH($C973,'Policy Characteristics'!$C:$C,0)))</f>
        <v>% reduction in energy use</v>
      </c>
      <c r="P973" s="357" t="str">
        <f>IF(ISBLANK(INDEX('Policy Characteristics'!J:J,MATCH($C973,'Policy Characteristics'!$C:$C,0))),"",INDEX('Policy Characteristics'!J:J,MATCH($C973,'Policy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3" s="357" t="str">
        <f>IF(ISBLANK(INDEX('Policy Characteristics'!K:K,MATCH($C973,'Policy Characteristics'!$C:$C,0))),"",INDEX('Policy Characteristics'!K:K,MATCH($C973,'Policy Characteristics'!$C:$C,0)))</f>
        <v>industry-ag-main.html#eff-stds</v>
      </c>
      <c r="R973" s="357" t="str">
        <f>IF(ISBLANK(INDEX('Policy Characteristics'!L:L,MATCH($C973,'Policy Characteristics'!$C:$C,0))),"",INDEX('Policy Characteristics'!L:L,MATCH($C973,'Policy Characteristics'!$C:$C,0)))</f>
        <v>industry-energy-efficiency-standards.html</v>
      </c>
    </row>
    <row r="974" spans="1:18" s="5" customFormat="1" x14ac:dyDescent="0.35">
      <c r="A974" s="357" t="str">
        <f>IF(ISBLANK(INDEX('Policy Characteristics'!A:A,MATCH($C974,'Policy Characteristics'!$C:$C,0))),"",INDEX('Policy Characteristics'!A:A,MATCH($C974,'Policy Characteristics'!$C:$C,0)))</f>
        <v>Industry</v>
      </c>
      <c r="B974" s="357" t="str">
        <f>IF(ISBLANK(INDEX('Policy Characteristics'!B:B,MATCH($C974,'Policy Characteristics'!$C:$C,0))),"",INDEX('Policy Characteristics'!B:B,MATCH($C974,'Policy Characteristics'!$C:$C,0)))</f>
        <v>Industry Energy Efficiency Standards</v>
      </c>
      <c r="C974" s="361" t="str">
        <f t="shared" si="41"/>
        <v>Percentage Improvement in Eqpt Efficiency Standards above BAU</v>
      </c>
      <c r="D974" s="9" t="s">
        <v>3214</v>
      </c>
      <c r="E974" s="53" t="s">
        <v>2799</v>
      </c>
      <c r="F974" s="194" t="s">
        <v>3176</v>
      </c>
      <c r="G974" s="53" t="s">
        <v>2802</v>
      </c>
      <c r="H974" s="54">
        <v>1184</v>
      </c>
      <c r="I974" s="53" t="s">
        <v>45</v>
      </c>
      <c r="J974" s="359" t="str">
        <f>IF(ISBLANK(INDEX('Policy Characteristics'!D:D,MATCH($C974,'Policy Characteristics'!$C:$C,0))),"",INDEX('Policy Characteristics'!D:D,MATCH($C974,'Policy Characteristics'!$C:$C,0)))</f>
        <v>Industry Energy Efficiency Standards</v>
      </c>
      <c r="K974" s="357" t="str">
        <f>IF(ISBLANK(INDEX('Policy Characteristics'!E:E,MATCH($C974,'Policy Characteristics'!$C:$C,0))),"",INDEX('Policy Characteristics'!E:E,MATCH($C974,'Policy Characteristics'!$C:$C,0)))</f>
        <v>indst efficiency standards</v>
      </c>
      <c r="L974" s="379">
        <f>IF(ISBLANK(INDEX('Policy Characteristics'!F:F,MATCH($C974,'Policy Characteristics'!$C:$C,0))),"",INDEX('Policy Characteristics'!F:F,MATCH($C974,'Policy Characteristics'!$C:$C,0)))</f>
        <v>0</v>
      </c>
      <c r="M974" s="379">
        <f>IF(ISBLANK(INDEX('Policy Characteristics'!G:G,MATCH($C974,'Policy Characteristics'!$C:$C,0))),"",INDEX('Policy Characteristics'!G:G,MATCH($C974,'Policy Characteristics'!$C:$C,0)))</f>
        <v>0.25</v>
      </c>
      <c r="N974" s="379">
        <f>IF(ISBLANK(INDEX('Policy Characteristics'!H:H,MATCH($C974,'Policy Characteristics'!$C:$C,0))),"",INDEX('Policy Characteristics'!H:H,MATCH($C974,'Policy Characteristics'!$C:$C,0)))</f>
        <v>0.01</v>
      </c>
      <c r="O974" s="357" t="str">
        <f>IF(ISBLANK(INDEX('Policy Characteristics'!I:I,MATCH($C974,'Policy Characteristics'!$C:$C,0))),"",INDEX('Policy Characteristics'!I:I,MATCH($C974,'Policy Characteristics'!$C:$C,0)))</f>
        <v>% reduction in energy use</v>
      </c>
      <c r="P974" s="357" t="str">
        <f>IF(ISBLANK(INDEX('Policy Characteristics'!J:J,MATCH($C974,'Policy Characteristics'!$C:$C,0))),"",INDEX('Policy Characteristics'!J:J,MATCH($C974,'Policy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4" s="357" t="str">
        <f>IF(ISBLANK(INDEX('Policy Characteristics'!K:K,MATCH($C974,'Policy Characteristics'!$C:$C,0))),"",INDEX('Policy Characteristics'!K:K,MATCH($C974,'Policy Characteristics'!$C:$C,0)))</f>
        <v>industry-ag-main.html#eff-stds</v>
      </c>
      <c r="R974" s="357" t="str">
        <f>IF(ISBLANK(INDEX('Policy Characteristics'!L:L,MATCH($C974,'Policy Characteristics'!$C:$C,0))),"",INDEX('Policy Characteristics'!L:L,MATCH($C974,'Policy Characteristics'!$C:$C,0)))</f>
        <v>industry-energy-efficiency-standards.html</v>
      </c>
    </row>
    <row r="975" spans="1:18" s="5" customFormat="1" x14ac:dyDescent="0.35">
      <c r="A975" s="357" t="str">
        <f>IF(ISBLANK(INDEX('Policy Characteristics'!A:A,MATCH($C975,'Policy Characteristics'!$C:$C,0))),"",INDEX('Policy Characteristics'!A:A,MATCH($C975,'Policy Characteristics'!$C:$C,0)))</f>
        <v>Industry</v>
      </c>
      <c r="B975" s="357" t="str">
        <f>IF(ISBLANK(INDEX('Policy Characteristics'!B:B,MATCH($C975,'Policy Characteristics'!$C:$C,0))),"",INDEX('Policy Characteristics'!B:B,MATCH($C975,'Policy Characteristics'!$C:$C,0)))</f>
        <v>Industry Energy Efficiency Standards</v>
      </c>
      <c r="C975" s="361" t="str">
        <f t="shared" si="41"/>
        <v>Percentage Improvement in Eqpt Efficiency Standards above BAU</v>
      </c>
      <c r="D975" s="9" t="s">
        <v>3214</v>
      </c>
      <c r="E975" s="53" t="s">
        <v>2800</v>
      </c>
      <c r="F975" s="194" t="s">
        <v>3176</v>
      </c>
      <c r="G975" s="53" t="s">
        <v>2804</v>
      </c>
      <c r="H975" s="54">
        <v>1185</v>
      </c>
      <c r="I975" s="53" t="s">
        <v>45</v>
      </c>
      <c r="J975" s="359" t="str">
        <f>IF(ISBLANK(INDEX('Policy Characteristics'!D:D,MATCH($C975,'Policy Characteristics'!$C:$C,0))),"",INDEX('Policy Characteristics'!D:D,MATCH($C975,'Policy Characteristics'!$C:$C,0)))</f>
        <v>Industry Energy Efficiency Standards</v>
      </c>
      <c r="K975" s="357" t="str">
        <f>IF(ISBLANK(INDEX('Policy Characteristics'!E:E,MATCH($C975,'Policy Characteristics'!$C:$C,0))),"",INDEX('Policy Characteristics'!E:E,MATCH($C975,'Policy Characteristics'!$C:$C,0)))</f>
        <v>indst efficiency standards</v>
      </c>
      <c r="L975" s="379">
        <f>IF(ISBLANK(INDEX('Policy Characteristics'!F:F,MATCH($C975,'Policy Characteristics'!$C:$C,0))),"",INDEX('Policy Characteristics'!F:F,MATCH($C975,'Policy Characteristics'!$C:$C,0)))</f>
        <v>0</v>
      </c>
      <c r="M975" s="379">
        <f>IF(ISBLANK(INDEX('Policy Characteristics'!G:G,MATCH($C975,'Policy Characteristics'!$C:$C,0))),"",INDEX('Policy Characteristics'!G:G,MATCH($C975,'Policy Characteristics'!$C:$C,0)))</f>
        <v>0.25</v>
      </c>
      <c r="N975" s="379">
        <f>IF(ISBLANK(INDEX('Policy Characteristics'!H:H,MATCH($C975,'Policy Characteristics'!$C:$C,0))),"",INDEX('Policy Characteristics'!H:H,MATCH($C975,'Policy Characteristics'!$C:$C,0)))</f>
        <v>0.01</v>
      </c>
      <c r="O975" s="357" t="str">
        <f>IF(ISBLANK(INDEX('Policy Characteristics'!I:I,MATCH($C975,'Policy Characteristics'!$C:$C,0))),"",INDEX('Policy Characteristics'!I:I,MATCH($C975,'Policy Characteristics'!$C:$C,0)))</f>
        <v>% reduction in energy use</v>
      </c>
      <c r="P975" s="357" t="str">
        <f>IF(ISBLANK(INDEX('Policy Characteristics'!J:J,MATCH($C975,'Policy Characteristics'!$C:$C,0))),"",INDEX('Policy Characteristics'!J:J,MATCH($C975,'Policy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5" s="357" t="str">
        <f>IF(ISBLANK(INDEX('Policy Characteristics'!K:K,MATCH($C975,'Policy Characteristics'!$C:$C,0))),"",INDEX('Policy Characteristics'!K:K,MATCH($C975,'Policy Characteristics'!$C:$C,0)))</f>
        <v>industry-ag-main.html#eff-stds</v>
      </c>
      <c r="R975" s="357" t="str">
        <f>IF(ISBLANK(INDEX('Policy Characteristics'!L:L,MATCH($C975,'Policy Characteristics'!$C:$C,0))),"",INDEX('Policy Characteristics'!L:L,MATCH($C975,'Policy Characteristics'!$C:$C,0)))</f>
        <v>industry-energy-efficiency-standards.html</v>
      </c>
    </row>
    <row r="976" spans="1:18" s="5" customFormat="1" x14ac:dyDescent="0.35">
      <c r="A976" s="357" t="str">
        <f>IF(ISBLANK(INDEX('Policy Characteristics'!A:A,MATCH($C976,'Policy Characteristics'!$C:$C,0))),"",INDEX('Policy Characteristics'!A:A,MATCH($C976,'Policy Characteristics'!$C:$C,0)))</f>
        <v>Industry</v>
      </c>
      <c r="B976" s="357" t="str">
        <f>IF(ISBLANK(INDEX('Policy Characteristics'!B:B,MATCH($C976,'Policy Characteristics'!$C:$C,0))),"",INDEX('Policy Characteristics'!B:B,MATCH($C976,'Policy Characteristics'!$C:$C,0)))</f>
        <v>Industry Energy Efficiency Standards</v>
      </c>
      <c r="C976" s="361" t="str">
        <f t="shared" si="41"/>
        <v>Percentage Improvement in Eqpt Efficiency Standards above BAU</v>
      </c>
      <c r="D976" s="9" t="s">
        <v>3214</v>
      </c>
      <c r="E976" s="53" t="s">
        <v>2801</v>
      </c>
      <c r="F976" s="194" t="s">
        <v>3176</v>
      </c>
      <c r="G976" s="53" t="s">
        <v>2805</v>
      </c>
      <c r="H976" s="54">
        <v>1186</v>
      </c>
      <c r="I976" s="53" t="s">
        <v>45</v>
      </c>
      <c r="J976" s="359" t="str">
        <f>IF(ISBLANK(INDEX('Policy Characteristics'!D:D,MATCH($C976,'Policy Characteristics'!$C:$C,0))),"",INDEX('Policy Characteristics'!D:D,MATCH($C976,'Policy Characteristics'!$C:$C,0)))</f>
        <v>Industry Energy Efficiency Standards</v>
      </c>
      <c r="K976" s="357" t="str">
        <f>IF(ISBLANK(INDEX('Policy Characteristics'!E:E,MATCH($C976,'Policy Characteristics'!$C:$C,0))),"",INDEX('Policy Characteristics'!E:E,MATCH($C976,'Policy Characteristics'!$C:$C,0)))</f>
        <v>indst efficiency standards</v>
      </c>
      <c r="L976" s="379">
        <f>IF(ISBLANK(INDEX('Policy Characteristics'!F:F,MATCH($C976,'Policy Characteristics'!$C:$C,0))),"",INDEX('Policy Characteristics'!F:F,MATCH($C976,'Policy Characteristics'!$C:$C,0)))</f>
        <v>0</v>
      </c>
      <c r="M976" s="379">
        <f>IF(ISBLANK(INDEX('Policy Characteristics'!G:G,MATCH($C976,'Policy Characteristics'!$C:$C,0))),"",INDEX('Policy Characteristics'!G:G,MATCH($C976,'Policy Characteristics'!$C:$C,0)))</f>
        <v>0.25</v>
      </c>
      <c r="N976" s="379">
        <f>IF(ISBLANK(INDEX('Policy Characteristics'!H:H,MATCH($C976,'Policy Characteristics'!$C:$C,0))),"",INDEX('Policy Characteristics'!H:H,MATCH($C976,'Policy Characteristics'!$C:$C,0)))</f>
        <v>0.01</v>
      </c>
      <c r="O976" s="357" t="str">
        <f>IF(ISBLANK(INDEX('Policy Characteristics'!I:I,MATCH($C976,'Policy Characteristics'!$C:$C,0))),"",INDEX('Policy Characteristics'!I:I,MATCH($C976,'Policy Characteristics'!$C:$C,0)))</f>
        <v>% reduction in energy use</v>
      </c>
      <c r="P976" s="357" t="str">
        <f>IF(ISBLANK(INDEX('Policy Characteristics'!J:J,MATCH($C976,'Policy Characteristics'!$C:$C,0))),"",INDEX('Policy Characteristics'!J:J,MATCH($C976,'Policy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6" s="357" t="str">
        <f>IF(ISBLANK(INDEX('Policy Characteristics'!K:K,MATCH($C976,'Policy Characteristics'!$C:$C,0))),"",INDEX('Policy Characteristics'!K:K,MATCH($C976,'Policy Characteristics'!$C:$C,0)))</f>
        <v>industry-ag-main.html#eff-stds</v>
      </c>
      <c r="R976" s="357" t="str">
        <f>IF(ISBLANK(INDEX('Policy Characteristics'!L:L,MATCH($C976,'Policy Characteristics'!$C:$C,0))),"",INDEX('Policy Characteristics'!L:L,MATCH($C976,'Policy Characteristics'!$C:$C,0)))</f>
        <v>industry-energy-efficiency-standards.html</v>
      </c>
    </row>
    <row r="977" spans="1:18" s="5" customFormat="1" x14ac:dyDescent="0.35">
      <c r="A977" s="357" t="str">
        <f>IF(ISBLANK(INDEX('Policy Characteristics'!A:A,MATCH($C977,'Policy Characteristics'!$C:$C,0))),"",INDEX('Policy Characteristics'!A:A,MATCH($C977,'Policy Characteristics'!$C:$C,0)))</f>
        <v>Industry</v>
      </c>
      <c r="B977" s="357" t="str">
        <f>IF(ISBLANK(INDEX('Policy Characteristics'!B:B,MATCH($C977,'Policy Characteristics'!$C:$C,0))),"",INDEX('Policy Characteristics'!B:B,MATCH($C977,'Policy Characteristics'!$C:$C,0)))</f>
        <v>Industry Energy Efficiency Standards</v>
      </c>
      <c r="C977" s="361" t="str">
        <f t="shared" si="41"/>
        <v>Percentage Improvement in Eqpt Efficiency Standards above BAU</v>
      </c>
      <c r="D977" s="9" t="s">
        <v>3214</v>
      </c>
      <c r="E977" s="53" t="s">
        <v>2798</v>
      </c>
      <c r="F977" s="194" t="s">
        <v>3176</v>
      </c>
      <c r="G977" s="53" t="s">
        <v>2803</v>
      </c>
      <c r="H977" s="54">
        <v>1187</v>
      </c>
      <c r="I977" s="53" t="s">
        <v>45</v>
      </c>
      <c r="J977" s="359" t="str">
        <f>IF(ISBLANK(INDEX('Policy Characteristics'!D:D,MATCH($C977,'Policy Characteristics'!$C:$C,0))),"",INDEX('Policy Characteristics'!D:D,MATCH($C977,'Policy Characteristics'!$C:$C,0)))</f>
        <v>Industry Energy Efficiency Standards</v>
      </c>
      <c r="K977" s="357" t="str">
        <f>IF(ISBLANK(INDEX('Policy Characteristics'!E:E,MATCH($C977,'Policy Characteristics'!$C:$C,0))),"",INDEX('Policy Characteristics'!E:E,MATCH($C977,'Policy Characteristics'!$C:$C,0)))</f>
        <v>indst efficiency standards</v>
      </c>
      <c r="L977" s="379">
        <f>IF(ISBLANK(INDEX('Policy Characteristics'!F:F,MATCH($C977,'Policy Characteristics'!$C:$C,0))),"",INDEX('Policy Characteristics'!F:F,MATCH($C977,'Policy Characteristics'!$C:$C,0)))</f>
        <v>0</v>
      </c>
      <c r="M977" s="379">
        <f>IF(ISBLANK(INDEX('Policy Characteristics'!G:G,MATCH($C977,'Policy Characteristics'!$C:$C,0))),"",INDEX('Policy Characteristics'!G:G,MATCH($C977,'Policy Characteristics'!$C:$C,0)))</f>
        <v>0.25</v>
      </c>
      <c r="N977" s="379">
        <f>IF(ISBLANK(INDEX('Policy Characteristics'!H:H,MATCH($C977,'Policy Characteristics'!$C:$C,0))),"",INDEX('Policy Characteristics'!H:H,MATCH($C977,'Policy Characteristics'!$C:$C,0)))</f>
        <v>0.01</v>
      </c>
      <c r="O977" s="357" t="str">
        <f>IF(ISBLANK(INDEX('Policy Characteristics'!I:I,MATCH($C977,'Policy Characteristics'!$C:$C,0))),"",INDEX('Policy Characteristics'!I:I,MATCH($C977,'Policy Characteristics'!$C:$C,0)))</f>
        <v>% reduction in energy use</v>
      </c>
      <c r="P977" s="357" t="str">
        <f>IF(ISBLANK(INDEX('Policy Characteristics'!J:J,MATCH($C977,'Policy Characteristics'!$C:$C,0))),"",INDEX('Policy Characteristics'!J:J,MATCH($C977,'Policy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7" s="357" t="str">
        <f>IF(ISBLANK(INDEX('Policy Characteristics'!K:K,MATCH($C977,'Policy Characteristics'!$C:$C,0))),"",INDEX('Policy Characteristics'!K:K,MATCH($C977,'Policy Characteristics'!$C:$C,0)))</f>
        <v>industry-ag-main.html#eff-stds</v>
      </c>
      <c r="R977" s="357" t="str">
        <f>IF(ISBLANK(INDEX('Policy Characteristics'!L:L,MATCH($C977,'Policy Characteristics'!$C:$C,0))),"",INDEX('Policy Characteristics'!L:L,MATCH($C977,'Policy Characteristics'!$C:$C,0)))</f>
        <v>industry-energy-efficiency-standards.html</v>
      </c>
    </row>
    <row r="978" spans="1:18" s="5" customFormat="1" x14ac:dyDescent="0.35">
      <c r="A978" s="357" t="str">
        <f>IF(ISBLANK(INDEX('Policy Characteristics'!A:A,MATCH($C978,'Policy Characteristics'!$C:$C,0))),"",INDEX('Policy Characteristics'!A:A,MATCH($C978,'Policy Characteristics'!$C:$C,0)))</f>
        <v>Industry</v>
      </c>
      <c r="B978" s="357" t="str">
        <f>IF(ISBLANK(INDEX('Policy Characteristics'!B:B,MATCH($C978,'Policy Characteristics'!$C:$C,0))),"",INDEX('Policy Characteristics'!B:B,MATCH($C978,'Policy Characteristics'!$C:$C,0)))</f>
        <v>Industry Energy Efficiency Standards</v>
      </c>
      <c r="C978" s="361" t="str">
        <f t="shared" si="41"/>
        <v>Percentage Improvement in Eqpt Efficiency Standards above BAU</v>
      </c>
      <c r="D978" s="9" t="s">
        <v>3215</v>
      </c>
      <c r="E978" s="53" t="s">
        <v>2448</v>
      </c>
      <c r="F978" s="194" t="s">
        <v>3218</v>
      </c>
      <c r="G978" s="53" t="s">
        <v>2454</v>
      </c>
      <c r="H978" s="54">
        <v>1188</v>
      </c>
      <c r="I978" s="53" t="s">
        <v>44</v>
      </c>
      <c r="J978" s="359" t="str">
        <f>IF(ISBLANK(INDEX('Policy Characteristics'!D:D,MATCH($C978,'Policy Characteristics'!$C:$C,0))),"",INDEX('Policy Characteristics'!D:D,MATCH($C978,'Policy Characteristics'!$C:$C,0)))</f>
        <v>Industry Energy Efficiency Standards</v>
      </c>
      <c r="K978" s="357" t="str">
        <f>IF(ISBLANK(INDEX('Policy Characteristics'!E:E,MATCH($C978,'Policy Characteristics'!$C:$C,0))),"",INDEX('Policy Characteristics'!E:E,MATCH($C978,'Policy Characteristics'!$C:$C,0)))</f>
        <v>indst efficiency standards</v>
      </c>
      <c r="L978" s="379">
        <f>IF(ISBLANK(INDEX('Policy Characteristics'!F:F,MATCH($C978,'Policy Characteristics'!$C:$C,0))),"",INDEX('Policy Characteristics'!F:F,MATCH($C978,'Policy Characteristics'!$C:$C,0)))</f>
        <v>0</v>
      </c>
      <c r="M978" s="379">
        <f>IF(ISBLANK(INDEX('Policy Characteristics'!G:G,MATCH($C978,'Policy Characteristics'!$C:$C,0))),"",INDEX('Policy Characteristics'!G:G,MATCH($C978,'Policy Characteristics'!$C:$C,0)))</f>
        <v>0.25</v>
      </c>
      <c r="N978" s="379">
        <f>IF(ISBLANK(INDEX('Policy Characteristics'!H:H,MATCH($C978,'Policy Characteristics'!$C:$C,0))),"",INDEX('Policy Characteristics'!H:H,MATCH($C978,'Policy Characteristics'!$C:$C,0)))</f>
        <v>0.01</v>
      </c>
      <c r="O978" s="357" t="str">
        <f>IF(ISBLANK(INDEX('Policy Characteristics'!I:I,MATCH($C978,'Policy Characteristics'!$C:$C,0))),"",INDEX('Policy Characteristics'!I:I,MATCH($C978,'Policy Characteristics'!$C:$C,0)))</f>
        <v>% reduction in energy use</v>
      </c>
      <c r="P978" s="357" t="str">
        <f>IF(ISBLANK(INDEX('Policy Characteristics'!J:J,MATCH($C978,'Policy Characteristics'!$C:$C,0))),"",INDEX('Policy Characteristics'!J:J,MATCH($C978,'Policy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8" s="357" t="str">
        <f>IF(ISBLANK(INDEX('Policy Characteristics'!K:K,MATCH($C978,'Policy Characteristics'!$C:$C,0))),"",INDEX('Policy Characteristics'!K:K,MATCH($C978,'Policy Characteristics'!$C:$C,0)))</f>
        <v>industry-ag-main.html#eff-stds</v>
      </c>
      <c r="R978" s="357" t="str">
        <f>IF(ISBLANK(INDEX('Policy Characteristics'!L:L,MATCH($C978,'Policy Characteristics'!$C:$C,0))),"",INDEX('Policy Characteristics'!L:L,MATCH($C978,'Policy Characteristics'!$C:$C,0)))</f>
        <v>industry-energy-efficiency-standards.html</v>
      </c>
    </row>
    <row r="979" spans="1:18" s="5" customFormat="1" x14ac:dyDescent="0.35">
      <c r="A979" s="357" t="str">
        <f>IF(ISBLANK(INDEX('Policy Characteristics'!A:A,MATCH($C979,'Policy Characteristics'!$C:$C,0))),"",INDEX('Policy Characteristics'!A:A,MATCH($C979,'Policy Characteristics'!$C:$C,0)))</f>
        <v>Industry</v>
      </c>
      <c r="B979" s="357" t="str">
        <f>IF(ISBLANK(INDEX('Policy Characteristics'!B:B,MATCH($C979,'Policy Characteristics'!$C:$C,0))),"",INDEX('Policy Characteristics'!B:B,MATCH($C979,'Policy Characteristics'!$C:$C,0)))</f>
        <v>Industry Energy Efficiency Standards</v>
      </c>
      <c r="C979" s="361" t="str">
        <f t="shared" si="41"/>
        <v>Percentage Improvement in Eqpt Efficiency Standards above BAU</v>
      </c>
      <c r="D979" s="9" t="s">
        <v>3215</v>
      </c>
      <c r="E979" s="53" t="s">
        <v>2449</v>
      </c>
      <c r="F979" s="194" t="s">
        <v>3218</v>
      </c>
      <c r="G979" s="53" t="s">
        <v>2457</v>
      </c>
      <c r="H979" s="54">
        <v>1189</v>
      </c>
      <c r="I979" s="53" t="s">
        <v>45</v>
      </c>
      <c r="J979" s="359" t="str">
        <f>IF(ISBLANK(INDEX('Policy Characteristics'!D:D,MATCH($C979,'Policy Characteristics'!$C:$C,0))),"",INDEX('Policy Characteristics'!D:D,MATCH($C979,'Policy Characteristics'!$C:$C,0)))</f>
        <v>Industry Energy Efficiency Standards</v>
      </c>
      <c r="K979" s="357" t="str">
        <f>IF(ISBLANK(INDEX('Policy Characteristics'!E:E,MATCH($C979,'Policy Characteristics'!$C:$C,0))),"",INDEX('Policy Characteristics'!E:E,MATCH($C979,'Policy Characteristics'!$C:$C,0)))</f>
        <v>indst efficiency standards</v>
      </c>
      <c r="L979" s="379">
        <f>IF(ISBLANK(INDEX('Policy Characteristics'!F:F,MATCH($C979,'Policy Characteristics'!$C:$C,0))),"",INDEX('Policy Characteristics'!F:F,MATCH($C979,'Policy Characteristics'!$C:$C,0)))</f>
        <v>0</v>
      </c>
      <c r="M979" s="379">
        <f>IF(ISBLANK(INDEX('Policy Characteristics'!G:G,MATCH($C979,'Policy Characteristics'!$C:$C,0))),"",INDEX('Policy Characteristics'!G:G,MATCH($C979,'Policy Characteristics'!$C:$C,0)))</f>
        <v>0.25</v>
      </c>
      <c r="N979" s="379">
        <f>IF(ISBLANK(INDEX('Policy Characteristics'!H:H,MATCH($C979,'Policy Characteristics'!$C:$C,0))),"",INDEX('Policy Characteristics'!H:H,MATCH($C979,'Policy Characteristics'!$C:$C,0)))</f>
        <v>0.01</v>
      </c>
      <c r="O979" s="357" t="str">
        <f>IF(ISBLANK(INDEX('Policy Characteristics'!I:I,MATCH($C979,'Policy Characteristics'!$C:$C,0))),"",INDEX('Policy Characteristics'!I:I,MATCH($C979,'Policy Characteristics'!$C:$C,0)))</f>
        <v>% reduction in energy use</v>
      </c>
      <c r="P979" s="357" t="str">
        <f>IF(ISBLANK(INDEX('Policy Characteristics'!J:J,MATCH($C979,'Policy Characteristics'!$C:$C,0))),"",INDEX('Policy Characteristics'!J:J,MATCH($C979,'Policy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9" s="357" t="str">
        <f>IF(ISBLANK(INDEX('Policy Characteristics'!K:K,MATCH($C979,'Policy Characteristics'!$C:$C,0))),"",INDEX('Policy Characteristics'!K:K,MATCH($C979,'Policy Characteristics'!$C:$C,0)))</f>
        <v>industry-ag-main.html#eff-stds</v>
      </c>
      <c r="R979" s="357" t="str">
        <f>IF(ISBLANK(INDEX('Policy Characteristics'!L:L,MATCH($C979,'Policy Characteristics'!$C:$C,0))),"",INDEX('Policy Characteristics'!L:L,MATCH($C979,'Policy Characteristics'!$C:$C,0)))</f>
        <v>industry-energy-efficiency-standards.html</v>
      </c>
    </row>
    <row r="980" spans="1:18" s="5" customFormat="1" x14ac:dyDescent="0.35">
      <c r="A980" s="357" t="str">
        <f>IF(ISBLANK(INDEX('Policy Characteristics'!A:A,MATCH($C980,'Policy Characteristics'!$C:$C,0))),"",INDEX('Policy Characteristics'!A:A,MATCH($C980,'Policy Characteristics'!$C:$C,0)))</f>
        <v>Industry</v>
      </c>
      <c r="B980" s="357" t="str">
        <f>IF(ISBLANK(INDEX('Policy Characteristics'!B:B,MATCH($C980,'Policy Characteristics'!$C:$C,0))),"",INDEX('Policy Characteristics'!B:B,MATCH($C980,'Policy Characteristics'!$C:$C,0)))</f>
        <v>Industry Energy Efficiency Standards</v>
      </c>
      <c r="C980" s="361" t="str">
        <f t="shared" si="41"/>
        <v>Percentage Improvement in Eqpt Efficiency Standards above BAU</v>
      </c>
      <c r="D980" s="9" t="s">
        <v>3215</v>
      </c>
      <c r="E980" s="53" t="s">
        <v>2450</v>
      </c>
      <c r="F980" s="194" t="s">
        <v>3218</v>
      </c>
      <c r="G980" s="53" t="s">
        <v>2458</v>
      </c>
      <c r="H980" s="54">
        <v>1190</v>
      </c>
      <c r="I980" s="53" t="s">
        <v>45</v>
      </c>
      <c r="J980" s="359" t="str">
        <f>IF(ISBLANK(INDEX('Policy Characteristics'!D:D,MATCH($C980,'Policy Characteristics'!$C:$C,0))),"",INDEX('Policy Characteristics'!D:D,MATCH($C980,'Policy Characteristics'!$C:$C,0)))</f>
        <v>Industry Energy Efficiency Standards</v>
      </c>
      <c r="K980" s="357" t="str">
        <f>IF(ISBLANK(INDEX('Policy Characteristics'!E:E,MATCH($C980,'Policy Characteristics'!$C:$C,0))),"",INDEX('Policy Characteristics'!E:E,MATCH($C980,'Policy Characteristics'!$C:$C,0)))</f>
        <v>indst efficiency standards</v>
      </c>
      <c r="L980" s="379">
        <f>IF(ISBLANK(INDEX('Policy Characteristics'!F:F,MATCH($C980,'Policy Characteristics'!$C:$C,0))),"",INDEX('Policy Characteristics'!F:F,MATCH($C980,'Policy Characteristics'!$C:$C,0)))</f>
        <v>0</v>
      </c>
      <c r="M980" s="379">
        <f>IF(ISBLANK(INDEX('Policy Characteristics'!G:G,MATCH($C980,'Policy Characteristics'!$C:$C,0))),"",INDEX('Policy Characteristics'!G:G,MATCH($C980,'Policy Characteristics'!$C:$C,0)))</f>
        <v>0.25</v>
      </c>
      <c r="N980" s="379">
        <f>IF(ISBLANK(INDEX('Policy Characteristics'!H:H,MATCH($C980,'Policy Characteristics'!$C:$C,0))),"",INDEX('Policy Characteristics'!H:H,MATCH($C980,'Policy Characteristics'!$C:$C,0)))</f>
        <v>0.01</v>
      </c>
      <c r="O980" s="357" t="str">
        <f>IF(ISBLANK(INDEX('Policy Characteristics'!I:I,MATCH($C980,'Policy Characteristics'!$C:$C,0))),"",INDEX('Policy Characteristics'!I:I,MATCH($C980,'Policy Characteristics'!$C:$C,0)))</f>
        <v>% reduction in energy use</v>
      </c>
      <c r="P980" s="357" t="str">
        <f>IF(ISBLANK(INDEX('Policy Characteristics'!J:J,MATCH($C980,'Policy Characteristics'!$C:$C,0))),"",INDEX('Policy Characteristics'!J:J,MATCH($C980,'Policy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0" s="357" t="str">
        <f>IF(ISBLANK(INDEX('Policy Characteristics'!K:K,MATCH($C980,'Policy Characteristics'!$C:$C,0))),"",INDEX('Policy Characteristics'!K:K,MATCH($C980,'Policy Characteristics'!$C:$C,0)))</f>
        <v>industry-ag-main.html#eff-stds</v>
      </c>
      <c r="R980" s="357" t="str">
        <f>IF(ISBLANK(INDEX('Policy Characteristics'!L:L,MATCH($C980,'Policy Characteristics'!$C:$C,0))),"",INDEX('Policy Characteristics'!L:L,MATCH($C980,'Policy Characteristics'!$C:$C,0)))</f>
        <v>industry-energy-efficiency-standards.html</v>
      </c>
    </row>
    <row r="981" spans="1:18" s="5" customFormat="1" x14ac:dyDescent="0.35">
      <c r="A981" s="357" t="str">
        <f>IF(ISBLANK(INDEX('Policy Characteristics'!A:A,MATCH($C981,'Policy Characteristics'!$C:$C,0))),"",INDEX('Policy Characteristics'!A:A,MATCH($C981,'Policy Characteristics'!$C:$C,0)))</f>
        <v>Industry</v>
      </c>
      <c r="B981" s="357" t="str">
        <f>IF(ISBLANK(INDEX('Policy Characteristics'!B:B,MATCH($C981,'Policy Characteristics'!$C:$C,0))),"",INDEX('Policy Characteristics'!B:B,MATCH($C981,'Policy Characteristics'!$C:$C,0)))</f>
        <v>Industry Energy Efficiency Standards</v>
      </c>
      <c r="C981" s="361" t="str">
        <f t="shared" si="41"/>
        <v>Percentage Improvement in Eqpt Efficiency Standards above BAU</v>
      </c>
      <c r="D981" s="9" t="s">
        <v>3215</v>
      </c>
      <c r="E981" s="53" t="s">
        <v>2451</v>
      </c>
      <c r="F981" s="194" t="s">
        <v>3218</v>
      </c>
      <c r="G981" s="53" t="s">
        <v>2455</v>
      </c>
      <c r="H981" s="54">
        <v>1191</v>
      </c>
      <c r="I981" s="53" t="s">
        <v>45</v>
      </c>
      <c r="J981" s="359" t="str">
        <f>IF(ISBLANK(INDEX('Policy Characteristics'!D:D,MATCH($C981,'Policy Characteristics'!$C:$C,0))),"",INDEX('Policy Characteristics'!D:D,MATCH($C981,'Policy Characteristics'!$C:$C,0)))</f>
        <v>Industry Energy Efficiency Standards</v>
      </c>
      <c r="K981" s="357" t="str">
        <f>IF(ISBLANK(INDEX('Policy Characteristics'!E:E,MATCH($C981,'Policy Characteristics'!$C:$C,0))),"",INDEX('Policy Characteristics'!E:E,MATCH($C981,'Policy Characteristics'!$C:$C,0)))</f>
        <v>indst efficiency standards</v>
      </c>
      <c r="L981" s="379">
        <f>IF(ISBLANK(INDEX('Policy Characteristics'!F:F,MATCH($C981,'Policy Characteristics'!$C:$C,0))),"",INDEX('Policy Characteristics'!F:F,MATCH($C981,'Policy Characteristics'!$C:$C,0)))</f>
        <v>0</v>
      </c>
      <c r="M981" s="379">
        <f>IF(ISBLANK(INDEX('Policy Characteristics'!G:G,MATCH($C981,'Policy Characteristics'!$C:$C,0))),"",INDEX('Policy Characteristics'!G:G,MATCH($C981,'Policy Characteristics'!$C:$C,0)))</f>
        <v>0.25</v>
      </c>
      <c r="N981" s="379">
        <f>IF(ISBLANK(INDEX('Policy Characteristics'!H:H,MATCH($C981,'Policy Characteristics'!$C:$C,0))),"",INDEX('Policy Characteristics'!H:H,MATCH($C981,'Policy Characteristics'!$C:$C,0)))</f>
        <v>0.01</v>
      </c>
      <c r="O981" s="357" t="str">
        <f>IF(ISBLANK(INDEX('Policy Characteristics'!I:I,MATCH($C981,'Policy Characteristics'!$C:$C,0))),"",INDEX('Policy Characteristics'!I:I,MATCH($C981,'Policy Characteristics'!$C:$C,0)))</f>
        <v>% reduction in energy use</v>
      </c>
      <c r="P981" s="357" t="str">
        <f>IF(ISBLANK(INDEX('Policy Characteristics'!J:J,MATCH($C981,'Policy Characteristics'!$C:$C,0))),"",INDEX('Policy Characteristics'!J:J,MATCH($C981,'Policy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1" s="357" t="str">
        <f>IF(ISBLANK(INDEX('Policy Characteristics'!K:K,MATCH($C981,'Policy Characteristics'!$C:$C,0))),"",INDEX('Policy Characteristics'!K:K,MATCH($C981,'Policy Characteristics'!$C:$C,0)))</f>
        <v>industry-ag-main.html#eff-stds</v>
      </c>
      <c r="R981" s="357" t="str">
        <f>IF(ISBLANK(INDEX('Policy Characteristics'!L:L,MATCH($C981,'Policy Characteristics'!$C:$C,0))),"",INDEX('Policy Characteristics'!L:L,MATCH($C981,'Policy Characteristics'!$C:$C,0)))</f>
        <v>industry-energy-efficiency-standards.html</v>
      </c>
    </row>
    <row r="982" spans="1:18" s="5" customFormat="1" x14ac:dyDescent="0.35">
      <c r="A982" s="357" t="str">
        <f>IF(ISBLANK(INDEX('Policy Characteristics'!A:A,MATCH($C982,'Policy Characteristics'!$C:$C,0))),"",INDEX('Policy Characteristics'!A:A,MATCH($C982,'Policy Characteristics'!$C:$C,0)))</f>
        <v>Industry</v>
      </c>
      <c r="B982" s="357" t="str">
        <f>IF(ISBLANK(INDEX('Policy Characteristics'!B:B,MATCH($C982,'Policy Characteristics'!$C:$C,0))),"",INDEX('Policy Characteristics'!B:B,MATCH($C982,'Policy Characteristics'!$C:$C,0)))</f>
        <v>Industry Energy Efficiency Standards</v>
      </c>
      <c r="C982" s="361" t="str">
        <f t="shared" si="41"/>
        <v>Percentage Improvement in Eqpt Efficiency Standards above BAU</v>
      </c>
      <c r="D982" s="9" t="s">
        <v>3215</v>
      </c>
      <c r="E982" s="53" t="s">
        <v>2452</v>
      </c>
      <c r="F982" s="194" t="s">
        <v>3218</v>
      </c>
      <c r="G982" s="53" t="s">
        <v>2456</v>
      </c>
      <c r="H982" s="54">
        <v>1192</v>
      </c>
      <c r="I982" s="53" t="s">
        <v>45</v>
      </c>
      <c r="J982" s="359" t="str">
        <f>IF(ISBLANK(INDEX('Policy Characteristics'!D:D,MATCH($C982,'Policy Characteristics'!$C:$C,0))),"",INDEX('Policy Characteristics'!D:D,MATCH($C982,'Policy Characteristics'!$C:$C,0)))</f>
        <v>Industry Energy Efficiency Standards</v>
      </c>
      <c r="K982" s="357" t="str">
        <f>IF(ISBLANK(INDEX('Policy Characteristics'!E:E,MATCH($C982,'Policy Characteristics'!$C:$C,0))),"",INDEX('Policy Characteristics'!E:E,MATCH($C982,'Policy Characteristics'!$C:$C,0)))</f>
        <v>indst efficiency standards</v>
      </c>
      <c r="L982" s="379">
        <f>IF(ISBLANK(INDEX('Policy Characteristics'!F:F,MATCH($C982,'Policy Characteristics'!$C:$C,0))),"",INDEX('Policy Characteristics'!F:F,MATCH($C982,'Policy Characteristics'!$C:$C,0)))</f>
        <v>0</v>
      </c>
      <c r="M982" s="379">
        <f>IF(ISBLANK(INDEX('Policy Characteristics'!G:G,MATCH($C982,'Policy Characteristics'!$C:$C,0))),"",INDEX('Policy Characteristics'!G:G,MATCH($C982,'Policy Characteristics'!$C:$C,0)))</f>
        <v>0.25</v>
      </c>
      <c r="N982" s="379">
        <f>IF(ISBLANK(INDEX('Policy Characteristics'!H:H,MATCH($C982,'Policy Characteristics'!$C:$C,0))),"",INDEX('Policy Characteristics'!H:H,MATCH($C982,'Policy Characteristics'!$C:$C,0)))</f>
        <v>0.01</v>
      </c>
      <c r="O982" s="357" t="str">
        <f>IF(ISBLANK(INDEX('Policy Characteristics'!I:I,MATCH($C982,'Policy Characteristics'!$C:$C,0))),"",INDEX('Policy Characteristics'!I:I,MATCH($C982,'Policy Characteristics'!$C:$C,0)))</f>
        <v>% reduction in energy use</v>
      </c>
      <c r="P982" s="357" t="str">
        <f>IF(ISBLANK(INDEX('Policy Characteristics'!J:J,MATCH($C982,'Policy Characteristics'!$C:$C,0))),"",INDEX('Policy Characteristics'!J:J,MATCH($C982,'Policy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2" s="357" t="str">
        <f>IF(ISBLANK(INDEX('Policy Characteristics'!K:K,MATCH($C982,'Policy Characteristics'!$C:$C,0))),"",INDEX('Policy Characteristics'!K:K,MATCH($C982,'Policy Characteristics'!$C:$C,0)))</f>
        <v>industry-ag-main.html#eff-stds</v>
      </c>
      <c r="R982" s="357" t="str">
        <f>IF(ISBLANK(INDEX('Policy Characteristics'!L:L,MATCH($C982,'Policy Characteristics'!$C:$C,0))),"",INDEX('Policy Characteristics'!L:L,MATCH($C982,'Policy Characteristics'!$C:$C,0)))</f>
        <v>industry-energy-efficiency-standards.html</v>
      </c>
    </row>
    <row r="983" spans="1:18" s="5" customFormat="1" x14ac:dyDescent="0.35">
      <c r="A983" s="357" t="str">
        <f>IF(ISBLANK(INDEX('Policy Characteristics'!A:A,MATCH($C983,'Policy Characteristics'!$C:$C,0))),"",INDEX('Policy Characteristics'!A:A,MATCH($C983,'Policy Characteristics'!$C:$C,0)))</f>
        <v>Industry</v>
      </c>
      <c r="B983" s="357" t="str">
        <f>IF(ISBLANK(INDEX('Policy Characteristics'!B:B,MATCH($C983,'Policy Characteristics'!$C:$C,0))),"",INDEX('Policy Characteristics'!B:B,MATCH($C983,'Policy Characteristics'!$C:$C,0)))</f>
        <v>Industry Energy Efficiency Standards</v>
      </c>
      <c r="C983" s="361" t="str">
        <f t="shared" si="41"/>
        <v>Percentage Improvement in Eqpt Efficiency Standards above BAU</v>
      </c>
      <c r="D983" s="9" t="s">
        <v>3215</v>
      </c>
      <c r="E983" s="53" t="s">
        <v>2453</v>
      </c>
      <c r="F983" s="194" t="s">
        <v>3218</v>
      </c>
      <c r="G983" s="53" t="s">
        <v>2459</v>
      </c>
      <c r="H983" s="54">
        <v>1193</v>
      </c>
      <c r="I983" s="53" t="s">
        <v>45</v>
      </c>
      <c r="J983" s="359" t="str">
        <f>IF(ISBLANK(INDEX('Policy Characteristics'!D:D,MATCH($C983,'Policy Characteristics'!$C:$C,0))),"",INDEX('Policy Characteristics'!D:D,MATCH($C983,'Policy Characteristics'!$C:$C,0)))</f>
        <v>Industry Energy Efficiency Standards</v>
      </c>
      <c r="K983" s="357" t="str">
        <f>IF(ISBLANK(INDEX('Policy Characteristics'!E:E,MATCH($C983,'Policy Characteristics'!$C:$C,0))),"",INDEX('Policy Characteristics'!E:E,MATCH($C983,'Policy Characteristics'!$C:$C,0)))</f>
        <v>indst efficiency standards</v>
      </c>
      <c r="L983" s="379">
        <f>IF(ISBLANK(INDEX('Policy Characteristics'!F:F,MATCH($C983,'Policy Characteristics'!$C:$C,0))),"",INDEX('Policy Characteristics'!F:F,MATCH($C983,'Policy Characteristics'!$C:$C,0)))</f>
        <v>0</v>
      </c>
      <c r="M983" s="379">
        <f>IF(ISBLANK(INDEX('Policy Characteristics'!G:G,MATCH($C983,'Policy Characteristics'!$C:$C,0))),"",INDEX('Policy Characteristics'!G:G,MATCH($C983,'Policy Characteristics'!$C:$C,0)))</f>
        <v>0.25</v>
      </c>
      <c r="N983" s="379">
        <f>IF(ISBLANK(INDEX('Policy Characteristics'!H:H,MATCH($C983,'Policy Characteristics'!$C:$C,0))),"",INDEX('Policy Characteristics'!H:H,MATCH($C983,'Policy Characteristics'!$C:$C,0)))</f>
        <v>0.01</v>
      </c>
      <c r="O983" s="357" t="str">
        <f>IF(ISBLANK(INDEX('Policy Characteristics'!I:I,MATCH($C983,'Policy Characteristics'!$C:$C,0))),"",INDEX('Policy Characteristics'!I:I,MATCH($C983,'Policy Characteristics'!$C:$C,0)))</f>
        <v>% reduction in energy use</v>
      </c>
      <c r="P983" s="357" t="str">
        <f>IF(ISBLANK(INDEX('Policy Characteristics'!J:J,MATCH($C983,'Policy Characteristics'!$C:$C,0))),"",INDEX('Policy Characteristics'!J:J,MATCH($C983,'Policy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3" s="357" t="str">
        <f>IF(ISBLANK(INDEX('Policy Characteristics'!K:K,MATCH($C983,'Policy Characteristics'!$C:$C,0))),"",INDEX('Policy Characteristics'!K:K,MATCH($C983,'Policy Characteristics'!$C:$C,0)))</f>
        <v>industry-ag-main.html#eff-stds</v>
      </c>
      <c r="R983" s="357" t="str">
        <f>IF(ISBLANK(INDEX('Policy Characteristics'!L:L,MATCH($C983,'Policy Characteristics'!$C:$C,0))),"",INDEX('Policy Characteristics'!L:L,MATCH($C983,'Policy Characteristics'!$C:$C,0)))</f>
        <v>industry-energy-efficiency-standards.html</v>
      </c>
    </row>
    <row r="984" spans="1:18" s="5" customFormat="1" x14ac:dyDescent="0.35">
      <c r="A984" s="357" t="str">
        <f>IF(ISBLANK(INDEX('Policy Characteristics'!A:A,MATCH($C984,'Policy Characteristics'!$C:$C,0))),"",INDEX('Policy Characteristics'!A:A,MATCH($C984,'Policy Characteristics'!$C:$C,0)))</f>
        <v>Industry</v>
      </c>
      <c r="B984" s="357" t="str">
        <f>IF(ISBLANK(INDEX('Policy Characteristics'!B:B,MATCH($C984,'Policy Characteristics'!$C:$C,0))),"",INDEX('Policy Characteristics'!B:B,MATCH($C984,'Policy Characteristics'!$C:$C,0)))</f>
        <v>Industry Energy Efficiency Standards</v>
      </c>
      <c r="C984" s="361" t="str">
        <f t="shared" si="41"/>
        <v>Percentage Improvement in Eqpt Efficiency Standards above BAU</v>
      </c>
      <c r="D984" s="9" t="s">
        <v>3215</v>
      </c>
      <c r="E984" s="53" t="s">
        <v>2799</v>
      </c>
      <c r="F984" s="194" t="s">
        <v>3218</v>
      </c>
      <c r="G984" s="53" t="s">
        <v>2802</v>
      </c>
      <c r="H984" s="54">
        <v>1194</v>
      </c>
      <c r="I984" s="53" t="s">
        <v>45</v>
      </c>
      <c r="J984" s="359" t="str">
        <f>IF(ISBLANK(INDEX('Policy Characteristics'!D:D,MATCH($C984,'Policy Characteristics'!$C:$C,0))),"",INDEX('Policy Characteristics'!D:D,MATCH($C984,'Policy Characteristics'!$C:$C,0)))</f>
        <v>Industry Energy Efficiency Standards</v>
      </c>
      <c r="K984" s="357" t="str">
        <f>IF(ISBLANK(INDEX('Policy Characteristics'!E:E,MATCH($C984,'Policy Characteristics'!$C:$C,0))),"",INDEX('Policy Characteristics'!E:E,MATCH($C984,'Policy Characteristics'!$C:$C,0)))</f>
        <v>indst efficiency standards</v>
      </c>
      <c r="L984" s="379">
        <f>IF(ISBLANK(INDEX('Policy Characteristics'!F:F,MATCH($C984,'Policy Characteristics'!$C:$C,0))),"",INDEX('Policy Characteristics'!F:F,MATCH($C984,'Policy Characteristics'!$C:$C,0)))</f>
        <v>0</v>
      </c>
      <c r="M984" s="379">
        <f>IF(ISBLANK(INDEX('Policy Characteristics'!G:G,MATCH($C984,'Policy Characteristics'!$C:$C,0))),"",INDEX('Policy Characteristics'!G:G,MATCH($C984,'Policy Characteristics'!$C:$C,0)))</f>
        <v>0.25</v>
      </c>
      <c r="N984" s="379">
        <f>IF(ISBLANK(INDEX('Policy Characteristics'!H:H,MATCH($C984,'Policy Characteristics'!$C:$C,0))),"",INDEX('Policy Characteristics'!H:H,MATCH($C984,'Policy Characteristics'!$C:$C,0)))</f>
        <v>0.01</v>
      </c>
      <c r="O984" s="357" t="str">
        <f>IF(ISBLANK(INDEX('Policy Characteristics'!I:I,MATCH($C984,'Policy Characteristics'!$C:$C,0))),"",INDEX('Policy Characteristics'!I:I,MATCH($C984,'Policy Characteristics'!$C:$C,0)))</f>
        <v>% reduction in energy use</v>
      </c>
      <c r="P984" s="357" t="str">
        <f>IF(ISBLANK(INDEX('Policy Characteristics'!J:J,MATCH($C984,'Policy Characteristics'!$C:$C,0))),"",INDEX('Policy Characteristics'!J:J,MATCH($C984,'Policy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4" s="357" t="str">
        <f>IF(ISBLANK(INDEX('Policy Characteristics'!K:K,MATCH($C984,'Policy Characteristics'!$C:$C,0))),"",INDEX('Policy Characteristics'!K:K,MATCH($C984,'Policy Characteristics'!$C:$C,0)))</f>
        <v>industry-ag-main.html#eff-stds</v>
      </c>
      <c r="R984" s="357" t="str">
        <f>IF(ISBLANK(INDEX('Policy Characteristics'!L:L,MATCH($C984,'Policy Characteristics'!$C:$C,0))),"",INDEX('Policy Characteristics'!L:L,MATCH($C984,'Policy Characteristics'!$C:$C,0)))</f>
        <v>industry-energy-efficiency-standards.html</v>
      </c>
    </row>
    <row r="985" spans="1:18" s="5" customFormat="1" x14ac:dyDescent="0.35">
      <c r="A985" s="357" t="str">
        <f>IF(ISBLANK(INDEX('Policy Characteristics'!A:A,MATCH($C985,'Policy Characteristics'!$C:$C,0))),"",INDEX('Policy Characteristics'!A:A,MATCH($C985,'Policy Characteristics'!$C:$C,0)))</f>
        <v>Industry</v>
      </c>
      <c r="B985" s="357" t="str">
        <f>IF(ISBLANK(INDEX('Policy Characteristics'!B:B,MATCH($C985,'Policy Characteristics'!$C:$C,0))),"",INDEX('Policy Characteristics'!B:B,MATCH($C985,'Policy Characteristics'!$C:$C,0)))</f>
        <v>Industry Energy Efficiency Standards</v>
      </c>
      <c r="C985" s="361" t="str">
        <f t="shared" si="41"/>
        <v>Percentage Improvement in Eqpt Efficiency Standards above BAU</v>
      </c>
      <c r="D985" s="9" t="s">
        <v>3215</v>
      </c>
      <c r="E985" s="53" t="s">
        <v>2800</v>
      </c>
      <c r="F985" s="194" t="s">
        <v>3218</v>
      </c>
      <c r="G985" s="53" t="s">
        <v>2804</v>
      </c>
      <c r="H985" s="54">
        <v>1195</v>
      </c>
      <c r="I985" s="53" t="s">
        <v>45</v>
      </c>
      <c r="J985" s="359" t="str">
        <f>IF(ISBLANK(INDEX('Policy Characteristics'!D:D,MATCH($C985,'Policy Characteristics'!$C:$C,0))),"",INDEX('Policy Characteristics'!D:D,MATCH($C985,'Policy Characteristics'!$C:$C,0)))</f>
        <v>Industry Energy Efficiency Standards</v>
      </c>
      <c r="K985" s="357" t="str">
        <f>IF(ISBLANK(INDEX('Policy Characteristics'!E:E,MATCH($C985,'Policy Characteristics'!$C:$C,0))),"",INDEX('Policy Characteristics'!E:E,MATCH($C985,'Policy Characteristics'!$C:$C,0)))</f>
        <v>indst efficiency standards</v>
      </c>
      <c r="L985" s="379">
        <f>IF(ISBLANK(INDEX('Policy Characteristics'!F:F,MATCH($C985,'Policy Characteristics'!$C:$C,0))),"",INDEX('Policy Characteristics'!F:F,MATCH($C985,'Policy Characteristics'!$C:$C,0)))</f>
        <v>0</v>
      </c>
      <c r="M985" s="379">
        <f>IF(ISBLANK(INDEX('Policy Characteristics'!G:G,MATCH($C985,'Policy Characteristics'!$C:$C,0))),"",INDEX('Policy Characteristics'!G:G,MATCH($C985,'Policy Characteristics'!$C:$C,0)))</f>
        <v>0.25</v>
      </c>
      <c r="N985" s="379">
        <f>IF(ISBLANK(INDEX('Policy Characteristics'!H:H,MATCH($C985,'Policy Characteristics'!$C:$C,0))),"",INDEX('Policy Characteristics'!H:H,MATCH($C985,'Policy Characteristics'!$C:$C,0)))</f>
        <v>0.01</v>
      </c>
      <c r="O985" s="357" t="str">
        <f>IF(ISBLANK(INDEX('Policy Characteristics'!I:I,MATCH($C985,'Policy Characteristics'!$C:$C,0))),"",INDEX('Policy Characteristics'!I:I,MATCH($C985,'Policy Characteristics'!$C:$C,0)))</f>
        <v>% reduction in energy use</v>
      </c>
      <c r="P985" s="357" t="str">
        <f>IF(ISBLANK(INDEX('Policy Characteristics'!J:J,MATCH($C985,'Policy Characteristics'!$C:$C,0))),"",INDEX('Policy Characteristics'!J:J,MATCH($C985,'Policy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5" s="357" t="str">
        <f>IF(ISBLANK(INDEX('Policy Characteristics'!K:K,MATCH($C985,'Policy Characteristics'!$C:$C,0))),"",INDEX('Policy Characteristics'!K:K,MATCH($C985,'Policy Characteristics'!$C:$C,0)))</f>
        <v>industry-ag-main.html#eff-stds</v>
      </c>
      <c r="R985" s="357" t="str">
        <f>IF(ISBLANK(INDEX('Policy Characteristics'!L:L,MATCH($C985,'Policy Characteristics'!$C:$C,0))),"",INDEX('Policy Characteristics'!L:L,MATCH($C985,'Policy Characteristics'!$C:$C,0)))</f>
        <v>industry-energy-efficiency-standards.html</v>
      </c>
    </row>
    <row r="986" spans="1:18" s="5" customFormat="1" x14ac:dyDescent="0.35">
      <c r="A986" s="357" t="str">
        <f>IF(ISBLANK(INDEX('Policy Characteristics'!A:A,MATCH($C986,'Policy Characteristics'!$C:$C,0))),"",INDEX('Policy Characteristics'!A:A,MATCH($C986,'Policy Characteristics'!$C:$C,0)))</f>
        <v>Industry</v>
      </c>
      <c r="B986" s="357" t="str">
        <f>IF(ISBLANK(INDEX('Policy Characteristics'!B:B,MATCH($C986,'Policy Characteristics'!$C:$C,0))),"",INDEX('Policy Characteristics'!B:B,MATCH($C986,'Policy Characteristics'!$C:$C,0)))</f>
        <v>Industry Energy Efficiency Standards</v>
      </c>
      <c r="C986" s="361" t="str">
        <f t="shared" si="41"/>
        <v>Percentage Improvement in Eqpt Efficiency Standards above BAU</v>
      </c>
      <c r="D986" s="9" t="s">
        <v>3215</v>
      </c>
      <c r="E986" s="53" t="s">
        <v>2801</v>
      </c>
      <c r="F986" s="194" t="s">
        <v>3218</v>
      </c>
      <c r="G986" s="53" t="s">
        <v>2805</v>
      </c>
      <c r="H986" s="54">
        <v>1196</v>
      </c>
      <c r="I986" s="53" t="s">
        <v>45</v>
      </c>
      <c r="J986" s="359" t="str">
        <f>IF(ISBLANK(INDEX('Policy Characteristics'!D:D,MATCH($C986,'Policy Characteristics'!$C:$C,0))),"",INDEX('Policy Characteristics'!D:D,MATCH($C986,'Policy Characteristics'!$C:$C,0)))</f>
        <v>Industry Energy Efficiency Standards</v>
      </c>
      <c r="K986" s="357" t="str">
        <f>IF(ISBLANK(INDEX('Policy Characteristics'!E:E,MATCH($C986,'Policy Characteristics'!$C:$C,0))),"",INDEX('Policy Characteristics'!E:E,MATCH($C986,'Policy Characteristics'!$C:$C,0)))</f>
        <v>indst efficiency standards</v>
      </c>
      <c r="L986" s="379">
        <f>IF(ISBLANK(INDEX('Policy Characteristics'!F:F,MATCH($C986,'Policy Characteristics'!$C:$C,0))),"",INDEX('Policy Characteristics'!F:F,MATCH($C986,'Policy Characteristics'!$C:$C,0)))</f>
        <v>0</v>
      </c>
      <c r="M986" s="379">
        <f>IF(ISBLANK(INDEX('Policy Characteristics'!G:G,MATCH($C986,'Policy Characteristics'!$C:$C,0))),"",INDEX('Policy Characteristics'!G:G,MATCH($C986,'Policy Characteristics'!$C:$C,0)))</f>
        <v>0.25</v>
      </c>
      <c r="N986" s="379">
        <f>IF(ISBLANK(INDEX('Policy Characteristics'!H:H,MATCH($C986,'Policy Characteristics'!$C:$C,0))),"",INDEX('Policy Characteristics'!H:H,MATCH($C986,'Policy Characteristics'!$C:$C,0)))</f>
        <v>0.01</v>
      </c>
      <c r="O986" s="357" t="str">
        <f>IF(ISBLANK(INDEX('Policy Characteristics'!I:I,MATCH($C986,'Policy Characteristics'!$C:$C,0))),"",INDEX('Policy Characteristics'!I:I,MATCH($C986,'Policy Characteristics'!$C:$C,0)))</f>
        <v>% reduction in energy use</v>
      </c>
      <c r="P986" s="357" t="str">
        <f>IF(ISBLANK(INDEX('Policy Characteristics'!J:J,MATCH($C986,'Policy Characteristics'!$C:$C,0))),"",INDEX('Policy Characteristics'!J:J,MATCH($C986,'Policy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6" s="357" t="str">
        <f>IF(ISBLANK(INDEX('Policy Characteristics'!K:K,MATCH($C986,'Policy Characteristics'!$C:$C,0))),"",INDEX('Policy Characteristics'!K:K,MATCH($C986,'Policy Characteristics'!$C:$C,0)))</f>
        <v>industry-ag-main.html#eff-stds</v>
      </c>
      <c r="R986" s="357" t="str">
        <f>IF(ISBLANK(INDEX('Policy Characteristics'!L:L,MATCH($C986,'Policy Characteristics'!$C:$C,0))),"",INDEX('Policy Characteristics'!L:L,MATCH($C986,'Policy Characteristics'!$C:$C,0)))</f>
        <v>industry-energy-efficiency-standards.html</v>
      </c>
    </row>
    <row r="987" spans="1:18" s="5" customFormat="1" x14ac:dyDescent="0.35">
      <c r="A987" s="357" t="str">
        <f>IF(ISBLANK(INDEX('Policy Characteristics'!A:A,MATCH($C987,'Policy Characteristics'!$C:$C,0))),"",INDEX('Policy Characteristics'!A:A,MATCH($C987,'Policy Characteristics'!$C:$C,0)))</f>
        <v>Industry</v>
      </c>
      <c r="B987" s="357" t="str">
        <f>IF(ISBLANK(INDEX('Policy Characteristics'!B:B,MATCH($C987,'Policy Characteristics'!$C:$C,0))),"",INDEX('Policy Characteristics'!B:B,MATCH($C987,'Policy Characteristics'!$C:$C,0)))</f>
        <v>Industry Energy Efficiency Standards</v>
      </c>
      <c r="C987" s="361" t="str">
        <f t="shared" si="41"/>
        <v>Percentage Improvement in Eqpt Efficiency Standards above BAU</v>
      </c>
      <c r="D987" s="9" t="s">
        <v>3215</v>
      </c>
      <c r="E987" s="53" t="s">
        <v>2798</v>
      </c>
      <c r="F987" s="194" t="s">
        <v>3218</v>
      </c>
      <c r="G987" s="53" t="s">
        <v>2803</v>
      </c>
      <c r="H987" s="54">
        <v>1197</v>
      </c>
      <c r="I987" s="53" t="s">
        <v>45</v>
      </c>
      <c r="J987" s="359" t="str">
        <f>IF(ISBLANK(INDEX('Policy Characteristics'!D:D,MATCH($C987,'Policy Characteristics'!$C:$C,0))),"",INDEX('Policy Characteristics'!D:D,MATCH($C987,'Policy Characteristics'!$C:$C,0)))</f>
        <v>Industry Energy Efficiency Standards</v>
      </c>
      <c r="K987" s="357" t="str">
        <f>IF(ISBLANK(INDEX('Policy Characteristics'!E:E,MATCH($C987,'Policy Characteristics'!$C:$C,0))),"",INDEX('Policy Characteristics'!E:E,MATCH($C987,'Policy Characteristics'!$C:$C,0)))</f>
        <v>indst efficiency standards</v>
      </c>
      <c r="L987" s="379">
        <f>IF(ISBLANK(INDEX('Policy Characteristics'!F:F,MATCH($C987,'Policy Characteristics'!$C:$C,0))),"",INDEX('Policy Characteristics'!F:F,MATCH($C987,'Policy Characteristics'!$C:$C,0)))</f>
        <v>0</v>
      </c>
      <c r="M987" s="379">
        <f>IF(ISBLANK(INDEX('Policy Characteristics'!G:G,MATCH($C987,'Policy Characteristics'!$C:$C,0))),"",INDEX('Policy Characteristics'!G:G,MATCH($C987,'Policy Characteristics'!$C:$C,0)))</f>
        <v>0.25</v>
      </c>
      <c r="N987" s="379">
        <f>IF(ISBLANK(INDEX('Policy Characteristics'!H:H,MATCH($C987,'Policy Characteristics'!$C:$C,0))),"",INDEX('Policy Characteristics'!H:H,MATCH($C987,'Policy Characteristics'!$C:$C,0)))</f>
        <v>0.01</v>
      </c>
      <c r="O987" s="357" t="str">
        <f>IF(ISBLANK(INDEX('Policy Characteristics'!I:I,MATCH($C987,'Policy Characteristics'!$C:$C,0))),"",INDEX('Policy Characteristics'!I:I,MATCH($C987,'Policy Characteristics'!$C:$C,0)))</f>
        <v>% reduction in energy use</v>
      </c>
      <c r="P987" s="357" t="str">
        <f>IF(ISBLANK(INDEX('Policy Characteristics'!J:J,MATCH($C987,'Policy Characteristics'!$C:$C,0))),"",INDEX('Policy Characteristics'!J:J,MATCH($C987,'Policy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7" s="357" t="str">
        <f>IF(ISBLANK(INDEX('Policy Characteristics'!K:K,MATCH($C987,'Policy Characteristics'!$C:$C,0))),"",INDEX('Policy Characteristics'!K:K,MATCH($C987,'Policy Characteristics'!$C:$C,0)))</f>
        <v>industry-ag-main.html#eff-stds</v>
      </c>
      <c r="R987" s="357" t="str">
        <f>IF(ISBLANK(INDEX('Policy Characteristics'!L:L,MATCH($C987,'Policy Characteristics'!$C:$C,0))),"",INDEX('Policy Characteristics'!L:L,MATCH($C987,'Policy Characteristics'!$C:$C,0)))</f>
        <v>industry-energy-efficiency-standards.html</v>
      </c>
    </row>
    <row r="988" spans="1:18" s="5" customFormat="1" x14ac:dyDescent="0.35">
      <c r="A988" s="357" t="str">
        <f>IF(ISBLANK(INDEX('Policy Characteristics'!A:A,MATCH($C988,'Policy Characteristics'!$C:$C,0))),"",INDEX('Policy Characteristics'!A:A,MATCH($C988,'Policy Characteristics'!$C:$C,0)))</f>
        <v>Industry</v>
      </c>
      <c r="B988" s="357" t="str">
        <f>IF(ISBLANK(INDEX('Policy Characteristics'!B:B,MATCH($C988,'Policy Characteristics'!$C:$C,0))),"",INDEX('Policy Characteristics'!B:B,MATCH($C988,'Policy Characteristics'!$C:$C,0)))</f>
        <v>Industry Energy Efficiency Standards</v>
      </c>
      <c r="C988" s="361" t="str">
        <f t="shared" si="41"/>
        <v>Percentage Improvement in Eqpt Efficiency Standards above BAU</v>
      </c>
      <c r="D988" s="9" t="s">
        <v>3216</v>
      </c>
      <c r="E988" s="53" t="s">
        <v>2448</v>
      </c>
      <c r="F988" s="194" t="s">
        <v>3177</v>
      </c>
      <c r="G988" s="53" t="s">
        <v>2454</v>
      </c>
      <c r="H988" s="54">
        <v>1198</v>
      </c>
      <c r="I988" s="53" t="s">
        <v>44</v>
      </c>
      <c r="J988" s="359" t="str">
        <f>IF(ISBLANK(INDEX('Policy Characteristics'!D:D,MATCH($C988,'Policy Characteristics'!$C:$C,0))),"",INDEX('Policy Characteristics'!D:D,MATCH($C988,'Policy Characteristics'!$C:$C,0)))</f>
        <v>Industry Energy Efficiency Standards</v>
      </c>
      <c r="K988" s="357" t="str">
        <f>IF(ISBLANK(INDEX('Policy Characteristics'!E:E,MATCH($C988,'Policy Characteristics'!$C:$C,0))),"",INDEX('Policy Characteristics'!E:E,MATCH($C988,'Policy Characteristics'!$C:$C,0)))</f>
        <v>indst efficiency standards</v>
      </c>
      <c r="L988" s="379">
        <f>IF(ISBLANK(INDEX('Policy Characteristics'!F:F,MATCH($C988,'Policy Characteristics'!$C:$C,0))),"",INDEX('Policy Characteristics'!F:F,MATCH($C988,'Policy Characteristics'!$C:$C,0)))</f>
        <v>0</v>
      </c>
      <c r="M988" s="379">
        <f>IF(ISBLANK(INDEX('Policy Characteristics'!G:G,MATCH($C988,'Policy Characteristics'!$C:$C,0))),"",INDEX('Policy Characteristics'!G:G,MATCH($C988,'Policy Characteristics'!$C:$C,0)))</f>
        <v>0.25</v>
      </c>
      <c r="N988" s="379">
        <f>IF(ISBLANK(INDEX('Policy Characteristics'!H:H,MATCH($C988,'Policy Characteristics'!$C:$C,0))),"",INDEX('Policy Characteristics'!H:H,MATCH($C988,'Policy Characteristics'!$C:$C,0)))</f>
        <v>0.01</v>
      </c>
      <c r="O988" s="357" t="str">
        <f>IF(ISBLANK(INDEX('Policy Characteristics'!I:I,MATCH($C988,'Policy Characteristics'!$C:$C,0))),"",INDEX('Policy Characteristics'!I:I,MATCH($C988,'Policy Characteristics'!$C:$C,0)))</f>
        <v>% reduction in energy use</v>
      </c>
      <c r="P988" s="357" t="str">
        <f>IF(ISBLANK(INDEX('Policy Characteristics'!J:J,MATCH($C988,'Policy Characteristics'!$C:$C,0))),"",INDEX('Policy Characteristics'!J:J,MATCH($C988,'Policy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8" s="357" t="str">
        <f>IF(ISBLANK(INDEX('Policy Characteristics'!K:K,MATCH($C988,'Policy Characteristics'!$C:$C,0))),"",INDEX('Policy Characteristics'!K:K,MATCH($C988,'Policy Characteristics'!$C:$C,0)))</f>
        <v>industry-ag-main.html#eff-stds</v>
      </c>
      <c r="R988" s="357" t="str">
        <f>IF(ISBLANK(INDEX('Policy Characteristics'!L:L,MATCH($C988,'Policy Characteristics'!$C:$C,0))),"",INDEX('Policy Characteristics'!L:L,MATCH($C988,'Policy Characteristics'!$C:$C,0)))</f>
        <v>industry-energy-efficiency-standards.html</v>
      </c>
    </row>
    <row r="989" spans="1:18" s="5" customFormat="1" x14ac:dyDescent="0.35">
      <c r="A989" s="357" t="str">
        <f>IF(ISBLANK(INDEX('Policy Characteristics'!A:A,MATCH($C989,'Policy Characteristics'!$C:$C,0))),"",INDEX('Policy Characteristics'!A:A,MATCH($C989,'Policy Characteristics'!$C:$C,0)))</f>
        <v>Industry</v>
      </c>
      <c r="B989" s="357" t="str">
        <f>IF(ISBLANK(INDEX('Policy Characteristics'!B:B,MATCH($C989,'Policy Characteristics'!$C:$C,0))),"",INDEX('Policy Characteristics'!B:B,MATCH($C989,'Policy Characteristics'!$C:$C,0)))</f>
        <v>Industry Energy Efficiency Standards</v>
      </c>
      <c r="C989" s="361" t="str">
        <f t="shared" si="41"/>
        <v>Percentage Improvement in Eqpt Efficiency Standards above BAU</v>
      </c>
      <c r="D989" s="9" t="s">
        <v>3216</v>
      </c>
      <c r="E989" s="53" t="s">
        <v>2449</v>
      </c>
      <c r="F989" s="194" t="s">
        <v>3177</v>
      </c>
      <c r="G989" s="53" t="s">
        <v>2457</v>
      </c>
      <c r="H989" s="54">
        <v>1199</v>
      </c>
      <c r="I989" s="53" t="s">
        <v>45</v>
      </c>
      <c r="J989" s="359" t="str">
        <f>IF(ISBLANK(INDEX('Policy Characteristics'!D:D,MATCH($C989,'Policy Characteristics'!$C:$C,0))),"",INDEX('Policy Characteristics'!D:D,MATCH($C989,'Policy Characteristics'!$C:$C,0)))</f>
        <v>Industry Energy Efficiency Standards</v>
      </c>
      <c r="K989" s="357" t="str">
        <f>IF(ISBLANK(INDEX('Policy Characteristics'!E:E,MATCH($C989,'Policy Characteristics'!$C:$C,0))),"",INDEX('Policy Characteristics'!E:E,MATCH($C989,'Policy Characteristics'!$C:$C,0)))</f>
        <v>indst efficiency standards</v>
      </c>
      <c r="L989" s="379">
        <f>IF(ISBLANK(INDEX('Policy Characteristics'!F:F,MATCH($C989,'Policy Characteristics'!$C:$C,0))),"",INDEX('Policy Characteristics'!F:F,MATCH($C989,'Policy Characteristics'!$C:$C,0)))</f>
        <v>0</v>
      </c>
      <c r="M989" s="379">
        <f>IF(ISBLANK(INDEX('Policy Characteristics'!G:G,MATCH($C989,'Policy Characteristics'!$C:$C,0))),"",INDEX('Policy Characteristics'!G:G,MATCH($C989,'Policy Characteristics'!$C:$C,0)))</f>
        <v>0.25</v>
      </c>
      <c r="N989" s="379">
        <f>IF(ISBLANK(INDEX('Policy Characteristics'!H:H,MATCH($C989,'Policy Characteristics'!$C:$C,0))),"",INDEX('Policy Characteristics'!H:H,MATCH($C989,'Policy Characteristics'!$C:$C,0)))</f>
        <v>0.01</v>
      </c>
      <c r="O989" s="357" t="str">
        <f>IF(ISBLANK(INDEX('Policy Characteristics'!I:I,MATCH($C989,'Policy Characteristics'!$C:$C,0))),"",INDEX('Policy Characteristics'!I:I,MATCH($C989,'Policy Characteristics'!$C:$C,0)))</f>
        <v>% reduction in energy use</v>
      </c>
      <c r="P989" s="357" t="str">
        <f>IF(ISBLANK(INDEX('Policy Characteristics'!J:J,MATCH($C989,'Policy Characteristics'!$C:$C,0))),"",INDEX('Policy Characteristics'!J:J,MATCH($C989,'Policy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9" s="357" t="str">
        <f>IF(ISBLANK(INDEX('Policy Characteristics'!K:K,MATCH($C989,'Policy Characteristics'!$C:$C,0))),"",INDEX('Policy Characteristics'!K:K,MATCH($C989,'Policy Characteristics'!$C:$C,0)))</f>
        <v>industry-ag-main.html#eff-stds</v>
      </c>
      <c r="R989" s="357" t="str">
        <f>IF(ISBLANK(INDEX('Policy Characteristics'!L:L,MATCH($C989,'Policy Characteristics'!$C:$C,0))),"",INDEX('Policy Characteristics'!L:L,MATCH($C989,'Policy Characteristics'!$C:$C,0)))</f>
        <v>industry-energy-efficiency-standards.html</v>
      </c>
    </row>
    <row r="990" spans="1:18" s="5" customFormat="1" x14ac:dyDescent="0.35">
      <c r="A990" s="357" t="str">
        <f>IF(ISBLANK(INDEX('Policy Characteristics'!A:A,MATCH($C990,'Policy Characteristics'!$C:$C,0))),"",INDEX('Policy Characteristics'!A:A,MATCH($C990,'Policy Characteristics'!$C:$C,0)))</f>
        <v>Industry</v>
      </c>
      <c r="B990" s="357" t="str">
        <f>IF(ISBLANK(INDEX('Policy Characteristics'!B:B,MATCH($C990,'Policy Characteristics'!$C:$C,0))),"",INDEX('Policy Characteristics'!B:B,MATCH($C990,'Policy Characteristics'!$C:$C,0)))</f>
        <v>Industry Energy Efficiency Standards</v>
      </c>
      <c r="C990" s="361" t="str">
        <f t="shared" si="41"/>
        <v>Percentage Improvement in Eqpt Efficiency Standards above BAU</v>
      </c>
      <c r="D990" s="9" t="s">
        <v>3216</v>
      </c>
      <c r="E990" s="53" t="s">
        <v>2450</v>
      </c>
      <c r="F990" s="194" t="s">
        <v>3177</v>
      </c>
      <c r="G990" s="53" t="s">
        <v>2458</v>
      </c>
      <c r="H990" s="54">
        <v>1200</v>
      </c>
      <c r="I990" s="53" t="s">
        <v>44</v>
      </c>
      <c r="J990" s="359" t="str">
        <f>IF(ISBLANK(INDEX('Policy Characteristics'!D:D,MATCH($C990,'Policy Characteristics'!$C:$C,0))),"",INDEX('Policy Characteristics'!D:D,MATCH($C990,'Policy Characteristics'!$C:$C,0)))</f>
        <v>Industry Energy Efficiency Standards</v>
      </c>
      <c r="K990" s="357" t="str">
        <f>IF(ISBLANK(INDEX('Policy Characteristics'!E:E,MATCH($C990,'Policy Characteristics'!$C:$C,0))),"",INDEX('Policy Characteristics'!E:E,MATCH($C990,'Policy Characteristics'!$C:$C,0)))</f>
        <v>indst efficiency standards</v>
      </c>
      <c r="L990" s="379">
        <f>IF(ISBLANK(INDEX('Policy Characteristics'!F:F,MATCH($C990,'Policy Characteristics'!$C:$C,0))),"",INDEX('Policy Characteristics'!F:F,MATCH($C990,'Policy Characteristics'!$C:$C,0)))</f>
        <v>0</v>
      </c>
      <c r="M990" s="379">
        <f>IF(ISBLANK(INDEX('Policy Characteristics'!G:G,MATCH($C990,'Policy Characteristics'!$C:$C,0))),"",INDEX('Policy Characteristics'!G:G,MATCH($C990,'Policy Characteristics'!$C:$C,0)))</f>
        <v>0.25</v>
      </c>
      <c r="N990" s="379">
        <f>IF(ISBLANK(INDEX('Policy Characteristics'!H:H,MATCH($C990,'Policy Characteristics'!$C:$C,0))),"",INDEX('Policy Characteristics'!H:H,MATCH($C990,'Policy Characteristics'!$C:$C,0)))</f>
        <v>0.01</v>
      </c>
      <c r="O990" s="357" t="str">
        <f>IF(ISBLANK(INDEX('Policy Characteristics'!I:I,MATCH($C990,'Policy Characteristics'!$C:$C,0))),"",INDEX('Policy Characteristics'!I:I,MATCH($C990,'Policy Characteristics'!$C:$C,0)))</f>
        <v>% reduction in energy use</v>
      </c>
      <c r="P990" s="357" t="str">
        <f>IF(ISBLANK(INDEX('Policy Characteristics'!J:J,MATCH($C990,'Policy Characteristics'!$C:$C,0))),"",INDEX('Policy Characteristics'!J:J,MATCH($C990,'Policy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0" s="357" t="str">
        <f>IF(ISBLANK(INDEX('Policy Characteristics'!K:K,MATCH($C990,'Policy Characteristics'!$C:$C,0))),"",INDEX('Policy Characteristics'!K:K,MATCH($C990,'Policy Characteristics'!$C:$C,0)))</f>
        <v>industry-ag-main.html#eff-stds</v>
      </c>
      <c r="R990" s="357" t="str">
        <f>IF(ISBLANK(INDEX('Policy Characteristics'!L:L,MATCH($C990,'Policy Characteristics'!$C:$C,0))),"",INDEX('Policy Characteristics'!L:L,MATCH($C990,'Policy Characteristics'!$C:$C,0)))</f>
        <v>industry-energy-efficiency-standards.html</v>
      </c>
    </row>
    <row r="991" spans="1:18" s="5" customFormat="1" x14ac:dyDescent="0.35">
      <c r="A991" s="357" t="str">
        <f>IF(ISBLANK(INDEX('Policy Characteristics'!A:A,MATCH($C991,'Policy Characteristics'!$C:$C,0))),"",INDEX('Policy Characteristics'!A:A,MATCH($C991,'Policy Characteristics'!$C:$C,0)))</f>
        <v>Industry</v>
      </c>
      <c r="B991" s="357" t="str">
        <f>IF(ISBLANK(INDEX('Policy Characteristics'!B:B,MATCH($C991,'Policy Characteristics'!$C:$C,0))),"",INDEX('Policy Characteristics'!B:B,MATCH($C991,'Policy Characteristics'!$C:$C,0)))</f>
        <v>Industry Energy Efficiency Standards</v>
      </c>
      <c r="C991" s="361" t="str">
        <f t="shared" si="41"/>
        <v>Percentage Improvement in Eqpt Efficiency Standards above BAU</v>
      </c>
      <c r="D991" s="9" t="s">
        <v>3216</v>
      </c>
      <c r="E991" s="53" t="s">
        <v>2451</v>
      </c>
      <c r="F991" s="194" t="s">
        <v>3177</v>
      </c>
      <c r="G991" s="53" t="s">
        <v>2455</v>
      </c>
      <c r="H991" s="54">
        <v>1201</v>
      </c>
      <c r="I991" s="53" t="s">
        <v>45</v>
      </c>
      <c r="J991" s="359" t="str">
        <f>IF(ISBLANK(INDEX('Policy Characteristics'!D:D,MATCH($C991,'Policy Characteristics'!$C:$C,0))),"",INDEX('Policy Characteristics'!D:D,MATCH($C991,'Policy Characteristics'!$C:$C,0)))</f>
        <v>Industry Energy Efficiency Standards</v>
      </c>
      <c r="K991" s="357" t="str">
        <f>IF(ISBLANK(INDEX('Policy Characteristics'!E:E,MATCH($C991,'Policy Characteristics'!$C:$C,0))),"",INDEX('Policy Characteristics'!E:E,MATCH($C991,'Policy Characteristics'!$C:$C,0)))</f>
        <v>indst efficiency standards</v>
      </c>
      <c r="L991" s="379">
        <f>IF(ISBLANK(INDEX('Policy Characteristics'!F:F,MATCH($C991,'Policy Characteristics'!$C:$C,0))),"",INDEX('Policy Characteristics'!F:F,MATCH($C991,'Policy Characteristics'!$C:$C,0)))</f>
        <v>0</v>
      </c>
      <c r="M991" s="379">
        <f>IF(ISBLANK(INDEX('Policy Characteristics'!G:G,MATCH($C991,'Policy Characteristics'!$C:$C,0))),"",INDEX('Policy Characteristics'!G:G,MATCH($C991,'Policy Characteristics'!$C:$C,0)))</f>
        <v>0.25</v>
      </c>
      <c r="N991" s="379">
        <f>IF(ISBLANK(INDEX('Policy Characteristics'!H:H,MATCH($C991,'Policy Characteristics'!$C:$C,0))),"",INDEX('Policy Characteristics'!H:H,MATCH($C991,'Policy Characteristics'!$C:$C,0)))</f>
        <v>0.01</v>
      </c>
      <c r="O991" s="357" t="str">
        <f>IF(ISBLANK(INDEX('Policy Characteristics'!I:I,MATCH($C991,'Policy Characteristics'!$C:$C,0))),"",INDEX('Policy Characteristics'!I:I,MATCH($C991,'Policy Characteristics'!$C:$C,0)))</f>
        <v>% reduction in energy use</v>
      </c>
      <c r="P991" s="357" t="str">
        <f>IF(ISBLANK(INDEX('Policy Characteristics'!J:J,MATCH($C991,'Policy Characteristics'!$C:$C,0))),"",INDEX('Policy Characteristics'!J:J,MATCH($C991,'Policy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1" s="357" t="str">
        <f>IF(ISBLANK(INDEX('Policy Characteristics'!K:K,MATCH($C991,'Policy Characteristics'!$C:$C,0))),"",INDEX('Policy Characteristics'!K:K,MATCH($C991,'Policy Characteristics'!$C:$C,0)))</f>
        <v>industry-ag-main.html#eff-stds</v>
      </c>
      <c r="R991" s="357" t="str">
        <f>IF(ISBLANK(INDEX('Policy Characteristics'!L:L,MATCH($C991,'Policy Characteristics'!$C:$C,0))),"",INDEX('Policy Characteristics'!L:L,MATCH($C991,'Policy Characteristics'!$C:$C,0)))</f>
        <v>industry-energy-efficiency-standards.html</v>
      </c>
    </row>
    <row r="992" spans="1:18" s="5" customFormat="1" x14ac:dyDescent="0.35">
      <c r="A992" s="357" t="str">
        <f>IF(ISBLANK(INDEX('Policy Characteristics'!A:A,MATCH($C992,'Policy Characteristics'!$C:$C,0))),"",INDEX('Policy Characteristics'!A:A,MATCH($C992,'Policy Characteristics'!$C:$C,0)))</f>
        <v>Industry</v>
      </c>
      <c r="B992" s="357" t="str">
        <f>IF(ISBLANK(INDEX('Policy Characteristics'!B:B,MATCH($C992,'Policy Characteristics'!$C:$C,0))),"",INDEX('Policy Characteristics'!B:B,MATCH($C992,'Policy Characteristics'!$C:$C,0)))</f>
        <v>Industry Energy Efficiency Standards</v>
      </c>
      <c r="C992" s="361" t="str">
        <f t="shared" si="41"/>
        <v>Percentage Improvement in Eqpt Efficiency Standards above BAU</v>
      </c>
      <c r="D992" s="9" t="s">
        <v>3216</v>
      </c>
      <c r="E992" s="53" t="s">
        <v>2452</v>
      </c>
      <c r="F992" s="194" t="s">
        <v>3177</v>
      </c>
      <c r="G992" s="53" t="s">
        <v>2456</v>
      </c>
      <c r="H992" s="54">
        <v>1202</v>
      </c>
      <c r="I992" s="53" t="s">
        <v>44</v>
      </c>
      <c r="J992" s="359" t="str">
        <f>IF(ISBLANK(INDEX('Policy Characteristics'!D:D,MATCH($C992,'Policy Characteristics'!$C:$C,0))),"",INDEX('Policy Characteristics'!D:D,MATCH($C992,'Policy Characteristics'!$C:$C,0)))</f>
        <v>Industry Energy Efficiency Standards</v>
      </c>
      <c r="K992" s="357" t="str">
        <f>IF(ISBLANK(INDEX('Policy Characteristics'!E:E,MATCH($C992,'Policy Characteristics'!$C:$C,0))),"",INDEX('Policy Characteristics'!E:E,MATCH($C992,'Policy Characteristics'!$C:$C,0)))</f>
        <v>indst efficiency standards</v>
      </c>
      <c r="L992" s="379">
        <f>IF(ISBLANK(INDEX('Policy Characteristics'!F:F,MATCH($C992,'Policy Characteristics'!$C:$C,0))),"",INDEX('Policy Characteristics'!F:F,MATCH($C992,'Policy Characteristics'!$C:$C,0)))</f>
        <v>0</v>
      </c>
      <c r="M992" s="379">
        <f>IF(ISBLANK(INDEX('Policy Characteristics'!G:G,MATCH($C992,'Policy Characteristics'!$C:$C,0))),"",INDEX('Policy Characteristics'!G:G,MATCH($C992,'Policy Characteristics'!$C:$C,0)))</f>
        <v>0.25</v>
      </c>
      <c r="N992" s="379">
        <f>IF(ISBLANK(INDEX('Policy Characteristics'!H:H,MATCH($C992,'Policy Characteristics'!$C:$C,0))),"",INDEX('Policy Characteristics'!H:H,MATCH($C992,'Policy Characteristics'!$C:$C,0)))</f>
        <v>0.01</v>
      </c>
      <c r="O992" s="357" t="str">
        <f>IF(ISBLANK(INDEX('Policy Characteristics'!I:I,MATCH($C992,'Policy Characteristics'!$C:$C,0))),"",INDEX('Policy Characteristics'!I:I,MATCH($C992,'Policy Characteristics'!$C:$C,0)))</f>
        <v>% reduction in energy use</v>
      </c>
      <c r="P992" s="357" t="str">
        <f>IF(ISBLANK(INDEX('Policy Characteristics'!J:J,MATCH($C992,'Policy Characteristics'!$C:$C,0))),"",INDEX('Policy Characteristics'!J:J,MATCH($C992,'Policy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2" s="357" t="str">
        <f>IF(ISBLANK(INDEX('Policy Characteristics'!K:K,MATCH($C992,'Policy Characteristics'!$C:$C,0))),"",INDEX('Policy Characteristics'!K:K,MATCH($C992,'Policy Characteristics'!$C:$C,0)))</f>
        <v>industry-ag-main.html#eff-stds</v>
      </c>
      <c r="R992" s="357" t="str">
        <f>IF(ISBLANK(INDEX('Policy Characteristics'!L:L,MATCH($C992,'Policy Characteristics'!$C:$C,0))),"",INDEX('Policy Characteristics'!L:L,MATCH($C992,'Policy Characteristics'!$C:$C,0)))</f>
        <v>industry-energy-efficiency-standards.html</v>
      </c>
    </row>
    <row r="993" spans="1:18" s="5" customFormat="1" x14ac:dyDescent="0.35">
      <c r="A993" s="357" t="str">
        <f>IF(ISBLANK(INDEX('Policy Characteristics'!A:A,MATCH($C993,'Policy Characteristics'!$C:$C,0))),"",INDEX('Policy Characteristics'!A:A,MATCH($C993,'Policy Characteristics'!$C:$C,0)))</f>
        <v>Industry</v>
      </c>
      <c r="B993" s="357" t="str">
        <f>IF(ISBLANK(INDEX('Policy Characteristics'!B:B,MATCH($C993,'Policy Characteristics'!$C:$C,0))),"",INDEX('Policy Characteristics'!B:B,MATCH($C993,'Policy Characteristics'!$C:$C,0)))</f>
        <v>Industry Energy Efficiency Standards</v>
      </c>
      <c r="C993" s="361" t="str">
        <f t="shared" si="41"/>
        <v>Percentage Improvement in Eqpt Efficiency Standards above BAU</v>
      </c>
      <c r="D993" s="9" t="s">
        <v>3216</v>
      </c>
      <c r="E993" s="53" t="s">
        <v>2453</v>
      </c>
      <c r="F993" s="194" t="s">
        <v>3177</v>
      </c>
      <c r="G993" s="53" t="s">
        <v>2459</v>
      </c>
      <c r="H993" s="54">
        <v>1203</v>
      </c>
      <c r="I993" s="53" t="s">
        <v>45</v>
      </c>
      <c r="J993" s="359" t="str">
        <f>IF(ISBLANK(INDEX('Policy Characteristics'!D:D,MATCH($C993,'Policy Characteristics'!$C:$C,0))),"",INDEX('Policy Characteristics'!D:D,MATCH($C993,'Policy Characteristics'!$C:$C,0)))</f>
        <v>Industry Energy Efficiency Standards</v>
      </c>
      <c r="K993" s="357" t="str">
        <f>IF(ISBLANK(INDEX('Policy Characteristics'!E:E,MATCH($C993,'Policy Characteristics'!$C:$C,0))),"",INDEX('Policy Characteristics'!E:E,MATCH($C993,'Policy Characteristics'!$C:$C,0)))</f>
        <v>indst efficiency standards</v>
      </c>
      <c r="L993" s="379">
        <f>IF(ISBLANK(INDEX('Policy Characteristics'!F:F,MATCH($C993,'Policy Characteristics'!$C:$C,0))),"",INDEX('Policy Characteristics'!F:F,MATCH($C993,'Policy Characteristics'!$C:$C,0)))</f>
        <v>0</v>
      </c>
      <c r="M993" s="379">
        <f>IF(ISBLANK(INDEX('Policy Characteristics'!G:G,MATCH($C993,'Policy Characteristics'!$C:$C,0))),"",INDEX('Policy Characteristics'!G:G,MATCH($C993,'Policy Characteristics'!$C:$C,0)))</f>
        <v>0.25</v>
      </c>
      <c r="N993" s="379">
        <f>IF(ISBLANK(INDEX('Policy Characteristics'!H:H,MATCH($C993,'Policy Characteristics'!$C:$C,0))),"",INDEX('Policy Characteristics'!H:H,MATCH($C993,'Policy Characteristics'!$C:$C,0)))</f>
        <v>0.01</v>
      </c>
      <c r="O993" s="357" t="str">
        <f>IF(ISBLANK(INDEX('Policy Characteristics'!I:I,MATCH($C993,'Policy Characteristics'!$C:$C,0))),"",INDEX('Policy Characteristics'!I:I,MATCH($C993,'Policy Characteristics'!$C:$C,0)))</f>
        <v>% reduction in energy use</v>
      </c>
      <c r="P993" s="357" t="str">
        <f>IF(ISBLANK(INDEX('Policy Characteristics'!J:J,MATCH($C993,'Policy Characteristics'!$C:$C,0))),"",INDEX('Policy Characteristics'!J:J,MATCH($C993,'Policy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3" s="357" t="str">
        <f>IF(ISBLANK(INDEX('Policy Characteristics'!K:K,MATCH($C993,'Policy Characteristics'!$C:$C,0))),"",INDEX('Policy Characteristics'!K:K,MATCH($C993,'Policy Characteristics'!$C:$C,0)))</f>
        <v>industry-ag-main.html#eff-stds</v>
      </c>
      <c r="R993" s="357" t="str">
        <f>IF(ISBLANK(INDEX('Policy Characteristics'!L:L,MATCH($C993,'Policy Characteristics'!$C:$C,0))),"",INDEX('Policy Characteristics'!L:L,MATCH($C993,'Policy Characteristics'!$C:$C,0)))</f>
        <v>industry-energy-efficiency-standards.html</v>
      </c>
    </row>
    <row r="994" spans="1:18" s="5" customFormat="1" x14ac:dyDescent="0.35">
      <c r="A994" s="357" t="str">
        <f>IF(ISBLANK(INDEX('Policy Characteristics'!A:A,MATCH($C994,'Policy Characteristics'!$C:$C,0))),"",INDEX('Policy Characteristics'!A:A,MATCH($C994,'Policy Characteristics'!$C:$C,0)))</f>
        <v>Industry</v>
      </c>
      <c r="B994" s="357" t="str">
        <f>IF(ISBLANK(INDEX('Policy Characteristics'!B:B,MATCH($C994,'Policy Characteristics'!$C:$C,0))),"",INDEX('Policy Characteristics'!B:B,MATCH($C994,'Policy Characteristics'!$C:$C,0)))</f>
        <v>Industry Energy Efficiency Standards</v>
      </c>
      <c r="C994" s="361" t="str">
        <f t="shared" si="41"/>
        <v>Percentage Improvement in Eqpt Efficiency Standards above BAU</v>
      </c>
      <c r="D994" s="9" t="s">
        <v>3216</v>
      </c>
      <c r="E994" s="53" t="s">
        <v>2799</v>
      </c>
      <c r="F994" s="194" t="s">
        <v>3177</v>
      </c>
      <c r="G994" s="53" t="s">
        <v>2802</v>
      </c>
      <c r="H994" s="54">
        <v>1204</v>
      </c>
      <c r="I994" s="53" t="s">
        <v>45</v>
      </c>
      <c r="J994" s="359" t="str">
        <f>IF(ISBLANK(INDEX('Policy Characteristics'!D:D,MATCH($C994,'Policy Characteristics'!$C:$C,0))),"",INDEX('Policy Characteristics'!D:D,MATCH($C994,'Policy Characteristics'!$C:$C,0)))</f>
        <v>Industry Energy Efficiency Standards</v>
      </c>
      <c r="K994" s="357" t="str">
        <f>IF(ISBLANK(INDEX('Policy Characteristics'!E:E,MATCH($C994,'Policy Characteristics'!$C:$C,0))),"",INDEX('Policy Characteristics'!E:E,MATCH($C994,'Policy Characteristics'!$C:$C,0)))</f>
        <v>indst efficiency standards</v>
      </c>
      <c r="L994" s="379">
        <f>IF(ISBLANK(INDEX('Policy Characteristics'!F:F,MATCH($C994,'Policy Characteristics'!$C:$C,0))),"",INDEX('Policy Characteristics'!F:F,MATCH($C994,'Policy Characteristics'!$C:$C,0)))</f>
        <v>0</v>
      </c>
      <c r="M994" s="379">
        <f>IF(ISBLANK(INDEX('Policy Characteristics'!G:G,MATCH($C994,'Policy Characteristics'!$C:$C,0))),"",INDEX('Policy Characteristics'!G:G,MATCH($C994,'Policy Characteristics'!$C:$C,0)))</f>
        <v>0.25</v>
      </c>
      <c r="N994" s="379">
        <f>IF(ISBLANK(INDEX('Policy Characteristics'!H:H,MATCH($C994,'Policy Characteristics'!$C:$C,0))),"",INDEX('Policy Characteristics'!H:H,MATCH($C994,'Policy Characteristics'!$C:$C,0)))</f>
        <v>0.01</v>
      </c>
      <c r="O994" s="357" t="str">
        <f>IF(ISBLANK(INDEX('Policy Characteristics'!I:I,MATCH($C994,'Policy Characteristics'!$C:$C,0))),"",INDEX('Policy Characteristics'!I:I,MATCH($C994,'Policy Characteristics'!$C:$C,0)))</f>
        <v>% reduction in energy use</v>
      </c>
      <c r="P994" s="357" t="str">
        <f>IF(ISBLANK(INDEX('Policy Characteristics'!J:J,MATCH($C994,'Policy Characteristics'!$C:$C,0))),"",INDEX('Policy Characteristics'!J:J,MATCH($C994,'Policy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4" s="357" t="str">
        <f>IF(ISBLANK(INDEX('Policy Characteristics'!K:K,MATCH($C994,'Policy Characteristics'!$C:$C,0))),"",INDEX('Policy Characteristics'!K:K,MATCH($C994,'Policy Characteristics'!$C:$C,0)))</f>
        <v>industry-ag-main.html#eff-stds</v>
      </c>
      <c r="R994" s="357" t="str">
        <f>IF(ISBLANK(INDEX('Policy Characteristics'!L:L,MATCH($C994,'Policy Characteristics'!$C:$C,0))),"",INDEX('Policy Characteristics'!L:L,MATCH($C994,'Policy Characteristics'!$C:$C,0)))</f>
        <v>industry-energy-efficiency-standards.html</v>
      </c>
    </row>
    <row r="995" spans="1:18" s="5" customFormat="1" x14ac:dyDescent="0.35">
      <c r="A995" s="357" t="str">
        <f>IF(ISBLANK(INDEX('Policy Characteristics'!A:A,MATCH($C995,'Policy Characteristics'!$C:$C,0))),"",INDEX('Policy Characteristics'!A:A,MATCH($C995,'Policy Characteristics'!$C:$C,0)))</f>
        <v>Industry</v>
      </c>
      <c r="B995" s="357" t="str">
        <f>IF(ISBLANK(INDEX('Policy Characteristics'!B:B,MATCH($C995,'Policy Characteristics'!$C:$C,0))),"",INDEX('Policy Characteristics'!B:B,MATCH($C995,'Policy Characteristics'!$C:$C,0)))</f>
        <v>Industry Energy Efficiency Standards</v>
      </c>
      <c r="C995" s="361" t="str">
        <f t="shared" si="41"/>
        <v>Percentage Improvement in Eqpt Efficiency Standards above BAU</v>
      </c>
      <c r="D995" s="9" t="s">
        <v>3216</v>
      </c>
      <c r="E995" s="53" t="s">
        <v>2800</v>
      </c>
      <c r="F995" s="194" t="s">
        <v>3177</v>
      </c>
      <c r="G995" s="53" t="s">
        <v>2804</v>
      </c>
      <c r="H995" s="54">
        <v>1205</v>
      </c>
      <c r="I995" s="53" t="s">
        <v>44</v>
      </c>
      <c r="J995" s="359" t="str">
        <f>IF(ISBLANK(INDEX('Policy Characteristics'!D:D,MATCH($C995,'Policy Characteristics'!$C:$C,0))),"",INDEX('Policy Characteristics'!D:D,MATCH($C995,'Policy Characteristics'!$C:$C,0)))</f>
        <v>Industry Energy Efficiency Standards</v>
      </c>
      <c r="K995" s="357" t="str">
        <f>IF(ISBLANK(INDEX('Policy Characteristics'!E:E,MATCH($C995,'Policy Characteristics'!$C:$C,0))),"",INDEX('Policy Characteristics'!E:E,MATCH($C995,'Policy Characteristics'!$C:$C,0)))</f>
        <v>indst efficiency standards</v>
      </c>
      <c r="L995" s="379">
        <f>IF(ISBLANK(INDEX('Policy Characteristics'!F:F,MATCH($C995,'Policy Characteristics'!$C:$C,0))),"",INDEX('Policy Characteristics'!F:F,MATCH($C995,'Policy Characteristics'!$C:$C,0)))</f>
        <v>0</v>
      </c>
      <c r="M995" s="379">
        <f>IF(ISBLANK(INDEX('Policy Characteristics'!G:G,MATCH($C995,'Policy Characteristics'!$C:$C,0))),"",INDEX('Policy Characteristics'!G:G,MATCH($C995,'Policy Characteristics'!$C:$C,0)))</f>
        <v>0.25</v>
      </c>
      <c r="N995" s="379">
        <f>IF(ISBLANK(INDEX('Policy Characteristics'!H:H,MATCH($C995,'Policy Characteristics'!$C:$C,0))),"",INDEX('Policy Characteristics'!H:H,MATCH($C995,'Policy Characteristics'!$C:$C,0)))</f>
        <v>0.01</v>
      </c>
      <c r="O995" s="357" t="str">
        <f>IF(ISBLANK(INDEX('Policy Characteristics'!I:I,MATCH($C995,'Policy Characteristics'!$C:$C,0))),"",INDEX('Policy Characteristics'!I:I,MATCH($C995,'Policy Characteristics'!$C:$C,0)))</f>
        <v>% reduction in energy use</v>
      </c>
      <c r="P995" s="357" t="str">
        <f>IF(ISBLANK(INDEX('Policy Characteristics'!J:J,MATCH($C995,'Policy Characteristics'!$C:$C,0))),"",INDEX('Policy Characteristics'!J:J,MATCH($C995,'Policy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5" s="357" t="str">
        <f>IF(ISBLANK(INDEX('Policy Characteristics'!K:K,MATCH($C995,'Policy Characteristics'!$C:$C,0))),"",INDEX('Policy Characteristics'!K:K,MATCH($C995,'Policy Characteristics'!$C:$C,0)))</f>
        <v>industry-ag-main.html#eff-stds</v>
      </c>
      <c r="R995" s="357" t="str">
        <f>IF(ISBLANK(INDEX('Policy Characteristics'!L:L,MATCH($C995,'Policy Characteristics'!$C:$C,0))),"",INDEX('Policy Characteristics'!L:L,MATCH($C995,'Policy Characteristics'!$C:$C,0)))</f>
        <v>industry-energy-efficiency-standards.html</v>
      </c>
    </row>
    <row r="996" spans="1:18" s="5" customFormat="1" x14ac:dyDescent="0.35">
      <c r="A996" s="357" t="str">
        <f>IF(ISBLANK(INDEX('Policy Characteristics'!A:A,MATCH($C996,'Policy Characteristics'!$C:$C,0))),"",INDEX('Policy Characteristics'!A:A,MATCH($C996,'Policy Characteristics'!$C:$C,0)))</f>
        <v>Industry</v>
      </c>
      <c r="B996" s="357" t="str">
        <f>IF(ISBLANK(INDEX('Policy Characteristics'!B:B,MATCH($C996,'Policy Characteristics'!$C:$C,0))),"",INDEX('Policy Characteristics'!B:B,MATCH($C996,'Policy Characteristics'!$C:$C,0)))</f>
        <v>Industry Energy Efficiency Standards</v>
      </c>
      <c r="C996" s="361" t="str">
        <f t="shared" si="41"/>
        <v>Percentage Improvement in Eqpt Efficiency Standards above BAU</v>
      </c>
      <c r="D996" s="9" t="s">
        <v>3216</v>
      </c>
      <c r="E996" s="53" t="s">
        <v>2801</v>
      </c>
      <c r="F996" s="194" t="s">
        <v>3177</v>
      </c>
      <c r="G996" s="53" t="s">
        <v>2805</v>
      </c>
      <c r="H996" s="54">
        <v>1206</v>
      </c>
      <c r="I996" s="53" t="s">
        <v>44</v>
      </c>
      <c r="J996" s="359" t="str">
        <f>IF(ISBLANK(INDEX('Policy Characteristics'!D:D,MATCH($C996,'Policy Characteristics'!$C:$C,0))),"",INDEX('Policy Characteristics'!D:D,MATCH($C996,'Policy Characteristics'!$C:$C,0)))</f>
        <v>Industry Energy Efficiency Standards</v>
      </c>
      <c r="K996" s="357" t="str">
        <f>IF(ISBLANK(INDEX('Policy Characteristics'!E:E,MATCH($C996,'Policy Characteristics'!$C:$C,0))),"",INDEX('Policy Characteristics'!E:E,MATCH($C996,'Policy Characteristics'!$C:$C,0)))</f>
        <v>indst efficiency standards</v>
      </c>
      <c r="L996" s="379">
        <f>IF(ISBLANK(INDEX('Policy Characteristics'!F:F,MATCH($C996,'Policy Characteristics'!$C:$C,0))),"",INDEX('Policy Characteristics'!F:F,MATCH($C996,'Policy Characteristics'!$C:$C,0)))</f>
        <v>0</v>
      </c>
      <c r="M996" s="379">
        <f>IF(ISBLANK(INDEX('Policy Characteristics'!G:G,MATCH($C996,'Policy Characteristics'!$C:$C,0))),"",INDEX('Policy Characteristics'!G:G,MATCH($C996,'Policy Characteristics'!$C:$C,0)))</f>
        <v>0.25</v>
      </c>
      <c r="N996" s="379">
        <f>IF(ISBLANK(INDEX('Policy Characteristics'!H:H,MATCH($C996,'Policy Characteristics'!$C:$C,0))),"",INDEX('Policy Characteristics'!H:H,MATCH($C996,'Policy Characteristics'!$C:$C,0)))</f>
        <v>0.01</v>
      </c>
      <c r="O996" s="357" t="str">
        <f>IF(ISBLANK(INDEX('Policy Characteristics'!I:I,MATCH($C996,'Policy Characteristics'!$C:$C,0))),"",INDEX('Policy Characteristics'!I:I,MATCH($C996,'Policy Characteristics'!$C:$C,0)))</f>
        <v>% reduction in energy use</v>
      </c>
      <c r="P996" s="357" t="str">
        <f>IF(ISBLANK(INDEX('Policy Characteristics'!J:J,MATCH($C996,'Policy Characteristics'!$C:$C,0))),"",INDEX('Policy Characteristics'!J:J,MATCH($C996,'Policy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6" s="357" t="str">
        <f>IF(ISBLANK(INDEX('Policy Characteristics'!K:K,MATCH($C996,'Policy Characteristics'!$C:$C,0))),"",INDEX('Policy Characteristics'!K:K,MATCH($C996,'Policy Characteristics'!$C:$C,0)))</f>
        <v>industry-ag-main.html#eff-stds</v>
      </c>
      <c r="R996" s="357" t="str">
        <f>IF(ISBLANK(INDEX('Policy Characteristics'!L:L,MATCH($C996,'Policy Characteristics'!$C:$C,0))),"",INDEX('Policy Characteristics'!L:L,MATCH($C996,'Policy Characteristics'!$C:$C,0)))</f>
        <v>industry-energy-efficiency-standards.html</v>
      </c>
    </row>
    <row r="997" spans="1:18" s="5" customFormat="1" x14ac:dyDescent="0.35">
      <c r="A997" s="357" t="str">
        <f>IF(ISBLANK(INDEX('Policy Characteristics'!A:A,MATCH($C997,'Policy Characteristics'!$C:$C,0))),"",INDEX('Policy Characteristics'!A:A,MATCH($C997,'Policy Characteristics'!$C:$C,0)))</f>
        <v>Industry</v>
      </c>
      <c r="B997" s="357" t="str">
        <f>IF(ISBLANK(INDEX('Policy Characteristics'!B:B,MATCH($C997,'Policy Characteristics'!$C:$C,0))),"",INDEX('Policy Characteristics'!B:B,MATCH($C997,'Policy Characteristics'!$C:$C,0)))</f>
        <v>Industry Energy Efficiency Standards</v>
      </c>
      <c r="C997" s="361" t="str">
        <f t="shared" si="41"/>
        <v>Percentage Improvement in Eqpt Efficiency Standards above BAU</v>
      </c>
      <c r="D997" s="9" t="s">
        <v>3216</v>
      </c>
      <c r="E997" s="53" t="s">
        <v>2798</v>
      </c>
      <c r="F997" s="194" t="s">
        <v>3177</v>
      </c>
      <c r="G997" s="53" t="s">
        <v>2803</v>
      </c>
      <c r="H997" s="54">
        <v>1207</v>
      </c>
      <c r="I997" s="53" t="s">
        <v>45</v>
      </c>
      <c r="J997" s="359" t="str">
        <f>IF(ISBLANK(INDEX('Policy Characteristics'!D:D,MATCH($C997,'Policy Characteristics'!$C:$C,0))),"",INDEX('Policy Characteristics'!D:D,MATCH($C997,'Policy Characteristics'!$C:$C,0)))</f>
        <v>Industry Energy Efficiency Standards</v>
      </c>
      <c r="K997" s="357" t="str">
        <f>IF(ISBLANK(INDEX('Policy Characteristics'!E:E,MATCH($C997,'Policy Characteristics'!$C:$C,0))),"",INDEX('Policy Characteristics'!E:E,MATCH($C997,'Policy Characteristics'!$C:$C,0)))</f>
        <v>indst efficiency standards</v>
      </c>
      <c r="L997" s="379">
        <f>IF(ISBLANK(INDEX('Policy Characteristics'!F:F,MATCH($C997,'Policy Characteristics'!$C:$C,0))),"",INDEX('Policy Characteristics'!F:F,MATCH($C997,'Policy Characteristics'!$C:$C,0)))</f>
        <v>0</v>
      </c>
      <c r="M997" s="379">
        <f>IF(ISBLANK(INDEX('Policy Characteristics'!G:G,MATCH($C997,'Policy Characteristics'!$C:$C,0))),"",INDEX('Policy Characteristics'!G:G,MATCH($C997,'Policy Characteristics'!$C:$C,0)))</f>
        <v>0.25</v>
      </c>
      <c r="N997" s="379">
        <f>IF(ISBLANK(INDEX('Policy Characteristics'!H:H,MATCH($C997,'Policy Characteristics'!$C:$C,0))),"",INDEX('Policy Characteristics'!H:H,MATCH($C997,'Policy Characteristics'!$C:$C,0)))</f>
        <v>0.01</v>
      </c>
      <c r="O997" s="357" t="str">
        <f>IF(ISBLANK(INDEX('Policy Characteristics'!I:I,MATCH($C997,'Policy Characteristics'!$C:$C,0))),"",INDEX('Policy Characteristics'!I:I,MATCH($C997,'Policy Characteristics'!$C:$C,0)))</f>
        <v>% reduction in energy use</v>
      </c>
      <c r="P997" s="357" t="str">
        <f>IF(ISBLANK(INDEX('Policy Characteristics'!J:J,MATCH($C997,'Policy Characteristics'!$C:$C,0))),"",INDEX('Policy Characteristics'!J:J,MATCH($C997,'Policy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7" s="357" t="str">
        <f>IF(ISBLANK(INDEX('Policy Characteristics'!K:K,MATCH($C997,'Policy Characteristics'!$C:$C,0))),"",INDEX('Policy Characteristics'!K:K,MATCH($C997,'Policy Characteristics'!$C:$C,0)))</f>
        <v>industry-ag-main.html#eff-stds</v>
      </c>
      <c r="R997" s="357" t="str">
        <f>IF(ISBLANK(INDEX('Policy Characteristics'!L:L,MATCH($C997,'Policy Characteristics'!$C:$C,0))),"",INDEX('Policy Characteristics'!L:L,MATCH($C997,'Policy Characteristics'!$C:$C,0)))</f>
        <v>industry-energy-efficiency-standards.html</v>
      </c>
    </row>
    <row r="998" spans="1:18" s="5" customFormat="1" x14ac:dyDescent="0.35">
      <c r="A998" s="357" t="str">
        <f>IF(ISBLANK(INDEX('Policy Characteristics'!A:A,MATCH($C998,'Policy Characteristics'!$C:$C,0))),"",INDEX('Policy Characteristics'!A:A,MATCH($C998,'Policy Characteristics'!$C:$C,0)))</f>
        <v>Industry</v>
      </c>
      <c r="B998" s="357" t="str">
        <f>IF(ISBLANK(INDEX('Policy Characteristics'!B:B,MATCH($C998,'Policy Characteristics'!$C:$C,0))),"",INDEX('Policy Characteristics'!B:B,MATCH($C998,'Policy Characteristics'!$C:$C,0)))</f>
        <v>Material Efficiency, Longevity, &amp; Re-Use</v>
      </c>
      <c r="C998" s="362" t="s">
        <v>2486</v>
      </c>
      <c r="D998" s="53" t="s">
        <v>3204</v>
      </c>
      <c r="E998" s="53"/>
      <c r="F998" s="9" t="s">
        <v>3167</v>
      </c>
      <c r="G998" s="53"/>
      <c r="H998" s="54">
        <v>429</v>
      </c>
      <c r="I998" s="53" t="s">
        <v>44</v>
      </c>
      <c r="J998" s="359" t="str">
        <f>IF(ISBLANK(INDEX('Policy Characteristics'!D:D,MATCH($C998,'Policy Characteristics'!$C:$C,0))),"",INDEX('Policy Characteristics'!D:D,MATCH($C998,'Policy Characteristics'!$C:$C,0)))</f>
        <v>Material Efficiency, Longevity, &amp; Re-Use</v>
      </c>
      <c r="K998" s="357" t="str">
        <f>IF(ISBLANK(INDEX('Policy Characteristics'!E:E,MATCH($C998,'Policy Characteristics'!$C:$C,0))),"",INDEX('Policy Characteristics'!E:E,MATCH($C998,'Policy Characteristics'!$C:$C,0)))</f>
        <v>indst reduce nonenergy product demand</v>
      </c>
      <c r="L998" s="379">
        <f>IF(ISBLANK(INDEX('Policy Characteristics'!F:F,MATCH($C998,'Policy Characteristics'!$C:$C,0))),"",INDEX('Policy Characteristics'!F:F,MATCH($C998,'Policy Characteristics'!$C:$C,0)))</f>
        <v>0</v>
      </c>
      <c r="M998" s="379">
        <f>IF(ISBLANK(INDEX('Policy Characteristics'!G:G,MATCH($C998,'Policy Characteristics'!$C:$C,0))),"",INDEX('Policy Characteristics'!G:G,MATCH($C998,'Policy Characteristics'!$C:$C,0)))</f>
        <v>1</v>
      </c>
      <c r="N998" s="379">
        <f>IF(ISBLANK(INDEX('Policy Characteristics'!H:H,MATCH($C998,'Policy Characteristics'!$C:$C,0))),"",INDEX('Policy Characteristics'!H:H,MATCH($C998,'Policy Characteristics'!$C:$C,0)))</f>
        <v>0.01</v>
      </c>
      <c r="O998" s="357" t="str">
        <f>IF(ISBLANK(INDEX('Policy Characteristics'!I:I,MATCH($C998,'Policy Characteristics'!$C:$C,0))),"",INDEX('Policy Characteristics'!I:I,MATCH($C998,'Policy Characteristics'!$C:$C,0)))</f>
        <v>% demand reduction</v>
      </c>
      <c r="P998" s="357" t="str">
        <f>IF(ISBLANK(INDEX('Policy Characteristics'!J:J,MATCH($C998,'Policy Characteristics'!$C:$C,0))),"",INDEX('Policy Characteristics'!J:J,MATCH($C998,'Policy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98" s="357" t="str">
        <f>IF(ISBLANK(INDEX('Policy Characteristics'!K:K,MATCH($C998,'Policy Characteristics'!$C:$C,0))),"",INDEX('Policy Characteristics'!K:K,MATCH($C998,'Policy Characteristics'!$C:$C,0)))</f>
        <v/>
      </c>
      <c r="R998" s="357" t="str">
        <f>IF(ISBLANK(INDEX('Policy Characteristics'!L:L,MATCH($C998,'Policy Characteristics'!$C:$C,0))),"",INDEX('Policy Characteristics'!L:L,MATCH($C998,'Policy Characteristics'!$C:$C,0)))</f>
        <v>material-efficiency-longevity-reuse.html</v>
      </c>
    </row>
    <row r="999" spans="1:18" s="5" customFormat="1" x14ac:dyDescent="0.35">
      <c r="A999" s="357" t="str">
        <f>IF(ISBLANK(INDEX('Policy Characteristics'!A:A,MATCH($C999,'Policy Characteristics'!$C:$C,0))),"",INDEX('Policy Characteristics'!A:A,MATCH($C999,'Policy Characteristics'!$C:$C,0)))</f>
        <v>Industry</v>
      </c>
      <c r="B999" s="357" t="str">
        <f>IF(ISBLANK(INDEX('Policy Characteristics'!B:B,MATCH($C999,'Policy Characteristics'!$C:$C,0))),"",INDEX('Policy Characteristics'!B:B,MATCH($C999,'Policy Characteristics'!$C:$C,0)))</f>
        <v>Material Efficiency, Longevity, &amp; Re-Use</v>
      </c>
      <c r="C999" s="361" t="str">
        <f t="shared" ref="C999" si="42">C$998</f>
        <v>Percent Reduction in Nonenergy Nonagriculture Industry Product Demand</v>
      </c>
      <c r="D999" s="9" t="s">
        <v>3205</v>
      </c>
      <c r="E999" s="53"/>
      <c r="F999" s="9" t="s">
        <v>2661</v>
      </c>
      <c r="G999" s="53"/>
      <c r="H999" s="54">
        <v>430</v>
      </c>
      <c r="I999" s="53" t="s">
        <v>44</v>
      </c>
      <c r="J999" s="359" t="str">
        <f>IF(ISBLANK(INDEX('Policy Characteristics'!D:D,MATCH($C999,'Policy Characteristics'!$C:$C,0))),"",INDEX('Policy Characteristics'!D:D,MATCH($C999,'Policy Characteristics'!$C:$C,0)))</f>
        <v>Material Efficiency, Longevity, &amp; Re-Use</v>
      </c>
      <c r="K999" s="357" t="str">
        <f>IF(ISBLANK(INDEX('Policy Characteristics'!E:E,MATCH($C999,'Policy Characteristics'!$C:$C,0))),"",INDEX('Policy Characteristics'!E:E,MATCH($C999,'Policy Characteristics'!$C:$C,0)))</f>
        <v>indst reduce nonenergy product demand</v>
      </c>
      <c r="L999" s="379">
        <f>IF(ISBLANK(INDEX('Policy Characteristics'!F:F,MATCH($C999,'Policy Characteristics'!$C:$C,0))),"",INDEX('Policy Characteristics'!F:F,MATCH($C999,'Policy Characteristics'!$C:$C,0)))</f>
        <v>0</v>
      </c>
      <c r="M999" s="379">
        <f>IF(ISBLANK(INDEX('Policy Characteristics'!G:G,MATCH($C999,'Policy Characteristics'!$C:$C,0))),"",INDEX('Policy Characteristics'!G:G,MATCH($C999,'Policy Characteristics'!$C:$C,0)))</f>
        <v>1</v>
      </c>
      <c r="N999" s="379">
        <f>IF(ISBLANK(INDEX('Policy Characteristics'!H:H,MATCH($C999,'Policy Characteristics'!$C:$C,0))),"",INDEX('Policy Characteristics'!H:H,MATCH($C999,'Policy Characteristics'!$C:$C,0)))</f>
        <v>0.01</v>
      </c>
      <c r="O999" s="357" t="str">
        <f>IF(ISBLANK(INDEX('Policy Characteristics'!I:I,MATCH($C999,'Policy Characteristics'!$C:$C,0))),"",INDEX('Policy Characteristics'!I:I,MATCH($C999,'Policy Characteristics'!$C:$C,0)))</f>
        <v>% demand reduction</v>
      </c>
      <c r="P999" s="357" t="str">
        <f>IF(ISBLANK(INDEX('Policy Characteristics'!J:J,MATCH($C999,'Policy Characteristics'!$C:$C,0))),"",INDEX('Policy Characteristics'!J:J,MATCH($C999,'Policy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99" s="357" t="str">
        <f>IF(ISBLANK(INDEX('Policy Characteristics'!K:K,MATCH($C999,'Policy Characteristics'!$C:$C,0))),"",INDEX('Policy Characteristics'!K:K,MATCH($C999,'Policy Characteristics'!$C:$C,0)))</f>
        <v/>
      </c>
      <c r="R999" s="357" t="str">
        <f>IF(ISBLANK(INDEX('Policy Characteristics'!L:L,MATCH($C999,'Policy Characteristics'!$C:$C,0))),"",INDEX('Policy Characteristics'!L:L,MATCH($C999,'Policy Characteristics'!$C:$C,0)))</f>
        <v>material-efficiency-longevity-reuse.html</v>
      </c>
    </row>
    <row r="1000" spans="1:18" s="5" customFormat="1" x14ac:dyDescent="0.35">
      <c r="A1000" s="357" t="str">
        <f>IF(ISBLANK(INDEX('Policy Characteristics'!A:A,MATCH($C1000,'Policy Characteristics'!$C:$C,0))),"",INDEX('Policy Characteristics'!A:A,MATCH($C1000,'Policy Characteristics'!$C:$C,0)))</f>
        <v>Industry</v>
      </c>
      <c r="B1000" s="357" t="str">
        <f>IF(ISBLANK(INDEX('Policy Characteristics'!B:B,MATCH($C1000,'Policy Characteristics'!$C:$C,0))),"",INDEX('Policy Characteristics'!B:B,MATCH($C1000,'Policy Characteristics'!$C:$C,0)))</f>
        <v>Material Efficiency, Longevity, &amp; Re-Use</v>
      </c>
      <c r="C1000" s="361" t="str">
        <f t="shared" ref="C1000" si="43">C$998</f>
        <v>Percent Reduction in Nonenergy Nonagriculture Industry Product Demand</v>
      </c>
      <c r="D1000" s="9" t="s">
        <v>3215</v>
      </c>
      <c r="E1000" s="53"/>
      <c r="F1000" s="9" t="s">
        <v>3218</v>
      </c>
      <c r="G1000" s="53"/>
      <c r="H1000" s="54">
        <v>432</v>
      </c>
      <c r="I1000" s="53" t="s">
        <v>44</v>
      </c>
      <c r="J1000" s="359" t="str">
        <f>IF(ISBLANK(INDEX('Policy Characteristics'!D:D,MATCH($C1000,'Policy Characteristics'!$C:$C,0))),"",INDEX('Policy Characteristics'!D:D,MATCH($C1000,'Policy Characteristics'!$C:$C,0)))</f>
        <v>Material Efficiency, Longevity, &amp; Re-Use</v>
      </c>
      <c r="K1000" s="357" t="str">
        <f>IF(ISBLANK(INDEX('Policy Characteristics'!E:E,MATCH($C1000,'Policy Characteristics'!$C:$C,0))),"",INDEX('Policy Characteristics'!E:E,MATCH($C1000,'Policy Characteristics'!$C:$C,0)))</f>
        <v>indst reduce nonenergy product demand</v>
      </c>
      <c r="L1000" s="379">
        <f>IF(ISBLANK(INDEX('Policy Characteristics'!F:F,MATCH($C1000,'Policy Characteristics'!$C:$C,0))),"",INDEX('Policy Characteristics'!F:F,MATCH($C1000,'Policy Characteristics'!$C:$C,0)))</f>
        <v>0</v>
      </c>
      <c r="M1000" s="379">
        <f>IF(ISBLANK(INDEX('Policy Characteristics'!G:G,MATCH($C1000,'Policy Characteristics'!$C:$C,0))),"",INDEX('Policy Characteristics'!G:G,MATCH($C1000,'Policy Characteristics'!$C:$C,0)))</f>
        <v>1</v>
      </c>
      <c r="N1000" s="379">
        <f>IF(ISBLANK(INDEX('Policy Characteristics'!H:H,MATCH($C1000,'Policy Characteristics'!$C:$C,0))),"",INDEX('Policy Characteristics'!H:H,MATCH($C1000,'Policy Characteristics'!$C:$C,0)))</f>
        <v>0.01</v>
      </c>
      <c r="O1000" s="357" t="str">
        <f>IF(ISBLANK(INDEX('Policy Characteristics'!I:I,MATCH($C1000,'Policy Characteristics'!$C:$C,0))),"",INDEX('Policy Characteristics'!I:I,MATCH($C1000,'Policy Characteristics'!$C:$C,0)))</f>
        <v>% demand reduction</v>
      </c>
      <c r="P1000" s="357" t="str">
        <f>IF(ISBLANK(INDEX('Policy Characteristics'!J:J,MATCH($C1000,'Policy Characteristics'!$C:$C,0))),"",INDEX('Policy Characteristics'!J:J,MATCH($C1000,'Policy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1000" s="357" t="str">
        <f>IF(ISBLANK(INDEX('Policy Characteristics'!K:K,MATCH($C1000,'Policy Characteristics'!$C:$C,0))),"",INDEX('Policy Characteristics'!K:K,MATCH($C1000,'Policy Characteristics'!$C:$C,0)))</f>
        <v/>
      </c>
      <c r="R1000" s="357" t="str">
        <f>IF(ISBLANK(INDEX('Policy Characteristics'!L:L,MATCH($C1000,'Policy Characteristics'!$C:$C,0))),"",INDEX('Policy Characteristics'!L:L,MATCH($C1000,'Policy Characteristics'!$C:$C,0)))</f>
        <v>material-efficiency-longevity-reuse.html</v>
      </c>
    </row>
    <row r="1001" spans="1:18" x14ac:dyDescent="0.35">
      <c r="A1001" s="357" t="str">
        <f>IF(ISBLANK(INDEX('Policy Characteristics'!A:A,MATCH($C1001,'Policy Characteristics'!$C:$C,0))),"",INDEX('Policy Characteristics'!A:A,MATCH($C1001,'Policy Characteristics'!$C:$C,0)))</f>
        <v>Industry</v>
      </c>
      <c r="B1001" s="357" t="str">
        <f>IF(ISBLANK(INDEX('Policy Characteristics'!B:B,MATCH($C1001,'Policy Characteristics'!$C:$C,0))),"",INDEX('Policy Characteristics'!B:B,MATCH($C1001,'Policy Characteristics'!$C:$C,0)))</f>
        <v>Methane Capture</v>
      </c>
      <c r="C1001" s="362" t="s">
        <v>303</v>
      </c>
      <c r="D1001" s="53" t="s">
        <v>3194</v>
      </c>
      <c r="E1001" s="53"/>
      <c r="F1001" s="194" t="s">
        <v>3158</v>
      </c>
      <c r="G1001" s="53"/>
      <c r="H1001" s="54">
        <v>1458</v>
      </c>
      <c r="I1001" s="53" t="s">
        <v>44</v>
      </c>
      <c r="J1001" s="359" t="str">
        <f>IF(ISBLANK(INDEX('Policy Characteristics'!D:D,MATCH($C1001,'Policy Characteristics'!$C:$C,0))),"",INDEX('Policy Characteristics'!D:D,MATCH($C1001,'Policy Characteristics'!$C:$C,0)))</f>
        <v>Methane Capture and Destruction</v>
      </c>
      <c r="K1001" s="357" t="str">
        <f>IF(ISBLANK(INDEX('Policy Characteristics'!E:E,MATCH($C1001,'Policy Characteristics'!$C:$C,0))),"",INDEX('Policy Characteristics'!E:E,MATCH($C1001,'Policy Characteristics'!$C:$C,0)))</f>
        <v>indst methane capture</v>
      </c>
      <c r="L1001" s="379">
        <f>IF(ISBLANK(INDEX('Policy Characteristics'!F:F,MATCH($C1001,'Policy Characteristics'!$C:$C,0))),"",INDEX('Policy Characteristics'!F:F,MATCH($C1001,'Policy Characteristics'!$C:$C,0)))</f>
        <v>0</v>
      </c>
      <c r="M1001" s="379">
        <f>IF(ISBLANK(INDEX('Policy Characteristics'!G:G,MATCH($C1001,'Policy Characteristics'!$C:$C,0))),"",INDEX('Policy Characteristics'!G:G,MATCH($C1001,'Policy Characteristics'!$C:$C,0)))</f>
        <v>1</v>
      </c>
      <c r="N1001" s="379">
        <f>IF(ISBLANK(INDEX('Policy Characteristics'!H:H,MATCH($C1001,'Policy Characteristics'!$C:$C,0))),"",INDEX('Policy Characteristics'!H:H,MATCH($C1001,'Policy Characteristics'!$C:$C,0)))</f>
        <v>0.01</v>
      </c>
      <c r="O1001" s="357" t="str">
        <f>IF(ISBLANK(INDEX('Policy Characteristics'!I:I,MATCH($C1001,'Policy Characteristics'!$C:$C,0))),"",INDEX('Policy Characteristics'!I:I,MATCH($C1001,'Policy Characteristics'!$C:$C,0)))</f>
        <v>% of potential achieved</v>
      </c>
      <c r="P1001" s="357" t="str">
        <f>IF(ISBLANK(INDEX('Policy Characteristics'!J:J,MATCH($C1001,'Policy Characteristics'!$C:$C,0))),"",INDEX('Policy Characteristics'!J:J,MATCH($C1001,'Policy Characteristics'!$C:$C,0)))</f>
        <v>**Description:** This policy reduces methane emissions from the selected industry by increasing the capture of methane that is currently being released into the atmosphere (for example, stopping leaks from wellheads, pipes, coal mines, landfills, etc.).</v>
      </c>
      <c r="Q1001" s="357" t="str">
        <f>IF(ISBLANK(INDEX('Policy Characteristics'!K:K,MATCH($C1001,'Policy Characteristics'!$C:$C,0))),"",INDEX('Policy Characteristics'!K:K,MATCH($C1001,'Policy Characteristics'!$C:$C,0)))</f>
        <v>industry-ag-main.html#methane-capture</v>
      </c>
      <c r="R1001" s="357" t="str">
        <f>IF(ISBLANK(INDEX('Policy Characteristics'!L:L,MATCH($C1001,'Policy Characteristics'!$C:$C,0))),"",INDEX('Policy Characteristics'!L:L,MATCH($C1001,'Policy Characteristics'!$C:$C,0)))</f>
        <v>methane-capture.html</v>
      </c>
    </row>
    <row r="1002" spans="1:18" x14ac:dyDescent="0.35">
      <c r="A1002" s="357" t="str">
        <f>IF(ISBLANK(INDEX('Policy Characteristics'!A:A,MATCH($C1002,'Policy Characteristics'!$C:$C,0))),"",INDEX('Policy Characteristics'!A:A,MATCH($C1002,'Policy Characteristics'!$C:$C,0)))</f>
        <v>Industry</v>
      </c>
      <c r="B1002" s="357" t="str">
        <f>IF(ISBLANK(INDEX('Policy Characteristics'!B:B,MATCH($C1002,'Policy Characteristics'!$C:$C,0))),"",INDEX('Policy Characteristics'!B:B,MATCH($C1002,'Policy Characteristics'!$C:$C,0)))</f>
        <v>Methane Capture</v>
      </c>
      <c r="C1002" s="361" t="str">
        <f t="shared" ref="C1002:C1004" si="44">C$1001</f>
        <v>Fraction of Methane Capture Opportunities Achieved</v>
      </c>
      <c r="D1002" s="53" t="s">
        <v>3214</v>
      </c>
      <c r="E1002" s="53"/>
      <c r="F1002" s="194" t="s">
        <v>3176</v>
      </c>
      <c r="G1002" s="53"/>
      <c r="H1002" s="54">
        <v>1459</v>
      </c>
      <c r="I1002" s="53" t="s">
        <v>44</v>
      </c>
      <c r="J1002" s="359" t="str">
        <f>IF(ISBLANK(INDEX('Policy Characteristics'!D:D,MATCH($C1002,'Policy Characteristics'!$C:$C,0))),"",INDEX('Policy Characteristics'!D:D,MATCH($C1002,'Policy Characteristics'!$C:$C,0)))</f>
        <v>Methane Capture and Destruction</v>
      </c>
      <c r="K1002" s="357" t="str">
        <f>IF(ISBLANK(INDEX('Policy Characteristics'!E:E,MATCH($C1002,'Policy Characteristics'!$C:$C,0))),"",INDEX('Policy Characteristics'!E:E,MATCH($C1002,'Policy Characteristics'!$C:$C,0)))</f>
        <v>indst methane capture</v>
      </c>
      <c r="L1002" s="379">
        <f>IF(ISBLANK(INDEX('Policy Characteristics'!F:F,MATCH($C1002,'Policy Characteristics'!$C:$C,0))),"",INDEX('Policy Characteristics'!F:F,MATCH($C1002,'Policy Characteristics'!$C:$C,0)))</f>
        <v>0</v>
      </c>
      <c r="M1002" s="379">
        <f>IF(ISBLANK(INDEX('Policy Characteristics'!G:G,MATCH($C1002,'Policy Characteristics'!$C:$C,0))),"",INDEX('Policy Characteristics'!G:G,MATCH($C1002,'Policy Characteristics'!$C:$C,0)))</f>
        <v>1</v>
      </c>
      <c r="N1002" s="379">
        <f>IF(ISBLANK(INDEX('Policy Characteristics'!H:H,MATCH($C1002,'Policy Characteristics'!$C:$C,0))),"",INDEX('Policy Characteristics'!H:H,MATCH($C1002,'Policy Characteristics'!$C:$C,0)))</f>
        <v>0.01</v>
      </c>
      <c r="O1002" s="357" t="str">
        <f>IF(ISBLANK(INDEX('Policy Characteristics'!I:I,MATCH($C1002,'Policy Characteristics'!$C:$C,0))),"",INDEX('Policy Characteristics'!I:I,MATCH($C1002,'Policy Characteristics'!$C:$C,0)))</f>
        <v>% of potential achieved</v>
      </c>
      <c r="P1002" s="357" t="str">
        <f>IF(ISBLANK(INDEX('Policy Characteristics'!J:J,MATCH($C1002,'Policy Characteristics'!$C:$C,0))),"",INDEX('Policy Characteristics'!J:J,MATCH($C1002,'Policy Characteristics'!$C:$C,0)))</f>
        <v>**Description:** This policy reduces methane emissions from the selected industry by increasing the capture of methane that is currently being released into the atmosphere (for example, stopping leaks from wellheads, pipes, coal mines, landfills, etc.).</v>
      </c>
      <c r="Q1002" s="357" t="str">
        <f>IF(ISBLANK(INDEX('Policy Characteristics'!K:K,MATCH($C1002,'Policy Characteristics'!$C:$C,0))),"",INDEX('Policy Characteristics'!K:K,MATCH($C1002,'Policy Characteristics'!$C:$C,0)))</f>
        <v>industry-ag-main.html#methane-capture</v>
      </c>
      <c r="R1002" s="357" t="str">
        <f>IF(ISBLANK(INDEX('Policy Characteristics'!L:L,MATCH($C1002,'Policy Characteristics'!$C:$C,0))),"",INDEX('Policy Characteristics'!L:L,MATCH($C1002,'Policy Characteristics'!$C:$C,0)))</f>
        <v>methane-capture.html</v>
      </c>
    </row>
    <row r="1003" spans="1:18" x14ac:dyDescent="0.35">
      <c r="A1003" s="357" t="str">
        <f>IF(ISBLANK(INDEX('Policy Characteristics'!A:A,MATCH($C1003,'Policy Characteristics'!$C:$C,0))),"",INDEX('Policy Characteristics'!A:A,MATCH($C1003,'Policy Characteristics'!$C:$C,0)))</f>
        <v>Industry</v>
      </c>
      <c r="B1003" s="357" t="str">
        <f>IF(ISBLANK(INDEX('Policy Characteristics'!B:B,MATCH($C1003,'Policy Characteristics'!$C:$C,0))),"",INDEX('Policy Characteristics'!B:B,MATCH($C1003,'Policy Characteristics'!$C:$C,0)))</f>
        <v>Methane Capture</v>
      </c>
      <c r="C1003" s="361" t="str">
        <f t="shared" si="44"/>
        <v>Fraction of Methane Capture Opportunities Achieved</v>
      </c>
      <c r="D1003" s="53" t="s">
        <v>3193</v>
      </c>
      <c r="E1003" s="53"/>
      <c r="F1003" s="194" t="s">
        <v>2855</v>
      </c>
      <c r="G1003" s="53"/>
      <c r="H1003" s="54">
        <v>513</v>
      </c>
      <c r="I1003" s="53" t="s">
        <v>44</v>
      </c>
      <c r="J1003" s="359" t="str">
        <f>IF(ISBLANK(INDEX('Policy Characteristics'!D:D,MATCH($C1003,'Policy Characteristics'!$C:$C,0))),"",INDEX('Policy Characteristics'!D:D,MATCH($C1003,'Policy Characteristics'!$C:$C,0)))</f>
        <v>Methane Capture and Destruction</v>
      </c>
      <c r="K1003" s="357" t="str">
        <f>IF(ISBLANK(INDEX('Policy Characteristics'!E:E,MATCH($C1003,'Policy Characteristics'!$C:$C,0))),"",INDEX('Policy Characteristics'!E:E,MATCH($C1003,'Policy Characteristics'!$C:$C,0)))</f>
        <v>indst methane capture</v>
      </c>
      <c r="L1003" s="379">
        <f>IF(ISBLANK(INDEX('Policy Characteristics'!F:F,MATCH($C1003,'Policy Characteristics'!$C:$C,0))),"",INDEX('Policy Characteristics'!F:F,MATCH($C1003,'Policy Characteristics'!$C:$C,0)))</f>
        <v>0</v>
      </c>
      <c r="M1003" s="379">
        <f>IF(ISBLANK(INDEX('Policy Characteristics'!G:G,MATCH($C1003,'Policy Characteristics'!$C:$C,0))),"",INDEX('Policy Characteristics'!G:G,MATCH($C1003,'Policy Characteristics'!$C:$C,0)))</f>
        <v>1</v>
      </c>
      <c r="N1003" s="379">
        <f>IF(ISBLANK(INDEX('Policy Characteristics'!H:H,MATCH($C1003,'Policy Characteristics'!$C:$C,0))),"",INDEX('Policy Characteristics'!H:H,MATCH($C1003,'Policy Characteristics'!$C:$C,0)))</f>
        <v>0.01</v>
      </c>
      <c r="O1003" s="357" t="str">
        <f>IF(ISBLANK(INDEX('Policy Characteristics'!I:I,MATCH($C1003,'Policy Characteristics'!$C:$C,0))),"",INDEX('Policy Characteristics'!I:I,MATCH($C1003,'Policy Characteristics'!$C:$C,0)))</f>
        <v>% of potential achieved</v>
      </c>
      <c r="P1003" s="357" t="str">
        <f>IF(ISBLANK(INDEX('Policy Characteristics'!J:J,MATCH($C1003,'Policy Characteristics'!$C:$C,0))),"",INDEX('Policy Characteristics'!J:J,MATCH($C1003,'Policy Characteristics'!$C:$C,0)))</f>
        <v>**Description:** This policy reduces methane emissions from the selected industry by increasing the capture of methane that is currently being released into the atmosphere (for example, stopping leaks from wellheads, pipes, coal mines, landfills, etc.).</v>
      </c>
      <c r="Q1003" s="357" t="str">
        <f>IF(ISBLANK(INDEX('Policy Characteristics'!K:K,MATCH($C1003,'Policy Characteristics'!$C:$C,0))),"",INDEX('Policy Characteristics'!K:K,MATCH($C1003,'Policy Characteristics'!$C:$C,0)))</f>
        <v>industry-ag-main.html#methane-capture</v>
      </c>
      <c r="R1003" s="357" t="str">
        <f>IF(ISBLANK(INDEX('Policy Characteristics'!L:L,MATCH($C1003,'Policy Characteristics'!$C:$C,0))),"",INDEX('Policy Characteristics'!L:L,MATCH($C1003,'Policy Characteristics'!$C:$C,0)))</f>
        <v>methane-capture.html</v>
      </c>
    </row>
    <row r="1004" spans="1:18" x14ac:dyDescent="0.35">
      <c r="A1004" s="357" t="str">
        <f>IF(ISBLANK(INDEX('Policy Characteristics'!A:A,MATCH($C1004,'Policy Characteristics'!$C:$C,0))),"",INDEX('Policy Characteristics'!A:A,MATCH($C1004,'Policy Characteristics'!$C:$C,0)))</f>
        <v>Industry</v>
      </c>
      <c r="B1004" s="357" t="str">
        <f>IF(ISBLANK(INDEX('Policy Characteristics'!B:B,MATCH($C1004,'Policy Characteristics'!$C:$C,0))),"",INDEX('Policy Characteristics'!B:B,MATCH($C1004,'Policy Characteristics'!$C:$C,0)))</f>
        <v>Methane Capture</v>
      </c>
      <c r="C1004" s="361" t="str">
        <f t="shared" si="44"/>
        <v>Fraction of Methane Capture Opportunities Achieved</v>
      </c>
      <c r="D1004" s="53" t="s">
        <v>3215</v>
      </c>
      <c r="E1004" s="53"/>
      <c r="F1004" s="194" t="s">
        <v>3218</v>
      </c>
      <c r="G1004" s="53"/>
      <c r="H1004" s="54">
        <v>514</v>
      </c>
      <c r="I1004" s="53" t="s">
        <v>44</v>
      </c>
      <c r="J1004" s="359" t="str">
        <f>IF(ISBLANK(INDEX('Policy Characteristics'!D:D,MATCH($C1004,'Policy Characteristics'!$C:$C,0))),"",INDEX('Policy Characteristics'!D:D,MATCH($C1004,'Policy Characteristics'!$C:$C,0)))</f>
        <v>Methane Capture and Destruction</v>
      </c>
      <c r="K1004" s="357" t="str">
        <f>IF(ISBLANK(INDEX('Policy Characteristics'!E:E,MATCH($C1004,'Policy Characteristics'!$C:$C,0))),"",INDEX('Policy Characteristics'!E:E,MATCH($C1004,'Policy Characteristics'!$C:$C,0)))</f>
        <v>indst methane capture</v>
      </c>
      <c r="L1004" s="379">
        <f>IF(ISBLANK(INDEX('Policy Characteristics'!F:F,MATCH($C1004,'Policy Characteristics'!$C:$C,0))),"",INDEX('Policy Characteristics'!F:F,MATCH($C1004,'Policy Characteristics'!$C:$C,0)))</f>
        <v>0</v>
      </c>
      <c r="M1004" s="379">
        <f>IF(ISBLANK(INDEX('Policy Characteristics'!G:G,MATCH($C1004,'Policy Characteristics'!$C:$C,0))),"",INDEX('Policy Characteristics'!G:G,MATCH($C1004,'Policy Characteristics'!$C:$C,0)))</f>
        <v>1</v>
      </c>
      <c r="N1004" s="379">
        <f>IF(ISBLANK(INDEX('Policy Characteristics'!H:H,MATCH($C1004,'Policy Characteristics'!$C:$C,0))),"",INDEX('Policy Characteristics'!H:H,MATCH($C1004,'Policy Characteristics'!$C:$C,0)))</f>
        <v>0.01</v>
      </c>
      <c r="O1004" s="357" t="str">
        <f>IF(ISBLANK(INDEX('Policy Characteristics'!I:I,MATCH($C1004,'Policy Characteristics'!$C:$C,0))),"",INDEX('Policy Characteristics'!I:I,MATCH($C1004,'Policy Characteristics'!$C:$C,0)))</f>
        <v>% of potential achieved</v>
      </c>
      <c r="P1004" s="357" t="str">
        <f>IF(ISBLANK(INDEX('Policy Characteristics'!J:J,MATCH($C1004,'Policy Characteristics'!$C:$C,0))),"",INDEX('Policy Characteristics'!J:J,MATCH($C1004,'Policy Characteristics'!$C:$C,0)))</f>
        <v>**Description:** This policy reduces methane emissions from the selected industry by increasing the capture of methane that is currently being released into the atmosphere (for example, stopping leaks from wellheads, pipes, coal mines, landfills, etc.).</v>
      </c>
      <c r="Q1004" s="357" t="str">
        <f>IF(ISBLANK(INDEX('Policy Characteristics'!K:K,MATCH($C1004,'Policy Characteristics'!$C:$C,0))),"",INDEX('Policy Characteristics'!K:K,MATCH($C1004,'Policy Characteristics'!$C:$C,0)))</f>
        <v>industry-ag-main.html#methane-capture</v>
      </c>
      <c r="R1004" s="357" t="str">
        <f>IF(ISBLANK(INDEX('Policy Characteristics'!L:L,MATCH($C1004,'Policy Characteristics'!$C:$C,0))),"",INDEX('Policy Characteristics'!L:L,MATCH($C1004,'Policy Characteristics'!$C:$C,0)))</f>
        <v>methane-capture.html</v>
      </c>
    </row>
    <row r="1005" spans="1:18" x14ac:dyDescent="0.35">
      <c r="A1005" s="357" t="str">
        <f>IF(ISBLANK(INDEX('Policy Characteristics'!A:A,MATCH($C1005,'Policy Characteristics'!$C:$C,0))),"",INDEX('Policy Characteristics'!A:A,MATCH($C1005,'Policy Characteristics'!$C:$C,0)))</f>
        <v>Industry</v>
      </c>
      <c r="B1005" s="357" t="str">
        <f>IF(ISBLANK(INDEX('Policy Characteristics'!B:B,MATCH($C1005,'Policy Characteristics'!$C:$C,0))),"",INDEX('Policy Characteristics'!B:B,MATCH($C1005,'Policy Characteristics'!$C:$C,0)))</f>
        <v>Methane Destruction</v>
      </c>
      <c r="C1005" s="362" t="s">
        <v>304</v>
      </c>
      <c r="D1005" s="53" t="s">
        <v>3194</v>
      </c>
      <c r="E1005" s="53"/>
      <c r="F1005" s="194" t="s">
        <v>3158</v>
      </c>
      <c r="G1005" s="53"/>
      <c r="H1005" s="54">
        <v>1460</v>
      </c>
      <c r="I1005" s="53" t="s">
        <v>44</v>
      </c>
      <c r="J1005" s="359" t="str">
        <f>IF(ISBLANK(INDEX('Policy Characteristics'!D:D,MATCH($C1005,'Policy Characteristics'!$C:$C,0))),"",INDEX('Policy Characteristics'!D:D,MATCH($C1005,'Policy Characteristics'!$C:$C,0)))</f>
        <v>Methane Capture and Destruction</v>
      </c>
      <c r="K1005" s="357" t="str">
        <f>IF(ISBLANK(INDEX('Policy Characteristics'!E:E,MATCH($C1005,'Policy Characteristics'!$C:$C,0))),"",INDEX('Policy Characteristics'!E:E,MATCH($C1005,'Policy Characteristics'!$C:$C,0)))</f>
        <v>indst methane destruction</v>
      </c>
      <c r="L1005" s="379">
        <f>IF(ISBLANK(INDEX('Policy Characteristics'!F:F,MATCH($C1005,'Policy Characteristics'!$C:$C,0))),"",INDEX('Policy Characteristics'!F:F,MATCH($C1005,'Policy Characteristics'!$C:$C,0)))</f>
        <v>0</v>
      </c>
      <c r="M1005" s="379">
        <f>IF(ISBLANK(INDEX('Policy Characteristics'!G:G,MATCH($C1005,'Policy Characteristics'!$C:$C,0))),"",INDEX('Policy Characteristics'!G:G,MATCH($C1005,'Policy Characteristics'!$C:$C,0)))</f>
        <v>1</v>
      </c>
      <c r="N1005" s="379">
        <f>IF(ISBLANK(INDEX('Policy Characteristics'!H:H,MATCH($C1005,'Policy Characteristics'!$C:$C,0))),"",INDEX('Policy Characteristics'!H:H,MATCH($C1005,'Policy Characteristics'!$C:$C,0)))</f>
        <v>0.01</v>
      </c>
      <c r="O1005" s="357" t="str">
        <f>IF(ISBLANK(INDEX('Policy Characteristics'!I:I,MATCH($C1005,'Policy Characteristics'!$C:$C,0))),"",INDEX('Policy Characteristics'!I:I,MATCH($C1005,'Policy Characteristics'!$C:$C,0)))</f>
        <v>% of potential achieved</v>
      </c>
      <c r="P1005" s="357" t="str">
        <f>IF(ISBLANK(INDEX('Policy Characteristics'!J:J,MATCH($C1005,'Policy Characteristics'!$C:$C,0))),"",INDEX('Policy Characteristics'!J:J,MATCH($C1005,'Policy Characteristics'!$C:$C,0)))</f>
        <v>**Description:** This policy reduces methane emissions from the selected industry by increasing the burning of methane that is currently being released into the atmosphere (i.e. flaring instead of venting/leaking).</v>
      </c>
      <c r="Q1005" s="357" t="str">
        <f>IF(ISBLANK(INDEX('Policy Characteristics'!K:K,MATCH($C1005,'Policy Characteristics'!$C:$C,0))),"",INDEX('Policy Characteristics'!K:K,MATCH($C1005,'Policy Characteristics'!$C:$C,0)))</f>
        <v>industry-ag-main.html#methane-destr</v>
      </c>
      <c r="R1005" s="357" t="str">
        <f>IF(ISBLANK(INDEX('Policy Characteristics'!L:L,MATCH($C1005,'Policy Characteristics'!$C:$C,0))),"",INDEX('Policy Characteristics'!L:L,MATCH($C1005,'Policy Characteristics'!$C:$C,0)))</f>
        <v>methane-destruction.html</v>
      </c>
    </row>
    <row r="1006" spans="1:18" x14ac:dyDescent="0.35">
      <c r="A1006" s="357" t="str">
        <f>IF(ISBLANK(INDEX('Policy Characteristics'!A:A,MATCH($C1006,'Policy Characteristics'!$C:$C,0))),"",INDEX('Policy Characteristics'!A:A,MATCH($C1006,'Policy Characteristics'!$C:$C,0)))</f>
        <v>Industry</v>
      </c>
      <c r="B1006" s="357" t="str">
        <f>IF(ISBLANK(INDEX('Policy Characteristics'!B:B,MATCH($C1006,'Policy Characteristics'!$C:$C,0))),"",INDEX('Policy Characteristics'!B:B,MATCH($C1006,'Policy Characteristics'!$C:$C,0)))</f>
        <v>Methane Destruction</v>
      </c>
      <c r="C1006" s="361" t="str">
        <f t="shared" ref="C1006:C1008" si="45">C$1005</f>
        <v>Fraction of Methane Destruction Opportunities Achieved</v>
      </c>
      <c r="D1006" s="53" t="s">
        <v>3214</v>
      </c>
      <c r="E1006" s="53"/>
      <c r="F1006" s="194" t="s">
        <v>3176</v>
      </c>
      <c r="G1006" s="53"/>
      <c r="H1006" s="54">
        <v>1461</v>
      </c>
      <c r="I1006" s="53" t="s">
        <v>44</v>
      </c>
      <c r="J1006" s="359" t="str">
        <f>IF(ISBLANK(INDEX('Policy Characteristics'!D:D,MATCH($C1006,'Policy Characteristics'!$C:$C,0))),"",INDEX('Policy Characteristics'!D:D,MATCH($C1006,'Policy Characteristics'!$C:$C,0)))</f>
        <v>Methane Capture and Destruction</v>
      </c>
      <c r="K1006" s="357" t="str">
        <f>IF(ISBLANK(INDEX('Policy Characteristics'!E:E,MATCH($C1006,'Policy Characteristics'!$C:$C,0))),"",INDEX('Policy Characteristics'!E:E,MATCH($C1006,'Policy Characteristics'!$C:$C,0)))</f>
        <v>indst methane destruction</v>
      </c>
      <c r="L1006" s="379">
        <f>IF(ISBLANK(INDEX('Policy Characteristics'!F:F,MATCH($C1006,'Policy Characteristics'!$C:$C,0))),"",INDEX('Policy Characteristics'!F:F,MATCH($C1006,'Policy Characteristics'!$C:$C,0)))</f>
        <v>0</v>
      </c>
      <c r="M1006" s="379">
        <f>IF(ISBLANK(INDEX('Policy Characteristics'!G:G,MATCH($C1006,'Policy Characteristics'!$C:$C,0))),"",INDEX('Policy Characteristics'!G:G,MATCH($C1006,'Policy Characteristics'!$C:$C,0)))</f>
        <v>1</v>
      </c>
      <c r="N1006" s="379">
        <f>IF(ISBLANK(INDEX('Policy Characteristics'!H:H,MATCH($C1006,'Policy Characteristics'!$C:$C,0))),"",INDEX('Policy Characteristics'!H:H,MATCH($C1006,'Policy Characteristics'!$C:$C,0)))</f>
        <v>0.01</v>
      </c>
      <c r="O1006" s="357" t="str">
        <f>IF(ISBLANK(INDEX('Policy Characteristics'!I:I,MATCH($C1006,'Policy Characteristics'!$C:$C,0))),"",INDEX('Policy Characteristics'!I:I,MATCH($C1006,'Policy Characteristics'!$C:$C,0)))</f>
        <v>% of potential achieved</v>
      </c>
      <c r="P1006" s="357" t="str">
        <f>IF(ISBLANK(INDEX('Policy Characteristics'!J:J,MATCH($C1006,'Policy Characteristics'!$C:$C,0))),"",INDEX('Policy Characteristics'!J:J,MATCH($C1006,'Policy Characteristics'!$C:$C,0)))</f>
        <v>**Description:** This policy reduces methane emissions from the selected industry by increasing the burning of methane that is currently being released into the atmosphere (i.e. flaring instead of venting/leaking).</v>
      </c>
      <c r="Q1006" s="357" t="str">
        <f>IF(ISBLANK(INDEX('Policy Characteristics'!K:K,MATCH($C1006,'Policy Characteristics'!$C:$C,0))),"",INDEX('Policy Characteristics'!K:K,MATCH($C1006,'Policy Characteristics'!$C:$C,0)))</f>
        <v>industry-ag-main.html#methane-destr</v>
      </c>
      <c r="R1006" s="357" t="str">
        <f>IF(ISBLANK(INDEX('Policy Characteristics'!L:L,MATCH($C1006,'Policy Characteristics'!$C:$C,0))),"",INDEX('Policy Characteristics'!L:L,MATCH($C1006,'Policy Characteristics'!$C:$C,0)))</f>
        <v>methane-destruction.html</v>
      </c>
    </row>
    <row r="1007" spans="1:18" x14ac:dyDescent="0.35">
      <c r="A1007" s="357" t="str">
        <f>IF(ISBLANK(INDEX('Policy Characteristics'!A:A,MATCH($C1007,'Policy Characteristics'!$C:$C,0))),"",INDEX('Policy Characteristics'!A:A,MATCH($C1007,'Policy Characteristics'!$C:$C,0)))</f>
        <v>Industry</v>
      </c>
      <c r="B1007" s="357" t="str">
        <f>IF(ISBLANK(INDEX('Policy Characteristics'!B:B,MATCH($C1007,'Policy Characteristics'!$C:$C,0))),"",INDEX('Policy Characteristics'!B:B,MATCH($C1007,'Policy Characteristics'!$C:$C,0)))</f>
        <v>Methane Destruction</v>
      </c>
      <c r="C1007" s="361" t="str">
        <f t="shared" si="45"/>
        <v>Fraction of Methane Destruction Opportunities Achieved</v>
      </c>
      <c r="D1007" s="53" t="s">
        <v>3193</v>
      </c>
      <c r="E1007" s="53"/>
      <c r="F1007" s="194" t="s">
        <v>2855</v>
      </c>
      <c r="G1007" s="53"/>
      <c r="H1007" s="54">
        <v>515</v>
      </c>
      <c r="I1007" s="53" t="s">
        <v>44</v>
      </c>
      <c r="J1007" s="359" t="str">
        <f>IF(ISBLANK(INDEX('Policy Characteristics'!D:D,MATCH($C1007,'Policy Characteristics'!$C:$C,0))),"",INDEX('Policy Characteristics'!D:D,MATCH($C1007,'Policy Characteristics'!$C:$C,0)))</f>
        <v>Methane Capture and Destruction</v>
      </c>
      <c r="K1007" s="357" t="str">
        <f>IF(ISBLANK(INDEX('Policy Characteristics'!E:E,MATCH($C1007,'Policy Characteristics'!$C:$C,0))),"",INDEX('Policy Characteristics'!E:E,MATCH($C1007,'Policy Characteristics'!$C:$C,0)))</f>
        <v>indst methane destruction</v>
      </c>
      <c r="L1007" s="379">
        <f>IF(ISBLANK(INDEX('Policy Characteristics'!F:F,MATCH($C1007,'Policy Characteristics'!$C:$C,0))),"",INDEX('Policy Characteristics'!F:F,MATCH($C1007,'Policy Characteristics'!$C:$C,0)))</f>
        <v>0</v>
      </c>
      <c r="M1007" s="379">
        <f>IF(ISBLANK(INDEX('Policy Characteristics'!G:G,MATCH($C1007,'Policy Characteristics'!$C:$C,0))),"",INDEX('Policy Characteristics'!G:G,MATCH($C1007,'Policy Characteristics'!$C:$C,0)))</f>
        <v>1</v>
      </c>
      <c r="N1007" s="379">
        <f>IF(ISBLANK(INDEX('Policy Characteristics'!H:H,MATCH($C1007,'Policy Characteristics'!$C:$C,0))),"",INDEX('Policy Characteristics'!H:H,MATCH($C1007,'Policy Characteristics'!$C:$C,0)))</f>
        <v>0.01</v>
      </c>
      <c r="O1007" s="357" t="str">
        <f>IF(ISBLANK(INDEX('Policy Characteristics'!I:I,MATCH($C1007,'Policy Characteristics'!$C:$C,0))),"",INDEX('Policy Characteristics'!I:I,MATCH($C1007,'Policy Characteristics'!$C:$C,0)))</f>
        <v>% of potential achieved</v>
      </c>
      <c r="P1007" s="357" t="str">
        <f>IF(ISBLANK(INDEX('Policy Characteristics'!J:J,MATCH($C1007,'Policy Characteristics'!$C:$C,0))),"",INDEX('Policy Characteristics'!J:J,MATCH($C1007,'Policy Characteristics'!$C:$C,0)))</f>
        <v>**Description:** This policy reduces methane emissions from the selected industry by increasing the burning of methane that is currently being released into the atmosphere (i.e. flaring instead of venting/leaking).</v>
      </c>
      <c r="Q1007" s="357" t="str">
        <f>IF(ISBLANK(INDEX('Policy Characteristics'!K:K,MATCH($C1007,'Policy Characteristics'!$C:$C,0))),"",INDEX('Policy Characteristics'!K:K,MATCH($C1007,'Policy Characteristics'!$C:$C,0)))</f>
        <v>industry-ag-main.html#methane-destr</v>
      </c>
      <c r="R1007" s="357" t="str">
        <f>IF(ISBLANK(INDEX('Policy Characteristics'!L:L,MATCH($C1007,'Policy Characteristics'!$C:$C,0))),"",INDEX('Policy Characteristics'!L:L,MATCH($C1007,'Policy Characteristics'!$C:$C,0)))</f>
        <v>methane-destruction.html</v>
      </c>
    </row>
    <row r="1008" spans="1:18" x14ac:dyDescent="0.35">
      <c r="A1008" s="357" t="str">
        <f>IF(ISBLANK(INDEX('Policy Characteristics'!A:A,MATCH($C1008,'Policy Characteristics'!$C:$C,0))),"",INDEX('Policy Characteristics'!A:A,MATCH($C1008,'Policy Characteristics'!$C:$C,0)))</f>
        <v>Industry</v>
      </c>
      <c r="B1008" s="357" t="str">
        <f>IF(ISBLANK(INDEX('Policy Characteristics'!B:B,MATCH($C1008,'Policy Characteristics'!$C:$C,0))),"",INDEX('Policy Characteristics'!B:B,MATCH($C1008,'Policy Characteristics'!$C:$C,0)))</f>
        <v>Methane Destruction</v>
      </c>
      <c r="C1008" s="361" t="str">
        <f t="shared" si="45"/>
        <v>Fraction of Methane Destruction Opportunities Achieved</v>
      </c>
      <c r="D1008" s="53" t="s">
        <v>3215</v>
      </c>
      <c r="E1008" s="53"/>
      <c r="F1008" s="194" t="s">
        <v>3218</v>
      </c>
      <c r="G1008" s="53"/>
      <c r="H1008" s="54">
        <v>516</v>
      </c>
      <c r="I1008" s="53" t="s">
        <v>44</v>
      </c>
      <c r="J1008" s="359" t="str">
        <f>IF(ISBLANK(INDEX('Policy Characteristics'!D:D,MATCH($C1008,'Policy Characteristics'!$C:$C,0))),"",INDEX('Policy Characteristics'!D:D,MATCH($C1008,'Policy Characteristics'!$C:$C,0)))</f>
        <v>Methane Capture and Destruction</v>
      </c>
      <c r="K1008" s="357" t="str">
        <f>IF(ISBLANK(INDEX('Policy Characteristics'!E:E,MATCH($C1008,'Policy Characteristics'!$C:$C,0))),"",INDEX('Policy Characteristics'!E:E,MATCH($C1008,'Policy Characteristics'!$C:$C,0)))</f>
        <v>indst methane destruction</v>
      </c>
      <c r="L1008" s="379">
        <f>IF(ISBLANK(INDEX('Policy Characteristics'!F:F,MATCH($C1008,'Policy Characteristics'!$C:$C,0))),"",INDEX('Policy Characteristics'!F:F,MATCH($C1008,'Policy Characteristics'!$C:$C,0)))</f>
        <v>0</v>
      </c>
      <c r="M1008" s="379">
        <f>IF(ISBLANK(INDEX('Policy Characteristics'!G:G,MATCH($C1008,'Policy Characteristics'!$C:$C,0))),"",INDEX('Policy Characteristics'!G:G,MATCH($C1008,'Policy Characteristics'!$C:$C,0)))</f>
        <v>1</v>
      </c>
      <c r="N1008" s="379">
        <f>IF(ISBLANK(INDEX('Policy Characteristics'!H:H,MATCH($C1008,'Policy Characteristics'!$C:$C,0))),"",INDEX('Policy Characteristics'!H:H,MATCH($C1008,'Policy Characteristics'!$C:$C,0)))</f>
        <v>0.01</v>
      </c>
      <c r="O1008" s="357" t="str">
        <f>IF(ISBLANK(INDEX('Policy Characteristics'!I:I,MATCH($C1008,'Policy Characteristics'!$C:$C,0))),"",INDEX('Policy Characteristics'!I:I,MATCH($C1008,'Policy Characteristics'!$C:$C,0)))</f>
        <v>% of potential achieved</v>
      </c>
      <c r="P1008" s="357" t="str">
        <f>IF(ISBLANK(INDEX('Policy Characteristics'!J:J,MATCH($C1008,'Policy Characteristics'!$C:$C,0))),"",INDEX('Policy Characteristics'!J:J,MATCH($C1008,'Policy Characteristics'!$C:$C,0)))</f>
        <v>**Description:** This policy reduces methane emissions from the selected industry by increasing the burning of methane that is currently being released into the atmosphere (i.e. flaring instead of venting/leaking).</v>
      </c>
      <c r="Q1008" s="357" t="str">
        <f>IF(ISBLANK(INDEX('Policy Characteristics'!K:K,MATCH($C1008,'Policy Characteristics'!$C:$C,0))),"",INDEX('Policy Characteristics'!K:K,MATCH($C1008,'Policy Characteristics'!$C:$C,0)))</f>
        <v>industry-ag-main.html#methane-destr</v>
      </c>
      <c r="R1008" s="357" t="str">
        <f>IF(ISBLANK(INDEX('Policy Characteristics'!L:L,MATCH($C1008,'Policy Characteristics'!$C:$C,0))),"",INDEX('Policy Characteristics'!L:L,MATCH($C1008,'Policy Characteristics'!$C:$C,0)))</f>
        <v>methane-destruction.html</v>
      </c>
    </row>
    <row r="1009" spans="1:18" x14ac:dyDescent="0.35">
      <c r="A1009" s="357" t="str">
        <f>IF(ISBLANK(INDEX('Policy Characteristics'!A:A,MATCH($C1009,'Policy Characteristics'!$C:$C,0))),"",INDEX('Policy Characteristics'!A:A,MATCH($C1009,'Policy Characteristics'!$C:$C,0)))</f>
        <v>Industry</v>
      </c>
      <c r="B1009" s="382" t="str">
        <f>IF(ISBLANK(INDEX('Policy Characteristics'!B:B,MATCH($C1009,'Policy Characteristics'!$C:$C,0))),"",INDEX('Policy Characteristics'!B:B,MATCH($C1009,'Policy Characteristics'!$C:$C,0)))</f>
        <v>N2O Abatement</v>
      </c>
      <c r="C1009" s="4" t="s">
        <v>3395</v>
      </c>
      <c r="D1009" s="53"/>
      <c r="E1009" s="53"/>
      <c r="F1009" s="194"/>
      <c r="G1009" s="53"/>
      <c r="H1009" s="54">
        <v>1562</v>
      </c>
      <c r="I1009" s="53" t="s">
        <v>44</v>
      </c>
      <c r="J1009" s="359" t="str">
        <f>IF(ISBLANK(INDEX('Policy Characteristics'!D:D,MATCH($C1009,'Policy Characteristics'!$C:$C,0))),"",INDEX('Policy Characteristics'!D:D,MATCH($C1009,'Policy Characteristics'!$C:$C,0)))</f>
        <v>N2O Abatement</v>
      </c>
      <c r="K1009" s="357" t="str">
        <f>IF(ISBLANK(INDEX('Policy Characteristics'!E:E,MATCH($C1009,'Policy Characteristics'!$C:$C,0))),"",INDEX('Policy Characteristics'!E:E,MATCH($C1009,'Policy Characteristics'!$C:$C,0)))</f>
        <v>indst N2O abatement</v>
      </c>
      <c r="L1009" s="379">
        <f>IF(ISBLANK(INDEX('Policy Characteristics'!F:F,MATCH($C1009,'Policy Characteristics'!$C:$C,0))),"",INDEX('Policy Characteristics'!F:F,MATCH($C1009,'Policy Characteristics'!$C:$C,0)))</f>
        <v>0</v>
      </c>
      <c r="M1009" s="379">
        <f>IF(ISBLANK(INDEX('Policy Characteristics'!G:G,MATCH($C1009,'Policy Characteristics'!$C:$C,0))),"",INDEX('Policy Characteristics'!G:G,MATCH($C1009,'Policy Characteristics'!$C:$C,0)))</f>
        <v>1</v>
      </c>
      <c r="N1009" s="379">
        <f>IF(ISBLANK(INDEX('Policy Characteristics'!H:H,MATCH($C1009,'Policy Characteristics'!$C:$C,0))),"",INDEX('Policy Characteristics'!H:H,MATCH($C1009,'Policy Characteristics'!$C:$C,0)))</f>
        <v>0.01</v>
      </c>
      <c r="O1009" s="357" t="str">
        <f>IF(ISBLANK(INDEX('Policy Characteristics'!I:I,MATCH($C1009,'Policy Characteristics'!$C:$C,0))),"",INDEX('Policy Characteristics'!I:I,MATCH($C1009,'Policy Characteristics'!$C:$C,0)))</f>
        <v>% of potential achieved</v>
      </c>
      <c r="P1009" s="357" t="str">
        <f>IF(ISBLANK(INDEX('Policy Characteristics'!J:J,MATCH($C1009,'Policy Characteristics'!$C:$C,0))),"",INDEX('Policy Characteristics'!J:J,MATCH($C1009,'Policy Characteristics'!$C:$C,0)))</f>
        <v>**Description:** This policy reduces nitrous oxide (N2O) process emissions from the chemicals industry (primarily from the production of nitric acid and adipic acid) by destroying the N2O rather than venting it to the atmosphere.</v>
      </c>
      <c r="Q1009" s="357" t="str">
        <f>IF(ISBLANK(INDEX('Policy Characteristics'!K:K,MATCH($C1009,'Policy Characteristics'!$C:$C,0))),"",INDEX('Policy Characteristics'!K:K,MATCH($C1009,'Policy Characteristics'!$C:$C,0)))</f>
        <v/>
      </c>
      <c r="R1009" s="357" t="str">
        <f>IF(ISBLANK(INDEX('Policy Characteristics'!L:L,MATCH($C1009,'Policy Characteristics'!$C:$C,0))),"",INDEX('Policy Characteristics'!L:L,MATCH($C1009,'Policy Characteristics'!$C:$C,0)))</f>
        <v/>
      </c>
    </row>
    <row r="1010" spans="1:18" x14ac:dyDescent="0.35">
      <c r="A1010" s="357" t="str">
        <f>IF(ISBLANK(INDEX('Policy Characteristics'!A:A,MATCH($C1010,'Policy Characteristics'!$C:$C,0))),"",INDEX('Policy Characteristics'!A:A,MATCH($C1010,'Policy Characteristics'!$C:$C,0)))</f>
        <v>Industry</v>
      </c>
      <c r="B1010" s="357" t="str">
        <f>IF(ISBLANK(INDEX('Policy Characteristics'!B:B,MATCH($C1010,'Policy Characteristics'!$C:$C,0))),"",INDEX('Policy Characteristics'!B:B,MATCH($C1010,'Policy Characteristics'!$C:$C,0)))</f>
        <v>Reduce Fossil Fuel Exports</v>
      </c>
      <c r="C1010" s="362" t="s">
        <v>2547</v>
      </c>
      <c r="D1010" s="9" t="s">
        <v>475</v>
      </c>
      <c r="E1010" s="53"/>
      <c r="F1010" s="9" t="s">
        <v>472</v>
      </c>
      <c r="G1010" s="53"/>
      <c r="H1010" s="54">
        <v>451</v>
      </c>
      <c r="I1010" s="53" t="s">
        <v>44</v>
      </c>
      <c r="J1010" s="359" t="str">
        <f>IF(ISBLANK(INDEX('Policy Characteristics'!D:D,MATCH($C1010,'Policy Characteristics'!$C:$C,0))),"",INDEX('Policy Characteristics'!D:D,MATCH($C1010,'Policy Characteristics'!$C:$C,0)))</f>
        <v>Percent Reduction in Fossil Fuel Exports</v>
      </c>
      <c r="K1010" s="357" t="str">
        <f>IF(ISBLANK(INDEX('Policy Characteristics'!E:E,MATCH($C1010,'Policy Characteristics'!$C:$C,0))),"",INDEX('Policy Characteristics'!E:E,MATCH($C1010,'Policy Characteristics'!$C:$C,0)))</f>
        <v>indst reduce fossil fuel exports</v>
      </c>
      <c r="L1010" s="379">
        <f>IF(ISBLANK(INDEX('Policy Characteristics'!F:F,MATCH($C1010,'Policy Characteristics'!$C:$C,0))),"",INDEX('Policy Characteristics'!F:F,MATCH($C1010,'Policy Characteristics'!$C:$C,0)))</f>
        <v>0</v>
      </c>
      <c r="M1010" s="379">
        <f>IF(ISBLANK(INDEX('Policy Characteristics'!G:G,MATCH($C1010,'Policy Characteristics'!$C:$C,0))),"",INDEX('Policy Characteristics'!G:G,MATCH($C1010,'Policy Characteristics'!$C:$C,0)))</f>
        <v>1</v>
      </c>
      <c r="N1010" s="379">
        <f>IF(ISBLANK(INDEX('Policy Characteristics'!H:H,MATCH($C1010,'Policy Characteristics'!$C:$C,0))),"",INDEX('Policy Characteristics'!H:H,MATCH($C1010,'Policy Characteristics'!$C:$C,0)))</f>
        <v>0.01</v>
      </c>
      <c r="O1010" s="357" t="str">
        <f>IF(ISBLANK(INDEX('Policy Characteristics'!I:I,MATCH($C1010,'Policy Characteristics'!$C:$C,0))),"",INDEX('Policy Characteristics'!I:I,MATCH($C1010,'Policy Characteristics'!$C:$C,0)))</f>
        <v>% reduction in exports</v>
      </c>
      <c r="P1010" s="357" t="str">
        <f>IF(ISBLANK(INDEX('Policy Characteristics'!J:J,MATCH($C1010,'Policy Characteristics'!$C:$C,0))),"",INDEX('Policy Characteristics'!J:J,MATCH($C1010,'Policy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10" s="357" t="str">
        <f>IF(ISBLANK(INDEX('Policy Characteristics'!K:K,MATCH($C1010,'Policy Characteristics'!$C:$C,0))),"",INDEX('Policy Characteristics'!K:K,MATCH($C1010,'Policy Characteristics'!$C:$C,0)))</f>
        <v/>
      </c>
      <c r="R1010" s="357" t="str">
        <f>IF(ISBLANK(INDEX('Policy Characteristics'!L:L,MATCH($C1010,'Policy Characteristics'!$C:$C,0))),"",INDEX('Policy Characteristics'!L:L,MATCH($C1010,'Policy Characteristics'!$C:$C,0)))</f>
        <v>reduce-fuel-exports.html</v>
      </c>
    </row>
    <row r="1011" spans="1:18" x14ac:dyDescent="0.35">
      <c r="A1011" s="357" t="str">
        <f>IF(ISBLANK(INDEX('Policy Characteristics'!A:A,MATCH($C1011,'Policy Characteristics'!$C:$C,0))),"",INDEX('Policy Characteristics'!A:A,MATCH($C1011,'Policy Characteristics'!$C:$C,0)))</f>
        <v>Industry</v>
      </c>
      <c r="B1011" s="357" t="str">
        <f>IF(ISBLANK(INDEX('Policy Characteristics'!B:B,MATCH($C1011,'Policy Characteristics'!$C:$C,0))),"",INDEX('Policy Characteristics'!B:B,MATCH($C1011,'Policy Characteristics'!$C:$C,0)))</f>
        <v>Reduce Fossil Fuel Exports</v>
      </c>
      <c r="C1011" s="361" t="str">
        <f t="shared" ref="C1011:C1018" si="46">C$1010</f>
        <v>Percent Reduction in Fossil Fuel Exports</v>
      </c>
      <c r="D1011" s="9" t="s">
        <v>47</v>
      </c>
      <c r="E1011" s="53"/>
      <c r="F1011" s="9" t="s">
        <v>88</v>
      </c>
      <c r="G1011" s="53"/>
      <c r="H1011" s="54">
        <v>452</v>
      </c>
      <c r="I1011" s="53" t="s">
        <v>44</v>
      </c>
      <c r="J1011" s="359" t="str">
        <f>IF(ISBLANK(INDEX('Policy Characteristics'!D:D,MATCH($C1011,'Policy Characteristics'!$C:$C,0))),"",INDEX('Policy Characteristics'!D:D,MATCH($C1011,'Policy Characteristics'!$C:$C,0)))</f>
        <v>Percent Reduction in Fossil Fuel Exports</v>
      </c>
      <c r="K1011" s="357" t="str">
        <f>IF(ISBLANK(INDEX('Policy Characteristics'!E:E,MATCH($C1011,'Policy Characteristics'!$C:$C,0))),"",INDEX('Policy Characteristics'!E:E,MATCH($C1011,'Policy Characteristics'!$C:$C,0)))</f>
        <v>indst reduce fossil fuel exports</v>
      </c>
      <c r="L1011" s="379">
        <f>IF(ISBLANK(INDEX('Policy Characteristics'!F:F,MATCH($C1011,'Policy Characteristics'!$C:$C,0))),"",INDEX('Policy Characteristics'!F:F,MATCH($C1011,'Policy Characteristics'!$C:$C,0)))</f>
        <v>0</v>
      </c>
      <c r="M1011" s="379">
        <f>IF(ISBLANK(INDEX('Policy Characteristics'!G:G,MATCH($C1011,'Policy Characteristics'!$C:$C,0))),"",INDEX('Policy Characteristics'!G:G,MATCH($C1011,'Policy Characteristics'!$C:$C,0)))</f>
        <v>1</v>
      </c>
      <c r="N1011" s="379">
        <f>IF(ISBLANK(INDEX('Policy Characteristics'!H:H,MATCH($C1011,'Policy Characteristics'!$C:$C,0))),"",INDEX('Policy Characteristics'!H:H,MATCH($C1011,'Policy Characteristics'!$C:$C,0)))</f>
        <v>0.01</v>
      </c>
      <c r="O1011" s="357" t="str">
        <f>IF(ISBLANK(INDEX('Policy Characteristics'!I:I,MATCH($C1011,'Policy Characteristics'!$C:$C,0))),"",INDEX('Policy Characteristics'!I:I,MATCH($C1011,'Policy Characteristics'!$C:$C,0)))</f>
        <v>% reduction in exports</v>
      </c>
      <c r="P1011" s="357" t="str">
        <f>IF(ISBLANK(INDEX('Policy Characteristics'!J:J,MATCH($C1011,'Policy Characteristics'!$C:$C,0))),"",INDEX('Policy Characteristics'!J:J,MATCH($C1011,'Policy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11" s="357" t="str">
        <f>IF(ISBLANK(INDEX('Policy Characteristics'!K:K,MATCH($C1011,'Policy Characteristics'!$C:$C,0))),"",INDEX('Policy Characteristics'!K:K,MATCH($C1011,'Policy Characteristics'!$C:$C,0)))</f>
        <v/>
      </c>
      <c r="R1011" s="357" t="str">
        <f>IF(ISBLANK(INDEX('Policy Characteristics'!L:L,MATCH($C1011,'Policy Characteristics'!$C:$C,0))),"",INDEX('Policy Characteristics'!L:L,MATCH($C1011,'Policy Characteristics'!$C:$C,0)))</f>
        <v>reduce-fuel-exports.html</v>
      </c>
    </row>
    <row r="1012" spans="1:18" x14ac:dyDescent="0.35">
      <c r="A1012" s="357" t="str">
        <f>IF(ISBLANK(INDEX('Policy Characteristics'!A:A,MATCH($C1012,'Policy Characteristics'!$C:$C,0))),"",INDEX('Policy Characteristics'!A:A,MATCH($C1012,'Policy Characteristics'!$C:$C,0)))</f>
        <v>Industry</v>
      </c>
      <c r="B1012" s="357" t="str">
        <f>IF(ISBLANK(INDEX('Policy Characteristics'!B:B,MATCH($C1012,'Policy Characteristics'!$C:$C,0))),"",INDEX('Policy Characteristics'!B:B,MATCH($C1012,'Policy Characteristics'!$C:$C,0)))</f>
        <v>Reduce Fossil Fuel Exports</v>
      </c>
      <c r="C1012" s="361" t="str">
        <f t="shared" si="46"/>
        <v>Percent Reduction in Fossil Fuel Exports</v>
      </c>
      <c r="D1012" s="9" t="s">
        <v>54</v>
      </c>
      <c r="E1012" s="53"/>
      <c r="F1012" s="9" t="s">
        <v>96</v>
      </c>
      <c r="G1012" s="53"/>
      <c r="H1012" s="54">
        <v>453</v>
      </c>
      <c r="I1012" s="53" t="s">
        <v>44</v>
      </c>
      <c r="J1012" s="359" t="str">
        <f>IF(ISBLANK(INDEX('Policy Characteristics'!D:D,MATCH($C1012,'Policy Characteristics'!$C:$C,0))),"",INDEX('Policy Characteristics'!D:D,MATCH($C1012,'Policy Characteristics'!$C:$C,0)))</f>
        <v>Percent Reduction in Fossil Fuel Exports</v>
      </c>
      <c r="K1012" s="357" t="str">
        <f>IF(ISBLANK(INDEX('Policy Characteristics'!E:E,MATCH($C1012,'Policy Characteristics'!$C:$C,0))),"",INDEX('Policy Characteristics'!E:E,MATCH($C1012,'Policy Characteristics'!$C:$C,0)))</f>
        <v>indst reduce fossil fuel exports</v>
      </c>
      <c r="L1012" s="379">
        <f>IF(ISBLANK(INDEX('Policy Characteristics'!F:F,MATCH($C1012,'Policy Characteristics'!$C:$C,0))),"",INDEX('Policy Characteristics'!F:F,MATCH($C1012,'Policy Characteristics'!$C:$C,0)))</f>
        <v>0</v>
      </c>
      <c r="M1012" s="379">
        <f>IF(ISBLANK(INDEX('Policy Characteristics'!G:G,MATCH($C1012,'Policy Characteristics'!$C:$C,0))),"",INDEX('Policy Characteristics'!G:G,MATCH($C1012,'Policy Characteristics'!$C:$C,0)))</f>
        <v>1</v>
      </c>
      <c r="N1012" s="379">
        <f>IF(ISBLANK(INDEX('Policy Characteristics'!H:H,MATCH($C1012,'Policy Characteristics'!$C:$C,0))),"",INDEX('Policy Characteristics'!H:H,MATCH($C1012,'Policy Characteristics'!$C:$C,0)))</f>
        <v>0.01</v>
      </c>
      <c r="O1012" s="357" t="str">
        <f>IF(ISBLANK(INDEX('Policy Characteristics'!I:I,MATCH($C1012,'Policy Characteristics'!$C:$C,0))),"",INDEX('Policy Characteristics'!I:I,MATCH($C1012,'Policy Characteristics'!$C:$C,0)))</f>
        <v>% reduction in exports</v>
      </c>
      <c r="P1012" s="357" t="str">
        <f>IF(ISBLANK(INDEX('Policy Characteristics'!J:J,MATCH($C1012,'Policy Characteristics'!$C:$C,0))),"",INDEX('Policy Characteristics'!J:J,MATCH($C1012,'Policy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12" s="357" t="str">
        <f>IF(ISBLANK(INDEX('Policy Characteristics'!K:K,MATCH($C1012,'Policy Characteristics'!$C:$C,0))),"",INDEX('Policy Characteristics'!K:K,MATCH($C1012,'Policy Characteristics'!$C:$C,0)))</f>
        <v/>
      </c>
      <c r="R1012" s="357" t="str">
        <f>IF(ISBLANK(INDEX('Policy Characteristics'!L:L,MATCH($C1012,'Policy Characteristics'!$C:$C,0))),"",INDEX('Policy Characteristics'!L:L,MATCH($C1012,'Policy Characteristics'!$C:$C,0)))</f>
        <v>reduce-fuel-exports.html</v>
      </c>
    </row>
    <row r="1013" spans="1:18" x14ac:dyDescent="0.35">
      <c r="A1013" s="357" t="str">
        <f>IF(ISBLANK(INDEX('Policy Characteristics'!A:A,MATCH($C1013,'Policy Characteristics'!$C:$C,0))),"",INDEX('Policy Characteristics'!A:A,MATCH($C1013,'Policy Characteristics'!$C:$C,0)))</f>
        <v>Industry</v>
      </c>
      <c r="B1013" s="357" t="str">
        <f>IF(ISBLANK(INDEX('Policy Characteristics'!B:B,MATCH($C1013,'Policy Characteristics'!$C:$C,0))),"",INDEX('Policy Characteristics'!B:B,MATCH($C1013,'Policy Characteristics'!$C:$C,0)))</f>
        <v>Reduce Fossil Fuel Exports</v>
      </c>
      <c r="C1013" s="361" t="str">
        <f t="shared" si="46"/>
        <v>Percent Reduction in Fossil Fuel Exports</v>
      </c>
      <c r="D1013" s="9" t="s">
        <v>55</v>
      </c>
      <c r="E1013" s="53"/>
      <c r="F1013" s="9" t="s">
        <v>97</v>
      </c>
      <c r="G1013" s="53"/>
      <c r="H1013" s="54">
        <v>454</v>
      </c>
      <c r="I1013" s="53" t="s">
        <v>44</v>
      </c>
      <c r="J1013" s="359" t="str">
        <f>IF(ISBLANK(INDEX('Policy Characteristics'!D:D,MATCH($C1013,'Policy Characteristics'!$C:$C,0))),"",INDEX('Policy Characteristics'!D:D,MATCH($C1013,'Policy Characteristics'!$C:$C,0)))</f>
        <v>Percent Reduction in Fossil Fuel Exports</v>
      </c>
      <c r="K1013" s="357" t="str">
        <f>IF(ISBLANK(INDEX('Policy Characteristics'!E:E,MATCH($C1013,'Policy Characteristics'!$C:$C,0))),"",INDEX('Policy Characteristics'!E:E,MATCH($C1013,'Policy Characteristics'!$C:$C,0)))</f>
        <v>indst reduce fossil fuel exports</v>
      </c>
      <c r="L1013" s="379">
        <f>IF(ISBLANK(INDEX('Policy Characteristics'!F:F,MATCH($C1013,'Policy Characteristics'!$C:$C,0))),"",INDEX('Policy Characteristics'!F:F,MATCH($C1013,'Policy Characteristics'!$C:$C,0)))</f>
        <v>0</v>
      </c>
      <c r="M1013" s="379">
        <f>IF(ISBLANK(INDEX('Policy Characteristics'!G:G,MATCH($C1013,'Policy Characteristics'!$C:$C,0))),"",INDEX('Policy Characteristics'!G:G,MATCH($C1013,'Policy Characteristics'!$C:$C,0)))</f>
        <v>1</v>
      </c>
      <c r="N1013" s="379">
        <f>IF(ISBLANK(INDEX('Policy Characteristics'!H:H,MATCH($C1013,'Policy Characteristics'!$C:$C,0))),"",INDEX('Policy Characteristics'!H:H,MATCH($C1013,'Policy Characteristics'!$C:$C,0)))</f>
        <v>0.01</v>
      </c>
      <c r="O1013" s="357" t="str">
        <f>IF(ISBLANK(INDEX('Policy Characteristics'!I:I,MATCH($C1013,'Policy Characteristics'!$C:$C,0))),"",INDEX('Policy Characteristics'!I:I,MATCH($C1013,'Policy Characteristics'!$C:$C,0)))</f>
        <v>% reduction in exports</v>
      </c>
      <c r="P1013" s="357" t="str">
        <f>IF(ISBLANK(INDEX('Policy Characteristics'!J:J,MATCH($C1013,'Policy Characteristics'!$C:$C,0))),"",INDEX('Policy Characteristics'!J:J,MATCH($C1013,'Policy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13" s="357" t="str">
        <f>IF(ISBLANK(INDEX('Policy Characteristics'!K:K,MATCH($C1013,'Policy Characteristics'!$C:$C,0))),"",INDEX('Policy Characteristics'!K:K,MATCH($C1013,'Policy Characteristics'!$C:$C,0)))</f>
        <v/>
      </c>
      <c r="R1013" s="357" t="str">
        <f>IF(ISBLANK(INDEX('Policy Characteristics'!L:L,MATCH($C1013,'Policy Characteristics'!$C:$C,0))),"",INDEX('Policy Characteristics'!L:L,MATCH($C1013,'Policy Characteristics'!$C:$C,0)))</f>
        <v>reduce-fuel-exports.html</v>
      </c>
    </row>
    <row r="1014" spans="1:18" x14ac:dyDescent="0.35">
      <c r="A1014" s="357" t="str">
        <f>IF(ISBLANK(INDEX('Policy Characteristics'!A:A,MATCH($C1014,'Policy Characteristics'!$C:$C,0))),"",INDEX('Policy Characteristics'!A:A,MATCH($C1014,'Policy Characteristics'!$C:$C,0)))</f>
        <v>Industry</v>
      </c>
      <c r="B1014" s="357" t="str">
        <f>IF(ISBLANK(INDEX('Policy Characteristics'!B:B,MATCH($C1014,'Policy Characteristics'!$C:$C,0))),"",INDEX('Policy Characteristics'!B:B,MATCH($C1014,'Policy Characteristics'!$C:$C,0)))</f>
        <v>Reduce Fossil Fuel Exports</v>
      </c>
      <c r="C1014" s="361" t="str">
        <f t="shared" si="46"/>
        <v>Percent Reduction in Fossil Fuel Exports</v>
      </c>
      <c r="D1014" s="9" t="s">
        <v>2528</v>
      </c>
      <c r="E1014" s="53"/>
      <c r="F1014" s="9" t="s">
        <v>2529</v>
      </c>
      <c r="G1014" s="53"/>
      <c r="H1014" s="54">
        <v>455</v>
      </c>
      <c r="I1014" s="53" t="s">
        <v>44</v>
      </c>
      <c r="J1014" s="359" t="str">
        <f>IF(ISBLANK(INDEX('Policy Characteristics'!D:D,MATCH($C1014,'Policy Characteristics'!$C:$C,0))),"",INDEX('Policy Characteristics'!D:D,MATCH($C1014,'Policy Characteristics'!$C:$C,0)))</f>
        <v>Percent Reduction in Fossil Fuel Exports</v>
      </c>
      <c r="K1014" s="357" t="str">
        <f>IF(ISBLANK(INDEX('Policy Characteristics'!E:E,MATCH($C1014,'Policy Characteristics'!$C:$C,0))),"",INDEX('Policy Characteristics'!E:E,MATCH($C1014,'Policy Characteristics'!$C:$C,0)))</f>
        <v>indst reduce fossil fuel exports</v>
      </c>
      <c r="L1014" s="379">
        <f>IF(ISBLANK(INDEX('Policy Characteristics'!F:F,MATCH($C1014,'Policy Characteristics'!$C:$C,0))),"",INDEX('Policy Characteristics'!F:F,MATCH($C1014,'Policy Characteristics'!$C:$C,0)))</f>
        <v>0</v>
      </c>
      <c r="M1014" s="379">
        <f>IF(ISBLANK(INDEX('Policy Characteristics'!G:G,MATCH($C1014,'Policy Characteristics'!$C:$C,0))),"",INDEX('Policy Characteristics'!G:G,MATCH($C1014,'Policy Characteristics'!$C:$C,0)))</f>
        <v>1</v>
      </c>
      <c r="N1014" s="379">
        <f>IF(ISBLANK(INDEX('Policy Characteristics'!H:H,MATCH($C1014,'Policy Characteristics'!$C:$C,0))),"",INDEX('Policy Characteristics'!H:H,MATCH($C1014,'Policy Characteristics'!$C:$C,0)))</f>
        <v>0.01</v>
      </c>
      <c r="O1014" s="357" t="str">
        <f>IF(ISBLANK(INDEX('Policy Characteristics'!I:I,MATCH($C1014,'Policy Characteristics'!$C:$C,0))),"",INDEX('Policy Characteristics'!I:I,MATCH($C1014,'Policy Characteristics'!$C:$C,0)))</f>
        <v>% reduction in exports</v>
      </c>
      <c r="P1014" s="357" t="str">
        <f>IF(ISBLANK(INDEX('Policy Characteristics'!J:J,MATCH($C1014,'Policy Characteristics'!$C:$C,0))),"",INDEX('Policy Characteristics'!J:J,MATCH($C1014,'Policy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14" s="357" t="str">
        <f>IF(ISBLANK(INDEX('Policy Characteristics'!K:K,MATCH($C1014,'Policy Characteristics'!$C:$C,0))),"",INDEX('Policy Characteristics'!K:K,MATCH($C1014,'Policy Characteristics'!$C:$C,0)))</f>
        <v/>
      </c>
      <c r="R1014" s="357" t="str">
        <f>IF(ISBLANK(INDEX('Policy Characteristics'!L:L,MATCH($C1014,'Policy Characteristics'!$C:$C,0))),"",INDEX('Policy Characteristics'!L:L,MATCH($C1014,'Policy Characteristics'!$C:$C,0)))</f>
        <v>reduce-fuel-exports.html</v>
      </c>
    </row>
    <row r="1015" spans="1:18" x14ac:dyDescent="0.35">
      <c r="A1015" s="357" t="str">
        <f>IF(ISBLANK(INDEX('Policy Characteristics'!A:A,MATCH($C1015,'Policy Characteristics'!$C:$C,0))),"",INDEX('Policy Characteristics'!A:A,MATCH($C1015,'Policy Characteristics'!$C:$C,0)))</f>
        <v>Industry</v>
      </c>
      <c r="B1015" s="357" t="str">
        <f>IF(ISBLANK(INDEX('Policy Characteristics'!B:B,MATCH($C1015,'Policy Characteristics'!$C:$C,0))),"",INDEX('Policy Characteristics'!B:B,MATCH($C1015,'Policy Characteristics'!$C:$C,0)))</f>
        <v>Reduce Fossil Fuel Exports</v>
      </c>
      <c r="C1015" s="361" t="str">
        <f t="shared" si="46"/>
        <v>Percent Reduction in Fossil Fuel Exports</v>
      </c>
      <c r="D1015" s="9" t="s">
        <v>468</v>
      </c>
      <c r="E1015" s="53"/>
      <c r="F1015" s="9" t="s">
        <v>469</v>
      </c>
      <c r="G1015" s="53"/>
      <c r="H1015" s="54">
        <v>456</v>
      </c>
      <c r="I1015" s="9" t="s">
        <v>45</v>
      </c>
      <c r="J1015" s="359" t="str">
        <f>IF(ISBLANK(INDEX('Policy Characteristics'!D:D,MATCH($C1015,'Policy Characteristics'!$C:$C,0))),"",INDEX('Policy Characteristics'!D:D,MATCH($C1015,'Policy Characteristics'!$C:$C,0)))</f>
        <v>Percent Reduction in Fossil Fuel Exports</v>
      </c>
      <c r="K1015" s="357" t="str">
        <f>IF(ISBLANK(INDEX('Policy Characteristics'!E:E,MATCH($C1015,'Policy Characteristics'!$C:$C,0))),"",INDEX('Policy Characteristics'!E:E,MATCH($C1015,'Policy Characteristics'!$C:$C,0)))</f>
        <v>indst reduce fossil fuel exports</v>
      </c>
      <c r="L1015" s="379">
        <f>IF(ISBLANK(INDEX('Policy Characteristics'!F:F,MATCH($C1015,'Policy Characteristics'!$C:$C,0))),"",INDEX('Policy Characteristics'!F:F,MATCH($C1015,'Policy Characteristics'!$C:$C,0)))</f>
        <v>0</v>
      </c>
      <c r="M1015" s="379">
        <f>IF(ISBLANK(INDEX('Policy Characteristics'!G:G,MATCH($C1015,'Policy Characteristics'!$C:$C,0))),"",INDEX('Policy Characteristics'!G:G,MATCH($C1015,'Policy Characteristics'!$C:$C,0)))</f>
        <v>1</v>
      </c>
      <c r="N1015" s="379">
        <f>IF(ISBLANK(INDEX('Policy Characteristics'!H:H,MATCH($C1015,'Policy Characteristics'!$C:$C,0))),"",INDEX('Policy Characteristics'!H:H,MATCH($C1015,'Policy Characteristics'!$C:$C,0)))</f>
        <v>0.01</v>
      </c>
      <c r="O1015" s="357" t="str">
        <f>IF(ISBLANK(INDEX('Policy Characteristics'!I:I,MATCH($C1015,'Policy Characteristics'!$C:$C,0))),"",INDEX('Policy Characteristics'!I:I,MATCH($C1015,'Policy Characteristics'!$C:$C,0)))</f>
        <v>% reduction in exports</v>
      </c>
      <c r="P1015" s="357" t="str">
        <f>IF(ISBLANK(INDEX('Policy Characteristics'!J:J,MATCH($C1015,'Policy Characteristics'!$C:$C,0))),"",INDEX('Policy Characteristics'!J:J,MATCH($C1015,'Policy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15" s="357" t="str">
        <f>IF(ISBLANK(INDEX('Policy Characteristics'!K:K,MATCH($C1015,'Policy Characteristics'!$C:$C,0))),"",INDEX('Policy Characteristics'!K:K,MATCH($C1015,'Policy Characteristics'!$C:$C,0)))</f>
        <v/>
      </c>
      <c r="R1015" s="357" t="str">
        <f>IF(ISBLANK(INDEX('Policy Characteristics'!L:L,MATCH($C1015,'Policy Characteristics'!$C:$C,0))),"",INDEX('Policy Characteristics'!L:L,MATCH($C1015,'Policy Characteristics'!$C:$C,0)))</f>
        <v>reduce-fuel-exports.html</v>
      </c>
    </row>
    <row r="1016" spans="1:18" x14ac:dyDescent="0.35">
      <c r="A1016" s="357" t="str">
        <f>IF(ISBLANK(INDEX('Policy Characteristics'!A:A,MATCH($C1016,'Policy Characteristics'!$C:$C,0))),"",INDEX('Policy Characteristics'!A:A,MATCH($C1016,'Policy Characteristics'!$C:$C,0)))</f>
        <v>Industry</v>
      </c>
      <c r="B1016" s="357" t="str">
        <f>IF(ISBLANK(INDEX('Policy Characteristics'!B:B,MATCH($C1016,'Policy Characteristics'!$C:$C,0))),"",INDEX('Policy Characteristics'!B:B,MATCH($C1016,'Policy Characteristics'!$C:$C,0)))</f>
        <v>Reduce Fossil Fuel Exports</v>
      </c>
      <c r="C1016" s="361" t="str">
        <f t="shared" si="46"/>
        <v>Percent Reduction in Fossil Fuel Exports</v>
      </c>
      <c r="D1016" s="9" t="s">
        <v>2520</v>
      </c>
      <c r="E1016" s="53"/>
      <c r="F1016" s="9" t="s">
        <v>2524</v>
      </c>
      <c r="G1016" s="53"/>
      <c r="H1016" s="54">
        <v>457</v>
      </c>
      <c r="I1016" s="53" t="s">
        <v>44</v>
      </c>
      <c r="J1016" s="359" t="str">
        <f>IF(ISBLANK(INDEX('Policy Characteristics'!D:D,MATCH($C1016,'Policy Characteristics'!$C:$C,0))),"",INDEX('Policy Characteristics'!D:D,MATCH($C1016,'Policy Characteristics'!$C:$C,0)))</f>
        <v>Percent Reduction in Fossil Fuel Exports</v>
      </c>
      <c r="K1016" s="357" t="str">
        <f>IF(ISBLANK(INDEX('Policy Characteristics'!E:E,MATCH($C1016,'Policy Characteristics'!$C:$C,0))),"",INDEX('Policy Characteristics'!E:E,MATCH($C1016,'Policy Characteristics'!$C:$C,0)))</f>
        <v>indst reduce fossil fuel exports</v>
      </c>
      <c r="L1016" s="379">
        <f>IF(ISBLANK(INDEX('Policy Characteristics'!F:F,MATCH($C1016,'Policy Characteristics'!$C:$C,0))),"",INDEX('Policy Characteristics'!F:F,MATCH($C1016,'Policy Characteristics'!$C:$C,0)))</f>
        <v>0</v>
      </c>
      <c r="M1016" s="379">
        <f>IF(ISBLANK(INDEX('Policy Characteristics'!G:G,MATCH($C1016,'Policy Characteristics'!$C:$C,0))),"",INDEX('Policy Characteristics'!G:G,MATCH($C1016,'Policy Characteristics'!$C:$C,0)))</f>
        <v>1</v>
      </c>
      <c r="N1016" s="379">
        <f>IF(ISBLANK(INDEX('Policy Characteristics'!H:H,MATCH($C1016,'Policy Characteristics'!$C:$C,0))),"",INDEX('Policy Characteristics'!H:H,MATCH($C1016,'Policy Characteristics'!$C:$C,0)))</f>
        <v>0.01</v>
      </c>
      <c r="O1016" s="357" t="str">
        <f>IF(ISBLANK(INDEX('Policy Characteristics'!I:I,MATCH($C1016,'Policy Characteristics'!$C:$C,0))),"",INDEX('Policy Characteristics'!I:I,MATCH($C1016,'Policy Characteristics'!$C:$C,0)))</f>
        <v>% reduction in exports</v>
      </c>
      <c r="P1016" s="357" t="str">
        <f>IF(ISBLANK(INDEX('Policy Characteristics'!J:J,MATCH($C1016,'Policy Characteristics'!$C:$C,0))),"",INDEX('Policy Characteristics'!J:J,MATCH($C1016,'Policy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16" s="357" t="str">
        <f>IF(ISBLANK(INDEX('Policy Characteristics'!K:K,MATCH($C1016,'Policy Characteristics'!$C:$C,0))),"",INDEX('Policy Characteristics'!K:K,MATCH($C1016,'Policy Characteristics'!$C:$C,0)))</f>
        <v/>
      </c>
      <c r="R1016" s="357" t="str">
        <f>IF(ISBLANK(INDEX('Policy Characteristics'!L:L,MATCH($C1016,'Policy Characteristics'!$C:$C,0))),"",INDEX('Policy Characteristics'!L:L,MATCH($C1016,'Policy Characteristics'!$C:$C,0)))</f>
        <v>reduce-fuel-exports.html</v>
      </c>
    </row>
    <row r="1017" spans="1:18" x14ac:dyDescent="0.35">
      <c r="A1017" s="357" t="str">
        <f>IF(ISBLANK(INDEX('Policy Characteristics'!A:A,MATCH($C1017,'Policy Characteristics'!$C:$C,0))),"",INDEX('Policy Characteristics'!A:A,MATCH($C1017,'Policy Characteristics'!$C:$C,0)))</f>
        <v>Industry</v>
      </c>
      <c r="B1017" s="357" t="str">
        <f>IF(ISBLANK(INDEX('Policy Characteristics'!B:B,MATCH($C1017,'Policy Characteristics'!$C:$C,0))),"",INDEX('Policy Characteristics'!B:B,MATCH($C1017,'Policy Characteristics'!$C:$C,0)))</f>
        <v>Reduce Fossil Fuel Exports</v>
      </c>
      <c r="C1017" s="361" t="str">
        <f t="shared" si="46"/>
        <v>Percent Reduction in Fossil Fuel Exports</v>
      </c>
      <c r="D1017" s="9" t="s">
        <v>2530</v>
      </c>
      <c r="E1017" s="53"/>
      <c r="F1017" s="9" t="s">
        <v>2531</v>
      </c>
      <c r="G1017" s="53"/>
      <c r="H1017" s="54">
        <v>458</v>
      </c>
      <c r="I1017" s="53" t="s">
        <v>44</v>
      </c>
      <c r="J1017" s="359" t="str">
        <f>IF(ISBLANK(INDEX('Policy Characteristics'!D:D,MATCH($C1017,'Policy Characteristics'!$C:$C,0))),"",INDEX('Policy Characteristics'!D:D,MATCH($C1017,'Policy Characteristics'!$C:$C,0)))</f>
        <v>Percent Reduction in Fossil Fuel Exports</v>
      </c>
      <c r="K1017" s="357" t="str">
        <f>IF(ISBLANK(INDEX('Policy Characteristics'!E:E,MATCH($C1017,'Policy Characteristics'!$C:$C,0))),"",INDEX('Policy Characteristics'!E:E,MATCH($C1017,'Policy Characteristics'!$C:$C,0)))</f>
        <v>indst reduce fossil fuel exports</v>
      </c>
      <c r="L1017" s="379">
        <f>IF(ISBLANK(INDEX('Policy Characteristics'!F:F,MATCH($C1017,'Policy Characteristics'!$C:$C,0))),"",INDEX('Policy Characteristics'!F:F,MATCH($C1017,'Policy Characteristics'!$C:$C,0)))</f>
        <v>0</v>
      </c>
      <c r="M1017" s="379">
        <f>IF(ISBLANK(INDEX('Policy Characteristics'!G:G,MATCH($C1017,'Policy Characteristics'!$C:$C,0))),"",INDEX('Policy Characteristics'!G:G,MATCH($C1017,'Policy Characteristics'!$C:$C,0)))</f>
        <v>1</v>
      </c>
      <c r="N1017" s="379">
        <f>IF(ISBLANK(INDEX('Policy Characteristics'!H:H,MATCH($C1017,'Policy Characteristics'!$C:$C,0))),"",INDEX('Policy Characteristics'!H:H,MATCH($C1017,'Policy Characteristics'!$C:$C,0)))</f>
        <v>0.01</v>
      </c>
      <c r="O1017" s="357" t="str">
        <f>IF(ISBLANK(INDEX('Policy Characteristics'!I:I,MATCH($C1017,'Policy Characteristics'!$C:$C,0))),"",INDEX('Policy Characteristics'!I:I,MATCH($C1017,'Policy Characteristics'!$C:$C,0)))</f>
        <v>% reduction in exports</v>
      </c>
      <c r="P1017" s="357" t="str">
        <f>IF(ISBLANK(INDEX('Policy Characteristics'!J:J,MATCH($C1017,'Policy Characteristics'!$C:$C,0))),"",INDEX('Policy Characteristics'!J:J,MATCH($C1017,'Policy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17" s="357" t="str">
        <f>IF(ISBLANK(INDEX('Policy Characteristics'!K:K,MATCH($C1017,'Policy Characteristics'!$C:$C,0))),"",INDEX('Policy Characteristics'!K:K,MATCH($C1017,'Policy Characteristics'!$C:$C,0)))</f>
        <v/>
      </c>
      <c r="R1017" s="357" t="str">
        <f>IF(ISBLANK(INDEX('Policy Characteristics'!L:L,MATCH($C1017,'Policy Characteristics'!$C:$C,0))),"",INDEX('Policy Characteristics'!L:L,MATCH($C1017,'Policy Characteristics'!$C:$C,0)))</f>
        <v>reduce-fuel-exports.html</v>
      </c>
    </row>
    <row r="1018" spans="1:18" x14ac:dyDescent="0.35">
      <c r="A1018" s="357" t="str">
        <f>IF(ISBLANK(INDEX('Policy Characteristics'!A:A,MATCH($C1018,'Policy Characteristics'!$C:$C,0))),"",INDEX('Policy Characteristics'!A:A,MATCH($C1018,'Policy Characteristics'!$C:$C,0)))</f>
        <v>Industry</v>
      </c>
      <c r="B1018" s="357" t="str">
        <f>IF(ISBLANK(INDEX('Policy Characteristics'!B:B,MATCH($C1018,'Policy Characteristics'!$C:$C,0))),"",INDEX('Policy Characteristics'!B:B,MATCH($C1018,'Policy Characteristics'!$C:$C,0)))</f>
        <v>Reduce Fossil Fuel Exports</v>
      </c>
      <c r="C1018" s="361" t="str">
        <f t="shared" si="46"/>
        <v>Percent Reduction in Fossil Fuel Exports</v>
      </c>
      <c r="D1018" s="9" t="s">
        <v>2521</v>
      </c>
      <c r="E1018" s="53"/>
      <c r="F1018" s="9" t="s">
        <v>2525</v>
      </c>
      <c r="G1018" s="53"/>
      <c r="H1018" s="54">
        <v>459</v>
      </c>
      <c r="I1018" s="53" t="s">
        <v>44</v>
      </c>
      <c r="J1018" s="359" t="str">
        <f>IF(ISBLANK(INDEX('Policy Characteristics'!D:D,MATCH($C1018,'Policy Characteristics'!$C:$C,0))),"",INDEX('Policy Characteristics'!D:D,MATCH($C1018,'Policy Characteristics'!$C:$C,0)))</f>
        <v>Percent Reduction in Fossil Fuel Exports</v>
      </c>
      <c r="K1018" s="357" t="str">
        <f>IF(ISBLANK(INDEX('Policy Characteristics'!E:E,MATCH($C1018,'Policy Characteristics'!$C:$C,0))),"",INDEX('Policy Characteristics'!E:E,MATCH($C1018,'Policy Characteristics'!$C:$C,0)))</f>
        <v>indst reduce fossil fuel exports</v>
      </c>
      <c r="L1018" s="379">
        <f>IF(ISBLANK(INDEX('Policy Characteristics'!F:F,MATCH($C1018,'Policy Characteristics'!$C:$C,0))),"",INDEX('Policy Characteristics'!F:F,MATCH($C1018,'Policy Characteristics'!$C:$C,0)))</f>
        <v>0</v>
      </c>
      <c r="M1018" s="379">
        <f>IF(ISBLANK(INDEX('Policy Characteristics'!G:G,MATCH($C1018,'Policy Characteristics'!$C:$C,0))),"",INDEX('Policy Characteristics'!G:G,MATCH($C1018,'Policy Characteristics'!$C:$C,0)))</f>
        <v>1</v>
      </c>
      <c r="N1018" s="379">
        <f>IF(ISBLANK(INDEX('Policy Characteristics'!H:H,MATCH($C1018,'Policy Characteristics'!$C:$C,0))),"",INDEX('Policy Characteristics'!H:H,MATCH($C1018,'Policy Characteristics'!$C:$C,0)))</f>
        <v>0.01</v>
      </c>
      <c r="O1018" s="357" t="str">
        <f>IF(ISBLANK(INDEX('Policy Characteristics'!I:I,MATCH($C1018,'Policy Characteristics'!$C:$C,0))),"",INDEX('Policy Characteristics'!I:I,MATCH($C1018,'Policy Characteristics'!$C:$C,0)))</f>
        <v>% reduction in exports</v>
      </c>
      <c r="P1018" s="357" t="str">
        <f>IF(ISBLANK(INDEX('Policy Characteristics'!J:J,MATCH($C1018,'Policy Characteristics'!$C:$C,0))),"",INDEX('Policy Characteristics'!J:J,MATCH($C1018,'Policy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18" s="357" t="str">
        <f>IF(ISBLANK(INDEX('Policy Characteristics'!K:K,MATCH($C1018,'Policy Characteristics'!$C:$C,0))),"",INDEX('Policy Characteristics'!K:K,MATCH($C1018,'Policy Characteristics'!$C:$C,0)))</f>
        <v/>
      </c>
      <c r="R1018" s="357" t="str">
        <f>IF(ISBLANK(INDEX('Policy Characteristics'!L:L,MATCH($C1018,'Policy Characteristics'!$C:$C,0))),"",INDEX('Policy Characteristics'!L:L,MATCH($C1018,'Policy Characteristics'!$C:$C,0)))</f>
        <v>reduce-fuel-exports.html</v>
      </c>
    </row>
    <row r="1019" spans="1:18" x14ac:dyDescent="0.35">
      <c r="A1019" s="357" t="str">
        <f>IF(ISBLANK(INDEX('Policy Characteristics'!A:A,MATCH($C1019,'Policy Characteristics'!$C:$C,0))),"",INDEX('Policy Characteristics'!A:A,MATCH($C1019,'Policy Characteristics'!$C:$C,0)))</f>
        <v>Agriculture, Land Use, and Forestry</v>
      </c>
      <c r="B1019" s="357" t="str">
        <f>IF(ISBLANK(INDEX('Policy Characteristics'!B:B,MATCH($C1019,'Policy Characteristics'!$C:$C,0))),"",INDEX('Policy Characteristics'!B:B,MATCH($C1019,'Policy Characteristics'!$C:$C,0)))</f>
        <v>Afforestation and Reforestation</v>
      </c>
      <c r="C1019" s="362" t="s">
        <v>454</v>
      </c>
      <c r="D1019" s="53"/>
      <c r="E1019" s="53"/>
      <c r="F1019" s="53"/>
      <c r="G1019" s="53"/>
      <c r="H1019" s="54">
        <v>60</v>
      </c>
      <c r="I1019" s="53" t="s">
        <v>44</v>
      </c>
      <c r="J1019" s="359" t="str">
        <f>IF(ISBLANK(INDEX('Policy Characteristics'!D:D,MATCH($C1019,'Policy Characteristics'!$C:$C,0))),"",INDEX('Policy Characteristics'!D:D,MATCH($C1019,'Policy Characteristics'!$C:$C,0)))</f>
        <v>Afforestation and Reforestation</v>
      </c>
      <c r="K1019" s="357" t="str">
        <f>IF(ISBLANK(INDEX('Policy Characteristics'!E:E,MATCH($C1019,'Policy Characteristics'!$C:$C,0))),"",INDEX('Policy Characteristics'!E:E,MATCH($C1019,'Policy Characteristics'!$C:$C,0)))</f>
        <v>land afforestation and reforestation</v>
      </c>
      <c r="L1019" s="379">
        <f>IF(ISBLANK(INDEX('Policy Characteristics'!F:F,MATCH($C1019,'Policy Characteristics'!$C:$C,0))),"",INDEX('Policy Characteristics'!F:F,MATCH($C1019,'Policy Characteristics'!$C:$C,0)))</f>
        <v>0</v>
      </c>
      <c r="M1019" s="379">
        <f>IF(ISBLANK(INDEX('Policy Characteristics'!G:G,MATCH($C1019,'Policy Characteristics'!$C:$C,0))),"",INDEX('Policy Characteristics'!G:G,MATCH($C1019,'Policy Characteristics'!$C:$C,0)))</f>
        <v>1</v>
      </c>
      <c r="N1019" s="379">
        <f>IF(ISBLANK(INDEX('Policy Characteristics'!H:H,MATCH($C1019,'Policy Characteristics'!$C:$C,0))),"",INDEX('Policy Characteristics'!H:H,MATCH($C1019,'Policy Characteristics'!$C:$C,0)))</f>
        <v>0.01</v>
      </c>
      <c r="O1019" s="357" t="str">
        <f>IF(ISBLANK(INDEX('Policy Characteristics'!I:I,MATCH($C1019,'Policy Characteristics'!$C:$C,0))),"",INDEX('Policy Characteristics'!I:I,MATCH($C1019,'Policy Characteristics'!$C:$C,0)))</f>
        <v>% of potential achieved</v>
      </c>
      <c r="P1019" s="357" t="str">
        <f>IF(ISBLANK(INDEX('Policy Characteristics'!J:J,MATCH($C1019,'Policy Characteristics'!$C:$C,0))),"",INDEX('Policy Characteristics'!J:J,MATCH($C1019,'Policy Characteristics'!$C:$C,0)))</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3.5 million acres per year in 2050 (roughly equal to 0.175% of the land area of the lower 48 states).</v>
      </c>
      <c r="Q1019" s="357" t="str">
        <f>IF(ISBLANK(INDEX('Policy Characteristics'!K:K,MATCH($C1019,'Policy Characteristics'!$C:$C,0))),"",INDEX('Policy Characteristics'!K:K,MATCH($C1019,'Policy Characteristics'!$C:$C,0)))</f>
        <v>lulucf.html#aff-ref</v>
      </c>
      <c r="R1019" s="357" t="str">
        <f>IF(ISBLANK(INDEX('Policy Characteristics'!L:L,MATCH($C1019,'Policy Characteristics'!$C:$C,0))),"",INDEX('Policy Characteristics'!L:L,MATCH($C1019,'Policy Characteristics'!$C:$C,0)))</f>
        <v>afforestation-and-reforestation.html</v>
      </c>
    </row>
    <row r="1020" spans="1:18" x14ac:dyDescent="0.35">
      <c r="A1020" s="357" t="str">
        <f>IF(ISBLANK(INDEX('Policy Characteristics'!A:A,MATCH($C1020,'Policy Characteristics'!$C:$C,0))),"",INDEX('Policy Characteristics'!A:A,MATCH($C1020,'Policy Characteristics'!$C:$C,0)))</f>
        <v>Agriculture, Land Use, and Forestry</v>
      </c>
      <c r="B1020" s="357" t="str">
        <f>IF(ISBLANK(INDEX('Policy Characteristics'!B:B,MATCH($C1020,'Policy Characteristics'!$C:$C,0))),"",INDEX('Policy Characteristics'!B:B,MATCH($C1020,'Policy Characteristics'!$C:$C,0)))</f>
        <v>Avoid Deforestation</v>
      </c>
      <c r="C1020" s="362" t="s">
        <v>463</v>
      </c>
      <c r="D1020" s="53"/>
      <c r="E1020" s="53"/>
      <c r="F1020" s="53"/>
      <c r="G1020" s="53"/>
      <c r="H1020" s="54">
        <v>705</v>
      </c>
      <c r="I1020" s="9" t="s">
        <v>44</v>
      </c>
      <c r="J1020" s="359" t="str">
        <f>IF(ISBLANK(INDEX('Policy Characteristics'!D:D,MATCH($C1020,'Policy Characteristics'!$C:$C,0))),"",INDEX('Policy Characteristics'!D:D,MATCH($C1020,'Policy Characteristics'!$C:$C,0)))</f>
        <v>Avoid Deforestation</v>
      </c>
      <c r="K1020" s="357" t="str">
        <f>IF(ISBLANK(INDEX('Policy Characteristics'!E:E,MATCH($C1020,'Policy Characteristics'!$C:$C,0))),"",INDEX('Policy Characteristics'!E:E,MATCH($C1020,'Policy Characteristics'!$C:$C,0)))</f>
        <v>land avoid deforestation</v>
      </c>
      <c r="L1020" s="379">
        <f>IF(ISBLANK(INDEX('Policy Characteristics'!F:F,MATCH($C1020,'Policy Characteristics'!$C:$C,0))),"",INDEX('Policy Characteristics'!F:F,MATCH($C1020,'Policy Characteristics'!$C:$C,0)))</f>
        <v>0</v>
      </c>
      <c r="M1020" s="379">
        <f>IF(ISBLANK(INDEX('Policy Characteristics'!G:G,MATCH($C1020,'Policy Characteristics'!$C:$C,0))),"",INDEX('Policy Characteristics'!G:G,MATCH($C1020,'Policy Characteristics'!$C:$C,0)))</f>
        <v>1</v>
      </c>
      <c r="N1020" s="379">
        <f>IF(ISBLANK(INDEX('Policy Characteristics'!H:H,MATCH($C1020,'Policy Characteristics'!$C:$C,0))),"",INDEX('Policy Characteristics'!H:H,MATCH($C1020,'Policy Characteristics'!$C:$C,0)))</f>
        <v>0.01</v>
      </c>
      <c r="O1020" s="357" t="str">
        <f>IF(ISBLANK(INDEX('Policy Characteristics'!I:I,MATCH($C1020,'Policy Characteristics'!$C:$C,0))),"",INDEX('Policy Characteristics'!I:I,MATCH($C1020,'Policy Characteristics'!$C:$C,0)))</f>
        <v>% of potential achieved</v>
      </c>
      <c r="P1020" s="357" t="str">
        <f>IF(ISBLANK(INDEX('Policy Characteristics'!J:J,MATCH($C1020,'Policy Characteristics'!$C:$C,0))),"",INDEX('Policy Characteristics'!J:J,MATCH($C1020,'Policy Characteristics'!$C:$C,0)))</f>
        <v>**Description:**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 (roughly equal to 0.01% of the land area of the lower 48 states).</v>
      </c>
      <c r="Q1020" s="357" t="str">
        <f>IF(ISBLANK(INDEX('Policy Characteristics'!K:K,MATCH($C1020,'Policy Characteristics'!$C:$C,0))),"",INDEX('Policy Characteristics'!K:K,MATCH($C1020,'Policy Characteristics'!$C:$C,0)))</f>
        <v>lulucf.html#avoid-def</v>
      </c>
      <c r="R1020" s="357" t="str">
        <f>IF(ISBLANK(INDEX('Policy Characteristics'!L:L,MATCH($C1020,'Policy Characteristics'!$C:$C,0))),"",INDEX('Policy Characteristics'!L:L,MATCH($C1020,'Policy Characteristics'!$C:$C,0)))</f>
        <v>avoid-deforestation.html</v>
      </c>
    </row>
    <row r="1021" spans="1:18" x14ac:dyDescent="0.35">
      <c r="A1021" s="357" t="str">
        <f>IF(ISBLANK(INDEX('Policy Characteristics'!A:A,MATCH($C1021,'Policy Characteristics'!$C:$C,0))),"",INDEX('Policy Characteristics'!A:A,MATCH($C1021,'Policy Characteristics'!$C:$C,0)))</f>
        <v>Agriculture, Land Use, and Forestry</v>
      </c>
      <c r="B1021" s="357" t="str">
        <f>IF(ISBLANK(INDEX('Policy Characteristics'!B:B,MATCH($C1021,'Policy Characteristics'!$C:$C,0))),"",INDEX('Policy Characteristics'!B:B,MATCH($C1021,'Policy Characteristics'!$C:$C,0)))</f>
        <v>Forest Restoration</v>
      </c>
      <c r="C1021" s="362" t="s">
        <v>460</v>
      </c>
      <c r="D1021" s="53"/>
      <c r="E1021" s="53"/>
      <c r="F1021" s="53"/>
      <c r="G1021" s="53"/>
      <c r="H1021" s="54">
        <v>177</v>
      </c>
      <c r="I1021" s="9" t="s">
        <v>45</v>
      </c>
      <c r="J1021" s="359" t="str">
        <f>IF(ISBLANK(INDEX('Policy Characteristics'!D:D,MATCH($C1021,'Policy Characteristics'!$C:$C,0))),"",INDEX('Policy Characteristics'!D:D,MATCH($C1021,'Policy Characteristics'!$C:$C,0)))</f>
        <v>Forest Restoration</v>
      </c>
      <c r="K1021" s="357" t="str">
        <f>IF(ISBLANK(INDEX('Policy Characteristics'!E:E,MATCH($C1021,'Policy Characteristics'!$C:$C,0))),"",INDEX('Policy Characteristics'!E:E,MATCH($C1021,'Policy Characteristics'!$C:$C,0)))</f>
        <v>land forest restoration</v>
      </c>
      <c r="L1021" s="379">
        <f>IF(ISBLANK(INDEX('Policy Characteristics'!F:F,MATCH($C1021,'Policy Characteristics'!$C:$C,0))),"",INDEX('Policy Characteristics'!F:F,MATCH($C1021,'Policy Characteristics'!$C:$C,0)))</f>
        <v>0</v>
      </c>
      <c r="M1021" s="379">
        <f>IF(ISBLANK(INDEX('Policy Characteristics'!G:G,MATCH($C1021,'Policy Characteristics'!$C:$C,0))),"",INDEX('Policy Characteristics'!G:G,MATCH($C1021,'Policy Characteristics'!$C:$C,0)))</f>
        <v>1</v>
      </c>
      <c r="N1021" s="379">
        <f>IF(ISBLANK(INDEX('Policy Characteristics'!H:H,MATCH($C1021,'Policy Characteristics'!$C:$C,0))),"",INDEX('Policy Characteristics'!H:H,MATCH($C1021,'Policy Characteristics'!$C:$C,0)))</f>
        <v>0.01</v>
      </c>
      <c r="O1021" s="357" t="str">
        <f>IF(ISBLANK(INDEX('Policy Characteristics'!I:I,MATCH($C1021,'Policy Characteristics'!$C:$C,0))),"",INDEX('Policy Characteristics'!I:I,MATCH($C1021,'Policy Characteristics'!$C:$C,0)))</f>
        <v>% of potential achieved</v>
      </c>
      <c r="P1021" s="357" t="str">
        <f>IF(ISBLANK(INDEX('Policy Characteristics'!J:J,MATCH($C1021,'Policy Characteristics'!$C:$C,0))),"",INDEX('Policy Characteristics'!J:J,MATCH($C1021,'Policy Characteristics'!$C:$C,0)))</f>
        <v/>
      </c>
      <c r="Q1021" s="357" t="str">
        <f>IF(ISBLANK(INDEX('Policy Characteristics'!K:K,MATCH($C1021,'Policy Characteristics'!$C:$C,0))),"",INDEX('Policy Characteristics'!K:K,MATCH($C1021,'Policy Characteristics'!$C:$C,0)))</f>
        <v/>
      </c>
      <c r="R1021" s="357" t="str">
        <f>IF(ISBLANK(INDEX('Policy Characteristics'!L:L,MATCH($C1021,'Policy Characteristics'!$C:$C,0))),"",INDEX('Policy Characteristics'!L:L,MATCH($C1021,'Policy Characteristics'!$C:$C,0)))</f>
        <v>forest-restoration.html</v>
      </c>
    </row>
    <row r="1022" spans="1:18" x14ac:dyDescent="0.35">
      <c r="A1022" s="357" t="str">
        <f>IF(ISBLANK(INDEX('Policy Characteristics'!A:A,MATCH($C1022,'Policy Characteristics'!$C:$C,0))),"",INDEX('Policy Characteristics'!A:A,MATCH($C1022,'Policy Characteristics'!$C:$C,0)))</f>
        <v>Agriculture, Land Use, and Forestry</v>
      </c>
      <c r="B1022" s="357" t="str">
        <f>IF(ISBLANK(INDEX('Policy Characteristics'!B:B,MATCH($C1022,'Policy Characteristics'!$C:$C,0))),"",INDEX('Policy Characteristics'!B:B,MATCH($C1022,'Policy Characteristics'!$C:$C,0)))</f>
        <v>Forest Set-Asides</v>
      </c>
      <c r="C1022" s="362" t="s">
        <v>455</v>
      </c>
      <c r="D1022" s="53"/>
      <c r="E1022" s="53"/>
      <c r="F1022" s="53"/>
      <c r="G1022" s="53"/>
      <c r="H1022" s="54">
        <v>61</v>
      </c>
      <c r="I1022" s="53" t="s">
        <v>44</v>
      </c>
      <c r="J1022" s="359" t="str">
        <f>IF(ISBLANK(INDEX('Policy Characteristics'!D:D,MATCH($C1022,'Policy Characteristics'!$C:$C,0))),"",INDEX('Policy Characteristics'!D:D,MATCH($C1022,'Policy Characteristics'!$C:$C,0)))</f>
        <v>Forest Set-Asides</v>
      </c>
      <c r="K1022" s="357" t="str">
        <f>IF(ISBLANK(INDEX('Policy Characteristics'!E:E,MATCH($C1022,'Policy Characteristics'!$C:$C,0))),"",INDEX('Policy Characteristics'!E:E,MATCH($C1022,'Policy Characteristics'!$C:$C,0)))</f>
        <v>land forest set asides</v>
      </c>
      <c r="L1022" s="379">
        <f>IF(ISBLANK(INDEX('Policy Characteristics'!F:F,MATCH($C1022,'Policy Characteristics'!$C:$C,0))),"",INDEX('Policy Characteristics'!F:F,MATCH($C1022,'Policy Characteristics'!$C:$C,0)))</f>
        <v>0</v>
      </c>
      <c r="M1022" s="379">
        <f>IF(ISBLANK(INDEX('Policy Characteristics'!G:G,MATCH($C1022,'Policy Characteristics'!$C:$C,0))),"",INDEX('Policy Characteristics'!G:G,MATCH($C1022,'Policy Characteristics'!$C:$C,0)))</f>
        <v>1</v>
      </c>
      <c r="N1022" s="379">
        <f>IF(ISBLANK(INDEX('Policy Characteristics'!H:H,MATCH($C1022,'Policy Characteristics'!$C:$C,0))),"",INDEX('Policy Characteristics'!H:H,MATCH($C1022,'Policy Characteristics'!$C:$C,0)))</f>
        <v>0.01</v>
      </c>
      <c r="O1022" s="357" t="str">
        <f>IF(ISBLANK(INDEX('Policy Characteristics'!I:I,MATCH($C1022,'Policy Characteristics'!$C:$C,0))),"",INDEX('Policy Characteristics'!I:I,MATCH($C1022,'Policy Characteristics'!$C:$C,0)))</f>
        <v>% of potential achieved</v>
      </c>
      <c r="P1022" s="357" t="str">
        <f>IF(ISBLANK(INDEX('Policy Characteristics'!J:J,MATCH($C1022,'Policy Characteristics'!$C:$C,0))),"",INDEX('Policy Characteristics'!J:J,MATCH($C1022,'Policy Characteristics'!$C:$C,0)))</f>
        <v>**Description:** This policy avoids the release of CO2 from forests by reducing timber harvesting. // **Guidance for setting values:** A 100% setting of this lever reduces timber harvesting by 2% of the BAU amount per year, reaching a roughly 70% reduction in timber harvesting by 2050.</v>
      </c>
      <c r="Q1022" s="357" t="str">
        <f>IF(ISBLANK(INDEX('Policy Characteristics'!K:K,MATCH($C1022,'Policy Characteristics'!$C:$C,0))),"",INDEX('Policy Characteristics'!K:K,MATCH($C1022,'Policy Characteristics'!$C:$C,0)))</f>
        <v>lulucf.html#set-asides</v>
      </c>
      <c r="R1022" s="357" t="str">
        <f>IF(ISBLANK(INDEX('Policy Characteristics'!L:L,MATCH($C1022,'Policy Characteristics'!$C:$C,0))),"",INDEX('Policy Characteristics'!L:L,MATCH($C1022,'Policy Characteristics'!$C:$C,0)))</f>
        <v>forest-set-asides.html</v>
      </c>
    </row>
    <row r="1023" spans="1:18" x14ac:dyDescent="0.35">
      <c r="A1023" s="357" t="str">
        <f>IF(ISBLANK(INDEX('Policy Characteristics'!A:A,MATCH($C1023,'Policy Characteristics'!$C:$C,0))),"",INDEX('Policy Characteristics'!A:A,MATCH($C1023,'Policy Characteristics'!$C:$C,0)))</f>
        <v>Agriculture, Land Use, and Forestry</v>
      </c>
      <c r="B1023" s="357" t="str">
        <f>IF(ISBLANK(INDEX('Policy Characteristics'!B:B,MATCH($C1023,'Policy Characteristics'!$C:$C,0))),"",INDEX('Policy Characteristics'!B:B,MATCH($C1023,'Policy Characteristics'!$C:$C,0)))</f>
        <v>Cropland and Rice Measures</v>
      </c>
      <c r="C1023" s="362" t="s">
        <v>2867</v>
      </c>
      <c r="D1023" s="53"/>
      <c r="E1023" s="53"/>
      <c r="F1023" s="53"/>
      <c r="G1023" s="53"/>
      <c r="H1023" s="54">
        <v>62</v>
      </c>
      <c r="I1023" s="53" t="s">
        <v>44</v>
      </c>
      <c r="J1023" s="359" t="str">
        <f>IF(ISBLANK(INDEX('Policy Characteristics'!D:D,MATCH($C1023,'Policy Characteristics'!$C:$C,0))),"",INDEX('Policy Characteristics'!D:D,MATCH($C1023,'Policy Characteristics'!$C:$C,0)))</f>
        <v>Cropland and Rice Measures</v>
      </c>
      <c r="K1023" s="357" t="str">
        <f>IF(ISBLANK(INDEX('Policy Characteristics'!E:E,MATCH($C1023,'Policy Characteristics'!$C:$C,0))),"",INDEX('Policy Characteristics'!E:E,MATCH($C1023,'Policy Characteristics'!$C:$C,0)))</f>
        <v>indst cropland and rice measures</v>
      </c>
      <c r="L1023" s="379">
        <f>IF(ISBLANK(INDEX('Policy Characteristics'!F:F,MATCH($C1023,'Policy Characteristics'!$C:$C,0))),"",INDEX('Policy Characteristics'!F:F,MATCH($C1023,'Policy Characteristics'!$C:$C,0)))</f>
        <v>0</v>
      </c>
      <c r="M1023" s="379">
        <f>IF(ISBLANK(INDEX('Policy Characteristics'!G:G,MATCH($C1023,'Policy Characteristics'!$C:$C,0))),"",INDEX('Policy Characteristics'!G:G,MATCH($C1023,'Policy Characteristics'!$C:$C,0)))</f>
        <v>1</v>
      </c>
      <c r="N1023" s="379">
        <f>IF(ISBLANK(INDEX('Policy Characteristics'!H:H,MATCH($C1023,'Policy Characteristics'!$C:$C,0))),"",INDEX('Policy Characteristics'!H:H,MATCH($C1023,'Policy Characteristics'!$C:$C,0)))</f>
        <v>0.01</v>
      </c>
      <c r="O1023" s="357" t="str">
        <f>IF(ISBLANK(INDEX('Policy Characteristics'!I:I,MATCH($C1023,'Policy Characteristics'!$C:$C,0))),"",INDEX('Policy Characteristics'!I:I,MATCH($C1023,'Policy Characteristics'!$C:$C,0)))</f>
        <v>% of potential achieved</v>
      </c>
      <c r="P1023" s="357" t="str">
        <f>IF(ISBLANK(INDEX('Policy Characteristics'!J:J,MATCH($C1023,'Policy Characteristics'!$C:$C,0))),"",INDEX('Policy Characteristics'!J:J,MATCH($C1023,'Policy Characteristics'!$C:$C,0)))</f>
        <v>**Description:**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v>
      </c>
      <c r="Q1023" s="357" t="str">
        <f>IF(ISBLANK(INDEX('Policy Characteristics'!K:K,MATCH($C1023,'Policy Characteristics'!$C:$C,0))),"",INDEX('Policy Characteristics'!K:K,MATCH($C1023,'Policy Characteristics'!$C:$C,0)))</f>
        <v>industry-ag-main.html#cropland</v>
      </c>
      <c r="R1023" s="357" t="str">
        <f>IF(ISBLANK(INDEX('Policy Characteristics'!L:L,MATCH($C1023,'Policy Characteristics'!$C:$C,0))),"",INDEX('Policy Characteristics'!L:L,MATCH($C1023,'Policy Characteristics'!$C:$C,0)))</f>
        <v>cropland-management.html</v>
      </c>
    </row>
    <row r="1024" spans="1:18" x14ac:dyDescent="0.35">
      <c r="A1024" s="357" t="str">
        <f>IF(ISBLANK(INDEX('Policy Characteristics'!A:A,MATCH($C1024,'Policy Characteristics'!$C:$C,0))),"",INDEX('Policy Characteristics'!A:A,MATCH($C1024,'Policy Characteristics'!$C:$C,0)))</f>
        <v>Agriculture, Land Use, and Forestry</v>
      </c>
      <c r="B1024" s="357" t="str">
        <f>IF(ISBLANK(INDEX('Policy Characteristics'!B:B,MATCH($C1024,'Policy Characteristics'!$C:$C,0))),"",INDEX('Policy Characteristics'!B:B,MATCH($C1024,'Policy Characteristics'!$C:$C,0)))</f>
        <v>Tillage Measures</v>
      </c>
      <c r="C1024" s="362" t="s">
        <v>3567</v>
      </c>
      <c r="D1024" s="53"/>
      <c r="E1024" s="53"/>
      <c r="F1024" s="53"/>
      <c r="G1024" s="53"/>
      <c r="H1024" s="54">
        <v>1654</v>
      </c>
      <c r="I1024" s="53" t="s">
        <v>44</v>
      </c>
      <c r="J1024" s="359" t="str">
        <f>IF(ISBLANK(INDEX('Policy Characteristics'!D:D,MATCH($C1024,'Policy Characteristics'!$C:$C,0))),"",INDEX('Policy Characteristics'!D:D,MATCH($C1024,'Policy Characteristics'!$C:$C,0)))</f>
        <v>Tillage Measures</v>
      </c>
      <c r="K1024" s="357" t="str">
        <f>IF(ISBLANK(INDEX('Policy Characteristics'!E:E,MATCH($C1024,'Policy Characteristics'!$C:$C,0))),"",INDEX('Policy Characteristics'!E:E,MATCH($C1024,'Policy Characteristics'!$C:$C,0)))</f>
        <v>indst tillage</v>
      </c>
      <c r="L1024" s="379">
        <f>IF(ISBLANK(INDEX('Policy Characteristics'!F:F,MATCH($C1024,'Policy Characteristics'!$C:$C,0))),"",INDEX('Policy Characteristics'!F:F,MATCH($C1024,'Policy Characteristics'!$C:$C,0)))</f>
        <v>0</v>
      </c>
      <c r="M1024" s="379">
        <f>IF(ISBLANK(INDEX('Policy Characteristics'!G:G,MATCH($C1024,'Policy Characteristics'!$C:$C,0))),"",INDEX('Policy Characteristics'!G:G,MATCH($C1024,'Policy Characteristics'!$C:$C,0)))</f>
        <v>1</v>
      </c>
      <c r="N1024" s="379">
        <f>IF(ISBLANK(INDEX('Policy Characteristics'!H:H,MATCH($C1024,'Policy Characteristics'!$C:$C,0))),"",INDEX('Policy Characteristics'!H:H,MATCH($C1024,'Policy Characteristics'!$C:$C,0)))</f>
        <v>0.01</v>
      </c>
      <c r="O1024" s="357" t="str">
        <f>IF(ISBLANK(INDEX('Policy Characteristics'!I:I,MATCH($C1024,'Policy Characteristics'!$C:$C,0))),"",INDEX('Policy Characteristics'!I:I,MATCH($C1024,'Policy Characteristics'!$C:$C,0)))</f>
        <v>% of potential achieved</v>
      </c>
      <c r="P1024" s="357" t="str">
        <f>IF(ISBLANK(INDEX('Policy Characteristics'!J:J,MATCH($C1024,'Policy Characteristics'!$C:$C,0))),"",INDEX('Policy Characteristics'!J:J,MATCH($C1024,'Policy Characteristics'!$C:$C,0)))</f>
        <v>**Description:** This policy stores CO2 in agricultural soils through improved tillage practices. // **Guidance for setting values:** If this policy is fully implemented, approximately 40 MMT CO2 is stored in soils.</v>
      </c>
      <c r="Q1024" s="357" t="str">
        <f>IF(ISBLANK(INDEX('Policy Characteristics'!K:K,MATCH($C1024,'Policy Characteristics'!$C:$C,0))),"",INDEX('Policy Characteristics'!K:K,MATCH($C1024,'Policy Characteristics'!$C:$C,0)))</f>
        <v/>
      </c>
      <c r="R1024" s="357" t="str">
        <f>IF(ISBLANK(INDEX('Policy Characteristics'!L:L,MATCH($C1024,'Policy Characteristics'!$C:$C,0))),"",INDEX('Policy Characteristics'!L:L,MATCH($C1024,'Policy Characteristics'!$C:$C,0)))</f>
        <v/>
      </c>
    </row>
    <row r="1025" spans="1:18" x14ac:dyDescent="0.35">
      <c r="A1025" s="357" t="str">
        <f>IF(ISBLANK(INDEX('Policy Characteristics'!A:A,MATCH($C1025,'Policy Characteristics'!$C:$C,0))),"",INDEX('Policy Characteristics'!A:A,MATCH($C1025,'Policy Characteristics'!$C:$C,0)))</f>
        <v>Agriculture, Land Use, and Forestry</v>
      </c>
      <c r="B1025" s="357" t="str">
        <f>IF(ISBLANK(INDEX('Policy Characteristics'!B:B,MATCH($C1025,'Policy Characteristics'!$C:$C,0))),"",INDEX('Policy Characteristics'!B:B,MATCH($C1025,'Policy Characteristics'!$C:$C,0)))</f>
        <v>Improved Forest Management</v>
      </c>
      <c r="C1025" s="362" t="s">
        <v>456</v>
      </c>
      <c r="D1025" s="53"/>
      <c r="E1025" s="53"/>
      <c r="F1025" s="53"/>
      <c r="G1025" s="53"/>
      <c r="H1025" s="54">
        <v>63</v>
      </c>
      <c r="I1025" s="53" t="s">
        <v>44</v>
      </c>
      <c r="J1025" s="359" t="str">
        <f>IF(ISBLANK(INDEX('Policy Characteristics'!D:D,MATCH($C1025,'Policy Characteristics'!$C:$C,0))),"",INDEX('Policy Characteristics'!D:D,MATCH($C1025,'Policy Characteristics'!$C:$C,0)))</f>
        <v>Improved Forest Management</v>
      </c>
      <c r="K1025" s="357" t="str">
        <f>IF(ISBLANK(INDEX('Policy Characteristics'!E:E,MATCH($C1025,'Policy Characteristics'!$C:$C,0))),"",INDEX('Policy Characteristics'!E:E,MATCH($C1025,'Policy Characteristics'!$C:$C,0)))</f>
        <v>land forest management</v>
      </c>
      <c r="L1025" s="379">
        <f>IF(ISBLANK(INDEX('Policy Characteristics'!F:F,MATCH($C1025,'Policy Characteristics'!$C:$C,0))),"",INDEX('Policy Characteristics'!F:F,MATCH($C1025,'Policy Characteristics'!$C:$C,0)))</f>
        <v>0</v>
      </c>
      <c r="M1025" s="379">
        <f>IF(ISBLANK(INDEX('Policy Characteristics'!G:G,MATCH($C1025,'Policy Characteristics'!$C:$C,0))),"",INDEX('Policy Characteristics'!G:G,MATCH($C1025,'Policy Characteristics'!$C:$C,0)))</f>
        <v>1</v>
      </c>
      <c r="N1025" s="379">
        <f>IF(ISBLANK(INDEX('Policy Characteristics'!H:H,MATCH($C1025,'Policy Characteristics'!$C:$C,0))),"",INDEX('Policy Characteristics'!H:H,MATCH($C1025,'Policy Characteristics'!$C:$C,0)))</f>
        <v>0.01</v>
      </c>
      <c r="O1025" s="357" t="str">
        <f>IF(ISBLANK(INDEX('Policy Characteristics'!I:I,MATCH($C1025,'Policy Characteristics'!$C:$C,0))),"",INDEX('Policy Characteristics'!I:I,MATCH($C1025,'Policy Characteristics'!$C:$C,0)))</f>
        <v>% of potential achieved</v>
      </c>
      <c r="P1025" s="357" t="str">
        <f>IF(ISBLANK(INDEX('Policy Characteristics'!J:J,MATCH($C1025,'Policy Characteristics'!$C:$C,0))),"",INDEX('Policy Characteristics'!J:J,MATCH($C1025,'Policy Characteristics'!$C:$C,0)))</f>
        <v>**Description:** This policy increases CO2 sequestration by forests through improved forest management practices.  // **Guidance for setting values:** If this policy is fully implemented, 60% of the 94 million acres of forest not currently under best management practices will instead be managed with best practices by 2050.</v>
      </c>
      <c r="Q1025" s="357" t="str">
        <f>IF(ISBLANK(INDEX('Policy Characteristics'!K:K,MATCH($C1025,'Policy Characteristics'!$C:$C,0))),"",INDEX('Policy Characteristics'!K:K,MATCH($C1025,'Policy Characteristics'!$C:$C,0)))</f>
        <v>lulucf.html#forest-mgmt</v>
      </c>
      <c r="R1025" s="357" t="str">
        <f>IF(ISBLANK(INDEX('Policy Characteristics'!L:L,MATCH($C1025,'Policy Characteristics'!$C:$C,0))),"",INDEX('Policy Characteristics'!L:L,MATCH($C1025,'Policy Characteristics'!$C:$C,0)))</f>
        <v>improved-forest-management.html</v>
      </c>
    </row>
    <row r="1026" spans="1:18" x14ac:dyDescent="0.35">
      <c r="A1026" s="357" t="str">
        <f>IF(ISBLANK(INDEX('Policy Characteristics'!A:A,MATCH($C1026,'Policy Characteristics'!$C:$C,0))),"",INDEX('Policy Characteristics'!A:A,MATCH($C1026,'Policy Characteristics'!$C:$C,0)))</f>
        <v>Agriculture, Land Use, and Forestry</v>
      </c>
      <c r="B1026" s="357" t="str">
        <f>IF(ISBLANK(INDEX('Policy Characteristics'!B:B,MATCH($C1026,'Policy Characteristics'!$C:$C,0))),"",INDEX('Policy Characteristics'!B:B,MATCH($C1026,'Policy Characteristics'!$C:$C,0)))</f>
        <v>Livestock Measures</v>
      </c>
      <c r="C1026" s="362" t="s">
        <v>2900</v>
      </c>
      <c r="D1026" s="53"/>
      <c r="E1026" s="53"/>
      <c r="F1026" s="53"/>
      <c r="G1026" s="53"/>
      <c r="H1026" s="54">
        <v>64</v>
      </c>
      <c r="I1026" s="53" t="s">
        <v>44</v>
      </c>
      <c r="J1026" s="359" t="str">
        <f>IF(ISBLANK(INDEX('Policy Characteristics'!D:D,MATCH($C1026,'Policy Characteristics'!$C:$C,0))),"",INDEX('Policy Characteristics'!D:D,MATCH($C1026,'Policy Characteristics'!$C:$C,0)))</f>
        <v>Livestock Measures</v>
      </c>
      <c r="K1026" s="357" t="str">
        <f>IF(ISBLANK(INDEX('Policy Characteristics'!E:E,MATCH($C1026,'Policy Characteristics'!$C:$C,0))),"",INDEX('Policy Characteristics'!E:E,MATCH($C1026,'Policy Characteristics'!$C:$C,0)))</f>
        <v>indst livestock measures</v>
      </c>
      <c r="L1026" s="379">
        <f>IF(ISBLANK(INDEX('Policy Characteristics'!F:F,MATCH($C1026,'Policy Characteristics'!$C:$C,0))),"",INDEX('Policy Characteristics'!F:F,MATCH($C1026,'Policy Characteristics'!$C:$C,0)))</f>
        <v>0</v>
      </c>
      <c r="M1026" s="379">
        <f>IF(ISBLANK(INDEX('Policy Characteristics'!G:G,MATCH($C1026,'Policy Characteristics'!$C:$C,0))),"",INDEX('Policy Characteristics'!G:G,MATCH($C1026,'Policy Characteristics'!$C:$C,0)))</f>
        <v>1</v>
      </c>
      <c r="N1026" s="379">
        <f>IF(ISBLANK(INDEX('Policy Characteristics'!H:H,MATCH($C1026,'Policy Characteristics'!$C:$C,0))),"",INDEX('Policy Characteristics'!H:H,MATCH($C1026,'Policy Characteristics'!$C:$C,0)))</f>
        <v>0.01</v>
      </c>
      <c r="O1026" s="357" t="str">
        <f>IF(ISBLANK(INDEX('Policy Characteristics'!I:I,MATCH($C1026,'Policy Characteristics'!$C:$C,0))),"",INDEX('Policy Characteristics'!I:I,MATCH($C1026,'Policy Characteristics'!$C:$C,0)))</f>
        <v>% of potential achieved</v>
      </c>
      <c r="P1026" s="357" t="str">
        <f>IF(ISBLANK(INDEX('Policy Characteristics'!J:J,MATCH($C1026,'Policy Characteristics'!$C:$C,0))),"",INDEX('Policy Characteristics'!J:J,MATCH($C1026,'Policy Characteristics'!$C:$C,0)))</f>
        <v>**Description:**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v>
      </c>
      <c r="Q1026" s="357" t="str">
        <f>IF(ISBLANK(INDEX('Policy Characteristics'!K:K,MATCH($C1026,'Policy Characteristics'!$C:$C,0))),"",INDEX('Policy Characteristics'!K:K,MATCH($C1026,'Policy Characteristics'!$C:$C,0)))</f>
        <v>industry-ag-main.html#livestock</v>
      </c>
      <c r="R1026" s="357" t="str">
        <f>IF(ISBLANK(INDEX('Policy Characteristics'!L:L,MATCH($C1026,'Policy Characteristics'!$C:$C,0))),"",INDEX('Policy Characteristics'!L:L,MATCH($C1026,'Policy Characteristics'!$C:$C,0)))</f>
        <v>livestock-measures.html</v>
      </c>
    </row>
    <row r="1027" spans="1:18" x14ac:dyDescent="0.35">
      <c r="A1027" s="357" t="str">
        <f>IF(ISBLANK(INDEX('Policy Characteristics'!A:A,MATCH($C1027,'Policy Characteristics'!$C:$C,0))),"",INDEX('Policy Characteristics'!A:A,MATCH($C1027,'Policy Characteristics'!$C:$C,0)))</f>
        <v>Agriculture, Land Use, and Forestry</v>
      </c>
      <c r="B1027" s="357" t="str">
        <f>IF(ISBLANK(INDEX('Policy Characteristics'!B:B,MATCH($C1027,'Policy Characteristics'!$C:$C,0))),"",INDEX('Policy Characteristics'!B:B,MATCH($C1027,'Policy Characteristics'!$C:$C,0)))</f>
        <v>Peatland Restoration</v>
      </c>
      <c r="C1027" s="362" t="s">
        <v>458</v>
      </c>
      <c r="D1027" s="53"/>
      <c r="E1027" s="53"/>
      <c r="F1027" s="53"/>
      <c r="G1027" s="53"/>
      <c r="H1027" s="54">
        <v>178</v>
      </c>
      <c r="I1027" s="53" t="s">
        <v>45</v>
      </c>
      <c r="J1027" s="359" t="str">
        <f>IF(ISBLANK(INDEX('Policy Characteristics'!D:D,MATCH($C1027,'Policy Characteristics'!$C:$C,0))),"",INDEX('Policy Characteristics'!D:D,MATCH($C1027,'Policy Characteristics'!$C:$C,0)))</f>
        <v>Peatland Restoration</v>
      </c>
      <c r="K1027" s="357" t="str">
        <f>IF(ISBLANK(INDEX('Policy Characteristics'!E:E,MATCH($C1027,'Policy Characteristics'!$C:$C,0))),"",INDEX('Policy Characteristics'!E:E,MATCH($C1027,'Policy Characteristics'!$C:$C,0)))</f>
        <v>land peatland restoration</v>
      </c>
      <c r="L1027" s="379">
        <f>IF(ISBLANK(INDEX('Policy Characteristics'!F:F,MATCH($C1027,'Policy Characteristics'!$C:$C,0))),"",INDEX('Policy Characteristics'!F:F,MATCH($C1027,'Policy Characteristics'!$C:$C,0)))</f>
        <v>0</v>
      </c>
      <c r="M1027" s="379">
        <f>IF(ISBLANK(INDEX('Policy Characteristics'!G:G,MATCH($C1027,'Policy Characteristics'!$C:$C,0))),"",INDEX('Policy Characteristics'!G:G,MATCH($C1027,'Policy Characteristics'!$C:$C,0)))</f>
        <v>1</v>
      </c>
      <c r="N1027" s="379">
        <f>IF(ISBLANK(INDEX('Policy Characteristics'!H:H,MATCH($C1027,'Policy Characteristics'!$C:$C,0))),"",INDEX('Policy Characteristics'!H:H,MATCH($C1027,'Policy Characteristics'!$C:$C,0)))</f>
        <v>0.01</v>
      </c>
      <c r="O1027" s="357" t="str">
        <f>IF(ISBLANK(INDEX('Policy Characteristics'!I:I,MATCH($C1027,'Policy Characteristics'!$C:$C,0))),"",INDEX('Policy Characteristics'!I:I,MATCH($C1027,'Policy Characteristics'!$C:$C,0)))</f>
        <v>% of potential achieved</v>
      </c>
      <c r="P1027" s="357" t="str">
        <f>IF(ISBLANK(INDEX('Policy Characteristics'!J:J,MATCH($C1027,'Policy Characteristics'!$C:$C,0))),"",INDEX('Policy Characteristics'!J:J,MATCH($C1027,'Policy Characteristics'!$C:$C,0)))</f>
        <v/>
      </c>
      <c r="Q1027" s="357" t="str">
        <f>IF(ISBLANK(INDEX('Policy Characteristics'!K:K,MATCH($C1027,'Policy Characteristics'!$C:$C,0))),"",INDEX('Policy Characteristics'!K:K,MATCH($C1027,'Policy Characteristics'!$C:$C,0)))</f>
        <v/>
      </c>
      <c r="R1027" s="357" t="str">
        <f>IF(ISBLANK(INDEX('Policy Characteristics'!L:L,MATCH($C1027,'Policy Characteristics'!$C:$C,0))),"",INDEX('Policy Characteristics'!L:L,MATCH($C1027,'Policy Characteristics'!$C:$C,0)))</f>
        <v>peatland-restoration.html</v>
      </c>
    </row>
    <row r="1028" spans="1:18" x14ac:dyDescent="0.35">
      <c r="A1028" s="357" t="str">
        <f>IF(ISBLANK(INDEX('Policy Characteristics'!A:A,MATCH($C1028,'Policy Characteristics'!$C:$C,0))),"",INDEX('Policy Characteristics'!A:A,MATCH($C1028,'Policy Characteristics'!$C:$C,0)))</f>
        <v>Agriculture, Land Use, and Forestry</v>
      </c>
      <c r="B1028" s="357" t="str">
        <f>IF(ISBLANK(INDEX('Policy Characteristics'!B:B,MATCH($C1028,'Policy Characteristics'!$C:$C,0))),"",INDEX('Policy Characteristics'!B:B,MATCH($C1028,'Policy Characteristics'!$C:$C,0)))</f>
        <v>Shift to Non-Animal Products</v>
      </c>
      <c r="C1028" s="362" t="s">
        <v>2492</v>
      </c>
      <c r="D1028" s="53"/>
      <c r="E1028" s="53"/>
      <c r="F1028" s="53"/>
      <c r="G1028" s="53"/>
      <c r="H1028" s="54">
        <v>434</v>
      </c>
      <c r="I1028" s="53" t="s">
        <v>44</v>
      </c>
      <c r="J1028" s="359" t="str">
        <f>IF(ISBLANK(INDEX('Policy Characteristics'!D:D,MATCH($C1028,'Policy Characteristics'!$C:$C,0))),"",INDEX('Policy Characteristics'!D:D,MATCH($C1028,'Policy Characteristics'!$C:$C,0)))</f>
        <v>Shift to Non-Animal Products</v>
      </c>
      <c r="K1028" s="357" t="str">
        <f>IF(ISBLANK(INDEX('Policy Characteristics'!E:E,MATCH($C1028,'Policy Characteristics'!$C:$C,0))),"",INDEX('Policy Characteristics'!E:E,MATCH($C1028,'Policy Characteristics'!$C:$C,0)))</f>
        <v>indst shift to nonanimal products</v>
      </c>
      <c r="L1028" s="379">
        <f>IF(ISBLANK(INDEX('Policy Characteristics'!F:F,MATCH($C1028,'Policy Characteristics'!$C:$C,0))),"",INDEX('Policy Characteristics'!F:F,MATCH($C1028,'Policy Characteristics'!$C:$C,0)))</f>
        <v>0</v>
      </c>
      <c r="M1028" s="379">
        <f>IF(ISBLANK(INDEX('Policy Characteristics'!G:G,MATCH($C1028,'Policy Characteristics'!$C:$C,0))),"",INDEX('Policy Characteristics'!G:G,MATCH($C1028,'Policy Characteristics'!$C:$C,0)))</f>
        <v>1</v>
      </c>
      <c r="N1028" s="379">
        <f>IF(ISBLANK(INDEX('Policy Characteristics'!H:H,MATCH($C1028,'Policy Characteristics'!$C:$C,0))),"",INDEX('Policy Characteristics'!H:H,MATCH($C1028,'Policy Characteristics'!$C:$C,0)))</f>
        <v>0.01</v>
      </c>
      <c r="O1028" s="357" t="str">
        <f>IF(ISBLANK(INDEX('Policy Characteristics'!I:I,MATCH($C1028,'Policy Characteristics'!$C:$C,0))),"",INDEX('Policy Characteristics'!I:I,MATCH($C1028,'Policy Characteristics'!$C:$C,0)))</f>
        <v>% reduction in animal products</v>
      </c>
      <c r="P1028" s="357" t="str">
        <f>IF(ISBLANK(INDEX('Policy Characteristics'!J:J,MATCH($C1028,'Policy Characteristics'!$C:$C,0))),"",INDEX('Policy Characteristics'!J:J,MATCH($C1028,'Policy Characteristics'!$C:$C,0)))</f>
        <v>**Description:**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v>
      </c>
      <c r="Q1028" s="357" t="str">
        <f>IF(ISBLANK(INDEX('Policy Characteristics'!K:K,MATCH($C1028,'Policy Characteristics'!$C:$C,0))),"",INDEX('Policy Characteristics'!K:K,MATCH($C1028,'Policy Characteristics'!$C:$C,0)))</f>
        <v/>
      </c>
      <c r="R1028" s="357" t="str">
        <f>IF(ISBLANK(INDEX('Policy Characteristics'!L:L,MATCH($C1028,'Policy Characteristics'!$C:$C,0))),"",INDEX('Policy Characteristics'!L:L,MATCH($C1028,'Policy Characteristics'!$C:$C,0)))</f>
        <v>shift-to-non-animal-products.html</v>
      </c>
    </row>
    <row r="1029" spans="1:18" s="2" customFormat="1" x14ac:dyDescent="0.35">
      <c r="A1029" s="357" t="str">
        <f>IF(ISBLANK(INDEX('Policy Characteristics'!A:A,MATCH($C1029,'Policy Characteristics'!$C:$C,0))),"",INDEX('Policy Characteristics'!A:A,MATCH($C1029,'Policy Characteristics'!$C:$C,0)))</f>
        <v>District Heat and Hydrogen</v>
      </c>
      <c r="B1029" s="357" t="str">
        <f>IF(ISBLANK(INDEX('Policy Characteristics'!B:B,MATCH($C1029,'Policy Characteristics'!$C:$C,0))),"",INDEX('Policy Characteristics'!B:B,MATCH($C1029,'Policy Characteristics'!$C:$C,0)))</f>
        <v>Use CHP for District Heat</v>
      </c>
      <c r="C1029" s="360" t="s">
        <v>305</v>
      </c>
      <c r="D1029" s="9"/>
      <c r="E1029" s="9"/>
      <c r="F1029" s="9"/>
      <c r="G1029" s="9"/>
      <c r="H1029" s="54">
        <v>68</v>
      </c>
      <c r="I1029" s="9" t="s">
        <v>44</v>
      </c>
      <c r="J1029" s="359" t="str">
        <f>IF(ISBLANK(INDEX('Policy Characteristics'!D:D,MATCH($C1029,'Policy Characteristics'!$C:$C,0))),"",INDEX('Policy Characteristics'!D:D,MATCH($C1029,'Policy Characteristics'!$C:$C,0)))</f>
        <v>District Heat CHP</v>
      </c>
      <c r="K1029" s="357" t="str">
        <f>IF(ISBLANK(INDEX('Policy Characteristics'!E:E,MATCH($C1029,'Policy Characteristics'!$C:$C,0))),"",INDEX('Policy Characteristics'!E:E,MATCH($C1029,'Policy Characteristics'!$C:$C,0)))</f>
        <v>heat convert heat to CHP</v>
      </c>
      <c r="L1029" s="379">
        <f>IF(ISBLANK(INDEX('Policy Characteristics'!F:F,MATCH($C1029,'Policy Characteristics'!$C:$C,0))),"",INDEX('Policy Characteristics'!F:F,MATCH($C1029,'Policy Characteristics'!$C:$C,0)))</f>
        <v>0</v>
      </c>
      <c r="M1029" s="379">
        <f>IF(ISBLANK(INDEX('Policy Characteristics'!G:G,MATCH($C1029,'Policy Characteristics'!$C:$C,0))),"",INDEX('Policy Characteristics'!G:G,MATCH($C1029,'Policy Characteristics'!$C:$C,0)))</f>
        <v>1</v>
      </c>
      <c r="N1029" s="379">
        <f>IF(ISBLANK(INDEX('Policy Characteristics'!H:H,MATCH($C1029,'Policy Characteristics'!$C:$C,0))),"",INDEX('Policy Characteristics'!H:H,MATCH($C1029,'Policy Characteristics'!$C:$C,0)))</f>
        <v>0.01</v>
      </c>
      <c r="O1029" s="357" t="str">
        <f>IF(ISBLANK(INDEX('Policy Characteristics'!I:I,MATCH($C1029,'Policy Characteristics'!$C:$C,0))),"",INDEX('Policy Characteristics'!I:I,MATCH($C1029,'Policy Characteristics'!$C:$C,0)))</f>
        <v>% non-CHP heat converted</v>
      </c>
      <c r="P1029" s="357" t="str">
        <f>IF(ISBLANK(INDEX('Policy Characteristics'!J:J,MATCH($C1029,'Policy Characteristics'!$C:$C,0))),"",INDEX('Policy Characteristics'!J:J,MATCH($C1029,'Policy Characteristics'!$C:$C,0)))</f>
        <v>**Description:**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v>
      </c>
      <c r="Q1029" s="357" t="str">
        <f>IF(ISBLANK(INDEX('Policy Characteristics'!K:K,MATCH($C1029,'Policy Characteristics'!$C:$C,0))),"",INDEX('Policy Characteristics'!K:K,MATCH($C1029,'Policy Characteristics'!$C:$C,0)))</f>
        <v>district-heating.html#chp</v>
      </c>
      <c r="R1029" s="357" t="str">
        <f>IF(ISBLANK(INDEX('Policy Characteristics'!L:L,MATCH($C1029,'Policy Characteristics'!$C:$C,0))),"",INDEX('Policy Characteristics'!L:L,MATCH($C1029,'Policy Characteristics'!$C:$C,0)))</f>
        <v>convert-non-chp-heat-production.html</v>
      </c>
    </row>
    <row r="1030" spans="1:18" s="2" customFormat="1" x14ac:dyDescent="0.35">
      <c r="A1030" s="357" t="str">
        <f>IF(ISBLANK(INDEX('Policy Characteristics'!A:A,MATCH($C1030,'Policy Characteristics'!$C:$C,0))),"",INDEX('Policy Characteristics'!A:A,MATCH($C1030,'Policy Characteristics'!$C:$C,0)))</f>
        <v>District Heat and Hydrogen</v>
      </c>
      <c r="B1030" s="357" t="str">
        <f>IF(ISBLANK(INDEX('Policy Characteristics'!B:B,MATCH($C1030,'Policy Characteristics'!$C:$C,0))),"",INDEX('Policy Characteristics'!B:B,MATCH($C1030,'Policy Characteristics'!$C:$C,0)))</f>
        <v>Produce District Heat with Hydrogen</v>
      </c>
      <c r="C1030" s="360" t="s">
        <v>2832</v>
      </c>
      <c r="D1030" s="9"/>
      <c r="E1030" s="9"/>
      <c r="F1030" s="9"/>
      <c r="G1030" s="9"/>
      <c r="H1030" s="54">
        <v>176</v>
      </c>
      <c r="I1030" s="9" t="s">
        <v>44</v>
      </c>
      <c r="J1030" s="359" t="str">
        <f>IF(ISBLANK(INDEX('Policy Characteristics'!D:D,MATCH($C1030,'Policy Characteristics'!$C:$C,0))),"",INDEX('Policy Characteristics'!D:D,MATCH($C1030,'Policy Characteristics'!$C:$C,0)))</f>
        <v>District Heat Fuel Switching</v>
      </c>
      <c r="K1030" s="357" t="str">
        <f>IF(ISBLANK(INDEX('Policy Characteristics'!E:E,MATCH($C1030,'Policy Characteristics'!$C:$C,0))),"",INDEX('Policy Characteristics'!E:E,MATCH($C1030,'Policy Characteristics'!$C:$C,0)))</f>
        <v>heat fuel type shifting</v>
      </c>
      <c r="L1030" s="379">
        <f>IF(ISBLANK(INDEX('Policy Characteristics'!F:F,MATCH($C1030,'Policy Characteristics'!$C:$C,0))),"",INDEX('Policy Characteristics'!F:F,MATCH($C1030,'Policy Characteristics'!$C:$C,0)))</f>
        <v>0</v>
      </c>
      <c r="M1030" s="379">
        <f>IF(ISBLANK(INDEX('Policy Characteristics'!G:G,MATCH($C1030,'Policy Characteristics'!$C:$C,0))),"",INDEX('Policy Characteristics'!G:G,MATCH($C1030,'Policy Characteristics'!$C:$C,0)))</f>
        <v>1</v>
      </c>
      <c r="N1030" s="379">
        <f>IF(ISBLANK(INDEX('Policy Characteristics'!H:H,MATCH($C1030,'Policy Characteristics'!$C:$C,0))),"",INDEX('Policy Characteristics'!H:H,MATCH($C1030,'Policy Characteristics'!$C:$C,0)))</f>
        <v>0.01</v>
      </c>
      <c r="O1030" s="357" t="str">
        <f>IF(ISBLANK(INDEX('Policy Characteristics'!I:I,MATCH($C1030,'Policy Characteristics'!$C:$C,0))),"",INDEX('Policy Characteristics'!I:I,MATCH($C1030,'Policy Characteristics'!$C:$C,0)))</f>
        <v>% of fuel use</v>
      </c>
      <c r="P1030" s="357" t="str">
        <f>IF(ISBLANK(INDEX('Policy Characteristics'!J:J,MATCH($C1030,'Policy Characteristics'!$C:$C,0))),"",INDEX('Policy Characteristics'!J:J,MATCH($C1030,'Policy Characteristics'!$C:$C,0)))</f>
        <v>**Description:**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v>
      </c>
      <c r="Q1030" s="357" t="str">
        <f>IF(ISBLANK(INDEX('Policy Characteristics'!K:K,MATCH($C1030,'Policy Characteristics'!$C:$C,0))),"",INDEX('Policy Characteristics'!K:K,MATCH($C1030,'Policy Characteristics'!$C:$C,0)))</f>
        <v>district-heating.html#convert-coal</v>
      </c>
      <c r="R1030" s="357" t="str">
        <f>IF(ISBLANK(INDEX('Policy Characteristics'!L:L,MATCH($C1030,'Policy Characteristics'!$C:$C,0))),"",INDEX('Policy Characteristics'!L:L,MATCH($C1030,'Policy Characteristics'!$C:$C,0)))</f>
        <v>district-heat-fuel-switching.html</v>
      </c>
    </row>
    <row r="1031" spans="1:18" s="2" customFormat="1" x14ac:dyDescent="0.35">
      <c r="A1031" s="357" t="str">
        <f>IF(ISBLANK(INDEX('Policy Characteristics'!A:A,MATCH($C1031,'Policy Characteristics'!$C:$C,0))),"",INDEX('Policy Characteristics'!A:A,MATCH($C1031,'Policy Characteristics'!$C:$C,0)))</f>
        <v>District Heat and Hydrogen</v>
      </c>
      <c r="B1031" s="357" t="str">
        <f>IF(ISBLANK(INDEX('Policy Characteristics'!B:B,MATCH($C1031,'Policy Characteristics'!$C:$C,0))),"",INDEX('Policy Characteristics'!B:B,MATCH($C1031,'Policy Characteristics'!$C:$C,0)))</f>
        <v>Shift Hydrogen Production to Electrolysis</v>
      </c>
      <c r="C1031" s="360" t="s">
        <v>2534</v>
      </c>
      <c r="D1031" s="9"/>
      <c r="E1031" s="9"/>
      <c r="F1031" s="9"/>
      <c r="G1031" s="9"/>
      <c r="H1031" s="54">
        <v>450</v>
      </c>
      <c r="I1031" s="9" t="s">
        <v>44</v>
      </c>
      <c r="J1031" s="359" t="str">
        <f>IF(ISBLANK(INDEX('Policy Characteristics'!D:D,MATCH($C1031,'Policy Characteristics'!$C:$C,0))),"",INDEX('Policy Characteristics'!D:D,MATCH($C1031,'Policy Characteristics'!$C:$C,0)))</f>
        <v>Hydrogen Electrolysis</v>
      </c>
      <c r="K1031" s="357" t="str">
        <f>IF(ISBLANK(INDEX('Policy Characteristics'!E:E,MATCH($C1031,'Policy Characteristics'!$C:$C,0))),"",INDEX('Policy Characteristics'!E:E,MATCH($C1031,'Policy Characteristics'!$C:$C,0)))</f>
        <v>hydgn shift production pathways</v>
      </c>
      <c r="L1031" s="379">
        <f>IF(ISBLANK(INDEX('Policy Characteristics'!F:F,MATCH($C1031,'Policy Characteristics'!$C:$C,0))),"",INDEX('Policy Characteristics'!F:F,MATCH($C1031,'Policy Characteristics'!$C:$C,0)))</f>
        <v>0</v>
      </c>
      <c r="M1031" s="379">
        <f>IF(ISBLANK(INDEX('Policy Characteristics'!G:G,MATCH($C1031,'Policy Characteristics'!$C:$C,0))),"",INDEX('Policy Characteristics'!G:G,MATCH($C1031,'Policy Characteristics'!$C:$C,0)))</f>
        <v>1</v>
      </c>
      <c r="N1031" s="379">
        <f>IF(ISBLANK(INDEX('Policy Characteristics'!H:H,MATCH($C1031,'Policy Characteristics'!$C:$C,0))),"",INDEX('Policy Characteristics'!H:H,MATCH($C1031,'Policy Characteristics'!$C:$C,0)))</f>
        <v>0.01</v>
      </c>
      <c r="O1031" s="357" t="str">
        <f>IF(ISBLANK(INDEX('Policy Characteristics'!I:I,MATCH($C1031,'Policy Characteristics'!$C:$C,0))),"",INDEX('Policy Characteristics'!I:I,MATCH($C1031,'Policy Characteristics'!$C:$C,0)))</f>
        <v>% of hydrogen production</v>
      </c>
      <c r="P1031" s="357" t="str">
        <f>IF(ISBLANK(INDEX('Policy Characteristics'!J:J,MATCH($C1031,'Policy Characteristics'!$C:$C,0))),"",INDEX('Policy Characteristics'!J:J,MATCH($C1031,'Policy Characteristics'!$C:$C,0)))</f>
        <v>**Description:**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v>
      </c>
      <c r="Q1031" s="357" t="str">
        <f>IF(ISBLANK(INDEX('Policy Characteristics'!K:K,MATCH($C1031,'Policy Characteristics'!$C:$C,0))),"",INDEX('Policy Characteristics'!K:K,MATCH($C1031,'Policy Characteristics'!$C:$C,0)))</f>
        <v/>
      </c>
      <c r="R1031" s="357" t="str">
        <f>IF(ISBLANK(INDEX('Policy Characteristics'!L:L,MATCH($C1031,'Policy Characteristics'!$C:$C,0))),"",INDEX('Policy Characteristics'!L:L,MATCH($C1031,'Policy Characteristics'!$C:$C,0)))</f>
        <v>switch-hydrogen-production-pathway.html</v>
      </c>
    </row>
    <row r="1032" spans="1:18" s="5" customFormat="1" x14ac:dyDescent="0.35">
      <c r="A1032" s="357" t="str">
        <f>IF(ISBLANK(INDEX('Policy Characteristics'!A:A,MATCH($C1032,'Policy Characteristics'!$C:$C,0))),"",INDEX('Policy Characteristics'!A:A,MATCH($C1032,'Policy Characteristics'!$C:$C,0)))</f>
        <v>Cross-Sector</v>
      </c>
      <c r="B1032" s="357" t="str">
        <f>IF(ISBLANK(INDEX('Policy Characteristics'!B:B,MATCH($C1032,'Policy Characteristics'!$C:$C,0))),"",INDEX('Policy Characteristics'!B:B,MATCH($C1032,'Policy Characteristics'!$C:$C,0)))</f>
        <v>Carbon Price</v>
      </c>
      <c r="C1032" s="362" t="s">
        <v>2461</v>
      </c>
      <c r="D1032" s="53" t="s">
        <v>355</v>
      </c>
      <c r="E1032" s="53"/>
      <c r="F1032" s="53" t="s">
        <v>359</v>
      </c>
      <c r="G1032" s="53"/>
      <c r="H1032" s="54">
        <v>171</v>
      </c>
      <c r="I1032" s="53" t="s">
        <v>44</v>
      </c>
      <c r="J1032" s="359" t="str">
        <f>IF(ISBLANK(INDEX('Policy Characteristics'!D:D,MATCH($C1032,'Policy Characteristics'!$C:$C,0))),"",INDEX('Policy Characteristics'!D:D,MATCH($C1032,'Policy Characteristics'!$C:$C,0)))</f>
        <v>Carbon Price</v>
      </c>
      <c r="K1032" s="357" t="str">
        <f>IF(ISBLANK(INDEX('Policy Characteristics'!E:E,MATCH($C1032,'Policy Characteristics'!$C:$C,0))),"",INDEX('Policy Characteristics'!E:E,MATCH($C1032,'Policy Characteristics'!$C:$C,0)))</f>
        <v>cross carbon tax</v>
      </c>
      <c r="L1032" s="357">
        <f>IF(ISBLANK(INDEX('Policy Characteristics'!F:F,MATCH($C1032,'Policy Characteristics'!$C:$C,0))),"",INDEX('Policy Characteristics'!F:F,MATCH($C1032,'Policy Characteristics'!$C:$C,0)))</f>
        <v>0</v>
      </c>
      <c r="M1032" s="357">
        <f>IF(ISBLANK(INDEX('Policy Characteristics'!G:G,MATCH($C1032,'Policy Characteristics'!$C:$C,0))),"",INDEX('Policy Characteristics'!G:G,MATCH($C1032,'Policy Characteristics'!$C:$C,0)))</f>
        <v>300</v>
      </c>
      <c r="N1032" s="357">
        <f>IF(ISBLANK(INDEX('Policy Characteristics'!H:H,MATCH($C1032,'Policy Characteristics'!$C:$C,0))),"",INDEX('Policy Characteristics'!H:H,MATCH($C1032,'Policy Characteristics'!$C:$C,0)))</f>
        <v>5</v>
      </c>
      <c r="O1032" s="357" t="str">
        <f>IF(ISBLANK(INDEX('Policy Characteristics'!I:I,MATCH($C1032,'Policy Characteristics'!$C:$C,0))),"",INDEX('Policy Characteristics'!I:I,MATCH($C1032,'Policy Characteristics'!$C:$C,0)))</f>
        <v>$/metric ton CO2e</v>
      </c>
      <c r="P1032" s="357" t="str">
        <f>IF(ISBLANK(INDEX('Policy Characteristics'!J:J,MATCH($C1032,'Policy Characteristics'!$C:$C,0))),"",INDEX('Policy Characteristics'!J:J,MATCH($C1032,'Policy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032" s="357" t="str">
        <f>IF(ISBLANK(INDEX('Policy Characteristics'!K:K,MATCH($C1032,'Policy Characteristics'!$C:$C,0))),"",INDEX('Policy Characteristics'!K:K,MATCH($C1032,'Policy Characteristics'!$C:$C,0)))</f>
        <v>fuels.html#carbon-tax</v>
      </c>
      <c r="R1032" s="357" t="str">
        <f>IF(ISBLANK(INDEX('Policy Characteristics'!L:L,MATCH($C1032,'Policy Characteristics'!$C:$C,0))),"",INDEX('Policy Characteristics'!L:L,MATCH($C1032,'Policy Characteristics'!$C:$C,0)))</f>
        <v>carbon-tax.html</v>
      </c>
    </row>
    <row r="1033" spans="1:18" s="5" customFormat="1" x14ac:dyDescent="0.35">
      <c r="A1033" s="357" t="str">
        <f>IF(ISBLANK(INDEX('Policy Characteristics'!A:A,MATCH($C1033,'Policy Characteristics'!$C:$C,0))),"",INDEX('Policy Characteristics'!A:A,MATCH($C1033,'Policy Characteristics'!$C:$C,0)))</f>
        <v>Cross-Sector</v>
      </c>
      <c r="B1033" s="357" t="str">
        <f>IF(ISBLANK(INDEX('Policy Characteristics'!B:B,MATCH($C1033,'Policy Characteristics'!$C:$C,0))),"",INDEX('Policy Characteristics'!B:B,MATCH($C1033,'Policy Characteristics'!$C:$C,0)))</f>
        <v>Carbon Price</v>
      </c>
      <c r="C1033" s="361" t="str">
        <f t="shared" ref="C1033" si="47">C$1032</f>
        <v>Additional Carbon Tax Rate</v>
      </c>
      <c r="D1033" s="53" t="s">
        <v>363</v>
      </c>
      <c r="E1033" s="53"/>
      <c r="F1033" s="53" t="s">
        <v>364</v>
      </c>
      <c r="G1033" s="53"/>
      <c r="H1033" s="54">
        <v>172</v>
      </c>
      <c r="I1033" s="53" t="s">
        <v>44</v>
      </c>
      <c r="J1033" s="359" t="str">
        <f>IF(ISBLANK(INDEX('Policy Characteristics'!D:D,MATCH($C1033,'Policy Characteristics'!$C:$C,0))),"",INDEX('Policy Characteristics'!D:D,MATCH($C1033,'Policy Characteristics'!$C:$C,0)))</f>
        <v>Carbon Price</v>
      </c>
      <c r="K1033" s="357" t="str">
        <f>IF(ISBLANK(INDEX('Policy Characteristics'!E:E,MATCH($C1033,'Policy Characteristics'!$C:$C,0))),"",INDEX('Policy Characteristics'!E:E,MATCH($C1033,'Policy Characteristics'!$C:$C,0)))</f>
        <v>cross carbon tax</v>
      </c>
      <c r="L1033" s="357">
        <f>IF(ISBLANK(INDEX('Policy Characteristics'!F:F,MATCH($C1033,'Policy Characteristics'!$C:$C,0))),"",INDEX('Policy Characteristics'!F:F,MATCH($C1033,'Policy Characteristics'!$C:$C,0)))</f>
        <v>0</v>
      </c>
      <c r="M1033" s="357">
        <f>IF(ISBLANK(INDEX('Policy Characteristics'!G:G,MATCH($C1033,'Policy Characteristics'!$C:$C,0))),"",INDEX('Policy Characteristics'!G:G,MATCH($C1033,'Policy Characteristics'!$C:$C,0)))</f>
        <v>300</v>
      </c>
      <c r="N1033" s="357">
        <f>IF(ISBLANK(INDEX('Policy Characteristics'!H:H,MATCH($C1033,'Policy Characteristics'!$C:$C,0))),"",INDEX('Policy Characteristics'!H:H,MATCH($C1033,'Policy Characteristics'!$C:$C,0)))</f>
        <v>5</v>
      </c>
      <c r="O1033" s="357" t="str">
        <f>IF(ISBLANK(INDEX('Policy Characteristics'!I:I,MATCH($C1033,'Policy Characteristics'!$C:$C,0))),"",INDEX('Policy Characteristics'!I:I,MATCH($C1033,'Policy Characteristics'!$C:$C,0)))</f>
        <v>$/metric ton CO2e</v>
      </c>
      <c r="P1033" s="357" t="str">
        <f>IF(ISBLANK(INDEX('Policy Characteristics'!J:J,MATCH($C1033,'Policy Characteristics'!$C:$C,0))),"",INDEX('Policy Characteristics'!J:J,MATCH($C1033,'Policy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033" s="357" t="str">
        <f>IF(ISBLANK(INDEX('Policy Characteristics'!K:K,MATCH($C1033,'Policy Characteristics'!$C:$C,0))),"",INDEX('Policy Characteristics'!K:K,MATCH($C1033,'Policy Characteristics'!$C:$C,0)))</f>
        <v>fuels.html#carbon-tax</v>
      </c>
      <c r="R1033" s="357" t="str">
        <f>IF(ISBLANK(INDEX('Policy Characteristics'!L:L,MATCH($C1033,'Policy Characteristics'!$C:$C,0))),"",INDEX('Policy Characteristics'!L:L,MATCH($C1033,'Policy Characteristics'!$C:$C,0)))</f>
        <v>carbon-tax.html</v>
      </c>
    </row>
    <row r="1034" spans="1:18" s="5" customFormat="1" x14ac:dyDescent="0.35">
      <c r="A1034" s="357" t="str">
        <f>IF(ISBLANK(INDEX('Policy Characteristics'!A:A,MATCH($C1034,'Policy Characteristics'!$C:$C,0))),"",INDEX('Policy Characteristics'!A:A,MATCH($C1034,'Policy Characteristics'!$C:$C,0)))</f>
        <v>Cross-Sector</v>
      </c>
      <c r="B1034" s="357" t="str">
        <f>IF(ISBLANK(INDEX('Policy Characteristics'!B:B,MATCH($C1034,'Policy Characteristics'!$C:$C,0))),"",INDEX('Policy Characteristics'!B:B,MATCH($C1034,'Policy Characteristics'!$C:$C,0)))</f>
        <v>Carbon Price</v>
      </c>
      <c r="C1034" s="361" t="str">
        <f t="shared" ref="C1034:C1037" si="48">C$1032</f>
        <v>Additional Carbon Tax Rate</v>
      </c>
      <c r="D1034" s="53" t="s">
        <v>357</v>
      </c>
      <c r="E1034" s="53"/>
      <c r="F1034" s="53" t="s">
        <v>361</v>
      </c>
      <c r="G1034" s="53"/>
      <c r="H1034" s="54">
        <v>173</v>
      </c>
      <c r="I1034" s="53" t="s">
        <v>44</v>
      </c>
      <c r="J1034" s="359" t="str">
        <f>IF(ISBLANK(INDEX('Policy Characteristics'!D:D,MATCH($C1034,'Policy Characteristics'!$C:$C,0))),"",INDEX('Policy Characteristics'!D:D,MATCH($C1034,'Policy Characteristics'!$C:$C,0)))</f>
        <v>Carbon Price</v>
      </c>
      <c r="K1034" s="357" t="str">
        <f>IF(ISBLANK(INDEX('Policy Characteristics'!E:E,MATCH($C1034,'Policy Characteristics'!$C:$C,0))),"",INDEX('Policy Characteristics'!E:E,MATCH($C1034,'Policy Characteristics'!$C:$C,0)))</f>
        <v>cross carbon tax</v>
      </c>
      <c r="L1034" s="357">
        <f>IF(ISBLANK(INDEX('Policy Characteristics'!F:F,MATCH($C1034,'Policy Characteristics'!$C:$C,0))),"",INDEX('Policy Characteristics'!F:F,MATCH($C1034,'Policy Characteristics'!$C:$C,0)))</f>
        <v>0</v>
      </c>
      <c r="M1034" s="357">
        <f>IF(ISBLANK(INDEX('Policy Characteristics'!G:G,MATCH($C1034,'Policy Characteristics'!$C:$C,0))),"",INDEX('Policy Characteristics'!G:G,MATCH($C1034,'Policy Characteristics'!$C:$C,0)))</f>
        <v>300</v>
      </c>
      <c r="N1034" s="357">
        <f>IF(ISBLANK(INDEX('Policy Characteristics'!H:H,MATCH($C1034,'Policy Characteristics'!$C:$C,0))),"",INDEX('Policy Characteristics'!H:H,MATCH($C1034,'Policy Characteristics'!$C:$C,0)))</f>
        <v>5</v>
      </c>
      <c r="O1034" s="357" t="str">
        <f>IF(ISBLANK(INDEX('Policy Characteristics'!I:I,MATCH($C1034,'Policy Characteristics'!$C:$C,0))),"",INDEX('Policy Characteristics'!I:I,MATCH($C1034,'Policy Characteristics'!$C:$C,0)))</f>
        <v>$/metric ton CO2e</v>
      </c>
      <c r="P1034" s="357" t="str">
        <f>IF(ISBLANK(INDEX('Policy Characteristics'!J:J,MATCH($C1034,'Policy Characteristics'!$C:$C,0))),"",INDEX('Policy Characteristics'!J:J,MATCH($C1034,'Policy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034" s="357" t="str">
        <f>IF(ISBLANK(INDEX('Policy Characteristics'!K:K,MATCH($C1034,'Policy Characteristics'!$C:$C,0))),"",INDEX('Policy Characteristics'!K:K,MATCH($C1034,'Policy Characteristics'!$C:$C,0)))</f>
        <v>fuels.html#carbon-tax</v>
      </c>
      <c r="R1034" s="357" t="str">
        <f>IF(ISBLANK(INDEX('Policy Characteristics'!L:L,MATCH($C1034,'Policy Characteristics'!$C:$C,0))),"",INDEX('Policy Characteristics'!L:L,MATCH($C1034,'Policy Characteristics'!$C:$C,0)))</f>
        <v>carbon-tax.html</v>
      </c>
    </row>
    <row r="1035" spans="1:18" s="5" customFormat="1" x14ac:dyDescent="0.35">
      <c r="A1035" s="357" t="str">
        <f>IF(ISBLANK(INDEX('Policy Characteristics'!A:A,MATCH($C1035,'Policy Characteristics'!$C:$C,0))),"",INDEX('Policy Characteristics'!A:A,MATCH($C1035,'Policy Characteristics'!$C:$C,0)))</f>
        <v>Cross-Sector</v>
      </c>
      <c r="B1035" s="357" t="str">
        <f>IF(ISBLANK(INDEX('Policy Characteristics'!B:B,MATCH($C1035,'Policy Characteristics'!$C:$C,0))),"",INDEX('Policy Characteristics'!B:B,MATCH($C1035,'Policy Characteristics'!$C:$C,0)))</f>
        <v>Carbon Price</v>
      </c>
      <c r="C1035" s="361" t="str">
        <f t="shared" si="48"/>
        <v>Additional Carbon Tax Rate</v>
      </c>
      <c r="D1035" s="53" t="s">
        <v>358</v>
      </c>
      <c r="E1035" s="53"/>
      <c r="F1035" s="53" t="s">
        <v>362</v>
      </c>
      <c r="G1035" s="53"/>
      <c r="H1035" s="54">
        <v>174</v>
      </c>
      <c r="I1035" s="53" t="s">
        <v>44</v>
      </c>
      <c r="J1035" s="359" t="str">
        <f>IF(ISBLANK(INDEX('Policy Characteristics'!D:D,MATCH($C1035,'Policy Characteristics'!$C:$C,0))),"",INDEX('Policy Characteristics'!D:D,MATCH($C1035,'Policy Characteristics'!$C:$C,0)))</f>
        <v>Carbon Price</v>
      </c>
      <c r="K1035" s="357" t="str">
        <f>IF(ISBLANK(INDEX('Policy Characteristics'!E:E,MATCH($C1035,'Policy Characteristics'!$C:$C,0))),"",INDEX('Policy Characteristics'!E:E,MATCH($C1035,'Policy Characteristics'!$C:$C,0)))</f>
        <v>cross carbon tax</v>
      </c>
      <c r="L1035" s="357">
        <f>IF(ISBLANK(INDEX('Policy Characteristics'!F:F,MATCH($C1035,'Policy Characteristics'!$C:$C,0))),"",INDEX('Policy Characteristics'!F:F,MATCH($C1035,'Policy Characteristics'!$C:$C,0)))</f>
        <v>0</v>
      </c>
      <c r="M1035" s="357">
        <f>IF(ISBLANK(INDEX('Policy Characteristics'!G:G,MATCH($C1035,'Policy Characteristics'!$C:$C,0))),"",INDEX('Policy Characteristics'!G:G,MATCH($C1035,'Policy Characteristics'!$C:$C,0)))</f>
        <v>300</v>
      </c>
      <c r="N1035" s="357">
        <f>IF(ISBLANK(INDEX('Policy Characteristics'!H:H,MATCH($C1035,'Policy Characteristics'!$C:$C,0))),"",INDEX('Policy Characteristics'!H:H,MATCH($C1035,'Policy Characteristics'!$C:$C,0)))</f>
        <v>5</v>
      </c>
      <c r="O1035" s="357" t="str">
        <f>IF(ISBLANK(INDEX('Policy Characteristics'!I:I,MATCH($C1035,'Policy Characteristics'!$C:$C,0))),"",INDEX('Policy Characteristics'!I:I,MATCH($C1035,'Policy Characteristics'!$C:$C,0)))</f>
        <v>$/metric ton CO2e</v>
      </c>
      <c r="P1035" s="357" t="str">
        <f>IF(ISBLANK(INDEX('Policy Characteristics'!J:J,MATCH($C1035,'Policy Characteristics'!$C:$C,0))),"",INDEX('Policy Characteristics'!J:J,MATCH($C1035,'Policy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035" s="357" t="str">
        <f>IF(ISBLANK(INDEX('Policy Characteristics'!K:K,MATCH($C1035,'Policy Characteristics'!$C:$C,0))),"",INDEX('Policy Characteristics'!K:K,MATCH($C1035,'Policy Characteristics'!$C:$C,0)))</f>
        <v>fuels.html#carbon-tax</v>
      </c>
      <c r="R1035" s="357" t="str">
        <f>IF(ISBLANK(INDEX('Policy Characteristics'!L:L,MATCH($C1035,'Policy Characteristics'!$C:$C,0))),"",INDEX('Policy Characteristics'!L:L,MATCH($C1035,'Policy Characteristics'!$C:$C,0)))</f>
        <v>carbon-tax.html</v>
      </c>
    </row>
    <row r="1036" spans="1:18" s="5" customFormat="1" x14ac:dyDescent="0.35">
      <c r="A1036" s="357" t="str">
        <f>IF(ISBLANK(INDEX('Policy Characteristics'!A:A,MATCH($C1036,'Policy Characteristics'!$C:$C,0))),"",INDEX('Policy Characteristics'!A:A,MATCH($C1036,'Policy Characteristics'!$C:$C,0)))</f>
        <v>Cross-Sector</v>
      </c>
      <c r="B1036" s="357" t="str">
        <f>IF(ISBLANK(INDEX('Policy Characteristics'!B:B,MATCH($C1036,'Policy Characteristics'!$C:$C,0))),"",INDEX('Policy Characteristics'!B:B,MATCH($C1036,'Policy Characteristics'!$C:$C,0)))</f>
        <v>Carbon Price</v>
      </c>
      <c r="C1036" s="361" t="str">
        <f t="shared" si="48"/>
        <v>Additional Carbon Tax Rate</v>
      </c>
      <c r="D1036" s="53" t="s">
        <v>356</v>
      </c>
      <c r="E1036" s="53"/>
      <c r="F1036" s="53" t="s">
        <v>360</v>
      </c>
      <c r="G1036" s="53"/>
      <c r="H1036" s="54">
        <v>175</v>
      </c>
      <c r="I1036" s="53" t="s">
        <v>44</v>
      </c>
      <c r="J1036" s="359" t="str">
        <f>IF(ISBLANK(INDEX('Policy Characteristics'!D:D,MATCH($C1036,'Policy Characteristics'!$C:$C,0))),"",INDEX('Policy Characteristics'!D:D,MATCH($C1036,'Policy Characteristics'!$C:$C,0)))</f>
        <v>Carbon Price</v>
      </c>
      <c r="K1036" s="357" t="str">
        <f>IF(ISBLANK(INDEX('Policy Characteristics'!E:E,MATCH($C1036,'Policy Characteristics'!$C:$C,0))),"",INDEX('Policy Characteristics'!E:E,MATCH($C1036,'Policy Characteristics'!$C:$C,0)))</f>
        <v>cross carbon tax</v>
      </c>
      <c r="L1036" s="357">
        <f>IF(ISBLANK(INDEX('Policy Characteristics'!F:F,MATCH($C1036,'Policy Characteristics'!$C:$C,0))),"",INDEX('Policy Characteristics'!F:F,MATCH($C1036,'Policy Characteristics'!$C:$C,0)))</f>
        <v>0</v>
      </c>
      <c r="M1036" s="357">
        <f>IF(ISBLANK(INDEX('Policy Characteristics'!G:G,MATCH($C1036,'Policy Characteristics'!$C:$C,0))),"",INDEX('Policy Characteristics'!G:G,MATCH($C1036,'Policy Characteristics'!$C:$C,0)))</f>
        <v>300</v>
      </c>
      <c r="N1036" s="357">
        <f>IF(ISBLANK(INDEX('Policy Characteristics'!H:H,MATCH($C1036,'Policy Characteristics'!$C:$C,0))),"",INDEX('Policy Characteristics'!H:H,MATCH($C1036,'Policy Characteristics'!$C:$C,0)))</f>
        <v>5</v>
      </c>
      <c r="O1036" s="357" t="str">
        <f>IF(ISBLANK(INDEX('Policy Characteristics'!I:I,MATCH($C1036,'Policy Characteristics'!$C:$C,0))),"",INDEX('Policy Characteristics'!I:I,MATCH($C1036,'Policy Characteristics'!$C:$C,0)))</f>
        <v>$/metric ton CO2e</v>
      </c>
      <c r="P1036" s="357" t="str">
        <f>IF(ISBLANK(INDEX('Policy Characteristics'!J:J,MATCH($C1036,'Policy Characteristics'!$C:$C,0))),"",INDEX('Policy Characteristics'!J:J,MATCH($C1036,'Policy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036" s="357" t="str">
        <f>IF(ISBLANK(INDEX('Policy Characteristics'!K:K,MATCH($C1036,'Policy Characteristics'!$C:$C,0))),"",INDEX('Policy Characteristics'!K:K,MATCH($C1036,'Policy Characteristics'!$C:$C,0)))</f>
        <v>fuels.html#carbon-tax</v>
      </c>
      <c r="R1036" s="357" t="str">
        <f>IF(ISBLANK(INDEX('Policy Characteristics'!L:L,MATCH($C1036,'Policy Characteristics'!$C:$C,0))),"",INDEX('Policy Characteristics'!L:L,MATCH($C1036,'Policy Characteristics'!$C:$C,0)))</f>
        <v>carbon-tax.html</v>
      </c>
    </row>
    <row r="1037" spans="1:18" s="5" customFormat="1" x14ac:dyDescent="0.35">
      <c r="A1037" s="357" t="str">
        <f>IF(ISBLANK(INDEX('Policy Characteristics'!A:A,MATCH($C1037,'Policy Characteristics'!$C:$C,0))),"",INDEX('Policy Characteristics'!A:A,MATCH($C1037,'Policy Characteristics'!$C:$C,0)))</f>
        <v>Cross-Sector</v>
      </c>
      <c r="B1037" s="357" t="str">
        <f>IF(ISBLANK(INDEX('Policy Characteristics'!B:B,MATCH($C1037,'Policy Characteristics'!$C:$C,0))),"",INDEX('Policy Characteristics'!B:B,MATCH($C1037,'Policy Characteristics'!$C:$C,0)))</f>
        <v>Carbon Price</v>
      </c>
      <c r="C1037" s="361" t="str">
        <f t="shared" si="48"/>
        <v>Additional Carbon Tax Rate</v>
      </c>
      <c r="D1037" s="53" t="s">
        <v>2553</v>
      </c>
      <c r="E1037" s="53"/>
      <c r="F1037" s="53" t="s">
        <v>2981</v>
      </c>
      <c r="G1037" s="53"/>
      <c r="H1037" s="54">
        <v>544</v>
      </c>
      <c r="I1037" s="53" t="s">
        <v>44</v>
      </c>
      <c r="J1037" s="359" t="str">
        <f>IF(ISBLANK(INDEX('Policy Characteristics'!D:D,MATCH($C1037,'Policy Characteristics'!$C:$C,0))),"",INDEX('Policy Characteristics'!D:D,MATCH($C1037,'Policy Characteristics'!$C:$C,0)))</f>
        <v>Carbon Price</v>
      </c>
      <c r="K1037" s="357" t="str">
        <f>IF(ISBLANK(INDEX('Policy Characteristics'!E:E,MATCH($C1037,'Policy Characteristics'!$C:$C,0))),"",INDEX('Policy Characteristics'!E:E,MATCH($C1037,'Policy Characteristics'!$C:$C,0)))</f>
        <v>cross carbon tax</v>
      </c>
      <c r="L1037" s="357">
        <f>IF(ISBLANK(INDEX('Policy Characteristics'!F:F,MATCH($C1037,'Policy Characteristics'!$C:$C,0))),"",INDEX('Policy Characteristics'!F:F,MATCH($C1037,'Policy Characteristics'!$C:$C,0)))</f>
        <v>0</v>
      </c>
      <c r="M1037" s="357">
        <f>IF(ISBLANK(INDEX('Policy Characteristics'!G:G,MATCH($C1037,'Policy Characteristics'!$C:$C,0))),"",INDEX('Policy Characteristics'!G:G,MATCH($C1037,'Policy Characteristics'!$C:$C,0)))</f>
        <v>300</v>
      </c>
      <c r="N1037" s="357">
        <f>IF(ISBLANK(INDEX('Policy Characteristics'!H:H,MATCH($C1037,'Policy Characteristics'!$C:$C,0))),"",INDEX('Policy Characteristics'!H:H,MATCH($C1037,'Policy Characteristics'!$C:$C,0)))</f>
        <v>5</v>
      </c>
      <c r="O1037" s="357" t="str">
        <f>IF(ISBLANK(INDEX('Policy Characteristics'!I:I,MATCH($C1037,'Policy Characteristics'!$C:$C,0))),"",INDEX('Policy Characteristics'!I:I,MATCH($C1037,'Policy Characteristics'!$C:$C,0)))</f>
        <v>$/metric ton CO2e</v>
      </c>
      <c r="P1037" s="357" t="str">
        <f>IF(ISBLANK(INDEX('Policy Characteristics'!J:J,MATCH($C1037,'Policy Characteristics'!$C:$C,0))),"",INDEX('Policy Characteristics'!J:J,MATCH($C1037,'Policy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037" s="357" t="str">
        <f>IF(ISBLANK(INDEX('Policy Characteristics'!K:K,MATCH($C1037,'Policy Characteristics'!$C:$C,0))),"",INDEX('Policy Characteristics'!K:K,MATCH($C1037,'Policy Characteristics'!$C:$C,0)))</f>
        <v>fuels.html#carbon-tax</v>
      </c>
      <c r="R1037" s="357" t="str">
        <f>IF(ISBLANK(INDEX('Policy Characteristics'!L:L,MATCH($C1037,'Policy Characteristics'!$C:$C,0))),"",INDEX('Policy Characteristics'!L:L,MATCH($C1037,'Policy Characteristics'!$C:$C,0)))</f>
        <v>carbon-tax.html</v>
      </c>
    </row>
    <row r="1038" spans="1:18" s="5" customFormat="1" x14ac:dyDescent="0.35">
      <c r="A1038" s="357" t="str">
        <f>IF(ISBLANK(INDEX('Policy Characteristics'!A:A,MATCH($C1038,'Policy Characteristics'!$C:$C,0))),"",INDEX('Policy Characteristics'!A:A,MATCH($C1038,'Policy Characteristics'!$C:$C,0)))</f>
        <v>Cross-Sector</v>
      </c>
      <c r="B1038" s="357" t="str">
        <f>IF(ISBLANK(INDEX('Policy Characteristics'!B:B,MATCH($C1038,'Policy Characteristics'!$C:$C,0))),"",INDEX('Policy Characteristics'!B:B,MATCH($C1038,'Policy Characteristics'!$C:$C,0)))</f>
        <v>End Existing Subsidies</v>
      </c>
      <c r="C1038" s="362" t="s">
        <v>144</v>
      </c>
      <c r="D1038" s="53" t="s">
        <v>53</v>
      </c>
      <c r="E1038" s="53"/>
      <c r="F1038" s="53" t="s">
        <v>94</v>
      </c>
      <c r="G1038" s="53"/>
      <c r="H1038" s="54">
        <v>706</v>
      </c>
      <c r="I1038" s="9" t="s">
        <v>45</v>
      </c>
      <c r="J1038" s="359" t="str">
        <f>IF(ISBLANK(INDEX('Policy Characteristics'!D:D,MATCH($C1038,'Policy Characteristics'!$C:$C,0))),"",INDEX('Policy Characteristics'!D:D,MATCH($C1038,'Policy Characteristics'!$C:$C,0)))</f>
        <v>End Existing Subsidies</v>
      </c>
      <c r="K1038" s="357" t="str">
        <f>IF(ISBLANK(INDEX('Policy Characteristics'!E:E,MATCH($C1038,'Policy Characteristics'!$C:$C,0))),"",INDEX('Policy Characteristics'!E:E,MATCH($C1038,'Policy Characteristics'!$C:$C,0)))</f>
        <v>cross reduce BAU subsidies</v>
      </c>
      <c r="L1038" s="379">
        <f>IF(ISBLANK(INDEX('Policy Characteristics'!F:F,MATCH($C1038,'Policy Characteristics'!$C:$C,0))),"",INDEX('Policy Characteristics'!F:F,MATCH($C1038,'Policy Characteristics'!$C:$C,0)))</f>
        <v>0</v>
      </c>
      <c r="M1038" s="379">
        <f>IF(ISBLANK(INDEX('Policy Characteristics'!G:G,MATCH($C1038,'Policy Characteristics'!$C:$C,0))),"",INDEX('Policy Characteristics'!G:G,MATCH($C1038,'Policy Characteristics'!$C:$C,0)))</f>
        <v>1</v>
      </c>
      <c r="N1038" s="379">
        <f>IF(ISBLANK(INDEX('Policy Characteristics'!H:H,MATCH($C1038,'Policy Characteristics'!$C:$C,0))),"",INDEX('Policy Characteristics'!H:H,MATCH($C1038,'Policy Characteristics'!$C:$C,0)))</f>
        <v>0.01</v>
      </c>
      <c r="O1038" s="357" t="str">
        <f>IF(ISBLANK(INDEX('Policy Characteristics'!I:I,MATCH($C1038,'Policy Characteristics'!$C:$C,0))),"",INDEX('Policy Characteristics'!I:I,MATCH($C1038,'Policy Characteristics'!$C:$C,0)))</f>
        <v>% reduction in BAU subsidies</v>
      </c>
      <c r="P1038" s="357" t="str">
        <f>IF(ISBLANK(INDEX('Policy Characteristics'!J:J,MATCH($C1038,'Policy Characteristics'!$C:$C,0))),"",INDEX('Policy Characteristics'!J:J,MATCH($C1038,'Policy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38" s="357" t="str">
        <f>IF(ISBLANK(INDEX('Policy Characteristics'!K:K,MATCH($C1038,'Policy Characteristics'!$C:$C,0))),"",INDEX('Policy Characteristics'!K:K,MATCH($C1038,'Policy Characteristics'!$C:$C,0)))</f>
        <v>fuels.html#end-subsidies</v>
      </c>
      <c r="R1038" s="357" t="str">
        <f>IF(ISBLANK(INDEX('Policy Characteristics'!L:L,MATCH($C1038,'Policy Characteristics'!$C:$C,0))),"",INDEX('Policy Characteristics'!L:L,MATCH($C1038,'Policy Characteristics'!$C:$C,0)))</f>
        <v>end-existing-subsidies.html</v>
      </c>
    </row>
    <row r="1039" spans="1:18" s="5" customFormat="1" x14ac:dyDescent="0.35">
      <c r="A1039" s="357" t="str">
        <f>IF(ISBLANK(INDEX('Policy Characteristics'!A:A,MATCH($C1039,'Policy Characteristics'!$C:$C,0))),"",INDEX('Policy Characteristics'!A:A,MATCH($C1039,'Policy Characteristics'!$C:$C,0)))</f>
        <v>Cross-Sector</v>
      </c>
      <c r="B1039" s="357" t="str">
        <f>IF(ISBLANK(INDEX('Policy Characteristics'!B:B,MATCH($C1039,'Policy Characteristics'!$C:$C,0))),"",INDEX('Policy Characteristics'!B:B,MATCH($C1039,'Policy Characteristics'!$C:$C,0)))</f>
        <v>End Existing Subsidies</v>
      </c>
      <c r="C1039" s="361" t="str">
        <f t="shared" ref="C1039:C1054" si="49">C$1038</f>
        <v>Percent Reduction in BAU Subsidies</v>
      </c>
      <c r="D1039" s="9" t="s">
        <v>475</v>
      </c>
      <c r="E1039" s="53"/>
      <c r="F1039" s="9" t="s">
        <v>472</v>
      </c>
      <c r="G1039" s="53"/>
      <c r="H1039" s="54">
        <v>69</v>
      </c>
      <c r="I1039" s="9" t="s">
        <v>44</v>
      </c>
      <c r="J1039" s="359" t="str">
        <f>IF(ISBLANK(INDEX('Policy Characteristics'!D:D,MATCH($C1039,'Policy Characteristics'!$C:$C,0))),"",INDEX('Policy Characteristics'!D:D,MATCH($C1039,'Policy Characteristics'!$C:$C,0)))</f>
        <v>End Existing Subsidies</v>
      </c>
      <c r="K1039" s="357" t="str">
        <f>IF(ISBLANK(INDEX('Policy Characteristics'!E:E,MATCH($C1039,'Policy Characteristics'!$C:$C,0))),"",INDEX('Policy Characteristics'!E:E,MATCH($C1039,'Policy Characteristics'!$C:$C,0)))</f>
        <v>cross reduce BAU subsidies</v>
      </c>
      <c r="L1039" s="379">
        <f>IF(ISBLANK(INDEX('Policy Characteristics'!F:F,MATCH($C1039,'Policy Characteristics'!$C:$C,0))),"",INDEX('Policy Characteristics'!F:F,MATCH($C1039,'Policy Characteristics'!$C:$C,0)))</f>
        <v>0</v>
      </c>
      <c r="M1039" s="379">
        <f>IF(ISBLANK(INDEX('Policy Characteristics'!G:G,MATCH($C1039,'Policy Characteristics'!$C:$C,0))),"",INDEX('Policy Characteristics'!G:G,MATCH($C1039,'Policy Characteristics'!$C:$C,0)))</f>
        <v>1</v>
      </c>
      <c r="N1039" s="379">
        <f>IF(ISBLANK(INDEX('Policy Characteristics'!H:H,MATCH($C1039,'Policy Characteristics'!$C:$C,0))),"",INDEX('Policy Characteristics'!H:H,MATCH($C1039,'Policy Characteristics'!$C:$C,0)))</f>
        <v>0.01</v>
      </c>
      <c r="O1039" s="357" t="str">
        <f>IF(ISBLANK(INDEX('Policy Characteristics'!I:I,MATCH($C1039,'Policy Characteristics'!$C:$C,0))),"",INDEX('Policy Characteristics'!I:I,MATCH($C1039,'Policy Characteristics'!$C:$C,0)))</f>
        <v>% reduction in BAU subsidies</v>
      </c>
      <c r="P1039" s="357" t="str">
        <f>IF(ISBLANK(INDEX('Policy Characteristics'!J:J,MATCH($C1039,'Policy Characteristics'!$C:$C,0))),"",INDEX('Policy Characteristics'!J:J,MATCH($C1039,'Policy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39" s="357" t="str">
        <f>IF(ISBLANK(INDEX('Policy Characteristics'!K:K,MATCH($C1039,'Policy Characteristics'!$C:$C,0))),"",INDEX('Policy Characteristics'!K:K,MATCH($C1039,'Policy Characteristics'!$C:$C,0)))</f>
        <v>fuels.html#end-subsidies</v>
      </c>
      <c r="R1039" s="357" t="str">
        <f>IF(ISBLANK(INDEX('Policy Characteristics'!L:L,MATCH($C1039,'Policy Characteristics'!$C:$C,0))),"",INDEX('Policy Characteristics'!L:L,MATCH($C1039,'Policy Characteristics'!$C:$C,0)))</f>
        <v>end-existing-subsidies.html</v>
      </c>
    </row>
    <row r="1040" spans="1:18" s="5" customFormat="1" x14ac:dyDescent="0.35">
      <c r="A1040" s="357" t="str">
        <f>IF(ISBLANK(INDEX('Policy Characteristics'!A:A,MATCH($C1040,'Policy Characteristics'!$C:$C,0))),"",INDEX('Policy Characteristics'!A:A,MATCH($C1040,'Policy Characteristics'!$C:$C,0)))</f>
        <v>Cross-Sector</v>
      </c>
      <c r="B1040" s="357" t="str">
        <f>IF(ISBLANK(INDEX('Policy Characteristics'!B:B,MATCH($C1040,'Policy Characteristics'!$C:$C,0))),"",INDEX('Policy Characteristics'!B:B,MATCH($C1040,'Policy Characteristics'!$C:$C,0)))</f>
        <v>End Existing Subsidies</v>
      </c>
      <c r="C1040" s="361" t="str">
        <f t="shared" si="49"/>
        <v>Percent Reduction in BAU Subsidies</v>
      </c>
      <c r="D1040" s="9" t="s">
        <v>47</v>
      </c>
      <c r="E1040" s="53"/>
      <c r="F1040" s="9" t="s">
        <v>88</v>
      </c>
      <c r="G1040" s="53"/>
      <c r="H1040" s="54">
        <v>70</v>
      </c>
      <c r="I1040" s="9" t="s">
        <v>44</v>
      </c>
      <c r="J1040" s="359" t="str">
        <f>IF(ISBLANK(INDEX('Policy Characteristics'!D:D,MATCH($C1040,'Policy Characteristics'!$C:$C,0))),"",INDEX('Policy Characteristics'!D:D,MATCH($C1040,'Policy Characteristics'!$C:$C,0)))</f>
        <v>End Existing Subsidies</v>
      </c>
      <c r="K1040" s="357" t="str">
        <f>IF(ISBLANK(INDEX('Policy Characteristics'!E:E,MATCH($C1040,'Policy Characteristics'!$C:$C,0))),"",INDEX('Policy Characteristics'!E:E,MATCH($C1040,'Policy Characteristics'!$C:$C,0)))</f>
        <v>cross reduce BAU subsidies</v>
      </c>
      <c r="L1040" s="379">
        <f>IF(ISBLANK(INDEX('Policy Characteristics'!F:F,MATCH($C1040,'Policy Characteristics'!$C:$C,0))),"",INDEX('Policy Characteristics'!F:F,MATCH($C1040,'Policy Characteristics'!$C:$C,0)))</f>
        <v>0</v>
      </c>
      <c r="M1040" s="379">
        <f>IF(ISBLANK(INDEX('Policy Characteristics'!G:G,MATCH($C1040,'Policy Characteristics'!$C:$C,0))),"",INDEX('Policy Characteristics'!G:G,MATCH($C1040,'Policy Characteristics'!$C:$C,0)))</f>
        <v>1</v>
      </c>
      <c r="N1040" s="379">
        <f>IF(ISBLANK(INDEX('Policy Characteristics'!H:H,MATCH($C1040,'Policy Characteristics'!$C:$C,0))),"",INDEX('Policy Characteristics'!H:H,MATCH($C1040,'Policy Characteristics'!$C:$C,0)))</f>
        <v>0.01</v>
      </c>
      <c r="O1040" s="357" t="str">
        <f>IF(ISBLANK(INDEX('Policy Characteristics'!I:I,MATCH($C1040,'Policy Characteristics'!$C:$C,0))),"",INDEX('Policy Characteristics'!I:I,MATCH($C1040,'Policy Characteristics'!$C:$C,0)))</f>
        <v>% reduction in BAU subsidies</v>
      </c>
      <c r="P1040" s="357" t="str">
        <f>IF(ISBLANK(INDEX('Policy Characteristics'!J:J,MATCH($C1040,'Policy Characteristics'!$C:$C,0))),"",INDEX('Policy Characteristics'!J:J,MATCH($C1040,'Policy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0" s="357" t="str">
        <f>IF(ISBLANK(INDEX('Policy Characteristics'!K:K,MATCH($C1040,'Policy Characteristics'!$C:$C,0))),"",INDEX('Policy Characteristics'!K:K,MATCH($C1040,'Policy Characteristics'!$C:$C,0)))</f>
        <v>fuels.html#end-subsidies</v>
      </c>
      <c r="R1040" s="357" t="str">
        <f>IF(ISBLANK(INDEX('Policy Characteristics'!L:L,MATCH($C1040,'Policy Characteristics'!$C:$C,0))),"",INDEX('Policy Characteristics'!L:L,MATCH($C1040,'Policy Characteristics'!$C:$C,0)))</f>
        <v>end-existing-subsidies.html</v>
      </c>
    </row>
    <row r="1041" spans="1:18" s="5" customFormat="1" x14ac:dyDescent="0.35">
      <c r="A1041" s="357" t="str">
        <f>IF(ISBLANK(INDEX('Policy Characteristics'!A:A,MATCH($C1041,'Policy Characteristics'!$C:$C,0))),"",INDEX('Policy Characteristics'!A:A,MATCH($C1041,'Policy Characteristics'!$C:$C,0)))</f>
        <v>Cross-Sector</v>
      </c>
      <c r="B1041" s="357" t="str">
        <f>IF(ISBLANK(INDEX('Policy Characteristics'!B:B,MATCH($C1041,'Policy Characteristics'!$C:$C,0))),"",INDEX('Policy Characteristics'!B:B,MATCH($C1041,'Policy Characteristics'!$C:$C,0)))</f>
        <v>End Existing Subsidies</v>
      </c>
      <c r="C1041" s="361" t="str">
        <f t="shared" si="49"/>
        <v>Percent Reduction in BAU Subsidies</v>
      </c>
      <c r="D1041" s="9" t="s">
        <v>48</v>
      </c>
      <c r="E1041" s="53"/>
      <c r="F1041" s="9" t="s">
        <v>89</v>
      </c>
      <c r="G1041" s="53"/>
      <c r="H1041" s="54">
        <v>71</v>
      </c>
      <c r="I1041" s="9" t="s">
        <v>44</v>
      </c>
      <c r="J1041" s="359" t="str">
        <f>IF(ISBLANK(INDEX('Policy Characteristics'!D:D,MATCH($C1041,'Policy Characteristics'!$C:$C,0))),"",INDEX('Policy Characteristics'!D:D,MATCH($C1041,'Policy Characteristics'!$C:$C,0)))</f>
        <v>End Existing Subsidies</v>
      </c>
      <c r="K1041" s="357" t="str">
        <f>IF(ISBLANK(INDEX('Policy Characteristics'!E:E,MATCH($C1041,'Policy Characteristics'!$C:$C,0))),"",INDEX('Policy Characteristics'!E:E,MATCH($C1041,'Policy Characteristics'!$C:$C,0)))</f>
        <v>cross reduce BAU subsidies</v>
      </c>
      <c r="L1041" s="379">
        <f>IF(ISBLANK(INDEX('Policy Characteristics'!F:F,MATCH($C1041,'Policy Characteristics'!$C:$C,0))),"",INDEX('Policy Characteristics'!F:F,MATCH($C1041,'Policy Characteristics'!$C:$C,0)))</f>
        <v>0</v>
      </c>
      <c r="M1041" s="379">
        <f>IF(ISBLANK(INDEX('Policy Characteristics'!G:G,MATCH($C1041,'Policy Characteristics'!$C:$C,0))),"",INDEX('Policy Characteristics'!G:G,MATCH($C1041,'Policy Characteristics'!$C:$C,0)))</f>
        <v>1</v>
      </c>
      <c r="N1041" s="379">
        <f>IF(ISBLANK(INDEX('Policy Characteristics'!H:H,MATCH($C1041,'Policy Characteristics'!$C:$C,0))),"",INDEX('Policy Characteristics'!H:H,MATCH($C1041,'Policy Characteristics'!$C:$C,0)))</f>
        <v>0.01</v>
      </c>
      <c r="O1041" s="357" t="str">
        <f>IF(ISBLANK(INDEX('Policy Characteristics'!I:I,MATCH($C1041,'Policy Characteristics'!$C:$C,0))),"",INDEX('Policy Characteristics'!I:I,MATCH($C1041,'Policy Characteristics'!$C:$C,0)))</f>
        <v>% reduction in BAU subsidies</v>
      </c>
      <c r="P1041" s="357" t="str">
        <f>IF(ISBLANK(INDEX('Policy Characteristics'!J:J,MATCH($C1041,'Policy Characteristics'!$C:$C,0))),"",INDEX('Policy Characteristics'!J:J,MATCH($C1041,'Policy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1" s="357" t="str">
        <f>IF(ISBLANK(INDEX('Policy Characteristics'!K:K,MATCH($C1041,'Policy Characteristics'!$C:$C,0))),"",INDEX('Policy Characteristics'!K:K,MATCH($C1041,'Policy Characteristics'!$C:$C,0)))</f>
        <v>fuels.html#end-subsidies</v>
      </c>
      <c r="R1041" s="357" t="str">
        <f>IF(ISBLANK(INDEX('Policy Characteristics'!L:L,MATCH($C1041,'Policy Characteristics'!$C:$C,0))),"",INDEX('Policy Characteristics'!L:L,MATCH($C1041,'Policy Characteristics'!$C:$C,0)))</f>
        <v>end-existing-subsidies.html</v>
      </c>
    </row>
    <row r="1042" spans="1:18" s="5" customFormat="1" x14ac:dyDescent="0.35">
      <c r="A1042" s="357" t="str">
        <f>IF(ISBLANK(INDEX('Policy Characteristics'!A:A,MATCH($C1042,'Policy Characteristics'!$C:$C,0))),"",INDEX('Policy Characteristics'!A:A,MATCH($C1042,'Policy Characteristics'!$C:$C,0)))</f>
        <v>Cross-Sector</v>
      </c>
      <c r="B1042" s="357" t="str">
        <f>IF(ISBLANK(INDEX('Policy Characteristics'!B:B,MATCH($C1042,'Policy Characteristics'!$C:$C,0))),"",INDEX('Policy Characteristics'!B:B,MATCH($C1042,'Policy Characteristics'!$C:$C,0)))</f>
        <v>End Existing Subsidies</v>
      </c>
      <c r="C1042" s="361" t="str">
        <f t="shared" si="49"/>
        <v>Percent Reduction in BAU Subsidies</v>
      </c>
      <c r="D1042" s="9" t="s">
        <v>49</v>
      </c>
      <c r="E1042" s="53"/>
      <c r="F1042" s="9" t="s">
        <v>90</v>
      </c>
      <c r="G1042" s="53"/>
      <c r="H1042" s="54">
        <v>72</v>
      </c>
      <c r="I1042" s="9" t="s">
        <v>45</v>
      </c>
      <c r="J1042" s="359" t="str">
        <f>IF(ISBLANK(INDEX('Policy Characteristics'!D:D,MATCH($C1042,'Policy Characteristics'!$C:$C,0))),"",INDEX('Policy Characteristics'!D:D,MATCH($C1042,'Policy Characteristics'!$C:$C,0)))</f>
        <v>End Existing Subsidies</v>
      </c>
      <c r="K1042" s="357" t="str">
        <f>IF(ISBLANK(INDEX('Policy Characteristics'!E:E,MATCH($C1042,'Policy Characteristics'!$C:$C,0))),"",INDEX('Policy Characteristics'!E:E,MATCH($C1042,'Policy Characteristics'!$C:$C,0)))</f>
        <v>cross reduce BAU subsidies</v>
      </c>
      <c r="L1042" s="379">
        <f>IF(ISBLANK(INDEX('Policy Characteristics'!F:F,MATCH($C1042,'Policy Characteristics'!$C:$C,0))),"",INDEX('Policy Characteristics'!F:F,MATCH($C1042,'Policy Characteristics'!$C:$C,0)))</f>
        <v>0</v>
      </c>
      <c r="M1042" s="379">
        <f>IF(ISBLANK(INDEX('Policy Characteristics'!G:G,MATCH($C1042,'Policy Characteristics'!$C:$C,0))),"",INDEX('Policy Characteristics'!G:G,MATCH($C1042,'Policy Characteristics'!$C:$C,0)))</f>
        <v>1</v>
      </c>
      <c r="N1042" s="379">
        <f>IF(ISBLANK(INDEX('Policy Characteristics'!H:H,MATCH($C1042,'Policy Characteristics'!$C:$C,0))),"",INDEX('Policy Characteristics'!H:H,MATCH($C1042,'Policy Characteristics'!$C:$C,0)))</f>
        <v>0.01</v>
      </c>
      <c r="O1042" s="357" t="str">
        <f>IF(ISBLANK(INDEX('Policy Characteristics'!I:I,MATCH($C1042,'Policy Characteristics'!$C:$C,0))),"",INDEX('Policy Characteristics'!I:I,MATCH($C1042,'Policy Characteristics'!$C:$C,0)))</f>
        <v>% reduction in BAU subsidies</v>
      </c>
      <c r="P1042" s="357" t="str">
        <f>IF(ISBLANK(INDEX('Policy Characteristics'!J:J,MATCH($C1042,'Policy Characteristics'!$C:$C,0))),"",INDEX('Policy Characteristics'!J:J,MATCH($C1042,'Policy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2" s="357" t="str">
        <f>IF(ISBLANK(INDEX('Policy Characteristics'!K:K,MATCH($C1042,'Policy Characteristics'!$C:$C,0))),"",INDEX('Policy Characteristics'!K:K,MATCH($C1042,'Policy Characteristics'!$C:$C,0)))</f>
        <v>fuels.html#end-subsidies</v>
      </c>
      <c r="R1042" s="357" t="str">
        <f>IF(ISBLANK(INDEX('Policy Characteristics'!L:L,MATCH($C1042,'Policy Characteristics'!$C:$C,0))),"",INDEX('Policy Characteristics'!L:L,MATCH($C1042,'Policy Characteristics'!$C:$C,0)))</f>
        <v>end-existing-subsidies.html</v>
      </c>
    </row>
    <row r="1043" spans="1:18" s="5" customFormat="1" x14ac:dyDescent="0.35">
      <c r="A1043" s="357" t="str">
        <f>IF(ISBLANK(INDEX('Policy Characteristics'!A:A,MATCH($C1043,'Policy Characteristics'!$C:$C,0))),"",INDEX('Policy Characteristics'!A:A,MATCH($C1043,'Policy Characteristics'!$C:$C,0)))</f>
        <v>Cross-Sector</v>
      </c>
      <c r="B1043" s="357" t="str">
        <f>IF(ISBLANK(INDEX('Policy Characteristics'!B:B,MATCH($C1043,'Policy Characteristics'!$C:$C,0))),"",INDEX('Policy Characteristics'!B:B,MATCH($C1043,'Policy Characteristics'!$C:$C,0)))</f>
        <v>End Existing Subsidies</v>
      </c>
      <c r="C1043" s="361" t="str">
        <f t="shared" si="49"/>
        <v>Percent Reduction in BAU Subsidies</v>
      </c>
      <c r="D1043" s="9" t="s">
        <v>50</v>
      </c>
      <c r="E1043" s="53"/>
      <c r="F1043" s="9" t="s">
        <v>477</v>
      </c>
      <c r="G1043" s="53"/>
      <c r="H1043" s="54">
        <v>73</v>
      </c>
      <c r="I1043" s="9" t="s">
        <v>45</v>
      </c>
      <c r="J1043" s="359" t="str">
        <f>IF(ISBLANK(INDEX('Policy Characteristics'!D:D,MATCH($C1043,'Policy Characteristics'!$C:$C,0))),"",INDEX('Policy Characteristics'!D:D,MATCH($C1043,'Policy Characteristics'!$C:$C,0)))</f>
        <v>End Existing Subsidies</v>
      </c>
      <c r="K1043" s="357" t="str">
        <f>IF(ISBLANK(INDEX('Policy Characteristics'!E:E,MATCH($C1043,'Policy Characteristics'!$C:$C,0))),"",INDEX('Policy Characteristics'!E:E,MATCH($C1043,'Policy Characteristics'!$C:$C,0)))</f>
        <v>cross reduce BAU subsidies</v>
      </c>
      <c r="L1043" s="379">
        <f>IF(ISBLANK(INDEX('Policy Characteristics'!F:F,MATCH($C1043,'Policy Characteristics'!$C:$C,0))),"",INDEX('Policy Characteristics'!F:F,MATCH($C1043,'Policy Characteristics'!$C:$C,0)))</f>
        <v>0</v>
      </c>
      <c r="M1043" s="379">
        <f>IF(ISBLANK(INDEX('Policy Characteristics'!G:G,MATCH($C1043,'Policy Characteristics'!$C:$C,0))),"",INDEX('Policy Characteristics'!G:G,MATCH($C1043,'Policy Characteristics'!$C:$C,0)))</f>
        <v>1</v>
      </c>
      <c r="N1043" s="379">
        <f>IF(ISBLANK(INDEX('Policy Characteristics'!H:H,MATCH($C1043,'Policy Characteristics'!$C:$C,0))),"",INDEX('Policy Characteristics'!H:H,MATCH($C1043,'Policy Characteristics'!$C:$C,0)))</f>
        <v>0.01</v>
      </c>
      <c r="O1043" s="357" t="str">
        <f>IF(ISBLANK(INDEX('Policy Characteristics'!I:I,MATCH($C1043,'Policy Characteristics'!$C:$C,0))),"",INDEX('Policy Characteristics'!I:I,MATCH($C1043,'Policy Characteristics'!$C:$C,0)))</f>
        <v>% reduction in BAU subsidies</v>
      </c>
      <c r="P1043" s="357" t="str">
        <f>IF(ISBLANK(INDEX('Policy Characteristics'!J:J,MATCH($C1043,'Policy Characteristics'!$C:$C,0))),"",INDEX('Policy Characteristics'!J:J,MATCH($C1043,'Policy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3" s="357" t="str">
        <f>IF(ISBLANK(INDEX('Policy Characteristics'!K:K,MATCH($C1043,'Policy Characteristics'!$C:$C,0))),"",INDEX('Policy Characteristics'!K:K,MATCH($C1043,'Policy Characteristics'!$C:$C,0)))</f>
        <v>fuels.html#end-subsidies</v>
      </c>
      <c r="R1043" s="357" t="str">
        <f>IF(ISBLANK(INDEX('Policy Characteristics'!L:L,MATCH($C1043,'Policy Characteristics'!$C:$C,0))),"",INDEX('Policy Characteristics'!L:L,MATCH($C1043,'Policy Characteristics'!$C:$C,0)))</f>
        <v>end-existing-subsidies.html</v>
      </c>
    </row>
    <row r="1044" spans="1:18" s="5" customFormat="1" x14ac:dyDescent="0.35">
      <c r="A1044" s="357" t="str">
        <f>IF(ISBLANK(INDEX('Policy Characteristics'!A:A,MATCH($C1044,'Policy Characteristics'!$C:$C,0))),"",INDEX('Policy Characteristics'!A:A,MATCH($C1044,'Policy Characteristics'!$C:$C,0)))</f>
        <v>Cross-Sector</v>
      </c>
      <c r="B1044" s="357" t="str">
        <f>IF(ISBLANK(INDEX('Policy Characteristics'!B:B,MATCH($C1044,'Policy Characteristics'!$C:$C,0))),"",INDEX('Policy Characteristics'!B:B,MATCH($C1044,'Policy Characteristics'!$C:$C,0)))</f>
        <v>End Existing Subsidies</v>
      </c>
      <c r="C1044" s="361" t="str">
        <f t="shared" si="49"/>
        <v>Percent Reduction in BAU Subsidies</v>
      </c>
      <c r="D1044" s="9" t="s">
        <v>51</v>
      </c>
      <c r="E1044" s="53"/>
      <c r="F1044" s="9" t="s">
        <v>95</v>
      </c>
      <c r="G1044" s="53"/>
      <c r="H1044" s="54">
        <v>74</v>
      </c>
      <c r="I1044" s="9" t="s">
        <v>44</v>
      </c>
      <c r="J1044" s="359" t="str">
        <f>IF(ISBLANK(INDEX('Policy Characteristics'!D:D,MATCH($C1044,'Policy Characteristics'!$C:$C,0))),"",INDEX('Policy Characteristics'!D:D,MATCH($C1044,'Policy Characteristics'!$C:$C,0)))</f>
        <v>End Existing Subsidies</v>
      </c>
      <c r="K1044" s="357" t="str">
        <f>IF(ISBLANK(INDEX('Policy Characteristics'!E:E,MATCH($C1044,'Policy Characteristics'!$C:$C,0))),"",INDEX('Policy Characteristics'!E:E,MATCH($C1044,'Policy Characteristics'!$C:$C,0)))</f>
        <v>cross reduce BAU subsidies</v>
      </c>
      <c r="L1044" s="379">
        <f>IF(ISBLANK(INDEX('Policy Characteristics'!F:F,MATCH($C1044,'Policy Characteristics'!$C:$C,0))),"",INDEX('Policy Characteristics'!F:F,MATCH($C1044,'Policy Characteristics'!$C:$C,0)))</f>
        <v>0</v>
      </c>
      <c r="M1044" s="379">
        <f>IF(ISBLANK(INDEX('Policy Characteristics'!G:G,MATCH($C1044,'Policy Characteristics'!$C:$C,0))),"",INDEX('Policy Characteristics'!G:G,MATCH($C1044,'Policy Characteristics'!$C:$C,0)))</f>
        <v>1</v>
      </c>
      <c r="N1044" s="379">
        <f>IF(ISBLANK(INDEX('Policy Characteristics'!H:H,MATCH($C1044,'Policy Characteristics'!$C:$C,0))),"",INDEX('Policy Characteristics'!H:H,MATCH($C1044,'Policy Characteristics'!$C:$C,0)))</f>
        <v>0.01</v>
      </c>
      <c r="O1044" s="357" t="str">
        <f>IF(ISBLANK(INDEX('Policy Characteristics'!I:I,MATCH($C1044,'Policy Characteristics'!$C:$C,0))),"",INDEX('Policy Characteristics'!I:I,MATCH($C1044,'Policy Characteristics'!$C:$C,0)))</f>
        <v>% reduction in BAU subsidies</v>
      </c>
      <c r="P1044" s="357" t="str">
        <f>IF(ISBLANK(INDEX('Policy Characteristics'!J:J,MATCH($C1044,'Policy Characteristics'!$C:$C,0))),"",INDEX('Policy Characteristics'!J:J,MATCH($C1044,'Policy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4" s="357" t="str">
        <f>IF(ISBLANK(INDEX('Policy Characteristics'!K:K,MATCH($C1044,'Policy Characteristics'!$C:$C,0))),"",INDEX('Policy Characteristics'!K:K,MATCH($C1044,'Policy Characteristics'!$C:$C,0)))</f>
        <v>fuels.html#end-subsidies</v>
      </c>
      <c r="R1044" s="357" t="str">
        <f>IF(ISBLANK(INDEX('Policy Characteristics'!L:L,MATCH($C1044,'Policy Characteristics'!$C:$C,0))),"",INDEX('Policy Characteristics'!L:L,MATCH($C1044,'Policy Characteristics'!$C:$C,0)))</f>
        <v>end-existing-subsidies.html</v>
      </c>
    </row>
    <row r="1045" spans="1:18" s="5" customFormat="1" x14ac:dyDescent="0.35">
      <c r="A1045" s="357" t="str">
        <f>IF(ISBLANK(INDEX('Policy Characteristics'!A:A,MATCH($C1045,'Policy Characteristics'!$C:$C,0))),"",INDEX('Policy Characteristics'!A:A,MATCH($C1045,'Policy Characteristics'!$C:$C,0)))</f>
        <v>Cross-Sector</v>
      </c>
      <c r="B1045" s="357" t="str">
        <f>IF(ISBLANK(INDEX('Policy Characteristics'!B:B,MATCH($C1045,'Policy Characteristics'!$C:$C,0))),"",INDEX('Policy Characteristics'!B:B,MATCH($C1045,'Policy Characteristics'!$C:$C,0)))</f>
        <v>End Existing Subsidies</v>
      </c>
      <c r="C1045" s="361" t="str">
        <f t="shared" si="49"/>
        <v>Percent Reduction in BAU Subsidies</v>
      </c>
      <c r="D1045" s="9" t="s">
        <v>52</v>
      </c>
      <c r="E1045" s="53"/>
      <c r="F1045" s="9" t="s">
        <v>93</v>
      </c>
      <c r="G1045" s="53"/>
      <c r="H1045" s="54">
        <v>707</v>
      </c>
      <c r="I1045" s="9" t="s">
        <v>45</v>
      </c>
      <c r="J1045" s="359" t="str">
        <f>IF(ISBLANK(INDEX('Policy Characteristics'!D:D,MATCH($C1045,'Policy Characteristics'!$C:$C,0))),"",INDEX('Policy Characteristics'!D:D,MATCH($C1045,'Policy Characteristics'!$C:$C,0)))</f>
        <v>End Existing Subsidies</v>
      </c>
      <c r="K1045" s="357" t="str">
        <f>IF(ISBLANK(INDEX('Policy Characteristics'!E:E,MATCH($C1045,'Policy Characteristics'!$C:$C,0))),"",INDEX('Policy Characteristics'!E:E,MATCH($C1045,'Policy Characteristics'!$C:$C,0)))</f>
        <v>cross reduce BAU subsidies</v>
      </c>
      <c r="L1045" s="379">
        <f>IF(ISBLANK(INDEX('Policy Characteristics'!F:F,MATCH($C1045,'Policy Characteristics'!$C:$C,0))),"",INDEX('Policy Characteristics'!F:F,MATCH($C1045,'Policy Characteristics'!$C:$C,0)))</f>
        <v>0</v>
      </c>
      <c r="M1045" s="379">
        <f>IF(ISBLANK(INDEX('Policy Characteristics'!G:G,MATCH($C1045,'Policy Characteristics'!$C:$C,0))),"",INDEX('Policy Characteristics'!G:G,MATCH($C1045,'Policy Characteristics'!$C:$C,0)))</f>
        <v>1</v>
      </c>
      <c r="N1045" s="379">
        <f>IF(ISBLANK(INDEX('Policy Characteristics'!H:H,MATCH($C1045,'Policy Characteristics'!$C:$C,0))),"",INDEX('Policy Characteristics'!H:H,MATCH($C1045,'Policy Characteristics'!$C:$C,0)))</f>
        <v>0.01</v>
      </c>
      <c r="O1045" s="357" t="str">
        <f>IF(ISBLANK(INDEX('Policy Characteristics'!I:I,MATCH($C1045,'Policy Characteristics'!$C:$C,0))),"",INDEX('Policy Characteristics'!I:I,MATCH($C1045,'Policy Characteristics'!$C:$C,0)))</f>
        <v>% reduction in BAU subsidies</v>
      </c>
      <c r="P1045" s="357" t="str">
        <f>IF(ISBLANK(INDEX('Policy Characteristics'!J:J,MATCH($C1045,'Policy Characteristics'!$C:$C,0))),"",INDEX('Policy Characteristics'!J:J,MATCH($C1045,'Policy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5" s="357" t="str">
        <f>IF(ISBLANK(INDEX('Policy Characteristics'!K:K,MATCH($C1045,'Policy Characteristics'!$C:$C,0))),"",INDEX('Policy Characteristics'!K:K,MATCH($C1045,'Policy Characteristics'!$C:$C,0)))</f>
        <v>fuels.html#end-subsidies</v>
      </c>
      <c r="R1045" s="357" t="str">
        <f>IF(ISBLANK(INDEX('Policy Characteristics'!L:L,MATCH($C1045,'Policy Characteristics'!$C:$C,0))),"",INDEX('Policy Characteristics'!L:L,MATCH($C1045,'Policy Characteristics'!$C:$C,0)))</f>
        <v>end-existing-subsidies.html</v>
      </c>
    </row>
    <row r="1046" spans="1:18" s="5" customFormat="1" x14ac:dyDescent="0.35">
      <c r="A1046" s="357" t="str">
        <f>IF(ISBLANK(INDEX('Policy Characteristics'!A:A,MATCH($C1046,'Policy Characteristics'!$C:$C,0))),"",INDEX('Policy Characteristics'!A:A,MATCH($C1046,'Policy Characteristics'!$C:$C,0)))</f>
        <v>Cross-Sector</v>
      </c>
      <c r="B1046" s="357" t="str">
        <f>IF(ISBLANK(INDEX('Policy Characteristics'!B:B,MATCH($C1046,'Policy Characteristics'!$C:$C,0))),"",INDEX('Policy Characteristics'!B:B,MATCH($C1046,'Policy Characteristics'!$C:$C,0)))</f>
        <v>End Existing Subsidies</v>
      </c>
      <c r="C1046" s="361" t="str">
        <f t="shared" si="49"/>
        <v>Percent Reduction in BAU Subsidies</v>
      </c>
      <c r="D1046" s="9" t="s">
        <v>54</v>
      </c>
      <c r="E1046" s="53"/>
      <c r="F1046" s="9" t="s">
        <v>96</v>
      </c>
      <c r="G1046" s="53"/>
      <c r="H1046" s="54">
        <v>75</v>
      </c>
      <c r="I1046" s="9" t="s">
        <v>44</v>
      </c>
      <c r="J1046" s="359" t="str">
        <f>IF(ISBLANK(INDEX('Policy Characteristics'!D:D,MATCH($C1046,'Policy Characteristics'!$C:$C,0))),"",INDEX('Policy Characteristics'!D:D,MATCH($C1046,'Policy Characteristics'!$C:$C,0)))</f>
        <v>End Existing Subsidies</v>
      </c>
      <c r="K1046" s="357" t="str">
        <f>IF(ISBLANK(INDEX('Policy Characteristics'!E:E,MATCH($C1046,'Policy Characteristics'!$C:$C,0))),"",INDEX('Policy Characteristics'!E:E,MATCH($C1046,'Policy Characteristics'!$C:$C,0)))</f>
        <v>cross reduce BAU subsidies</v>
      </c>
      <c r="L1046" s="379">
        <f>IF(ISBLANK(INDEX('Policy Characteristics'!F:F,MATCH($C1046,'Policy Characteristics'!$C:$C,0))),"",INDEX('Policy Characteristics'!F:F,MATCH($C1046,'Policy Characteristics'!$C:$C,0)))</f>
        <v>0</v>
      </c>
      <c r="M1046" s="379">
        <f>IF(ISBLANK(INDEX('Policy Characteristics'!G:G,MATCH($C1046,'Policy Characteristics'!$C:$C,0))),"",INDEX('Policy Characteristics'!G:G,MATCH($C1046,'Policy Characteristics'!$C:$C,0)))</f>
        <v>1</v>
      </c>
      <c r="N1046" s="379">
        <f>IF(ISBLANK(INDEX('Policy Characteristics'!H:H,MATCH($C1046,'Policy Characteristics'!$C:$C,0))),"",INDEX('Policy Characteristics'!H:H,MATCH($C1046,'Policy Characteristics'!$C:$C,0)))</f>
        <v>0.01</v>
      </c>
      <c r="O1046" s="357" t="str">
        <f>IF(ISBLANK(INDEX('Policy Characteristics'!I:I,MATCH($C1046,'Policy Characteristics'!$C:$C,0))),"",INDEX('Policy Characteristics'!I:I,MATCH($C1046,'Policy Characteristics'!$C:$C,0)))</f>
        <v>% reduction in BAU subsidies</v>
      </c>
      <c r="P1046" s="357" t="str">
        <f>IF(ISBLANK(INDEX('Policy Characteristics'!J:J,MATCH($C1046,'Policy Characteristics'!$C:$C,0))),"",INDEX('Policy Characteristics'!J:J,MATCH($C1046,'Policy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6" s="357" t="str">
        <f>IF(ISBLANK(INDEX('Policy Characteristics'!K:K,MATCH($C1046,'Policy Characteristics'!$C:$C,0))),"",INDEX('Policy Characteristics'!K:K,MATCH($C1046,'Policy Characteristics'!$C:$C,0)))</f>
        <v>fuels.html#end-subsidies</v>
      </c>
      <c r="R1046" s="357" t="str">
        <f>IF(ISBLANK(INDEX('Policy Characteristics'!L:L,MATCH($C1046,'Policy Characteristics'!$C:$C,0))),"",INDEX('Policy Characteristics'!L:L,MATCH($C1046,'Policy Characteristics'!$C:$C,0)))</f>
        <v>end-existing-subsidies.html</v>
      </c>
    </row>
    <row r="1047" spans="1:18" s="5" customFormat="1" x14ac:dyDescent="0.35">
      <c r="A1047" s="357" t="str">
        <f>IF(ISBLANK(INDEX('Policy Characteristics'!A:A,MATCH($C1047,'Policy Characteristics'!$C:$C,0))),"",INDEX('Policy Characteristics'!A:A,MATCH($C1047,'Policy Characteristics'!$C:$C,0)))</f>
        <v>Cross-Sector</v>
      </c>
      <c r="B1047" s="357" t="str">
        <f>IF(ISBLANK(INDEX('Policy Characteristics'!B:B,MATCH($C1047,'Policy Characteristics'!$C:$C,0))),"",INDEX('Policy Characteristics'!B:B,MATCH($C1047,'Policy Characteristics'!$C:$C,0)))</f>
        <v>End Existing Subsidies</v>
      </c>
      <c r="C1047" s="361" t="str">
        <f t="shared" si="49"/>
        <v>Percent Reduction in BAU Subsidies</v>
      </c>
      <c r="D1047" s="9" t="s">
        <v>55</v>
      </c>
      <c r="E1047" s="53"/>
      <c r="F1047" s="9" t="s">
        <v>97</v>
      </c>
      <c r="G1047" s="53"/>
      <c r="H1047" s="54">
        <v>76</v>
      </c>
      <c r="I1047" s="9" t="s">
        <v>44</v>
      </c>
      <c r="J1047" s="359" t="str">
        <f>IF(ISBLANK(INDEX('Policy Characteristics'!D:D,MATCH($C1047,'Policy Characteristics'!$C:$C,0))),"",INDEX('Policy Characteristics'!D:D,MATCH($C1047,'Policy Characteristics'!$C:$C,0)))</f>
        <v>End Existing Subsidies</v>
      </c>
      <c r="K1047" s="357" t="str">
        <f>IF(ISBLANK(INDEX('Policy Characteristics'!E:E,MATCH($C1047,'Policy Characteristics'!$C:$C,0))),"",INDEX('Policy Characteristics'!E:E,MATCH($C1047,'Policy Characteristics'!$C:$C,0)))</f>
        <v>cross reduce BAU subsidies</v>
      </c>
      <c r="L1047" s="379">
        <f>IF(ISBLANK(INDEX('Policy Characteristics'!F:F,MATCH($C1047,'Policy Characteristics'!$C:$C,0))),"",INDEX('Policy Characteristics'!F:F,MATCH($C1047,'Policy Characteristics'!$C:$C,0)))</f>
        <v>0</v>
      </c>
      <c r="M1047" s="379">
        <f>IF(ISBLANK(INDEX('Policy Characteristics'!G:G,MATCH($C1047,'Policy Characteristics'!$C:$C,0))),"",INDEX('Policy Characteristics'!G:G,MATCH($C1047,'Policy Characteristics'!$C:$C,0)))</f>
        <v>1</v>
      </c>
      <c r="N1047" s="379">
        <f>IF(ISBLANK(INDEX('Policy Characteristics'!H:H,MATCH($C1047,'Policy Characteristics'!$C:$C,0))),"",INDEX('Policy Characteristics'!H:H,MATCH($C1047,'Policy Characteristics'!$C:$C,0)))</f>
        <v>0.01</v>
      </c>
      <c r="O1047" s="357" t="str">
        <f>IF(ISBLANK(INDEX('Policy Characteristics'!I:I,MATCH($C1047,'Policy Characteristics'!$C:$C,0))),"",INDEX('Policy Characteristics'!I:I,MATCH($C1047,'Policy Characteristics'!$C:$C,0)))</f>
        <v>% reduction in BAU subsidies</v>
      </c>
      <c r="P1047" s="357" t="str">
        <f>IF(ISBLANK(INDEX('Policy Characteristics'!J:J,MATCH($C1047,'Policy Characteristics'!$C:$C,0))),"",INDEX('Policy Characteristics'!J:J,MATCH($C1047,'Policy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7" s="357" t="str">
        <f>IF(ISBLANK(INDEX('Policy Characteristics'!K:K,MATCH($C1047,'Policy Characteristics'!$C:$C,0))),"",INDEX('Policy Characteristics'!K:K,MATCH($C1047,'Policy Characteristics'!$C:$C,0)))</f>
        <v>fuels.html#end-subsidies</v>
      </c>
      <c r="R1047" s="357" t="str">
        <f>IF(ISBLANK(INDEX('Policy Characteristics'!L:L,MATCH($C1047,'Policy Characteristics'!$C:$C,0))),"",INDEX('Policy Characteristics'!L:L,MATCH($C1047,'Policy Characteristics'!$C:$C,0)))</f>
        <v>end-existing-subsidies.html</v>
      </c>
    </row>
    <row r="1048" spans="1:18" s="5" customFormat="1" x14ac:dyDescent="0.35">
      <c r="A1048" s="357" t="str">
        <f>IF(ISBLANK(INDEX('Policy Characteristics'!A:A,MATCH($C1048,'Policy Characteristics'!$C:$C,0))),"",INDEX('Policy Characteristics'!A:A,MATCH($C1048,'Policy Characteristics'!$C:$C,0)))</f>
        <v>Cross-Sector</v>
      </c>
      <c r="B1048" s="357" t="str">
        <f>IF(ISBLANK(INDEX('Policy Characteristics'!B:B,MATCH($C1048,'Policy Characteristics'!$C:$C,0))),"",INDEX('Policy Characteristics'!B:B,MATCH($C1048,'Policy Characteristics'!$C:$C,0)))</f>
        <v>End Existing Subsidies</v>
      </c>
      <c r="C1048" s="361" t="str">
        <f t="shared" si="49"/>
        <v>Percent Reduction in BAU Subsidies</v>
      </c>
      <c r="D1048" s="9" t="s">
        <v>56</v>
      </c>
      <c r="E1048" s="53"/>
      <c r="F1048" s="9" t="s">
        <v>98</v>
      </c>
      <c r="G1048" s="53"/>
      <c r="H1048" s="54">
        <v>708</v>
      </c>
      <c r="I1048" s="9" t="s">
        <v>45</v>
      </c>
      <c r="J1048" s="359" t="str">
        <f>IF(ISBLANK(INDEX('Policy Characteristics'!D:D,MATCH($C1048,'Policy Characteristics'!$C:$C,0))),"",INDEX('Policy Characteristics'!D:D,MATCH($C1048,'Policy Characteristics'!$C:$C,0)))</f>
        <v>End Existing Subsidies</v>
      </c>
      <c r="K1048" s="357" t="str">
        <f>IF(ISBLANK(INDEX('Policy Characteristics'!E:E,MATCH($C1048,'Policy Characteristics'!$C:$C,0))),"",INDEX('Policy Characteristics'!E:E,MATCH($C1048,'Policy Characteristics'!$C:$C,0)))</f>
        <v>cross reduce BAU subsidies</v>
      </c>
      <c r="L1048" s="379">
        <f>IF(ISBLANK(INDEX('Policy Characteristics'!F:F,MATCH($C1048,'Policy Characteristics'!$C:$C,0))),"",INDEX('Policy Characteristics'!F:F,MATCH($C1048,'Policy Characteristics'!$C:$C,0)))</f>
        <v>0</v>
      </c>
      <c r="M1048" s="379">
        <f>IF(ISBLANK(INDEX('Policy Characteristics'!G:G,MATCH($C1048,'Policy Characteristics'!$C:$C,0))),"",INDEX('Policy Characteristics'!G:G,MATCH($C1048,'Policy Characteristics'!$C:$C,0)))</f>
        <v>1</v>
      </c>
      <c r="N1048" s="379">
        <f>IF(ISBLANK(INDEX('Policy Characteristics'!H:H,MATCH($C1048,'Policy Characteristics'!$C:$C,0))),"",INDEX('Policy Characteristics'!H:H,MATCH($C1048,'Policy Characteristics'!$C:$C,0)))</f>
        <v>0.01</v>
      </c>
      <c r="O1048" s="357" t="str">
        <f>IF(ISBLANK(INDEX('Policy Characteristics'!I:I,MATCH($C1048,'Policy Characteristics'!$C:$C,0))),"",INDEX('Policy Characteristics'!I:I,MATCH($C1048,'Policy Characteristics'!$C:$C,0)))</f>
        <v>% reduction in BAU subsidies</v>
      </c>
      <c r="P1048" s="357" t="str">
        <f>IF(ISBLANK(INDEX('Policy Characteristics'!J:J,MATCH($C1048,'Policy Characteristics'!$C:$C,0))),"",INDEX('Policy Characteristics'!J:J,MATCH($C1048,'Policy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8" s="357" t="str">
        <f>IF(ISBLANK(INDEX('Policy Characteristics'!K:K,MATCH($C1048,'Policy Characteristics'!$C:$C,0))),"",INDEX('Policy Characteristics'!K:K,MATCH($C1048,'Policy Characteristics'!$C:$C,0)))</f>
        <v>fuels.html#end-subsidies</v>
      </c>
      <c r="R1048" s="357" t="str">
        <f>IF(ISBLANK(INDEX('Policy Characteristics'!L:L,MATCH($C1048,'Policy Characteristics'!$C:$C,0))),"",INDEX('Policy Characteristics'!L:L,MATCH($C1048,'Policy Characteristics'!$C:$C,0)))</f>
        <v>end-existing-subsidies.html</v>
      </c>
    </row>
    <row r="1049" spans="1:18" s="5" customFormat="1" x14ac:dyDescent="0.35">
      <c r="A1049" s="357" t="str">
        <f>IF(ISBLANK(INDEX('Policy Characteristics'!A:A,MATCH($C1049,'Policy Characteristics'!$C:$C,0))),"",INDEX('Policy Characteristics'!A:A,MATCH($C1049,'Policy Characteristics'!$C:$C,0)))</f>
        <v>Cross-Sector</v>
      </c>
      <c r="B1049" s="357" t="str">
        <f>IF(ISBLANK(INDEX('Policy Characteristics'!B:B,MATCH($C1049,'Policy Characteristics'!$C:$C,0))),"",INDEX('Policy Characteristics'!B:B,MATCH($C1049,'Policy Characteristics'!$C:$C,0)))</f>
        <v>End Existing Subsidies</v>
      </c>
      <c r="C1049" s="361" t="str">
        <f t="shared" si="49"/>
        <v>Percent Reduction in BAU Subsidies</v>
      </c>
      <c r="D1049" s="9" t="s">
        <v>57</v>
      </c>
      <c r="E1049" s="53"/>
      <c r="F1049" s="9" t="s">
        <v>99</v>
      </c>
      <c r="G1049" s="53"/>
      <c r="H1049" s="54">
        <v>709</v>
      </c>
      <c r="I1049" s="9" t="s">
        <v>45</v>
      </c>
      <c r="J1049" s="359" t="str">
        <f>IF(ISBLANK(INDEX('Policy Characteristics'!D:D,MATCH($C1049,'Policy Characteristics'!$C:$C,0))),"",INDEX('Policy Characteristics'!D:D,MATCH($C1049,'Policy Characteristics'!$C:$C,0)))</f>
        <v>End Existing Subsidies</v>
      </c>
      <c r="K1049" s="357" t="str">
        <f>IF(ISBLANK(INDEX('Policy Characteristics'!E:E,MATCH($C1049,'Policy Characteristics'!$C:$C,0))),"",INDEX('Policy Characteristics'!E:E,MATCH($C1049,'Policy Characteristics'!$C:$C,0)))</f>
        <v>cross reduce BAU subsidies</v>
      </c>
      <c r="L1049" s="379">
        <f>IF(ISBLANK(INDEX('Policy Characteristics'!F:F,MATCH($C1049,'Policy Characteristics'!$C:$C,0))),"",INDEX('Policy Characteristics'!F:F,MATCH($C1049,'Policy Characteristics'!$C:$C,0)))</f>
        <v>0</v>
      </c>
      <c r="M1049" s="379">
        <f>IF(ISBLANK(INDEX('Policy Characteristics'!G:G,MATCH($C1049,'Policy Characteristics'!$C:$C,0))),"",INDEX('Policy Characteristics'!G:G,MATCH($C1049,'Policy Characteristics'!$C:$C,0)))</f>
        <v>1</v>
      </c>
      <c r="N1049" s="379">
        <f>IF(ISBLANK(INDEX('Policy Characteristics'!H:H,MATCH($C1049,'Policy Characteristics'!$C:$C,0))),"",INDEX('Policy Characteristics'!H:H,MATCH($C1049,'Policy Characteristics'!$C:$C,0)))</f>
        <v>0.01</v>
      </c>
      <c r="O1049" s="357" t="str">
        <f>IF(ISBLANK(INDEX('Policy Characteristics'!I:I,MATCH($C1049,'Policy Characteristics'!$C:$C,0))),"",INDEX('Policy Characteristics'!I:I,MATCH($C1049,'Policy Characteristics'!$C:$C,0)))</f>
        <v>% reduction in BAU subsidies</v>
      </c>
      <c r="P1049" s="357" t="str">
        <f>IF(ISBLANK(INDEX('Policy Characteristics'!J:J,MATCH($C1049,'Policy Characteristics'!$C:$C,0))),"",INDEX('Policy Characteristics'!J:J,MATCH($C1049,'Policy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9" s="357" t="str">
        <f>IF(ISBLANK(INDEX('Policy Characteristics'!K:K,MATCH($C1049,'Policy Characteristics'!$C:$C,0))),"",INDEX('Policy Characteristics'!K:K,MATCH($C1049,'Policy Characteristics'!$C:$C,0)))</f>
        <v>fuels.html#end-subsidies</v>
      </c>
      <c r="R1049" s="357" t="str">
        <f>IF(ISBLANK(INDEX('Policy Characteristics'!L:L,MATCH($C1049,'Policy Characteristics'!$C:$C,0))),"",INDEX('Policy Characteristics'!L:L,MATCH($C1049,'Policy Characteristics'!$C:$C,0)))</f>
        <v>end-existing-subsidies.html</v>
      </c>
    </row>
    <row r="1050" spans="1:18" s="5" customFormat="1" x14ac:dyDescent="0.35">
      <c r="A1050" s="357" t="str">
        <f>IF(ISBLANK(INDEX('Policy Characteristics'!A:A,MATCH($C1050,'Policy Characteristics'!$C:$C,0))),"",INDEX('Policy Characteristics'!A:A,MATCH($C1050,'Policy Characteristics'!$C:$C,0)))</f>
        <v>Cross-Sector</v>
      </c>
      <c r="B1050" s="357" t="str">
        <f>IF(ISBLANK(INDEX('Policy Characteristics'!B:B,MATCH($C1050,'Policy Characteristics'!$C:$C,0))),"",INDEX('Policy Characteristics'!B:B,MATCH($C1050,'Policy Characteristics'!$C:$C,0)))</f>
        <v>End Existing Subsidies</v>
      </c>
      <c r="C1050" s="361" t="str">
        <f t="shared" si="49"/>
        <v>Percent Reduction in BAU Subsidies</v>
      </c>
      <c r="D1050" s="9" t="s">
        <v>2528</v>
      </c>
      <c r="E1050" s="53"/>
      <c r="F1050" s="9" t="s">
        <v>2529</v>
      </c>
      <c r="G1050" s="53"/>
      <c r="H1050" s="54">
        <v>710</v>
      </c>
      <c r="I1050" s="9" t="s">
        <v>45</v>
      </c>
      <c r="J1050" s="359" t="str">
        <f>IF(ISBLANK(INDEX('Policy Characteristics'!D:D,MATCH($C1050,'Policy Characteristics'!$C:$C,0))),"",INDEX('Policy Characteristics'!D:D,MATCH($C1050,'Policy Characteristics'!$C:$C,0)))</f>
        <v>End Existing Subsidies</v>
      </c>
      <c r="K1050" s="357" t="str">
        <f>IF(ISBLANK(INDEX('Policy Characteristics'!E:E,MATCH($C1050,'Policy Characteristics'!$C:$C,0))),"",INDEX('Policy Characteristics'!E:E,MATCH($C1050,'Policy Characteristics'!$C:$C,0)))</f>
        <v>cross reduce BAU subsidies</v>
      </c>
      <c r="L1050" s="379">
        <f>IF(ISBLANK(INDEX('Policy Characteristics'!F:F,MATCH($C1050,'Policy Characteristics'!$C:$C,0))),"",INDEX('Policy Characteristics'!F:F,MATCH($C1050,'Policy Characteristics'!$C:$C,0)))</f>
        <v>0</v>
      </c>
      <c r="M1050" s="379">
        <f>IF(ISBLANK(INDEX('Policy Characteristics'!G:G,MATCH($C1050,'Policy Characteristics'!$C:$C,0))),"",INDEX('Policy Characteristics'!G:G,MATCH($C1050,'Policy Characteristics'!$C:$C,0)))</f>
        <v>1</v>
      </c>
      <c r="N1050" s="379">
        <f>IF(ISBLANK(INDEX('Policy Characteristics'!H:H,MATCH($C1050,'Policy Characteristics'!$C:$C,0))),"",INDEX('Policy Characteristics'!H:H,MATCH($C1050,'Policy Characteristics'!$C:$C,0)))</f>
        <v>0.01</v>
      </c>
      <c r="O1050" s="357" t="str">
        <f>IF(ISBLANK(INDEX('Policy Characteristics'!I:I,MATCH($C1050,'Policy Characteristics'!$C:$C,0))),"",INDEX('Policy Characteristics'!I:I,MATCH($C1050,'Policy Characteristics'!$C:$C,0)))</f>
        <v>% reduction in BAU subsidies</v>
      </c>
      <c r="P1050" s="357" t="str">
        <f>IF(ISBLANK(INDEX('Policy Characteristics'!J:J,MATCH($C1050,'Policy Characteristics'!$C:$C,0))),"",INDEX('Policy Characteristics'!J:J,MATCH($C1050,'Policy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0" s="357" t="str">
        <f>IF(ISBLANK(INDEX('Policy Characteristics'!K:K,MATCH($C1050,'Policy Characteristics'!$C:$C,0))),"",INDEX('Policy Characteristics'!K:K,MATCH($C1050,'Policy Characteristics'!$C:$C,0)))</f>
        <v>fuels.html#end-subsidies</v>
      </c>
      <c r="R1050" s="357" t="str">
        <f>IF(ISBLANK(INDEX('Policy Characteristics'!L:L,MATCH($C1050,'Policy Characteristics'!$C:$C,0))),"",INDEX('Policy Characteristics'!L:L,MATCH($C1050,'Policy Characteristics'!$C:$C,0)))</f>
        <v>end-existing-subsidies.html</v>
      </c>
    </row>
    <row r="1051" spans="1:18" s="5" customFormat="1" x14ac:dyDescent="0.35">
      <c r="A1051" s="357" t="str">
        <f>IF(ISBLANK(INDEX('Policy Characteristics'!A:A,MATCH($C1051,'Policy Characteristics'!$C:$C,0))),"",INDEX('Policy Characteristics'!A:A,MATCH($C1051,'Policy Characteristics'!$C:$C,0)))</f>
        <v>Cross-Sector</v>
      </c>
      <c r="B1051" s="357" t="str">
        <f>IF(ISBLANK(INDEX('Policy Characteristics'!B:B,MATCH($C1051,'Policy Characteristics'!$C:$C,0))),"",INDEX('Policy Characteristics'!B:B,MATCH($C1051,'Policy Characteristics'!$C:$C,0)))</f>
        <v>End Existing Subsidies</v>
      </c>
      <c r="C1051" s="361" t="str">
        <f t="shared" si="49"/>
        <v>Percent Reduction in BAU Subsidies</v>
      </c>
      <c r="D1051" s="9" t="s">
        <v>76</v>
      </c>
      <c r="E1051" s="53"/>
      <c r="F1051" s="9" t="s">
        <v>100</v>
      </c>
      <c r="G1051" s="53"/>
      <c r="H1051" s="54">
        <v>711</v>
      </c>
      <c r="I1051" s="9" t="s">
        <v>45</v>
      </c>
      <c r="J1051" s="359" t="str">
        <f>IF(ISBLANK(INDEX('Policy Characteristics'!D:D,MATCH($C1051,'Policy Characteristics'!$C:$C,0))),"",INDEX('Policy Characteristics'!D:D,MATCH($C1051,'Policy Characteristics'!$C:$C,0)))</f>
        <v>End Existing Subsidies</v>
      </c>
      <c r="K1051" s="357" t="str">
        <f>IF(ISBLANK(INDEX('Policy Characteristics'!E:E,MATCH($C1051,'Policy Characteristics'!$C:$C,0))),"",INDEX('Policy Characteristics'!E:E,MATCH($C1051,'Policy Characteristics'!$C:$C,0)))</f>
        <v>cross reduce BAU subsidies</v>
      </c>
      <c r="L1051" s="379">
        <f>IF(ISBLANK(INDEX('Policy Characteristics'!F:F,MATCH($C1051,'Policy Characteristics'!$C:$C,0))),"",INDEX('Policy Characteristics'!F:F,MATCH($C1051,'Policy Characteristics'!$C:$C,0)))</f>
        <v>0</v>
      </c>
      <c r="M1051" s="379">
        <f>IF(ISBLANK(INDEX('Policy Characteristics'!G:G,MATCH($C1051,'Policy Characteristics'!$C:$C,0))),"",INDEX('Policy Characteristics'!G:G,MATCH($C1051,'Policy Characteristics'!$C:$C,0)))</f>
        <v>1</v>
      </c>
      <c r="N1051" s="379">
        <f>IF(ISBLANK(INDEX('Policy Characteristics'!H:H,MATCH($C1051,'Policy Characteristics'!$C:$C,0))),"",INDEX('Policy Characteristics'!H:H,MATCH($C1051,'Policy Characteristics'!$C:$C,0)))</f>
        <v>0.01</v>
      </c>
      <c r="O1051" s="357" t="str">
        <f>IF(ISBLANK(INDEX('Policy Characteristics'!I:I,MATCH($C1051,'Policy Characteristics'!$C:$C,0))),"",INDEX('Policy Characteristics'!I:I,MATCH($C1051,'Policy Characteristics'!$C:$C,0)))</f>
        <v>% reduction in BAU subsidies</v>
      </c>
      <c r="P1051" s="357" t="str">
        <f>IF(ISBLANK(INDEX('Policy Characteristics'!J:J,MATCH($C1051,'Policy Characteristics'!$C:$C,0))),"",INDEX('Policy Characteristics'!J:J,MATCH($C1051,'Policy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1" s="357" t="str">
        <f>IF(ISBLANK(INDEX('Policy Characteristics'!K:K,MATCH($C1051,'Policy Characteristics'!$C:$C,0))),"",INDEX('Policy Characteristics'!K:K,MATCH($C1051,'Policy Characteristics'!$C:$C,0)))</f>
        <v>fuels.html#end-subsidies</v>
      </c>
      <c r="R1051" s="357" t="str">
        <f>IF(ISBLANK(INDEX('Policy Characteristics'!L:L,MATCH($C1051,'Policy Characteristics'!$C:$C,0))),"",INDEX('Policy Characteristics'!L:L,MATCH($C1051,'Policy Characteristics'!$C:$C,0)))</f>
        <v>end-existing-subsidies.html</v>
      </c>
    </row>
    <row r="1052" spans="1:18" s="5" customFormat="1" x14ac:dyDescent="0.35">
      <c r="A1052" s="357" t="str">
        <f>IF(ISBLANK(INDEX('Policy Characteristics'!A:A,MATCH($C1052,'Policy Characteristics'!$C:$C,0))),"",INDEX('Policy Characteristics'!A:A,MATCH($C1052,'Policy Characteristics'!$C:$C,0)))</f>
        <v>Cross-Sector</v>
      </c>
      <c r="B1052" s="357" t="str">
        <f>IF(ISBLANK(INDEX('Policy Characteristics'!B:B,MATCH($C1052,'Policy Characteristics'!$C:$C,0))),"",INDEX('Policy Characteristics'!B:B,MATCH($C1052,'Policy Characteristics'!$C:$C,0)))</f>
        <v>End Existing Subsidies</v>
      </c>
      <c r="C1052" s="361" t="str">
        <f t="shared" si="49"/>
        <v>Percent Reduction in BAU Subsidies</v>
      </c>
      <c r="D1052" s="9" t="s">
        <v>461</v>
      </c>
      <c r="E1052" s="53"/>
      <c r="F1052" s="9" t="s">
        <v>462</v>
      </c>
      <c r="G1052" s="53"/>
      <c r="H1052" s="54">
        <v>712</v>
      </c>
      <c r="I1052" s="9" t="s">
        <v>45</v>
      </c>
      <c r="J1052" s="359" t="str">
        <f>IF(ISBLANK(INDEX('Policy Characteristics'!D:D,MATCH($C1052,'Policy Characteristics'!$C:$C,0))),"",INDEX('Policy Characteristics'!D:D,MATCH($C1052,'Policy Characteristics'!$C:$C,0)))</f>
        <v>End Existing Subsidies</v>
      </c>
      <c r="K1052" s="357" t="str">
        <f>IF(ISBLANK(INDEX('Policy Characteristics'!E:E,MATCH($C1052,'Policy Characteristics'!$C:$C,0))),"",INDEX('Policy Characteristics'!E:E,MATCH($C1052,'Policy Characteristics'!$C:$C,0)))</f>
        <v>cross reduce BAU subsidies</v>
      </c>
      <c r="L1052" s="379">
        <f>IF(ISBLANK(INDEX('Policy Characteristics'!F:F,MATCH($C1052,'Policy Characteristics'!$C:$C,0))),"",INDEX('Policy Characteristics'!F:F,MATCH($C1052,'Policy Characteristics'!$C:$C,0)))</f>
        <v>0</v>
      </c>
      <c r="M1052" s="379">
        <f>IF(ISBLANK(INDEX('Policy Characteristics'!G:G,MATCH($C1052,'Policy Characteristics'!$C:$C,0))),"",INDEX('Policy Characteristics'!G:G,MATCH($C1052,'Policy Characteristics'!$C:$C,0)))</f>
        <v>1</v>
      </c>
      <c r="N1052" s="379">
        <f>IF(ISBLANK(INDEX('Policy Characteristics'!H:H,MATCH($C1052,'Policy Characteristics'!$C:$C,0))),"",INDEX('Policy Characteristics'!H:H,MATCH($C1052,'Policy Characteristics'!$C:$C,0)))</f>
        <v>0.01</v>
      </c>
      <c r="O1052" s="357" t="str">
        <f>IF(ISBLANK(INDEX('Policy Characteristics'!I:I,MATCH($C1052,'Policy Characteristics'!$C:$C,0))),"",INDEX('Policy Characteristics'!I:I,MATCH($C1052,'Policy Characteristics'!$C:$C,0)))</f>
        <v>% reduction in BAU subsidies</v>
      </c>
      <c r="P1052" s="357" t="str">
        <f>IF(ISBLANK(INDEX('Policy Characteristics'!J:J,MATCH($C1052,'Policy Characteristics'!$C:$C,0))),"",INDEX('Policy Characteristics'!J:J,MATCH($C1052,'Policy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2" s="357" t="str">
        <f>IF(ISBLANK(INDEX('Policy Characteristics'!K:K,MATCH($C1052,'Policy Characteristics'!$C:$C,0))),"",INDEX('Policy Characteristics'!K:K,MATCH($C1052,'Policy Characteristics'!$C:$C,0)))</f>
        <v>fuels.html#end-subsidies</v>
      </c>
      <c r="R1052" s="357" t="str">
        <f>IF(ISBLANK(INDEX('Policy Characteristics'!L:L,MATCH($C1052,'Policy Characteristics'!$C:$C,0))),"",INDEX('Policy Characteristics'!L:L,MATCH($C1052,'Policy Characteristics'!$C:$C,0)))</f>
        <v>end-existing-subsidies.html</v>
      </c>
    </row>
    <row r="1053" spans="1:18" s="5" customFormat="1" x14ac:dyDescent="0.35">
      <c r="A1053" s="357" t="str">
        <f>IF(ISBLANK(INDEX('Policy Characteristics'!A:A,MATCH($C1053,'Policy Characteristics'!$C:$C,0))),"",INDEX('Policy Characteristics'!A:A,MATCH($C1053,'Policy Characteristics'!$C:$C,0)))</f>
        <v>Cross-Sector</v>
      </c>
      <c r="B1053" s="357" t="str">
        <f>IF(ISBLANK(INDEX('Policy Characteristics'!B:B,MATCH($C1053,'Policy Characteristics'!$C:$C,0))),"",INDEX('Policy Characteristics'!B:B,MATCH($C1053,'Policy Characteristics'!$C:$C,0)))</f>
        <v>End Existing Subsidies</v>
      </c>
      <c r="C1053" s="361" t="str">
        <f t="shared" si="49"/>
        <v>Percent Reduction in BAU Subsidies</v>
      </c>
      <c r="D1053" s="9" t="s">
        <v>468</v>
      </c>
      <c r="E1053" s="53"/>
      <c r="F1053" s="9" t="s">
        <v>469</v>
      </c>
      <c r="G1053" s="53"/>
      <c r="H1053" s="54">
        <v>713</v>
      </c>
      <c r="I1053" s="9" t="s">
        <v>45</v>
      </c>
      <c r="J1053" s="359" t="str">
        <f>IF(ISBLANK(INDEX('Policy Characteristics'!D:D,MATCH($C1053,'Policy Characteristics'!$C:$C,0))),"",INDEX('Policy Characteristics'!D:D,MATCH($C1053,'Policy Characteristics'!$C:$C,0)))</f>
        <v>End Existing Subsidies</v>
      </c>
      <c r="K1053" s="357" t="str">
        <f>IF(ISBLANK(INDEX('Policy Characteristics'!E:E,MATCH($C1053,'Policy Characteristics'!$C:$C,0))),"",INDEX('Policy Characteristics'!E:E,MATCH($C1053,'Policy Characteristics'!$C:$C,0)))</f>
        <v>cross reduce BAU subsidies</v>
      </c>
      <c r="L1053" s="379">
        <f>IF(ISBLANK(INDEX('Policy Characteristics'!F:F,MATCH($C1053,'Policy Characteristics'!$C:$C,0))),"",INDEX('Policy Characteristics'!F:F,MATCH($C1053,'Policy Characteristics'!$C:$C,0)))</f>
        <v>0</v>
      </c>
      <c r="M1053" s="379">
        <f>IF(ISBLANK(INDEX('Policy Characteristics'!G:G,MATCH($C1053,'Policy Characteristics'!$C:$C,0))),"",INDEX('Policy Characteristics'!G:G,MATCH($C1053,'Policy Characteristics'!$C:$C,0)))</f>
        <v>1</v>
      </c>
      <c r="N1053" s="379">
        <f>IF(ISBLANK(INDEX('Policy Characteristics'!H:H,MATCH($C1053,'Policy Characteristics'!$C:$C,0))),"",INDEX('Policy Characteristics'!H:H,MATCH($C1053,'Policy Characteristics'!$C:$C,0)))</f>
        <v>0.01</v>
      </c>
      <c r="O1053" s="357" t="str">
        <f>IF(ISBLANK(INDEX('Policy Characteristics'!I:I,MATCH($C1053,'Policy Characteristics'!$C:$C,0))),"",INDEX('Policy Characteristics'!I:I,MATCH($C1053,'Policy Characteristics'!$C:$C,0)))</f>
        <v>% reduction in BAU subsidies</v>
      </c>
      <c r="P1053" s="357" t="str">
        <f>IF(ISBLANK(INDEX('Policy Characteristics'!J:J,MATCH($C1053,'Policy Characteristics'!$C:$C,0))),"",INDEX('Policy Characteristics'!J:J,MATCH($C1053,'Policy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3" s="357" t="str">
        <f>IF(ISBLANK(INDEX('Policy Characteristics'!K:K,MATCH($C1053,'Policy Characteristics'!$C:$C,0))),"",INDEX('Policy Characteristics'!K:K,MATCH($C1053,'Policy Characteristics'!$C:$C,0)))</f>
        <v>fuels.html#end-subsidies</v>
      </c>
      <c r="R1053" s="357" t="str">
        <f>IF(ISBLANK(INDEX('Policy Characteristics'!L:L,MATCH($C1053,'Policy Characteristics'!$C:$C,0))),"",INDEX('Policy Characteristics'!L:L,MATCH($C1053,'Policy Characteristics'!$C:$C,0)))</f>
        <v>end-existing-subsidies.html</v>
      </c>
    </row>
    <row r="1054" spans="1:18" s="5" customFormat="1" x14ac:dyDescent="0.35">
      <c r="A1054" s="357" t="str">
        <f>IF(ISBLANK(INDEX('Policy Characteristics'!A:A,MATCH($C1054,'Policy Characteristics'!$C:$C,0))),"",INDEX('Policy Characteristics'!A:A,MATCH($C1054,'Policy Characteristics'!$C:$C,0)))</f>
        <v>Cross-Sector</v>
      </c>
      <c r="B1054" s="357" t="str">
        <f>IF(ISBLANK(INDEX('Policy Characteristics'!B:B,MATCH($C1054,'Policy Characteristics'!$C:$C,0))),"",INDEX('Policy Characteristics'!B:B,MATCH($C1054,'Policy Characteristics'!$C:$C,0)))</f>
        <v>End Existing Subsidies</v>
      </c>
      <c r="C1054" s="361" t="str">
        <f t="shared" si="49"/>
        <v>Percent Reduction in BAU Subsidies</v>
      </c>
      <c r="D1054" s="9" t="s">
        <v>2520</v>
      </c>
      <c r="E1054" s="53"/>
      <c r="F1054" s="9" t="s">
        <v>2524</v>
      </c>
      <c r="G1054" s="53"/>
      <c r="H1054" s="54">
        <v>714</v>
      </c>
      <c r="I1054" s="9" t="s">
        <v>45</v>
      </c>
      <c r="J1054" s="359" t="str">
        <f>IF(ISBLANK(INDEX('Policy Characteristics'!D:D,MATCH($C1054,'Policy Characteristics'!$C:$C,0))),"",INDEX('Policy Characteristics'!D:D,MATCH($C1054,'Policy Characteristics'!$C:$C,0)))</f>
        <v>End Existing Subsidies</v>
      </c>
      <c r="K1054" s="357" t="str">
        <f>IF(ISBLANK(INDEX('Policy Characteristics'!E:E,MATCH($C1054,'Policy Characteristics'!$C:$C,0))),"",INDEX('Policy Characteristics'!E:E,MATCH($C1054,'Policy Characteristics'!$C:$C,0)))</f>
        <v>cross reduce BAU subsidies</v>
      </c>
      <c r="L1054" s="379">
        <f>IF(ISBLANK(INDEX('Policy Characteristics'!F:F,MATCH($C1054,'Policy Characteristics'!$C:$C,0))),"",INDEX('Policy Characteristics'!F:F,MATCH($C1054,'Policy Characteristics'!$C:$C,0)))</f>
        <v>0</v>
      </c>
      <c r="M1054" s="379">
        <f>IF(ISBLANK(INDEX('Policy Characteristics'!G:G,MATCH($C1054,'Policy Characteristics'!$C:$C,0))),"",INDEX('Policy Characteristics'!G:G,MATCH($C1054,'Policy Characteristics'!$C:$C,0)))</f>
        <v>1</v>
      </c>
      <c r="N1054" s="379">
        <f>IF(ISBLANK(INDEX('Policy Characteristics'!H:H,MATCH($C1054,'Policy Characteristics'!$C:$C,0))),"",INDEX('Policy Characteristics'!H:H,MATCH($C1054,'Policy Characteristics'!$C:$C,0)))</f>
        <v>0.01</v>
      </c>
      <c r="O1054" s="357" t="str">
        <f>IF(ISBLANK(INDEX('Policy Characteristics'!I:I,MATCH($C1054,'Policy Characteristics'!$C:$C,0))),"",INDEX('Policy Characteristics'!I:I,MATCH($C1054,'Policy Characteristics'!$C:$C,0)))</f>
        <v>% reduction in BAU subsidies</v>
      </c>
      <c r="P1054" s="357" t="str">
        <f>IF(ISBLANK(INDEX('Policy Characteristics'!J:J,MATCH($C1054,'Policy Characteristics'!$C:$C,0))),"",INDEX('Policy Characteristics'!J:J,MATCH($C1054,'Policy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4" s="357" t="str">
        <f>IF(ISBLANK(INDEX('Policy Characteristics'!K:K,MATCH($C1054,'Policy Characteristics'!$C:$C,0))),"",INDEX('Policy Characteristics'!K:K,MATCH($C1054,'Policy Characteristics'!$C:$C,0)))</f>
        <v>fuels.html#end-subsidies</v>
      </c>
      <c r="R1054" s="357" t="str">
        <f>IF(ISBLANK(INDEX('Policy Characteristics'!L:L,MATCH($C1054,'Policy Characteristics'!$C:$C,0))),"",INDEX('Policy Characteristics'!L:L,MATCH($C1054,'Policy Characteristics'!$C:$C,0)))</f>
        <v>end-existing-subsidies.html</v>
      </c>
    </row>
    <row r="1055" spans="1:18" s="5" customFormat="1" x14ac:dyDescent="0.35">
      <c r="A1055" s="357" t="str">
        <f>IF(ISBLANK(INDEX('Policy Characteristics'!A:A,MATCH($C1055,'Policy Characteristics'!$C:$C,0))),"",INDEX('Policy Characteristics'!A:A,MATCH($C1055,'Policy Characteristics'!$C:$C,0)))</f>
        <v>Cross-Sector</v>
      </c>
      <c r="B1055" s="357" t="str">
        <f>IF(ISBLANK(INDEX('Policy Characteristics'!B:B,MATCH($C1055,'Policy Characteristics'!$C:$C,0))),"",INDEX('Policy Characteristics'!B:B,MATCH($C1055,'Policy Characteristics'!$C:$C,0)))</f>
        <v>End Existing Subsidies</v>
      </c>
      <c r="C1055" s="361" t="str">
        <f t="shared" ref="C1055" si="50">C$1038</f>
        <v>Percent Reduction in BAU Subsidies</v>
      </c>
      <c r="D1055" s="9" t="s">
        <v>2530</v>
      </c>
      <c r="E1055" s="53"/>
      <c r="F1055" s="9" t="s">
        <v>2531</v>
      </c>
      <c r="G1055" s="53"/>
      <c r="H1055" s="54">
        <v>715</v>
      </c>
      <c r="I1055" s="9" t="s">
        <v>45</v>
      </c>
      <c r="J1055" s="359" t="str">
        <f>IF(ISBLANK(INDEX('Policy Characteristics'!D:D,MATCH($C1055,'Policy Characteristics'!$C:$C,0))),"",INDEX('Policy Characteristics'!D:D,MATCH($C1055,'Policy Characteristics'!$C:$C,0)))</f>
        <v>End Existing Subsidies</v>
      </c>
      <c r="K1055" s="357" t="str">
        <f>IF(ISBLANK(INDEX('Policy Characteristics'!E:E,MATCH($C1055,'Policy Characteristics'!$C:$C,0))),"",INDEX('Policy Characteristics'!E:E,MATCH($C1055,'Policy Characteristics'!$C:$C,0)))</f>
        <v>cross reduce BAU subsidies</v>
      </c>
      <c r="L1055" s="379">
        <f>IF(ISBLANK(INDEX('Policy Characteristics'!F:F,MATCH($C1055,'Policy Characteristics'!$C:$C,0))),"",INDEX('Policy Characteristics'!F:F,MATCH($C1055,'Policy Characteristics'!$C:$C,0)))</f>
        <v>0</v>
      </c>
      <c r="M1055" s="379">
        <f>IF(ISBLANK(INDEX('Policy Characteristics'!G:G,MATCH($C1055,'Policy Characteristics'!$C:$C,0))),"",INDEX('Policy Characteristics'!G:G,MATCH($C1055,'Policy Characteristics'!$C:$C,0)))</f>
        <v>1</v>
      </c>
      <c r="N1055" s="379">
        <f>IF(ISBLANK(INDEX('Policy Characteristics'!H:H,MATCH($C1055,'Policy Characteristics'!$C:$C,0))),"",INDEX('Policy Characteristics'!H:H,MATCH($C1055,'Policy Characteristics'!$C:$C,0)))</f>
        <v>0.01</v>
      </c>
      <c r="O1055" s="357" t="str">
        <f>IF(ISBLANK(INDEX('Policy Characteristics'!I:I,MATCH($C1055,'Policy Characteristics'!$C:$C,0))),"",INDEX('Policy Characteristics'!I:I,MATCH($C1055,'Policy Characteristics'!$C:$C,0)))</f>
        <v>% reduction in BAU subsidies</v>
      </c>
      <c r="P1055" s="357" t="str">
        <f>IF(ISBLANK(INDEX('Policy Characteristics'!J:J,MATCH($C1055,'Policy Characteristics'!$C:$C,0))),"",INDEX('Policy Characteristics'!J:J,MATCH($C1055,'Policy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5" s="357" t="str">
        <f>IF(ISBLANK(INDEX('Policy Characteristics'!K:K,MATCH($C1055,'Policy Characteristics'!$C:$C,0))),"",INDEX('Policy Characteristics'!K:K,MATCH($C1055,'Policy Characteristics'!$C:$C,0)))</f>
        <v>fuels.html#end-subsidies</v>
      </c>
      <c r="R1055" s="357" t="str">
        <f>IF(ISBLANK(INDEX('Policy Characteristics'!L:L,MATCH($C1055,'Policy Characteristics'!$C:$C,0))),"",INDEX('Policy Characteristics'!L:L,MATCH($C1055,'Policy Characteristics'!$C:$C,0)))</f>
        <v>end-existing-subsidies.html</v>
      </c>
    </row>
    <row r="1056" spans="1:18" s="5" customFormat="1" x14ac:dyDescent="0.35">
      <c r="A1056" s="357" t="str">
        <f>IF(ISBLANK(INDEX('Policy Characteristics'!A:A,MATCH($C1056,'Policy Characteristics'!$C:$C,0))),"",INDEX('Policy Characteristics'!A:A,MATCH($C1056,'Policy Characteristics'!$C:$C,0)))</f>
        <v>Cross-Sector</v>
      </c>
      <c r="B1056" s="357" t="str">
        <f>IF(ISBLANK(INDEX('Policy Characteristics'!B:B,MATCH($C1056,'Policy Characteristics'!$C:$C,0))),"",INDEX('Policy Characteristics'!B:B,MATCH($C1056,'Policy Characteristics'!$C:$C,0)))</f>
        <v>End Existing Subsidies</v>
      </c>
      <c r="C1056" s="361" t="str">
        <f t="shared" ref="C1056:C1058" si="51">C$1038</f>
        <v>Percent Reduction in BAU Subsidies</v>
      </c>
      <c r="D1056" s="9" t="s">
        <v>2521</v>
      </c>
      <c r="E1056" s="53"/>
      <c r="F1056" s="9" t="s">
        <v>2525</v>
      </c>
      <c r="G1056" s="53"/>
      <c r="H1056" s="54">
        <v>716</v>
      </c>
      <c r="I1056" s="9" t="s">
        <v>45</v>
      </c>
      <c r="J1056" s="359" t="str">
        <f>IF(ISBLANK(INDEX('Policy Characteristics'!D:D,MATCH($C1056,'Policy Characteristics'!$C:$C,0))),"",INDEX('Policy Characteristics'!D:D,MATCH($C1056,'Policy Characteristics'!$C:$C,0)))</f>
        <v>End Existing Subsidies</v>
      </c>
      <c r="K1056" s="357" t="str">
        <f>IF(ISBLANK(INDEX('Policy Characteristics'!E:E,MATCH($C1056,'Policy Characteristics'!$C:$C,0))),"",INDEX('Policy Characteristics'!E:E,MATCH($C1056,'Policy Characteristics'!$C:$C,0)))</f>
        <v>cross reduce BAU subsidies</v>
      </c>
      <c r="L1056" s="379">
        <f>IF(ISBLANK(INDEX('Policy Characteristics'!F:F,MATCH($C1056,'Policy Characteristics'!$C:$C,0))),"",INDEX('Policy Characteristics'!F:F,MATCH($C1056,'Policy Characteristics'!$C:$C,0)))</f>
        <v>0</v>
      </c>
      <c r="M1056" s="379">
        <f>IF(ISBLANK(INDEX('Policy Characteristics'!G:G,MATCH($C1056,'Policy Characteristics'!$C:$C,0))),"",INDEX('Policy Characteristics'!G:G,MATCH($C1056,'Policy Characteristics'!$C:$C,0)))</f>
        <v>1</v>
      </c>
      <c r="N1056" s="379">
        <f>IF(ISBLANK(INDEX('Policy Characteristics'!H:H,MATCH($C1056,'Policy Characteristics'!$C:$C,0))),"",INDEX('Policy Characteristics'!H:H,MATCH($C1056,'Policy Characteristics'!$C:$C,0)))</f>
        <v>0.01</v>
      </c>
      <c r="O1056" s="357" t="str">
        <f>IF(ISBLANK(INDEX('Policy Characteristics'!I:I,MATCH($C1056,'Policy Characteristics'!$C:$C,0))),"",INDEX('Policy Characteristics'!I:I,MATCH($C1056,'Policy Characteristics'!$C:$C,0)))</f>
        <v>% reduction in BAU subsidies</v>
      </c>
      <c r="P1056" s="357" t="str">
        <f>IF(ISBLANK(INDEX('Policy Characteristics'!J:J,MATCH($C1056,'Policy Characteristics'!$C:$C,0))),"",INDEX('Policy Characteristics'!J:J,MATCH($C1056,'Policy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6" s="357" t="str">
        <f>IF(ISBLANK(INDEX('Policy Characteristics'!K:K,MATCH($C1056,'Policy Characteristics'!$C:$C,0))),"",INDEX('Policy Characteristics'!K:K,MATCH($C1056,'Policy Characteristics'!$C:$C,0)))</f>
        <v>fuels.html#end-subsidies</v>
      </c>
      <c r="R1056" s="357" t="str">
        <f>IF(ISBLANK(INDEX('Policy Characteristics'!L:L,MATCH($C1056,'Policy Characteristics'!$C:$C,0))),"",INDEX('Policy Characteristics'!L:L,MATCH($C1056,'Policy Characteristics'!$C:$C,0)))</f>
        <v>end-existing-subsidies.html</v>
      </c>
    </row>
    <row r="1057" spans="1:18" s="5" customFormat="1" x14ac:dyDescent="0.35">
      <c r="A1057" s="357" t="str">
        <f>IF(ISBLANK(INDEX('Policy Characteristics'!A:A,MATCH($C1057,'Policy Characteristics'!$C:$C,0))),"",INDEX('Policy Characteristics'!A:A,MATCH($C1057,'Policy Characteristics'!$C:$C,0)))</f>
        <v>Cross-Sector</v>
      </c>
      <c r="B1057" s="357" t="str">
        <f>IF(ISBLANK(INDEX('Policy Characteristics'!B:B,MATCH($C1057,'Policy Characteristics'!$C:$C,0))),"",INDEX('Policy Characteristics'!B:B,MATCH($C1057,'Policy Characteristics'!$C:$C,0)))</f>
        <v>End Existing Subsidies</v>
      </c>
      <c r="C1057" s="361" t="str">
        <f t="shared" si="51"/>
        <v>Percent Reduction in BAU Subsidies</v>
      </c>
      <c r="D1057" s="9" t="s">
        <v>2522</v>
      </c>
      <c r="E1057" s="53"/>
      <c r="F1057" s="9" t="s">
        <v>2526</v>
      </c>
      <c r="G1057" s="53"/>
      <c r="H1057" s="54">
        <v>717</v>
      </c>
      <c r="I1057" s="9" t="s">
        <v>45</v>
      </c>
      <c r="J1057" s="359" t="str">
        <f>IF(ISBLANK(INDEX('Policy Characteristics'!D:D,MATCH($C1057,'Policy Characteristics'!$C:$C,0))),"",INDEX('Policy Characteristics'!D:D,MATCH($C1057,'Policy Characteristics'!$C:$C,0)))</f>
        <v>End Existing Subsidies</v>
      </c>
      <c r="K1057" s="357" t="str">
        <f>IF(ISBLANK(INDEX('Policy Characteristics'!E:E,MATCH($C1057,'Policy Characteristics'!$C:$C,0))),"",INDEX('Policy Characteristics'!E:E,MATCH($C1057,'Policy Characteristics'!$C:$C,0)))</f>
        <v>cross reduce BAU subsidies</v>
      </c>
      <c r="L1057" s="379">
        <f>IF(ISBLANK(INDEX('Policy Characteristics'!F:F,MATCH($C1057,'Policy Characteristics'!$C:$C,0))),"",INDEX('Policy Characteristics'!F:F,MATCH($C1057,'Policy Characteristics'!$C:$C,0)))</f>
        <v>0</v>
      </c>
      <c r="M1057" s="379">
        <f>IF(ISBLANK(INDEX('Policy Characteristics'!G:G,MATCH($C1057,'Policy Characteristics'!$C:$C,0))),"",INDEX('Policy Characteristics'!G:G,MATCH($C1057,'Policy Characteristics'!$C:$C,0)))</f>
        <v>1</v>
      </c>
      <c r="N1057" s="379">
        <f>IF(ISBLANK(INDEX('Policy Characteristics'!H:H,MATCH($C1057,'Policy Characteristics'!$C:$C,0))),"",INDEX('Policy Characteristics'!H:H,MATCH($C1057,'Policy Characteristics'!$C:$C,0)))</f>
        <v>0.01</v>
      </c>
      <c r="O1057" s="357" t="str">
        <f>IF(ISBLANK(INDEX('Policy Characteristics'!I:I,MATCH($C1057,'Policy Characteristics'!$C:$C,0))),"",INDEX('Policy Characteristics'!I:I,MATCH($C1057,'Policy Characteristics'!$C:$C,0)))</f>
        <v>% reduction in BAU subsidies</v>
      </c>
      <c r="P1057" s="357" t="str">
        <f>IF(ISBLANK(INDEX('Policy Characteristics'!J:J,MATCH($C1057,'Policy Characteristics'!$C:$C,0))),"",INDEX('Policy Characteristics'!J:J,MATCH($C1057,'Policy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7" s="357" t="str">
        <f>IF(ISBLANK(INDEX('Policy Characteristics'!K:K,MATCH($C1057,'Policy Characteristics'!$C:$C,0))),"",INDEX('Policy Characteristics'!K:K,MATCH($C1057,'Policy Characteristics'!$C:$C,0)))</f>
        <v>fuels.html#end-subsidies</v>
      </c>
      <c r="R1057" s="357" t="str">
        <f>IF(ISBLANK(INDEX('Policy Characteristics'!L:L,MATCH($C1057,'Policy Characteristics'!$C:$C,0))),"",INDEX('Policy Characteristics'!L:L,MATCH($C1057,'Policy Characteristics'!$C:$C,0)))</f>
        <v>end-existing-subsidies.html</v>
      </c>
    </row>
    <row r="1058" spans="1:18" s="5" customFormat="1" x14ac:dyDescent="0.35">
      <c r="A1058" s="357" t="str">
        <f>IF(ISBLANK(INDEX('Policy Characteristics'!A:A,MATCH($C1058,'Policy Characteristics'!$C:$C,0))),"",INDEX('Policy Characteristics'!A:A,MATCH($C1058,'Policy Characteristics'!$C:$C,0)))</f>
        <v>Cross-Sector</v>
      </c>
      <c r="B1058" s="357" t="str">
        <f>IF(ISBLANK(INDEX('Policy Characteristics'!B:B,MATCH($C1058,'Policy Characteristics'!$C:$C,0))),"",INDEX('Policy Characteristics'!B:B,MATCH($C1058,'Policy Characteristics'!$C:$C,0)))</f>
        <v>End Existing Subsidies</v>
      </c>
      <c r="C1058" s="361" t="str">
        <f t="shared" si="51"/>
        <v>Percent Reduction in BAU Subsidies</v>
      </c>
      <c r="D1058" s="9" t="s">
        <v>2523</v>
      </c>
      <c r="E1058" s="53"/>
      <c r="F1058" s="9" t="s">
        <v>2527</v>
      </c>
      <c r="G1058" s="53"/>
      <c r="H1058" s="54">
        <v>718</v>
      </c>
      <c r="I1058" s="9" t="s">
        <v>45</v>
      </c>
      <c r="J1058" s="359" t="str">
        <f>IF(ISBLANK(INDEX('Policy Characteristics'!D:D,MATCH($C1058,'Policy Characteristics'!$C:$C,0))),"",INDEX('Policy Characteristics'!D:D,MATCH($C1058,'Policy Characteristics'!$C:$C,0)))</f>
        <v>End Existing Subsidies</v>
      </c>
      <c r="K1058" s="357" t="str">
        <f>IF(ISBLANK(INDEX('Policy Characteristics'!E:E,MATCH($C1058,'Policy Characteristics'!$C:$C,0))),"",INDEX('Policy Characteristics'!E:E,MATCH($C1058,'Policy Characteristics'!$C:$C,0)))</f>
        <v>cross reduce BAU subsidies</v>
      </c>
      <c r="L1058" s="379">
        <f>IF(ISBLANK(INDEX('Policy Characteristics'!F:F,MATCH($C1058,'Policy Characteristics'!$C:$C,0))),"",INDEX('Policy Characteristics'!F:F,MATCH($C1058,'Policy Characteristics'!$C:$C,0)))</f>
        <v>0</v>
      </c>
      <c r="M1058" s="379">
        <f>IF(ISBLANK(INDEX('Policy Characteristics'!G:G,MATCH($C1058,'Policy Characteristics'!$C:$C,0))),"",INDEX('Policy Characteristics'!G:G,MATCH($C1058,'Policy Characteristics'!$C:$C,0)))</f>
        <v>1</v>
      </c>
      <c r="N1058" s="379">
        <f>IF(ISBLANK(INDEX('Policy Characteristics'!H:H,MATCH($C1058,'Policy Characteristics'!$C:$C,0))),"",INDEX('Policy Characteristics'!H:H,MATCH($C1058,'Policy Characteristics'!$C:$C,0)))</f>
        <v>0.01</v>
      </c>
      <c r="O1058" s="357" t="str">
        <f>IF(ISBLANK(INDEX('Policy Characteristics'!I:I,MATCH($C1058,'Policy Characteristics'!$C:$C,0))),"",INDEX('Policy Characteristics'!I:I,MATCH($C1058,'Policy Characteristics'!$C:$C,0)))</f>
        <v>% reduction in BAU subsidies</v>
      </c>
      <c r="P1058" s="357" t="str">
        <f>IF(ISBLANK(INDEX('Policy Characteristics'!J:J,MATCH($C1058,'Policy Characteristics'!$C:$C,0))),"",INDEX('Policy Characteristics'!J:J,MATCH($C1058,'Policy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8" s="357" t="str">
        <f>IF(ISBLANK(INDEX('Policy Characteristics'!K:K,MATCH($C1058,'Policy Characteristics'!$C:$C,0))),"",INDEX('Policy Characteristics'!K:K,MATCH($C1058,'Policy Characteristics'!$C:$C,0)))</f>
        <v>fuels.html#end-subsidies</v>
      </c>
      <c r="R1058" s="357" t="str">
        <f>IF(ISBLANK(INDEX('Policy Characteristics'!L:L,MATCH($C1058,'Policy Characteristics'!$C:$C,0))),"",INDEX('Policy Characteristics'!L:L,MATCH($C1058,'Policy Characteristics'!$C:$C,0)))</f>
        <v>end-existing-subsidies.html</v>
      </c>
    </row>
    <row r="1059" spans="1:18" s="2" customFormat="1" x14ac:dyDescent="0.35">
      <c r="A1059" s="357" t="str">
        <f>IF(ISBLANK(INDEX('Policy Characteristics'!A:A,MATCH($C1059,'Policy Characteristics'!$C:$C,0))),"",INDEX('Policy Characteristics'!A:A,MATCH($C1059,'Policy Characteristics'!$C:$C,0)))</f>
        <v>Cross-Sector</v>
      </c>
      <c r="B1059" s="357" t="str">
        <f>IF(ISBLANK(INDEX('Policy Characteristics'!B:B,MATCH($C1059,'Policy Characteristics'!$C:$C,0))),"",INDEX('Policy Characteristics'!B:B,MATCH($C1059,'Policy Characteristics'!$C:$C,0)))</f>
        <v>Exempt Non-CO2 Emissions from C Tax</v>
      </c>
      <c r="C1059" s="360" t="s">
        <v>2497</v>
      </c>
      <c r="D1059" s="9"/>
      <c r="E1059" s="9"/>
      <c r="F1059" s="9"/>
      <c r="G1059" s="9"/>
      <c r="H1059" s="54">
        <v>719</v>
      </c>
      <c r="I1059" s="9" t="s">
        <v>45</v>
      </c>
      <c r="J1059" s="359" t="str">
        <f>IF(ISBLANK(INDEX('Policy Characteristics'!D:D,MATCH($C1059,'Policy Characteristics'!$C:$C,0))),"",INDEX('Policy Characteristics'!D:D,MATCH($C1059,'Policy Characteristics'!$C:$C,0)))</f>
        <v/>
      </c>
      <c r="K1059" s="357" t="str">
        <f>IF(ISBLANK(INDEX('Policy Characteristics'!E:E,MATCH($C1059,'Policy Characteristics'!$C:$C,0))),"",INDEX('Policy Characteristics'!E:E,MATCH($C1059,'Policy Characteristics'!$C:$C,0)))</f>
        <v>cross toggle whether carbon tax affects non CO2 emissions</v>
      </c>
      <c r="L1059" s="357">
        <f>IF(ISBLANK(INDEX('Policy Characteristics'!F:F,MATCH($C1059,'Policy Characteristics'!$C:$C,0))),"",INDEX('Policy Characteristics'!F:F,MATCH($C1059,'Policy Characteristics'!$C:$C,0)))</f>
        <v>0</v>
      </c>
      <c r="M1059" s="357">
        <f>IF(ISBLANK(INDEX('Policy Characteristics'!G:G,MATCH($C1059,'Policy Characteristics'!$C:$C,0))),"",INDEX('Policy Characteristics'!G:G,MATCH($C1059,'Policy Characteristics'!$C:$C,0)))</f>
        <v>1</v>
      </c>
      <c r="N1059" s="357">
        <f>IF(ISBLANK(INDEX('Policy Characteristics'!H:H,MATCH($C1059,'Policy Characteristics'!$C:$C,0))),"",INDEX('Policy Characteristics'!H:H,MATCH($C1059,'Policy Characteristics'!$C:$C,0)))</f>
        <v>1</v>
      </c>
      <c r="O1059" s="357" t="str">
        <f>IF(ISBLANK(INDEX('Policy Characteristics'!I:I,MATCH($C1059,'Policy Characteristics'!$C:$C,0))),"",INDEX('Policy Characteristics'!I:I,MATCH($C1059,'Policy Characteristics'!$C:$C,0)))</f>
        <v>on/off</v>
      </c>
      <c r="P1059" s="357" t="str">
        <f>IF(ISBLANK(INDEX('Policy Characteristics'!J:J,MATCH($C1059,'Policy Characteristics'!$C:$C,0))),"",INDEX('Policy Characteristics'!J:J,MATCH($C1059,'Policy Characteristics'!$C:$C,0)))</f>
        <v>**Description:** By default, the carbon tax applies to CO2 and non-CO2 emissions. This policy exempts non-CO2 emissions, meaning the carbon tax will only apply to CO2 emissions.</v>
      </c>
      <c r="Q1059" s="357" t="str">
        <f>IF(ISBLANK(INDEX('Policy Characteristics'!K:K,MATCH($C1059,'Policy Characteristics'!$C:$C,0))),"",INDEX('Policy Characteristics'!K:K,MATCH($C1059,'Policy Characteristics'!$C:$C,0)))</f>
        <v>fuels.html#carbon-tax</v>
      </c>
      <c r="R1059" s="357" t="str">
        <f>IF(ISBLANK(INDEX('Policy Characteristics'!L:L,MATCH($C1059,'Policy Characteristics'!$C:$C,0))),"",INDEX('Policy Characteristics'!L:L,MATCH($C1059,'Policy Characteristics'!$C:$C,0)))</f>
        <v>carbon-tax.html</v>
      </c>
    </row>
    <row r="1060" spans="1:18" s="2" customFormat="1" x14ac:dyDescent="0.35">
      <c r="A1060" s="357" t="str">
        <f>IF(ISBLANK(INDEX('Policy Characteristics'!A:A,MATCH($C1060,'Policy Characteristics'!$C:$C,0))),"",INDEX('Policy Characteristics'!A:A,MATCH($C1060,'Policy Characteristics'!$C:$C,0)))</f>
        <v>Cross-Sector</v>
      </c>
      <c r="B1060" s="357" t="str">
        <f>IF(ISBLANK(INDEX('Policy Characteristics'!B:B,MATCH($C1060,'Policy Characteristics'!$C:$C,0))),"",INDEX('Policy Characteristics'!B:B,MATCH($C1060,'Policy Characteristics'!$C:$C,0)))</f>
        <v>Exempt Process Emissions from C Tax</v>
      </c>
      <c r="C1060" s="4" t="s">
        <v>3606</v>
      </c>
      <c r="D1060" s="284" t="s">
        <v>3192</v>
      </c>
      <c r="E1060" s="9"/>
      <c r="F1060" s="194" t="s">
        <v>3217</v>
      </c>
      <c r="G1060" s="9"/>
      <c r="H1060" s="56">
        <v>1628</v>
      </c>
      <c r="I1060" s="9" t="s">
        <v>44</v>
      </c>
      <c r="J1060" s="359" t="str">
        <f>IF(ISBLANK(INDEX('Policy Characteristics'!D:D,MATCH($C1060,'Policy Characteristics'!$C:$C,0))),"",INDEX('Policy Characteristics'!D:D,MATCH($C1060,'Policy Characteristics'!$C:$C,0)))</f>
        <v/>
      </c>
      <c r="K1060" s="357" t="str">
        <f>IF(ISBLANK(INDEX('Policy Characteristics'!E:E,MATCH($C1060,'Policy Characteristics'!$C:$C,0))),"",INDEX('Policy Characteristics'!E:E,MATCH($C1060,'Policy Characteristics'!$C:$C,0)))</f>
        <v/>
      </c>
      <c r="L1060" s="357">
        <f>IF(ISBLANK(INDEX('Policy Characteristics'!F:F,MATCH($C1060,'Policy Characteristics'!$C:$C,0))),"",INDEX('Policy Characteristics'!F:F,MATCH($C1060,'Policy Characteristics'!$C:$C,0)))</f>
        <v>0</v>
      </c>
      <c r="M1060" s="357">
        <f>IF(ISBLANK(INDEX('Policy Characteristics'!G:G,MATCH($C1060,'Policy Characteristics'!$C:$C,0))),"",INDEX('Policy Characteristics'!G:G,MATCH($C1060,'Policy Characteristics'!$C:$C,0)))</f>
        <v>1</v>
      </c>
      <c r="N1060" s="357">
        <f>IF(ISBLANK(INDEX('Policy Characteristics'!H:H,MATCH($C1060,'Policy Characteristics'!$C:$C,0))),"",INDEX('Policy Characteristics'!H:H,MATCH($C1060,'Policy Characteristics'!$C:$C,0)))</f>
        <v>1</v>
      </c>
      <c r="O1060" s="357" t="str">
        <f>IF(ISBLANK(INDEX('Policy Characteristics'!I:I,MATCH($C1060,'Policy Characteristics'!$C:$C,0))),"",INDEX('Policy Characteristics'!I:I,MATCH($C1060,'Policy Characteristics'!$C:$C,0)))</f>
        <v>on/off</v>
      </c>
      <c r="P1060" s="357" t="str">
        <f>IF(ISBLANK(INDEX('Policy Characteristics'!J:J,MATCH($C1060,'Policy Characteristics'!$C:$C,0))),"",INDEX('Policy Characteristics'!J:J,MATCH($C1060,'Policy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0" s="357" t="str">
        <f>IF(ISBLANK(INDEX('Policy Characteristics'!K:K,MATCH($C1060,'Policy Characteristics'!$C:$C,0))),"",INDEX('Policy Characteristics'!K:K,MATCH($C1060,'Policy Characteristics'!$C:$C,0)))</f>
        <v>fuels.html#carbon-tax</v>
      </c>
      <c r="R1060" s="357" t="str">
        <f>IF(ISBLANK(INDEX('Policy Characteristics'!L:L,MATCH($C1060,'Policy Characteristics'!$C:$C,0))),"",INDEX('Policy Characteristics'!L:L,MATCH($C1060,'Policy Characteristics'!$C:$C,0)))</f>
        <v>carbon-tax.html</v>
      </c>
    </row>
    <row r="1061" spans="1:18" s="2" customFormat="1" x14ac:dyDescent="0.35">
      <c r="A1061" s="357" t="str">
        <f>IF(ISBLANK(INDEX('Policy Characteristics'!A:A,MATCH($C1061,'Policy Characteristics'!$C:$C,0))),"",INDEX('Policy Characteristics'!A:A,MATCH($C1061,'Policy Characteristics'!$C:$C,0)))</f>
        <v>Cross-Sector</v>
      </c>
      <c r="B1061" s="357" t="str">
        <f>IF(ISBLANK(INDEX('Policy Characteristics'!B:B,MATCH($C1061,'Policy Characteristics'!$C:$C,0))),"",INDEX('Policy Characteristics'!B:B,MATCH($C1061,'Policy Characteristics'!$C:$C,0)))</f>
        <v>Exempt Process Emissions from C Tax</v>
      </c>
      <c r="C1061" s="361" t="str">
        <f>C$1060</f>
        <v>BEPEfCT Boolean Exempt Process Emissions from Carbon Tax</v>
      </c>
      <c r="D1061" s="285" t="s">
        <v>3193</v>
      </c>
      <c r="E1061" s="9"/>
      <c r="F1061" s="194" t="s">
        <v>2855</v>
      </c>
      <c r="G1061" s="9"/>
      <c r="H1061" s="56">
        <v>1629</v>
      </c>
      <c r="I1061" s="9" t="s">
        <v>44</v>
      </c>
      <c r="J1061" s="359" t="str">
        <f>IF(ISBLANK(INDEX('Policy Characteristics'!D:D,MATCH($C1061,'Policy Characteristics'!$C:$C,0))),"",INDEX('Policy Characteristics'!D:D,MATCH($C1061,'Policy Characteristics'!$C:$C,0)))</f>
        <v/>
      </c>
      <c r="K1061" s="357" t="str">
        <f>IF(ISBLANK(INDEX('Policy Characteristics'!E:E,MATCH($C1061,'Policy Characteristics'!$C:$C,0))),"",INDEX('Policy Characteristics'!E:E,MATCH($C1061,'Policy Characteristics'!$C:$C,0)))</f>
        <v/>
      </c>
      <c r="L1061" s="357">
        <f>IF(ISBLANK(INDEX('Policy Characteristics'!F:F,MATCH($C1061,'Policy Characteristics'!$C:$C,0))),"",INDEX('Policy Characteristics'!F:F,MATCH($C1061,'Policy Characteristics'!$C:$C,0)))</f>
        <v>0</v>
      </c>
      <c r="M1061" s="357">
        <f>IF(ISBLANK(INDEX('Policy Characteristics'!G:G,MATCH($C1061,'Policy Characteristics'!$C:$C,0))),"",INDEX('Policy Characteristics'!G:G,MATCH($C1061,'Policy Characteristics'!$C:$C,0)))</f>
        <v>1</v>
      </c>
      <c r="N1061" s="357">
        <f>IF(ISBLANK(INDEX('Policy Characteristics'!H:H,MATCH($C1061,'Policy Characteristics'!$C:$C,0))),"",INDEX('Policy Characteristics'!H:H,MATCH($C1061,'Policy Characteristics'!$C:$C,0)))</f>
        <v>1</v>
      </c>
      <c r="O1061" s="357" t="str">
        <f>IF(ISBLANK(INDEX('Policy Characteristics'!I:I,MATCH($C1061,'Policy Characteristics'!$C:$C,0))),"",INDEX('Policy Characteristics'!I:I,MATCH($C1061,'Policy Characteristics'!$C:$C,0)))</f>
        <v>on/off</v>
      </c>
      <c r="P1061" s="357" t="str">
        <f>IF(ISBLANK(INDEX('Policy Characteristics'!J:J,MATCH($C1061,'Policy Characteristics'!$C:$C,0))),"",INDEX('Policy Characteristics'!J:J,MATCH($C1061,'Policy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1" s="357" t="str">
        <f>IF(ISBLANK(INDEX('Policy Characteristics'!K:K,MATCH($C1061,'Policy Characteristics'!$C:$C,0))),"",INDEX('Policy Characteristics'!K:K,MATCH($C1061,'Policy Characteristics'!$C:$C,0)))</f>
        <v>fuels.html#carbon-tax</v>
      </c>
      <c r="R1061" s="357" t="str">
        <f>IF(ISBLANK(INDEX('Policy Characteristics'!L:L,MATCH($C1061,'Policy Characteristics'!$C:$C,0))),"",INDEX('Policy Characteristics'!L:L,MATCH($C1061,'Policy Characteristics'!$C:$C,0)))</f>
        <v>carbon-tax.html</v>
      </c>
    </row>
    <row r="1062" spans="1:18" s="2" customFormat="1" x14ac:dyDescent="0.35">
      <c r="A1062" s="357" t="str">
        <f>IF(ISBLANK(INDEX('Policy Characteristics'!A:A,MATCH($C1062,'Policy Characteristics'!$C:$C,0))),"",INDEX('Policy Characteristics'!A:A,MATCH($C1062,'Policy Characteristics'!$C:$C,0)))</f>
        <v>Cross-Sector</v>
      </c>
      <c r="B1062" s="357" t="str">
        <f>IF(ISBLANK(INDEX('Policy Characteristics'!B:B,MATCH($C1062,'Policy Characteristics'!$C:$C,0))),"",INDEX('Policy Characteristics'!B:B,MATCH($C1062,'Policy Characteristics'!$C:$C,0)))</f>
        <v>Exempt Process Emissions from C Tax</v>
      </c>
      <c r="C1062" s="361" t="str">
        <f t="shared" ref="C1062:C1084" si="52">C$1060</f>
        <v>BEPEfCT Boolean Exempt Process Emissions from Carbon Tax</v>
      </c>
      <c r="D1062" s="285" t="s">
        <v>3194</v>
      </c>
      <c r="E1062" s="9"/>
      <c r="F1062" s="194" t="s">
        <v>3158</v>
      </c>
      <c r="G1062" s="9"/>
      <c r="H1062" s="56">
        <v>1630</v>
      </c>
      <c r="I1062" s="9" t="s">
        <v>44</v>
      </c>
      <c r="J1062" s="359" t="str">
        <f>IF(ISBLANK(INDEX('Policy Characteristics'!D:D,MATCH($C1062,'Policy Characteristics'!$C:$C,0))),"",INDEX('Policy Characteristics'!D:D,MATCH($C1062,'Policy Characteristics'!$C:$C,0)))</f>
        <v/>
      </c>
      <c r="K1062" s="357" t="str">
        <f>IF(ISBLANK(INDEX('Policy Characteristics'!E:E,MATCH($C1062,'Policy Characteristics'!$C:$C,0))),"",INDEX('Policy Characteristics'!E:E,MATCH($C1062,'Policy Characteristics'!$C:$C,0)))</f>
        <v/>
      </c>
      <c r="L1062" s="357">
        <f>IF(ISBLANK(INDEX('Policy Characteristics'!F:F,MATCH($C1062,'Policy Characteristics'!$C:$C,0))),"",INDEX('Policy Characteristics'!F:F,MATCH($C1062,'Policy Characteristics'!$C:$C,0)))</f>
        <v>0</v>
      </c>
      <c r="M1062" s="357">
        <f>IF(ISBLANK(INDEX('Policy Characteristics'!G:G,MATCH($C1062,'Policy Characteristics'!$C:$C,0))),"",INDEX('Policy Characteristics'!G:G,MATCH($C1062,'Policy Characteristics'!$C:$C,0)))</f>
        <v>1</v>
      </c>
      <c r="N1062" s="357">
        <f>IF(ISBLANK(INDEX('Policy Characteristics'!H:H,MATCH($C1062,'Policy Characteristics'!$C:$C,0))),"",INDEX('Policy Characteristics'!H:H,MATCH($C1062,'Policy Characteristics'!$C:$C,0)))</f>
        <v>1</v>
      </c>
      <c r="O1062" s="357" t="str">
        <f>IF(ISBLANK(INDEX('Policy Characteristics'!I:I,MATCH($C1062,'Policy Characteristics'!$C:$C,0))),"",INDEX('Policy Characteristics'!I:I,MATCH($C1062,'Policy Characteristics'!$C:$C,0)))</f>
        <v>on/off</v>
      </c>
      <c r="P1062" s="357" t="str">
        <f>IF(ISBLANK(INDEX('Policy Characteristics'!J:J,MATCH($C1062,'Policy Characteristics'!$C:$C,0))),"",INDEX('Policy Characteristics'!J:J,MATCH($C1062,'Policy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2" s="357" t="str">
        <f>IF(ISBLANK(INDEX('Policy Characteristics'!K:K,MATCH($C1062,'Policy Characteristics'!$C:$C,0))),"",INDEX('Policy Characteristics'!K:K,MATCH($C1062,'Policy Characteristics'!$C:$C,0)))</f>
        <v>fuels.html#carbon-tax</v>
      </c>
      <c r="R1062" s="357" t="str">
        <f>IF(ISBLANK(INDEX('Policy Characteristics'!L:L,MATCH($C1062,'Policy Characteristics'!$C:$C,0))),"",INDEX('Policy Characteristics'!L:L,MATCH($C1062,'Policy Characteristics'!$C:$C,0)))</f>
        <v>carbon-tax.html</v>
      </c>
    </row>
    <row r="1063" spans="1:18" s="2" customFormat="1" x14ac:dyDescent="0.35">
      <c r="A1063" s="357" t="str">
        <f>IF(ISBLANK(INDEX('Policy Characteristics'!A:A,MATCH($C1063,'Policy Characteristics'!$C:$C,0))),"",INDEX('Policy Characteristics'!A:A,MATCH($C1063,'Policy Characteristics'!$C:$C,0)))</f>
        <v>Cross-Sector</v>
      </c>
      <c r="B1063" s="357" t="str">
        <f>IF(ISBLANK(INDEX('Policy Characteristics'!B:B,MATCH($C1063,'Policy Characteristics'!$C:$C,0))),"",INDEX('Policy Characteristics'!B:B,MATCH($C1063,'Policy Characteristics'!$C:$C,0)))</f>
        <v>Exempt Process Emissions from C Tax</v>
      </c>
      <c r="C1063" s="361" t="str">
        <f t="shared" si="52"/>
        <v>BEPEfCT Boolean Exempt Process Emissions from Carbon Tax</v>
      </c>
      <c r="D1063" s="285" t="s">
        <v>3195</v>
      </c>
      <c r="E1063" s="9"/>
      <c r="F1063" s="194" t="s">
        <v>3159</v>
      </c>
      <c r="G1063" s="9"/>
      <c r="H1063" s="56">
        <v>1631</v>
      </c>
      <c r="I1063" s="9" t="s">
        <v>45</v>
      </c>
      <c r="J1063" s="359" t="str">
        <f>IF(ISBLANK(INDEX('Policy Characteristics'!D:D,MATCH($C1063,'Policy Characteristics'!$C:$C,0))),"",INDEX('Policy Characteristics'!D:D,MATCH($C1063,'Policy Characteristics'!$C:$C,0)))</f>
        <v/>
      </c>
      <c r="K1063" s="357" t="str">
        <f>IF(ISBLANK(INDEX('Policy Characteristics'!E:E,MATCH($C1063,'Policy Characteristics'!$C:$C,0))),"",INDEX('Policy Characteristics'!E:E,MATCH($C1063,'Policy Characteristics'!$C:$C,0)))</f>
        <v/>
      </c>
      <c r="L1063" s="357">
        <f>IF(ISBLANK(INDEX('Policy Characteristics'!F:F,MATCH($C1063,'Policy Characteristics'!$C:$C,0))),"",INDEX('Policy Characteristics'!F:F,MATCH($C1063,'Policy Characteristics'!$C:$C,0)))</f>
        <v>0</v>
      </c>
      <c r="M1063" s="357">
        <f>IF(ISBLANK(INDEX('Policy Characteristics'!G:G,MATCH($C1063,'Policy Characteristics'!$C:$C,0))),"",INDEX('Policy Characteristics'!G:G,MATCH($C1063,'Policy Characteristics'!$C:$C,0)))</f>
        <v>1</v>
      </c>
      <c r="N1063" s="357">
        <f>IF(ISBLANK(INDEX('Policy Characteristics'!H:H,MATCH($C1063,'Policy Characteristics'!$C:$C,0))),"",INDEX('Policy Characteristics'!H:H,MATCH($C1063,'Policy Characteristics'!$C:$C,0)))</f>
        <v>1</v>
      </c>
      <c r="O1063" s="357" t="str">
        <f>IF(ISBLANK(INDEX('Policy Characteristics'!I:I,MATCH($C1063,'Policy Characteristics'!$C:$C,0))),"",INDEX('Policy Characteristics'!I:I,MATCH($C1063,'Policy Characteristics'!$C:$C,0)))</f>
        <v>on/off</v>
      </c>
      <c r="P1063" s="357" t="str">
        <f>IF(ISBLANK(INDEX('Policy Characteristics'!J:J,MATCH($C1063,'Policy Characteristics'!$C:$C,0))),"",INDEX('Policy Characteristics'!J:J,MATCH($C1063,'Policy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3" s="357" t="str">
        <f>IF(ISBLANK(INDEX('Policy Characteristics'!K:K,MATCH($C1063,'Policy Characteristics'!$C:$C,0))),"",INDEX('Policy Characteristics'!K:K,MATCH($C1063,'Policy Characteristics'!$C:$C,0)))</f>
        <v>fuels.html#carbon-tax</v>
      </c>
      <c r="R1063" s="357" t="str">
        <f>IF(ISBLANK(INDEX('Policy Characteristics'!L:L,MATCH($C1063,'Policy Characteristics'!$C:$C,0))),"",INDEX('Policy Characteristics'!L:L,MATCH($C1063,'Policy Characteristics'!$C:$C,0)))</f>
        <v>carbon-tax.html</v>
      </c>
    </row>
    <row r="1064" spans="1:18" s="2" customFormat="1" x14ac:dyDescent="0.35">
      <c r="A1064" s="357" t="str">
        <f>IF(ISBLANK(INDEX('Policy Characteristics'!A:A,MATCH($C1064,'Policy Characteristics'!$C:$C,0))),"",INDEX('Policy Characteristics'!A:A,MATCH($C1064,'Policy Characteristics'!$C:$C,0)))</f>
        <v>Cross-Sector</v>
      </c>
      <c r="B1064" s="357" t="str">
        <f>IF(ISBLANK(INDEX('Policy Characteristics'!B:B,MATCH($C1064,'Policy Characteristics'!$C:$C,0))),"",INDEX('Policy Characteristics'!B:B,MATCH($C1064,'Policy Characteristics'!$C:$C,0)))</f>
        <v>Exempt Process Emissions from C Tax</v>
      </c>
      <c r="C1064" s="361" t="str">
        <f t="shared" si="52"/>
        <v>BEPEfCT Boolean Exempt Process Emissions from Carbon Tax</v>
      </c>
      <c r="D1064" s="285" t="s">
        <v>3196</v>
      </c>
      <c r="E1064" s="9"/>
      <c r="F1064" s="194" t="s">
        <v>3160</v>
      </c>
      <c r="G1064" s="9"/>
      <c r="H1064" s="56">
        <v>1632</v>
      </c>
      <c r="I1064" s="9" t="s">
        <v>45</v>
      </c>
      <c r="J1064" s="359" t="str">
        <f>IF(ISBLANK(INDEX('Policy Characteristics'!D:D,MATCH($C1064,'Policy Characteristics'!$C:$C,0))),"",INDEX('Policy Characteristics'!D:D,MATCH($C1064,'Policy Characteristics'!$C:$C,0)))</f>
        <v/>
      </c>
      <c r="K1064" s="357" t="str">
        <f>IF(ISBLANK(INDEX('Policy Characteristics'!E:E,MATCH($C1064,'Policy Characteristics'!$C:$C,0))),"",INDEX('Policy Characteristics'!E:E,MATCH($C1064,'Policy Characteristics'!$C:$C,0)))</f>
        <v/>
      </c>
      <c r="L1064" s="357">
        <f>IF(ISBLANK(INDEX('Policy Characteristics'!F:F,MATCH($C1064,'Policy Characteristics'!$C:$C,0))),"",INDEX('Policy Characteristics'!F:F,MATCH($C1064,'Policy Characteristics'!$C:$C,0)))</f>
        <v>0</v>
      </c>
      <c r="M1064" s="357">
        <f>IF(ISBLANK(INDEX('Policy Characteristics'!G:G,MATCH($C1064,'Policy Characteristics'!$C:$C,0))),"",INDEX('Policy Characteristics'!G:G,MATCH($C1064,'Policy Characteristics'!$C:$C,0)))</f>
        <v>1</v>
      </c>
      <c r="N1064" s="357">
        <f>IF(ISBLANK(INDEX('Policy Characteristics'!H:H,MATCH($C1064,'Policy Characteristics'!$C:$C,0))),"",INDEX('Policy Characteristics'!H:H,MATCH($C1064,'Policy Characteristics'!$C:$C,0)))</f>
        <v>1</v>
      </c>
      <c r="O1064" s="357" t="str">
        <f>IF(ISBLANK(INDEX('Policy Characteristics'!I:I,MATCH($C1064,'Policy Characteristics'!$C:$C,0))),"",INDEX('Policy Characteristics'!I:I,MATCH($C1064,'Policy Characteristics'!$C:$C,0)))</f>
        <v>on/off</v>
      </c>
      <c r="P1064" s="357" t="str">
        <f>IF(ISBLANK(INDEX('Policy Characteristics'!J:J,MATCH($C1064,'Policy Characteristics'!$C:$C,0))),"",INDEX('Policy Characteristics'!J:J,MATCH($C1064,'Policy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4" s="357" t="str">
        <f>IF(ISBLANK(INDEX('Policy Characteristics'!K:K,MATCH($C1064,'Policy Characteristics'!$C:$C,0))),"",INDEX('Policy Characteristics'!K:K,MATCH($C1064,'Policy Characteristics'!$C:$C,0)))</f>
        <v>fuels.html#carbon-tax</v>
      </c>
      <c r="R1064" s="357" t="str">
        <f>IF(ISBLANK(INDEX('Policy Characteristics'!L:L,MATCH($C1064,'Policy Characteristics'!$C:$C,0))),"",INDEX('Policy Characteristics'!L:L,MATCH($C1064,'Policy Characteristics'!$C:$C,0)))</f>
        <v>carbon-tax.html</v>
      </c>
    </row>
    <row r="1065" spans="1:18" s="2" customFormat="1" x14ac:dyDescent="0.35">
      <c r="A1065" s="357" t="str">
        <f>IF(ISBLANK(INDEX('Policy Characteristics'!A:A,MATCH($C1065,'Policy Characteristics'!$C:$C,0))),"",INDEX('Policy Characteristics'!A:A,MATCH($C1065,'Policy Characteristics'!$C:$C,0)))</f>
        <v>Cross-Sector</v>
      </c>
      <c r="B1065" s="357" t="str">
        <f>IF(ISBLANK(INDEX('Policy Characteristics'!B:B,MATCH($C1065,'Policy Characteristics'!$C:$C,0))),"",INDEX('Policy Characteristics'!B:B,MATCH($C1065,'Policy Characteristics'!$C:$C,0)))</f>
        <v>Exempt Process Emissions from C Tax</v>
      </c>
      <c r="C1065" s="361" t="str">
        <f t="shared" si="52"/>
        <v>BEPEfCT Boolean Exempt Process Emissions from Carbon Tax</v>
      </c>
      <c r="D1065" s="285" t="s">
        <v>3197</v>
      </c>
      <c r="E1065" s="9"/>
      <c r="F1065" s="194" t="s">
        <v>3161</v>
      </c>
      <c r="G1065" s="9"/>
      <c r="H1065" s="56">
        <v>1633</v>
      </c>
      <c r="I1065" s="9" t="s">
        <v>45</v>
      </c>
      <c r="J1065" s="359" t="str">
        <f>IF(ISBLANK(INDEX('Policy Characteristics'!D:D,MATCH($C1065,'Policy Characteristics'!$C:$C,0))),"",INDEX('Policy Characteristics'!D:D,MATCH($C1065,'Policy Characteristics'!$C:$C,0)))</f>
        <v/>
      </c>
      <c r="K1065" s="357" t="str">
        <f>IF(ISBLANK(INDEX('Policy Characteristics'!E:E,MATCH($C1065,'Policy Characteristics'!$C:$C,0))),"",INDEX('Policy Characteristics'!E:E,MATCH($C1065,'Policy Characteristics'!$C:$C,0)))</f>
        <v/>
      </c>
      <c r="L1065" s="357">
        <f>IF(ISBLANK(INDEX('Policy Characteristics'!F:F,MATCH($C1065,'Policy Characteristics'!$C:$C,0))),"",INDEX('Policy Characteristics'!F:F,MATCH($C1065,'Policy Characteristics'!$C:$C,0)))</f>
        <v>0</v>
      </c>
      <c r="M1065" s="357">
        <f>IF(ISBLANK(INDEX('Policy Characteristics'!G:G,MATCH($C1065,'Policy Characteristics'!$C:$C,0))),"",INDEX('Policy Characteristics'!G:G,MATCH($C1065,'Policy Characteristics'!$C:$C,0)))</f>
        <v>1</v>
      </c>
      <c r="N1065" s="357">
        <f>IF(ISBLANK(INDEX('Policy Characteristics'!H:H,MATCH($C1065,'Policy Characteristics'!$C:$C,0))),"",INDEX('Policy Characteristics'!H:H,MATCH($C1065,'Policy Characteristics'!$C:$C,0)))</f>
        <v>1</v>
      </c>
      <c r="O1065" s="357" t="str">
        <f>IF(ISBLANK(INDEX('Policy Characteristics'!I:I,MATCH($C1065,'Policy Characteristics'!$C:$C,0))),"",INDEX('Policy Characteristics'!I:I,MATCH($C1065,'Policy Characteristics'!$C:$C,0)))</f>
        <v>on/off</v>
      </c>
      <c r="P1065" s="357" t="str">
        <f>IF(ISBLANK(INDEX('Policy Characteristics'!J:J,MATCH($C1065,'Policy Characteristics'!$C:$C,0))),"",INDEX('Policy Characteristics'!J:J,MATCH($C1065,'Policy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5" s="357" t="str">
        <f>IF(ISBLANK(INDEX('Policy Characteristics'!K:K,MATCH($C1065,'Policy Characteristics'!$C:$C,0))),"",INDEX('Policy Characteristics'!K:K,MATCH($C1065,'Policy Characteristics'!$C:$C,0)))</f>
        <v>fuels.html#carbon-tax</v>
      </c>
      <c r="R1065" s="357" t="str">
        <f>IF(ISBLANK(INDEX('Policy Characteristics'!L:L,MATCH($C1065,'Policy Characteristics'!$C:$C,0))),"",INDEX('Policy Characteristics'!L:L,MATCH($C1065,'Policy Characteristics'!$C:$C,0)))</f>
        <v>carbon-tax.html</v>
      </c>
    </row>
    <row r="1066" spans="1:18" s="2" customFormat="1" x14ac:dyDescent="0.35">
      <c r="A1066" s="357" t="str">
        <f>IF(ISBLANK(INDEX('Policy Characteristics'!A:A,MATCH($C1066,'Policy Characteristics'!$C:$C,0))),"",INDEX('Policy Characteristics'!A:A,MATCH($C1066,'Policy Characteristics'!$C:$C,0)))</f>
        <v>Cross-Sector</v>
      </c>
      <c r="B1066" s="357" t="str">
        <f>IF(ISBLANK(INDEX('Policy Characteristics'!B:B,MATCH($C1066,'Policy Characteristics'!$C:$C,0))),"",INDEX('Policy Characteristics'!B:B,MATCH($C1066,'Policy Characteristics'!$C:$C,0)))</f>
        <v>Exempt Process Emissions from C Tax</v>
      </c>
      <c r="C1066" s="361" t="str">
        <f t="shared" si="52"/>
        <v>BEPEfCT Boolean Exempt Process Emissions from Carbon Tax</v>
      </c>
      <c r="D1066" s="285" t="s">
        <v>3198</v>
      </c>
      <c r="E1066" s="9"/>
      <c r="F1066" s="194" t="s">
        <v>3162</v>
      </c>
      <c r="G1066" s="9"/>
      <c r="H1066" s="56">
        <v>1634</v>
      </c>
      <c r="I1066" s="9" t="s">
        <v>45</v>
      </c>
      <c r="J1066" s="359" t="str">
        <f>IF(ISBLANK(INDEX('Policy Characteristics'!D:D,MATCH($C1066,'Policy Characteristics'!$C:$C,0))),"",INDEX('Policy Characteristics'!D:D,MATCH($C1066,'Policy Characteristics'!$C:$C,0)))</f>
        <v/>
      </c>
      <c r="K1066" s="357" t="str">
        <f>IF(ISBLANK(INDEX('Policy Characteristics'!E:E,MATCH($C1066,'Policy Characteristics'!$C:$C,0))),"",INDEX('Policy Characteristics'!E:E,MATCH($C1066,'Policy Characteristics'!$C:$C,0)))</f>
        <v/>
      </c>
      <c r="L1066" s="357">
        <f>IF(ISBLANK(INDEX('Policy Characteristics'!F:F,MATCH($C1066,'Policy Characteristics'!$C:$C,0))),"",INDEX('Policy Characteristics'!F:F,MATCH($C1066,'Policy Characteristics'!$C:$C,0)))</f>
        <v>0</v>
      </c>
      <c r="M1066" s="357">
        <f>IF(ISBLANK(INDEX('Policy Characteristics'!G:G,MATCH($C1066,'Policy Characteristics'!$C:$C,0))),"",INDEX('Policy Characteristics'!G:G,MATCH($C1066,'Policy Characteristics'!$C:$C,0)))</f>
        <v>1</v>
      </c>
      <c r="N1066" s="357">
        <f>IF(ISBLANK(INDEX('Policy Characteristics'!H:H,MATCH($C1066,'Policy Characteristics'!$C:$C,0))),"",INDEX('Policy Characteristics'!H:H,MATCH($C1066,'Policy Characteristics'!$C:$C,0)))</f>
        <v>1</v>
      </c>
      <c r="O1066" s="357" t="str">
        <f>IF(ISBLANK(INDEX('Policy Characteristics'!I:I,MATCH($C1066,'Policy Characteristics'!$C:$C,0))),"",INDEX('Policy Characteristics'!I:I,MATCH($C1066,'Policy Characteristics'!$C:$C,0)))</f>
        <v>on/off</v>
      </c>
      <c r="P1066" s="357" t="str">
        <f>IF(ISBLANK(INDEX('Policy Characteristics'!J:J,MATCH($C1066,'Policy Characteristics'!$C:$C,0))),"",INDEX('Policy Characteristics'!J:J,MATCH($C1066,'Policy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6" s="357" t="str">
        <f>IF(ISBLANK(INDEX('Policy Characteristics'!K:K,MATCH($C1066,'Policy Characteristics'!$C:$C,0))),"",INDEX('Policy Characteristics'!K:K,MATCH($C1066,'Policy Characteristics'!$C:$C,0)))</f>
        <v>fuels.html#carbon-tax</v>
      </c>
      <c r="R1066" s="357" t="str">
        <f>IF(ISBLANK(INDEX('Policy Characteristics'!L:L,MATCH($C1066,'Policy Characteristics'!$C:$C,0))),"",INDEX('Policy Characteristics'!L:L,MATCH($C1066,'Policy Characteristics'!$C:$C,0)))</f>
        <v>carbon-tax.html</v>
      </c>
    </row>
    <row r="1067" spans="1:18" s="2" customFormat="1" x14ac:dyDescent="0.35">
      <c r="A1067" s="357" t="str">
        <f>IF(ISBLANK(INDEX('Policy Characteristics'!A:A,MATCH($C1067,'Policy Characteristics'!$C:$C,0))),"",INDEX('Policy Characteristics'!A:A,MATCH($C1067,'Policy Characteristics'!$C:$C,0)))</f>
        <v>Cross-Sector</v>
      </c>
      <c r="B1067" s="357" t="str">
        <f>IF(ISBLANK(INDEX('Policy Characteristics'!B:B,MATCH($C1067,'Policy Characteristics'!$C:$C,0))),"",INDEX('Policy Characteristics'!B:B,MATCH($C1067,'Policy Characteristics'!$C:$C,0)))</f>
        <v>Exempt Process Emissions from C Tax</v>
      </c>
      <c r="C1067" s="361" t="str">
        <f t="shared" si="52"/>
        <v>BEPEfCT Boolean Exempt Process Emissions from Carbon Tax</v>
      </c>
      <c r="D1067" s="285" t="s">
        <v>3199</v>
      </c>
      <c r="E1067" s="9"/>
      <c r="F1067" s="194" t="s">
        <v>3163</v>
      </c>
      <c r="G1067" s="9"/>
      <c r="H1067" s="56">
        <v>1635</v>
      </c>
      <c r="I1067" s="9" t="s">
        <v>45</v>
      </c>
      <c r="J1067" s="359" t="str">
        <f>IF(ISBLANK(INDEX('Policy Characteristics'!D:D,MATCH($C1067,'Policy Characteristics'!$C:$C,0))),"",INDEX('Policy Characteristics'!D:D,MATCH($C1067,'Policy Characteristics'!$C:$C,0)))</f>
        <v/>
      </c>
      <c r="K1067" s="357" t="str">
        <f>IF(ISBLANK(INDEX('Policy Characteristics'!E:E,MATCH($C1067,'Policy Characteristics'!$C:$C,0))),"",INDEX('Policy Characteristics'!E:E,MATCH($C1067,'Policy Characteristics'!$C:$C,0)))</f>
        <v/>
      </c>
      <c r="L1067" s="357">
        <f>IF(ISBLANK(INDEX('Policy Characteristics'!F:F,MATCH($C1067,'Policy Characteristics'!$C:$C,0))),"",INDEX('Policy Characteristics'!F:F,MATCH($C1067,'Policy Characteristics'!$C:$C,0)))</f>
        <v>0</v>
      </c>
      <c r="M1067" s="357">
        <f>IF(ISBLANK(INDEX('Policy Characteristics'!G:G,MATCH($C1067,'Policy Characteristics'!$C:$C,0))),"",INDEX('Policy Characteristics'!G:G,MATCH($C1067,'Policy Characteristics'!$C:$C,0)))</f>
        <v>1</v>
      </c>
      <c r="N1067" s="357">
        <f>IF(ISBLANK(INDEX('Policy Characteristics'!H:H,MATCH($C1067,'Policy Characteristics'!$C:$C,0))),"",INDEX('Policy Characteristics'!H:H,MATCH($C1067,'Policy Characteristics'!$C:$C,0)))</f>
        <v>1</v>
      </c>
      <c r="O1067" s="357" t="str">
        <f>IF(ISBLANK(INDEX('Policy Characteristics'!I:I,MATCH($C1067,'Policy Characteristics'!$C:$C,0))),"",INDEX('Policy Characteristics'!I:I,MATCH($C1067,'Policy Characteristics'!$C:$C,0)))</f>
        <v>on/off</v>
      </c>
      <c r="P1067" s="357" t="str">
        <f>IF(ISBLANK(INDEX('Policy Characteristics'!J:J,MATCH($C1067,'Policy Characteristics'!$C:$C,0))),"",INDEX('Policy Characteristics'!J:J,MATCH($C1067,'Policy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7" s="357" t="str">
        <f>IF(ISBLANK(INDEX('Policy Characteristics'!K:K,MATCH($C1067,'Policy Characteristics'!$C:$C,0))),"",INDEX('Policy Characteristics'!K:K,MATCH($C1067,'Policy Characteristics'!$C:$C,0)))</f>
        <v>fuels.html#carbon-tax</v>
      </c>
      <c r="R1067" s="357" t="str">
        <f>IF(ISBLANK(INDEX('Policy Characteristics'!L:L,MATCH($C1067,'Policy Characteristics'!$C:$C,0))),"",INDEX('Policy Characteristics'!L:L,MATCH($C1067,'Policy Characteristics'!$C:$C,0)))</f>
        <v>carbon-tax.html</v>
      </c>
    </row>
    <row r="1068" spans="1:18" s="2" customFormat="1" x14ac:dyDescent="0.35">
      <c r="A1068" s="357" t="str">
        <f>IF(ISBLANK(INDEX('Policy Characteristics'!A:A,MATCH($C1068,'Policy Characteristics'!$C:$C,0))),"",INDEX('Policy Characteristics'!A:A,MATCH($C1068,'Policy Characteristics'!$C:$C,0)))</f>
        <v>Cross-Sector</v>
      </c>
      <c r="B1068" s="357" t="str">
        <f>IF(ISBLANK(INDEX('Policy Characteristics'!B:B,MATCH($C1068,'Policy Characteristics'!$C:$C,0))),"",INDEX('Policy Characteristics'!B:B,MATCH($C1068,'Policy Characteristics'!$C:$C,0)))</f>
        <v>Exempt Process Emissions from C Tax</v>
      </c>
      <c r="C1068" s="361" t="str">
        <f t="shared" si="52"/>
        <v>BEPEfCT Boolean Exempt Process Emissions from Carbon Tax</v>
      </c>
      <c r="D1068" s="285" t="s">
        <v>3200</v>
      </c>
      <c r="E1068" s="9"/>
      <c r="F1068" s="194" t="s">
        <v>3164</v>
      </c>
      <c r="G1068" s="9"/>
      <c r="H1068" s="56">
        <v>1636</v>
      </c>
      <c r="I1068" s="9" t="s">
        <v>45</v>
      </c>
      <c r="J1068" s="359" t="str">
        <f>IF(ISBLANK(INDEX('Policy Characteristics'!D:D,MATCH($C1068,'Policy Characteristics'!$C:$C,0))),"",INDEX('Policy Characteristics'!D:D,MATCH($C1068,'Policy Characteristics'!$C:$C,0)))</f>
        <v/>
      </c>
      <c r="K1068" s="357" t="str">
        <f>IF(ISBLANK(INDEX('Policy Characteristics'!E:E,MATCH($C1068,'Policy Characteristics'!$C:$C,0))),"",INDEX('Policy Characteristics'!E:E,MATCH($C1068,'Policy Characteristics'!$C:$C,0)))</f>
        <v/>
      </c>
      <c r="L1068" s="357">
        <f>IF(ISBLANK(INDEX('Policy Characteristics'!F:F,MATCH($C1068,'Policy Characteristics'!$C:$C,0))),"",INDEX('Policy Characteristics'!F:F,MATCH($C1068,'Policy Characteristics'!$C:$C,0)))</f>
        <v>0</v>
      </c>
      <c r="M1068" s="357">
        <f>IF(ISBLANK(INDEX('Policy Characteristics'!G:G,MATCH($C1068,'Policy Characteristics'!$C:$C,0))),"",INDEX('Policy Characteristics'!G:G,MATCH($C1068,'Policy Characteristics'!$C:$C,0)))</f>
        <v>1</v>
      </c>
      <c r="N1068" s="357">
        <f>IF(ISBLANK(INDEX('Policy Characteristics'!H:H,MATCH($C1068,'Policy Characteristics'!$C:$C,0))),"",INDEX('Policy Characteristics'!H:H,MATCH($C1068,'Policy Characteristics'!$C:$C,0)))</f>
        <v>1</v>
      </c>
      <c r="O1068" s="357" t="str">
        <f>IF(ISBLANK(INDEX('Policy Characteristics'!I:I,MATCH($C1068,'Policy Characteristics'!$C:$C,0))),"",INDEX('Policy Characteristics'!I:I,MATCH($C1068,'Policy Characteristics'!$C:$C,0)))</f>
        <v>on/off</v>
      </c>
      <c r="P1068" s="357" t="str">
        <f>IF(ISBLANK(INDEX('Policy Characteristics'!J:J,MATCH($C1068,'Policy Characteristics'!$C:$C,0))),"",INDEX('Policy Characteristics'!J:J,MATCH($C1068,'Policy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8" s="357" t="str">
        <f>IF(ISBLANK(INDEX('Policy Characteristics'!K:K,MATCH($C1068,'Policy Characteristics'!$C:$C,0))),"",INDEX('Policy Characteristics'!K:K,MATCH($C1068,'Policy Characteristics'!$C:$C,0)))</f>
        <v>fuels.html#carbon-tax</v>
      </c>
      <c r="R1068" s="357" t="str">
        <f>IF(ISBLANK(INDEX('Policy Characteristics'!L:L,MATCH($C1068,'Policy Characteristics'!$C:$C,0))),"",INDEX('Policy Characteristics'!L:L,MATCH($C1068,'Policy Characteristics'!$C:$C,0)))</f>
        <v>carbon-tax.html</v>
      </c>
    </row>
    <row r="1069" spans="1:18" s="2" customFormat="1" x14ac:dyDescent="0.35">
      <c r="A1069" s="357" t="str">
        <f>IF(ISBLANK(INDEX('Policy Characteristics'!A:A,MATCH($C1069,'Policy Characteristics'!$C:$C,0))),"",INDEX('Policy Characteristics'!A:A,MATCH($C1069,'Policy Characteristics'!$C:$C,0)))</f>
        <v>Cross-Sector</v>
      </c>
      <c r="B1069" s="357" t="str">
        <f>IF(ISBLANK(INDEX('Policy Characteristics'!B:B,MATCH($C1069,'Policy Characteristics'!$C:$C,0))),"",INDEX('Policy Characteristics'!B:B,MATCH($C1069,'Policy Characteristics'!$C:$C,0)))</f>
        <v>Exempt Process Emissions from C Tax</v>
      </c>
      <c r="C1069" s="361" t="str">
        <f t="shared" si="52"/>
        <v>BEPEfCT Boolean Exempt Process Emissions from Carbon Tax</v>
      </c>
      <c r="D1069" s="285" t="s">
        <v>3201</v>
      </c>
      <c r="E1069" s="9"/>
      <c r="F1069" s="194" t="s">
        <v>2660</v>
      </c>
      <c r="G1069" s="9"/>
      <c r="H1069" s="56">
        <v>1637</v>
      </c>
      <c r="I1069" s="9" t="s">
        <v>44</v>
      </c>
      <c r="J1069" s="359" t="str">
        <f>IF(ISBLANK(INDEX('Policy Characteristics'!D:D,MATCH($C1069,'Policy Characteristics'!$C:$C,0))),"",INDEX('Policy Characteristics'!D:D,MATCH($C1069,'Policy Characteristics'!$C:$C,0)))</f>
        <v/>
      </c>
      <c r="K1069" s="357" t="str">
        <f>IF(ISBLANK(INDEX('Policy Characteristics'!E:E,MATCH($C1069,'Policy Characteristics'!$C:$C,0))),"",INDEX('Policy Characteristics'!E:E,MATCH($C1069,'Policy Characteristics'!$C:$C,0)))</f>
        <v/>
      </c>
      <c r="L1069" s="357">
        <f>IF(ISBLANK(INDEX('Policy Characteristics'!F:F,MATCH($C1069,'Policy Characteristics'!$C:$C,0))),"",INDEX('Policy Characteristics'!F:F,MATCH($C1069,'Policy Characteristics'!$C:$C,0)))</f>
        <v>0</v>
      </c>
      <c r="M1069" s="357">
        <f>IF(ISBLANK(INDEX('Policy Characteristics'!G:G,MATCH($C1069,'Policy Characteristics'!$C:$C,0))),"",INDEX('Policy Characteristics'!G:G,MATCH($C1069,'Policy Characteristics'!$C:$C,0)))</f>
        <v>1</v>
      </c>
      <c r="N1069" s="357">
        <f>IF(ISBLANK(INDEX('Policy Characteristics'!H:H,MATCH($C1069,'Policy Characteristics'!$C:$C,0))),"",INDEX('Policy Characteristics'!H:H,MATCH($C1069,'Policy Characteristics'!$C:$C,0)))</f>
        <v>1</v>
      </c>
      <c r="O1069" s="357" t="str">
        <f>IF(ISBLANK(INDEX('Policy Characteristics'!I:I,MATCH($C1069,'Policy Characteristics'!$C:$C,0))),"",INDEX('Policy Characteristics'!I:I,MATCH($C1069,'Policy Characteristics'!$C:$C,0)))</f>
        <v>on/off</v>
      </c>
      <c r="P1069" s="357" t="str">
        <f>IF(ISBLANK(INDEX('Policy Characteristics'!J:J,MATCH($C1069,'Policy Characteristics'!$C:$C,0))),"",INDEX('Policy Characteristics'!J:J,MATCH($C1069,'Policy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9" s="357" t="str">
        <f>IF(ISBLANK(INDEX('Policy Characteristics'!K:K,MATCH($C1069,'Policy Characteristics'!$C:$C,0))),"",INDEX('Policy Characteristics'!K:K,MATCH($C1069,'Policy Characteristics'!$C:$C,0)))</f>
        <v>fuels.html#carbon-tax</v>
      </c>
      <c r="R1069" s="357" t="str">
        <f>IF(ISBLANK(INDEX('Policy Characteristics'!L:L,MATCH($C1069,'Policy Characteristics'!$C:$C,0))),"",INDEX('Policy Characteristics'!L:L,MATCH($C1069,'Policy Characteristics'!$C:$C,0)))</f>
        <v>carbon-tax.html</v>
      </c>
    </row>
    <row r="1070" spans="1:18" s="2" customFormat="1" x14ac:dyDescent="0.35">
      <c r="A1070" s="357" t="str">
        <f>IF(ISBLANK(INDEX('Policy Characteristics'!A:A,MATCH($C1070,'Policy Characteristics'!$C:$C,0))),"",INDEX('Policy Characteristics'!A:A,MATCH($C1070,'Policy Characteristics'!$C:$C,0)))</f>
        <v>Cross-Sector</v>
      </c>
      <c r="B1070" s="357" t="str">
        <f>IF(ISBLANK(INDEX('Policy Characteristics'!B:B,MATCH($C1070,'Policy Characteristics'!$C:$C,0))),"",INDEX('Policy Characteristics'!B:B,MATCH($C1070,'Policy Characteristics'!$C:$C,0)))</f>
        <v>Exempt Process Emissions from C Tax</v>
      </c>
      <c r="C1070" s="361" t="str">
        <f t="shared" si="52"/>
        <v>BEPEfCT Boolean Exempt Process Emissions from Carbon Tax</v>
      </c>
      <c r="D1070" s="285" t="s">
        <v>3202</v>
      </c>
      <c r="E1070" s="9"/>
      <c r="F1070" s="194" t="s">
        <v>3165</v>
      </c>
      <c r="G1070" s="9"/>
      <c r="H1070" s="56">
        <v>1638</v>
      </c>
      <c r="I1070" s="9" t="s">
        <v>45</v>
      </c>
      <c r="J1070" s="359" t="str">
        <f>IF(ISBLANK(INDEX('Policy Characteristics'!D:D,MATCH($C1070,'Policy Characteristics'!$C:$C,0))),"",INDEX('Policy Characteristics'!D:D,MATCH($C1070,'Policy Characteristics'!$C:$C,0)))</f>
        <v/>
      </c>
      <c r="K1070" s="357" t="str">
        <f>IF(ISBLANK(INDEX('Policy Characteristics'!E:E,MATCH($C1070,'Policy Characteristics'!$C:$C,0))),"",INDEX('Policy Characteristics'!E:E,MATCH($C1070,'Policy Characteristics'!$C:$C,0)))</f>
        <v/>
      </c>
      <c r="L1070" s="357">
        <f>IF(ISBLANK(INDEX('Policy Characteristics'!F:F,MATCH($C1070,'Policy Characteristics'!$C:$C,0))),"",INDEX('Policy Characteristics'!F:F,MATCH($C1070,'Policy Characteristics'!$C:$C,0)))</f>
        <v>0</v>
      </c>
      <c r="M1070" s="357">
        <f>IF(ISBLANK(INDEX('Policy Characteristics'!G:G,MATCH($C1070,'Policy Characteristics'!$C:$C,0))),"",INDEX('Policy Characteristics'!G:G,MATCH($C1070,'Policy Characteristics'!$C:$C,0)))</f>
        <v>1</v>
      </c>
      <c r="N1070" s="357">
        <f>IF(ISBLANK(INDEX('Policy Characteristics'!H:H,MATCH($C1070,'Policy Characteristics'!$C:$C,0))),"",INDEX('Policy Characteristics'!H:H,MATCH($C1070,'Policy Characteristics'!$C:$C,0)))</f>
        <v>1</v>
      </c>
      <c r="O1070" s="357" t="str">
        <f>IF(ISBLANK(INDEX('Policy Characteristics'!I:I,MATCH($C1070,'Policy Characteristics'!$C:$C,0))),"",INDEX('Policy Characteristics'!I:I,MATCH($C1070,'Policy Characteristics'!$C:$C,0)))</f>
        <v>on/off</v>
      </c>
      <c r="P1070" s="357" t="str">
        <f>IF(ISBLANK(INDEX('Policy Characteristics'!J:J,MATCH($C1070,'Policy Characteristics'!$C:$C,0))),"",INDEX('Policy Characteristics'!J:J,MATCH($C1070,'Policy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70" s="357" t="str">
        <f>IF(ISBLANK(INDEX('Policy Characteristics'!K:K,MATCH($C1070,'Policy Characteristics'!$C:$C,0))),"",INDEX('Policy Characteristics'!K:K,MATCH($C1070,'Policy Characteristics'!$C:$C,0)))</f>
        <v>fuels.html#carbon-tax</v>
      </c>
      <c r="R1070" s="357" t="str">
        <f>IF(ISBLANK(INDEX('Policy Characteristics'!L:L,MATCH($C1070,'Policy Characteristics'!$C:$C,0))),"",INDEX('Policy Characteristics'!L:L,MATCH($C1070,'Policy Characteristics'!$C:$C,0)))</f>
        <v>carbon-tax.html</v>
      </c>
    </row>
    <row r="1071" spans="1:18" s="2" customFormat="1" x14ac:dyDescent="0.35">
      <c r="A1071" s="357" t="str">
        <f>IF(ISBLANK(INDEX('Policy Characteristics'!A:A,MATCH($C1071,'Policy Characteristics'!$C:$C,0))),"",INDEX('Policy Characteristics'!A:A,MATCH($C1071,'Policy Characteristics'!$C:$C,0)))</f>
        <v>Cross-Sector</v>
      </c>
      <c r="B1071" s="357" t="str">
        <f>IF(ISBLANK(INDEX('Policy Characteristics'!B:B,MATCH($C1071,'Policy Characteristics'!$C:$C,0))),"",INDEX('Policy Characteristics'!B:B,MATCH($C1071,'Policy Characteristics'!$C:$C,0)))</f>
        <v>Exempt Process Emissions from C Tax</v>
      </c>
      <c r="C1071" s="361" t="str">
        <f t="shared" si="52"/>
        <v>BEPEfCT Boolean Exempt Process Emissions from Carbon Tax</v>
      </c>
      <c r="D1071" s="285" t="s">
        <v>3203</v>
      </c>
      <c r="E1071" s="9"/>
      <c r="F1071" s="194" t="s">
        <v>3166</v>
      </c>
      <c r="G1071" s="9"/>
      <c r="H1071" s="56">
        <v>1639</v>
      </c>
      <c r="I1071" s="9" t="s">
        <v>45</v>
      </c>
      <c r="J1071" s="359" t="str">
        <f>IF(ISBLANK(INDEX('Policy Characteristics'!D:D,MATCH($C1071,'Policy Characteristics'!$C:$C,0))),"",INDEX('Policy Characteristics'!D:D,MATCH($C1071,'Policy Characteristics'!$C:$C,0)))</f>
        <v/>
      </c>
      <c r="K1071" s="357" t="str">
        <f>IF(ISBLANK(INDEX('Policy Characteristics'!E:E,MATCH($C1071,'Policy Characteristics'!$C:$C,0))),"",INDEX('Policy Characteristics'!E:E,MATCH($C1071,'Policy Characteristics'!$C:$C,0)))</f>
        <v/>
      </c>
      <c r="L1071" s="357">
        <f>IF(ISBLANK(INDEX('Policy Characteristics'!F:F,MATCH($C1071,'Policy Characteristics'!$C:$C,0))),"",INDEX('Policy Characteristics'!F:F,MATCH($C1071,'Policy Characteristics'!$C:$C,0)))</f>
        <v>0</v>
      </c>
      <c r="M1071" s="357">
        <f>IF(ISBLANK(INDEX('Policy Characteristics'!G:G,MATCH($C1071,'Policy Characteristics'!$C:$C,0))),"",INDEX('Policy Characteristics'!G:G,MATCH($C1071,'Policy Characteristics'!$C:$C,0)))</f>
        <v>1</v>
      </c>
      <c r="N1071" s="357">
        <f>IF(ISBLANK(INDEX('Policy Characteristics'!H:H,MATCH($C1071,'Policy Characteristics'!$C:$C,0))),"",INDEX('Policy Characteristics'!H:H,MATCH($C1071,'Policy Characteristics'!$C:$C,0)))</f>
        <v>1</v>
      </c>
      <c r="O1071" s="357" t="str">
        <f>IF(ISBLANK(INDEX('Policy Characteristics'!I:I,MATCH($C1071,'Policy Characteristics'!$C:$C,0))),"",INDEX('Policy Characteristics'!I:I,MATCH($C1071,'Policy Characteristics'!$C:$C,0)))</f>
        <v>on/off</v>
      </c>
      <c r="P1071" s="357" t="str">
        <f>IF(ISBLANK(INDEX('Policy Characteristics'!J:J,MATCH($C1071,'Policy Characteristics'!$C:$C,0))),"",INDEX('Policy Characteristics'!J:J,MATCH($C1071,'Policy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71" s="357" t="str">
        <f>IF(ISBLANK(INDEX('Policy Characteristics'!K:K,MATCH($C1071,'Policy Characteristics'!$C:$C,0))),"",INDEX('Policy Characteristics'!K:K,MATCH($C1071,'Policy Characteristics'!$C:$C,0)))</f>
        <v>fuels.html#carbon-tax</v>
      </c>
      <c r="R1071" s="357" t="str">
        <f>IF(ISBLANK(INDEX('Policy Characteristics'!L:L,MATCH($C1071,'Policy Characteristics'!$C:$C,0))),"",INDEX('Policy Characteristics'!L:L,MATCH($C1071,'Policy Characteristics'!$C:$C,0)))</f>
        <v>carbon-tax.html</v>
      </c>
    </row>
    <row r="1072" spans="1:18" s="2" customFormat="1" x14ac:dyDescent="0.35">
      <c r="A1072" s="357" t="str">
        <f>IF(ISBLANK(INDEX('Policy Characteristics'!A:A,MATCH($C1072,'Policy Characteristics'!$C:$C,0))),"",INDEX('Policy Characteristics'!A:A,MATCH($C1072,'Policy Characteristics'!$C:$C,0)))</f>
        <v>Cross-Sector</v>
      </c>
      <c r="B1072" s="357" t="str">
        <f>IF(ISBLANK(INDEX('Policy Characteristics'!B:B,MATCH($C1072,'Policy Characteristics'!$C:$C,0))),"",INDEX('Policy Characteristics'!B:B,MATCH($C1072,'Policy Characteristics'!$C:$C,0)))</f>
        <v>Exempt Process Emissions from C Tax</v>
      </c>
      <c r="C1072" s="361" t="str">
        <f t="shared" si="52"/>
        <v>BEPEfCT Boolean Exempt Process Emissions from Carbon Tax</v>
      </c>
      <c r="D1072" s="285" t="s">
        <v>3204</v>
      </c>
      <c r="E1072" s="9"/>
      <c r="F1072" s="194" t="s">
        <v>3167</v>
      </c>
      <c r="G1072" s="9"/>
      <c r="H1072" s="56">
        <v>1640</v>
      </c>
      <c r="I1072" s="9" t="s">
        <v>45</v>
      </c>
      <c r="J1072" s="359" t="str">
        <f>IF(ISBLANK(INDEX('Policy Characteristics'!D:D,MATCH($C1072,'Policy Characteristics'!$C:$C,0))),"",INDEX('Policy Characteristics'!D:D,MATCH($C1072,'Policy Characteristics'!$C:$C,0)))</f>
        <v/>
      </c>
      <c r="K1072" s="357" t="str">
        <f>IF(ISBLANK(INDEX('Policy Characteristics'!E:E,MATCH($C1072,'Policy Characteristics'!$C:$C,0))),"",INDEX('Policy Characteristics'!E:E,MATCH($C1072,'Policy Characteristics'!$C:$C,0)))</f>
        <v/>
      </c>
      <c r="L1072" s="357">
        <f>IF(ISBLANK(INDEX('Policy Characteristics'!F:F,MATCH($C1072,'Policy Characteristics'!$C:$C,0))),"",INDEX('Policy Characteristics'!F:F,MATCH($C1072,'Policy Characteristics'!$C:$C,0)))</f>
        <v>0</v>
      </c>
      <c r="M1072" s="357">
        <f>IF(ISBLANK(INDEX('Policy Characteristics'!G:G,MATCH($C1072,'Policy Characteristics'!$C:$C,0))),"",INDEX('Policy Characteristics'!G:G,MATCH($C1072,'Policy Characteristics'!$C:$C,0)))</f>
        <v>1</v>
      </c>
      <c r="N1072" s="357">
        <f>IF(ISBLANK(INDEX('Policy Characteristics'!H:H,MATCH($C1072,'Policy Characteristics'!$C:$C,0))),"",INDEX('Policy Characteristics'!H:H,MATCH($C1072,'Policy Characteristics'!$C:$C,0)))</f>
        <v>1</v>
      </c>
      <c r="O1072" s="357" t="str">
        <f>IF(ISBLANK(INDEX('Policy Characteristics'!I:I,MATCH($C1072,'Policy Characteristics'!$C:$C,0))),"",INDEX('Policy Characteristics'!I:I,MATCH($C1072,'Policy Characteristics'!$C:$C,0)))</f>
        <v>on/off</v>
      </c>
      <c r="P1072" s="357" t="str">
        <f>IF(ISBLANK(INDEX('Policy Characteristics'!J:J,MATCH($C1072,'Policy Characteristics'!$C:$C,0))),"",INDEX('Policy Characteristics'!J:J,MATCH($C1072,'Policy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72" s="357" t="str">
        <f>IF(ISBLANK(INDEX('Policy Characteristics'!K:K,MATCH($C1072,'Policy Characteristics'!$C:$C,0))),"",INDEX('Policy Characteristics'!K:K,MATCH($C1072,'Policy Characteristics'!$C:$C,0)))</f>
        <v>fuels.html#carbon-tax</v>
      </c>
      <c r="R1072" s="357" t="str">
        <f>IF(ISBLANK(INDEX('Policy Characteristics'!L:L,MATCH($C1072,'Policy Characteristics'!$C:$C,0))),"",INDEX('Policy Characteristics'!L:L,MATCH($C1072,'Policy Characteristics'!$C:$C,0)))</f>
        <v>carbon-tax.html</v>
      </c>
    </row>
    <row r="1073" spans="1:18" s="2" customFormat="1" x14ac:dyDescent="0.35">
      <c r="A1073" s="357" t="str">
        <f>IF(ISBLANK(INDEX('Policy Characteristics'!A:A,MATCH($C1073,'Policy Characteristics'!$C:$C,0))),"",INDEX('Policy Characteristics'!A:A,MATCH($C1073,'Policy Characteristics'!$C:$C,0)))</f>
        <v>Cross-Sector</v>
      </c>
      <c r="B1073" s="357" t="str">
        <f>IF(ISBLANK(INDEX('Policy Characteristics'!B:B,MATCH($C1073,'Policy Characteristics'!$C:$C,0))),"",INDEX('Policy Characteristics'!B:B,MATCH($C1073,'Policy Characteristics'!$C:$C,0)))</f>
        <v>Exempt Process Emissions from C Tax</v>
      </c>
      <c r="C1073" s="361" t="str">
        <f t="shared" si="52"/>
        <v>BEPEfCT Boolean Exempt Process Emissions from Carbon Tax</v>
      </c>
      <c r="D1073" s="285" t="s">
        <v>3205</v>
      </c>
      <c r="E1073" s="9"/>
      <c r="F1073" s="194" t="s">
        <v>2661</v>
      </c>
      <c r="G1073" s="9"/>
      <c r="H1073" s="56">
        <v>1641</v>
      </c>
      <c r="I1073" s="9" t="s">
        <v>45</v>
      </c>
      <c r="J1073" s="359" t="str">
        <f>IF(ISBLANK(INDEX('Policy Characteristics'!D:D,MATCH($C1073,'Policy Characteristics'!$C:$C,0))),"",INDEX('Policy Characteristics'!D:D,MATCH($C1073,'Policy Characteristics'!$C:$C,0)))</f>
        <v/>
      </c>
      <c r="K1073" s="357" t="str">
        <f>IF(ISBLANK(INDEX('Policy Characteristics'!E:E,MATCH($C1073,'Policy Characteristics'!$C:$C,0))),"",INDEX('Policy Characteristics'!E:E,MATCH($C1073,'Policy Characteristics'!$C:$C,0)))</f>
        <v/>
      </c>
      <c r="L1073" s="357">
        <f>IF(ISBLANK(INDEX('Policy Characteristics'!F:F,MATCH($C1073,'Policy Characteristics'!$C:$C,0))),"",INDEX('Policy Characteristics'!F:F,MATCH($C1073,'Policy Characteristics'!$C:$C,0)))</f>
        <v>0</v>
      </c>
      <c r="M1073" s="357">
        <f>IF(ISBLANK(INDEX('Policy Characteristics'!G:G,MATCH($C1073,'Policy Characteristics'!$C:$C,0))),"",INDEX('Policy Characteristics'!G:G,MATCH($C1073,'Policy Characteristics'!$C:$C,0)))</f>
        <v>1</v>
      </c>
      <c r="N1073" s="357">
        <f>IF(ISBLANK(INDEX('Policy Characteristics'!H:H,MATCH($C1073,'Policy Characteristics'!$C:$C,0))),"",INDEX('Policy Characteristics'!H:H,MATCH($C1073,'Policy Characteristics'!$C:$C,0)))</f>
        <v>1</v>
      </c>
      <c r="O1073" s="357" t="str">
        <f>IF(ISBLANK(INDEX('Policy Characteristics'!I:I,MATCH($C1073,'Policy Characteristics'!$C:$C,0))),"",INDEX('Policy Characteristics'!I:I,MATCH($C1073,'Policy Characteristics'!$C:$C,0)))</f>
        <v>on/off</v>
      </c>
      <c r="P1073" s="357" t="str">
        <f>IF(ISBLANK(INDEX('Policy Characteristics'!J:J,MATCH($C1073,'Policy Characteristics'!$C:$C,0))),"",INDEX('Policy Characteristics'!J:J,MATCH($C1073,'Policy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73" s="357" t="str">
        <f>IF(ISBLANK(INDEX('Policy Characteristics'!K:K,MATCH($C1073,'Policy Characteristics'!$C:$C,0))),"",INDEX('Policy Characteristics'!K:K,MATCH($C1073,'Policy Characteristics'!$C:$C,0)))</f>
        <v>fuels.html#carbon-tax</v>
      </c>
      <c r="R1073" s="357" t="str">
        <f>IF(ISBLANK(INDEX('Policy Characteristics'!L:L,MATCH($C1073,'Policy Characteristics'!$C:$C,0))),"",INDEX('Policy Characteristics'!L:L,MATCH($C1073,'Policy Characteristics'!$C:$C,0)))</f>
        <v>carbon-tax.html</v>
      </c>
    </row>
    <row r="1074" spans="1:18" s="2" customFormat="1" x14ac:dyDescent="0.35">
      <c r="A1074" s="357" t="str">
        <f>IF(ISBLANK(INDEX('Policy Characteristics'!A:A,MATCH($C1074,'Policy Characteristics'!$C:$C,0))),"",INDEX('Policy Characteristics'!A:A,MATCH($C1074,'Policy Characteristics'!$C:$C,0)))</f>
        <v>Cross-Sector</v>
      </c>
      <c r="B1074" s="357" t="str">
        <f>IF(ISBLANK(INDEX('Policy Characteristics'!B:B,MATCH($C1074,'Policy Characteristics'!$C:$C,0))),"",INDEX('Policy Characteristics'!B:B,MATCH($C1074,'Policy Characteristics'!$C:$C,0)))</f>
        <v>Exempt Process Emissions from C Tax</v>
      </c>
      <c r="C1074" s="361" t="str">
        <f t="shared" si="52"/>
        <v>BEPEfCT Boolean Exempt Process Emissions from Carbon Tax</v>
      </c>
      <c r="D1074" s="285" t="s">
        <v>3206</v>
      </c>
      <c r="E1074" s="9"/>
      <c r="F1074" s="194" t="s">
        <v>3168</v>
      </c>
      <c r="G1074" s="9"/>
      <c r="H1074" s="56">
        <v>1642</v>
      </c>
      <c r="I1074" s="9" t="s">
        <v>45</v>
      </c>
      <c r="J1074" s="359" t="str">
        <f>IF(ISBLANK(INDEX('Policy Characteristics'!D:D,MATCH($C1074,'Policy Characteristics'!$C:$C,0))),"",INDEX('Policy Characteristics'!D:D,MATCH($C1074,'Policy Characteristics'!$C:$C,0)))</f>
        <v/>
      </c>
      <c r="K1074" s="357" t="str">
        <f>IF(ISBLANK(INDEX('Policy Characteristics'!E:E,MATCH($C1074,'Policy Characteristics'!$C:$C,0))),"",INDEX('Policy Characteristics'!E:E,MATCH($C1074,'Policy Characteristics'!$C:$C,0)))</f>
        <v/>
      </c>
      <c r="L1074" s="357">
        <f>IF(ISBLANK(INDEX('Policy Characteristics'!F:F,MATCH($C1074,'Policy Characteristics'!$C:$C,0))),"",INDEX('Policy Characteristics'!F:F,MATCH($C1074,'Policy Characteristics'!$C:$C,0)))</f>
        <v>0</v>
      </c>
      <c r="M1074" s="357">
        <f>IF(ISBLANK(INDEX('Policy Characteristics'!G:G,MATCH($C1074,'Policy Characteristics'!$C:$C,0))),"",INDEX('Policy Characteristics'!G:G,MATCH($C1074,'Policy Characteristics'!$C:$C,0)))</f>
        <v>1</v>
      </c>
      <c r="N1074" s="357">
        <f>IF(ISBLANK(INDEX('Policy Characteristics'!H:H,MATCH($C1074,'Policy Characteristics'!$C:$C,0))),"",INDEX('Policy Characteristics'!H:H,MATCH($C1074,'Policy Characteristics'!$C:$C,0)))</f>
        <v>1</v>
      </c>
      <c r="O1074" s="357" t="str">
        <f>IF(ISBLANK(INDEX('Policy Characteristics'!I:I,MATCH($C1074,'Policy Characteristics'!$C:$C,0))),"",INDEX('Policy Characteristics'!I:I,MATCH($C1074,'Policy Characteristics'!$C:$C,0)))</f>
        <v>on/off</v>
      </c>
      <c r="P1074" s="357" t="str">
        <f>IF(ISBLANK(INDEX('Policy Characteristics'!J:J,MATCH($C1074,'Policy Characteristics'!$C:$C,0))),"",INDEX('Policy Characteristics'!J:J,MATCH($C1074,'Policy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74" s="357" t="str">
        <f>IF(ISBLANK(INDEX('Policy Characteristics'!K:K,MATCH($C1074,'Policy Characteristics'!$C:$C,0))),"",INDEX('Policy Characteristics'!K:K,MATCH($C1074,'Policy Characteristics'!$C:$C,0)))</f>
        <v>fuels.html#carbon-tax</v>
      </c>
      <c r="R1074" s="357" t="str">
        <f>IF(ISBLANK(INDEX('Policy Characteristics'!L:L,MATCH($C1074,'Policy Characteristics'!$C:$C,0))),"",INDEX('Policy Characteristics'!L:L,MATCH($C1074,'Policy Characteristics'!$C:$C,0)))</f>
        <v>carbon-tax.html</v>
      </c>
    </row>
    <row r="1075" spans="1:18" s="2" customFormat="1" x14ac:dyDescent="0.35">
      <c r="A1075" s="357" t="str">
        <f>IF(ISBLANK(INDEX('Policy Characteristics'!A:A,MATCH($C1075,'Policy Characteristics'!$C:$C,0))),"",INDEX('Policy Characteristics'!A:A,MATCH($C1075,'Policy Characteristics'!$C:$C,0)))</f>
        <v>Cross-Sector</v>
      </c>
      <c r="B1075" s="357" t="str">
        <f>IF(ISBLANK(INDEX('Policy Characteristics'!B:B,MATCH($C1075,'Policy Characteristics'!$C:$C,0))),"",INDEX('Policy Characteristics'!B:B,MATCH($C1075,'Policy Characteristics'!$C:$C,0)))</f>
        <v>Exempt Process Emissions from C Tax</v>
      </c>
      <c r="C1075" s="361" t="str">
        <f t="shared" si="52"/>
        <v>BEPEfCT Boolean Exempt Process Emissions from Carbon Tax</v>
      </c>
      <c r="D1075" s="285" t="s">
        <v>3207</v>
      </c>
      <c r="E1075" s="9"/>
      <c r="F1075" s="194" t="s">
        <v>3169</v>
      </c>
      <c r="G1075" s="9"/>
      <c r="H1075" s="56">
        <v>1643</v>
      </c>
      <c r="I1075" s="9" t="s">
        <v>45</v>
      </c>
      <c r="J1075" s="359" t="str">
        <f>IF(ISBLANK(INDEX('Policy Characteristics'!D:D,MATCH($C1075,'Policy Characteristics'!$C:$C,0))),"",INDEX('Policy Characteristics'!D:D,MATCH($C1075,'Policy Characteristics'!$C:$C,0)))</f>
        <v/>
      </c>
      <c r="K1075" s="357" t="str">
        <f>IF(ISBLANK(INDEX('Policy Characteristics'!E:E,MATCH($C1075,'Policy Characteristics'!$C:$C,0))),"",INDEX('Policy Characteristics'!E:E,MATCH($C1075,'Policy Characteristics'!$C:$C,0)))</f>
        <v/>
      </c>
      <c r="L1075" s="357">
        <f>IF(ISBLANK(INDEX('Policy Characteristics'!F:F,MATCH($C1075,'Policy Characteristics'!$C:$C,0))),"",INDEX('Policy Characteristics'!F:F,MATCH($C1075,'Policy Characteristics'!$C:$C,0)))</f>
        <v>0</v>
      </c>
      <c r="M1075" s="357">
        <f>IF(ISBLANK(INDEX('Policy Characteristics'!G:G,MATCH($C1075,'Policy Characteristics'!$C:$C,0))),"",INDEX('Policy Characteristics'!G:G,MATCH($C1075,'Policy Characteristics'!$C:$C,0)))</f>
        <v>1</v>
      </c>
      <c r="N1075" s="357">
        <f>IF(ISBLANK(INDEX('Policy Characteristics'!H:H,MATCH($C1075,'Policy Characteristics'!$C:$C,0))),"",INDEX('Policy Characteristics'!H:H,MATCH($C1075,'Policy Characteristics'!$C:$C,0)))</f>
        <v>1</v>
      </c>
      <c r="O1075" s="357" t="str">
        <f>IF(ISBLANK(INDEX('Policy Characteristics'!I:I,MATCH($C1075,'Policy Characteristics'!$C:$C,0))),"",INDEX('Policy Characteristics'!I:I,MATCH($C1075,'Policy Characteristics'!$C:$C,0)))</f>
        <v>on/off</v>
      </c>
      <c r="P1075" s="357" t="str">
        <f>IF(ISBLANK(INDEX('Policy Characteristics'!J:J,MATCH($C1075,'Policy Characteristics'!$C:$C,0))),"",INDEX('Policy Characteristics'!J:J,MATCH($C1075,'Policy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75" s="357" t="str">
        <f>IF(ISBLANK(INDEX('Policy Characteristics'!K:K,MATCH($C1075,'Policy Characteristics'!$C:$C,0))),"",INDEX('Policy Characteristics'!K:K,MATCH($C1075,'Policy Characteristics'!$C:$C,0)))</f>
        <v>fuels.html#carbon-tax</v>
      </c>
      <c r="R1075" s="357" t="str">
        <f>IF(ISBLANK(INDEX('Policy Characteristics'!L:L,MATCH($C1075,'Policy Characteristics'!$C:$C,0))),"",INDEX('Policy Characteristics'!L:L,MATCH($C1075,'Policy Characteristics'!$C:$C,0)))</f>
        <v>carbon-tax.html</v>
      </c>
    </row>
    <row r="1076" spans="1:18" s="2" customFormat="1" x14ac:dyDescent="0.35">
      <c r="A1076" s="357" t="str">
        <f>IF(ISBLANK(INDEX('Policy Characteristics'!A:A,MATCH($C1076,'Policy Characteristics'!$C:$C,0))),"",INDEX('Policy Characteristics'!A:A,MATCH($C1076,'Policy Characteristics'!$C:$C,0)))</f>
        <v>Cross-Sector</v>
      </c>
      <c r="B1076" s="357" t="str">
        <f>IF(ISBLANK(INDEX('Policy Characteristics'!B:B,MATCH($C1076,'Policy Characteristics'!$C:$C,0))),"",INDEX('Policy Characteristics'!B:B,MATCH($C1076,'Policy Characteristics'!$C:$C,0)))</f>
        <v>Exempt Process Emissions from C Tax</v>
      </c>
      <c r="C1076" s="361" t="str">
        <f t="shared" si="52"/>
        <v>BEPEfCT Boolean Exempt Process Emissions from Carbon Tax</v>
      </c>
      <c r="D1076" s="285" t="s">
        <v>3208</v>
      </c>
      <c r="E1076" s="9"/>
      <c r="F1076" s="194" t="s">
        <v>3170</v>
      </c>
      <c r="G1076" s="9"/>
      <c r="H1076" s="56">
        <v>1644</v>
      </c>
      <c r="I1076" s="9" t="s">
        <v>45</v>
      </c>
      <c r="J1076" s="359" t="str">
        <f>IF(ISBLANK(INDEX('Policy Characteristics'!D:D,MATCH($C1076,'Policy Characteristics'!$C:$C,0))),"",INDEX('Policy Characteristics'!D:D,MATCH($C1076,'Policy Characteristics'!$C:$C,0)))</f>
        <v/>
      </c>
      <c r="K1076" s="357" t="str">
        <f>IF(ISBLANK(INDEX('Policy Characteristics'!E:E,MATCH($C1076,'Policy Characteristics'!$C:$C,0))),"",INDEX('Policy Characteristics'!E:E,MATCH($C1076,'Policy Characteristics'!$C:$C,0)))</f>
        <v/>
      </c>
      <c r="L1076" s="357">
        <f>IF(ISBLANK(INDEX('Policy Characteristics'!F:F,MATCH($C1076,'Policy Characteristics'!$C:$C,0))),"",INDEX('Policy Characteristics'!F:F,MATCH($C1076,'Policy Characteristics'!$C:$C,0)))</f>
        <v>0</v>
      </c>
      <c r="M1076" s="357">
        <f>IF(ISBLANK(INDEX('Policy Characteristics'!G:G,MATCH($C1076,'Policy Characteristics'!$C:$C,0))),"",INDEX('Policy Characteristics'!G:G,MATCH($C1076,'Policy Characteristics'!$C:$C,0)))</f>
        <v>1</v>
      </c>
      <c r="N1076" s="357">
        <f>IF(ISBLANK(INDEX('Policy Characteristics'!H:H,MATCH($C1076,'Policy Characteristics'!$C:$C,0))),"",INDEX('Policy Characteristics'!H:H,MATCH($C1076,'Policy Characteristics'!$C:$C,0)))</f>
        <v>1</v>
      </c>
      <c r="O1076" s="357" t="str">
        <f>IF(ISBLANK(INDEX('Policy Characteristics'!I:I,MATCH($C1076,'Policy Characteristics'!$C:$C,0))),"",INDEX('Policy Characteristics'!I:I,MATCH($C1076,'Policy Characteristics'!$C:$C,0)))</f>
        <v>on/off</v>
      </c>
      <c r="P1076" s="357" t="str">
        <f>IF(ISBLANK(INDEX('Policy Characteristics'!J:J,MATCH($C1076,'Policy Characteristics'!$C:$C,0))),"",INDEX('Policy Characteristics'!J:J,MATCH($C1076,'Policy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76" s="357" t="str">
        <f>IF(ISBLANK(INDEX('Policy Characteristics'!K:K,MATCH($C1076,'Policy Characteristics'!$C:$C,0))),"",INDEX('Policy Characteristics'!K:K,MATCH($C1076,'Policy Characteristics'!$C:$C,0)))</f>
        <v>fuels.html#carbon-tax</v>
      </c>
      <c r="R1076" s="357" t="str">
        <f>IF(ISBLANK(INDEX('Policy Characteristics'!L:L,MATCH($C1076,'Policy Characteristics'!$C:$C,0))),"",INDEX('Policy Characteristics'!L:L,MATCH($C1076,'Policy Characteristics'!$C:$C,0)))</f>
        <v>carbon-tax.html</v>
      </c>
    </row>
    <row r="1077" spans="1:18" s="2" customFormat="1" x14ac:dyDescent="0.35">
      <c r="A1077" s="357" t="str">
        <f>IF(ISBLANK(INDEX('Policy Characteristics'!A:A,MATCH($C1077,'Policy Characteristics'!$C:$C,0))),"",INDEX('Policy Characteristics'!A:A,MATCH($C1077,'Policy Characteristics'!$C:$C,0)))</f>
        <v>Cross-Sector</v>
      </c>
      <c r="B1077" s="357" t="str">
        <f>IF(ISBLANK(INDEX('Policy Characteristics'!B:B,MATCH($C1077,'Policy Characteristics'!$C:$C,0))),"",INDEX('Policy Characteristics'!B:B,MATCH($C1077,'Policy Characteristics'!$C:$C,0)))</f>
        <v>Exempt Process Emissions from C Tax</v>
      </c>
      <c r="C1077" s="361" t="str">
        <f t="shared" si="52"/>
        <v>BEPEfCT Boolean Exempt Process Emissions from Carbon Tax</v>
      </c>
      <c r="D1077" s="285" t="s">
        <v>3209</v>
      </c>
      <c r="E1077" s="9"/>
      <c r="F1077" s="194" t="s">
        <v>3171</v>
      </c>
      <c r="G1077" s="9"/>
      <c r="H1077" s="56">
        <v>1645</v>
      </c>
      <c r="I1077" s="9" t="s">
        <v>45</v>
      </c>
      <c r="J1077" s="359" t="str">
        <f>IF(ISBLANK(INDEX('Policy Characteristics'!D:D,MATCH($C1077,'Policy Characteristics'!$C:$C,0))),"",INDEX('Policy Characteristics'!D:D,MATCH($C1077,'Policy Characteristics'!$C:$C,0)))</f>
        <v/>
      </c>
      <c r="K1077" s="357" t="str">
        <f>IF(ISBLANK(INDEX('Policy Characteristics'!E:E,MATCH($C1077,'Policy Characteristics'!$C:$C,0))),"",INDEX('Policy Characteristics'!E:E,MATCH($C1077,'Policy Characteristics'!$C:$C,0)))</f>
        <v/>
      </c>
      <c r="L1077" s="357">
        <f>IF(ISBLANK(INDEX('Policy Characteristics'!F:F,MATCH($C1077,'Policy Characteristics'!$C:$C,0))),"",INDEX('Policy Characteristics'!F:F,MATCH($C1077,'Policy Characteristics'!$C:$C,0)))</f>
        <v>0</v>
      </c>
      <c r="M1077" s="357">
        <f>IF(ISBLANK(INDEX('Policy Characteristics'!G:G,MATCH($C1077,'Policy Characteristics'!$C:$C,0))),"",INDEX('Policy Characteristics'!G:G,MATCH($C1077,'Policy Characteristics'!$C:$C,0)))</f>
        <v>1</v>
      </c>
      <c r="N1077" s="357">
        <f>IF(ISBLANK(INDEX('Policy Characteristics'!H:H,MATCH($C1077,'Policy Characteristics'!$C:$C,0))),"",INDEX('Policy Characteristics'!H:H,MATCH($C1077,'Policy Characteristics'!$C:$C,0)))</f>
        <v>1</v>
      </c>
      <c r="O1077" s="357" t="str">
        <f>IF(ISBLANK(INDEX('Policy Characteristics'!I:I,MATCH($C1077,'Policy Characteristics'!$C:$C,0))),"",INDEX('Policy Characteristics'!I:I,MATCH($C1077,'Policy Characteristics'!$C:$C,0)))</f>
        <v>on/off</v>
      </c>
      <c r="P1077" s="357" t="str">
        <f>IF(ISBLANK(INDEX('Policy Characteristics'!J:J,MATCH($C1077,'Policy Characteristics'!$C:$C,0))),"",INDEX('Policy Characteristics'!J:J,MATCH($C1077,'Policy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77" s="357" t="str">
        <f>IF(ISBLANK(INDEX('Policy Characteristics'!K:K,MATCH($C1077,'Policy Characteristics'!$C:$C,0))),"",INDEX('Policy Characteristics'!K:K,MATCH($C1077,'Policy Characteristics'!$C:$C,0)))</f>
        <v>fuels.html#carbon-tax</v>
      </c>
      <c r="R1077" s="357" t="str">
        <f>IF(ISBLANK(INDEX('Policy Characteristics'!L:L,MATCH($C1077,'Policy Characteristics'!$C:$C,0))),"",INDEX('Policy Characteristics'!L:L,MATCH($C1077,'Policy Characteristics'!$C:$C,0)))</f>
        <v>carbon-tax.html</v>
      </c>
    </row>
    <row r="1078" spans="1:18" s="2" customFormat="1" x14ac:dyDescent="0.35">
      <c r="A1078" s="357" t="str">
        <f>IF(ISBLANK(INDEX('Policy Characteristics'!A:A,MATCH($C1078,'Policy Characteristics'!$C:$C,0))),"",INDEX('Policy Characteristics'!A:A,MATCH($C1078,'Policy Characteristics'!$C:$C,0)))</f>
        <v>Cross-Sector</v>
      </c>
      <c r="B1078" s="357" t="str">
        <f>IF(ISBLANK(INDEX('Policy Characteristics'!B:B,MATCH($C1078,'Policy Characteristics'!$C:$C,0))),"",INDEX('Policy Characteristics'!B:B,MATCH($C1078,'Policy Characteristics'!$C:$C,0)))</f>
        <v>Exempt Process Emissions from C Tax</v>
      </c>
      <c r="C1078" s="361" t="str">
        <f t="shared" si="52"/>
        <v>BEPEfCT Boolean Exempt Process Emissions from Carbon Tax</v>
      </c>
      <c r="D1078" s="285" t="s">
        <v>3210</v>
      </c>
      <c r="E1078" s="9"/>
      <c r="F1078" s="194" t="s">
        <v>3172</v>
      </c>
      <c r="G1078" s="9"/>
      <c r="H1078" s="56">
        <v>1646</v>
      </c>
      <c r="I1078" s="9" t="s">
        <v>45</v>
      </c>
      <c r="J1078" s="359" t="str">
        <f>IF(ISBLANK(INDEX('Policy Characteristics'!D:D,MATCH($C1078,'Policy Characteristics'!$C:$C,0))),"",INDEX('Policy Characteristics'!D:D,MATCH($C1078,'Policy Characteristics'!$C:$C,0)))</f>
        <v/>
      </c>
      <c r="K1078" s="357" t="str">
        <f>IF(ISBLANK(INDEX('Policy Characteristics'!E:E,MATCH($C1078,'Policy Characteristics'!$C:$C,0))),"",INDEX('Policy Characteristics'!E:E,MATCH($C1078,'Policy Characteristics'!$C:$C,0)))</f>
        <v/>
      </c>
      <c r="L1078" s="357">
        <f>IF(ISBLANK(INDEX('Policy Characteristics'!F:F,MATCH($C1078,'Policy Characteristics'!$C:$C,0))),"",INDEX('Policy Characteristics'!F:F,MATCH($C1078,'Policy Characteristics'!$C:$C,0)))</f>
        <v>0</v>
      </c>
      <c r="M1078" s="357">
        <f>IF(ISBLANK(INDEX('Policy Characteristics'!G:G,MATCH($C1078,'Policy Characteristics'!$C:$C,0))),"",INDEX('Policy Characteristics'!G:G,MATCH($C1078,'Policy Characteristics'!$C:$C,0)))</f>
        <v>1</v>
      </c>
      <c r="N1078" s="357">
        <f>IF(ISBLANK(INDEX('Policy Characteristics'!H:H,MATCH($C1078,'Policy Characteristics'!$C:$C,0))),"",INDEX('Policy Characteristics'!H:H,MATCH($C1078,'Policy Characteristics'!$C:$C,0)))</f>
        <v>1</v>
      </c>
      <c r="O1078" s="357" t="str">
        <f>IF(ISBLANK(INDEX('Policy Characteristics'!I:I,MATCH($C1078,'Policy Characteristics'!$C:$C,0))),"",INDEX('Policy Characteristics'!I:I,MATCH($C1078,'Policy Characteristics'!$C:$C,0)))</f>
        <v>on/off</v>
      </c>
      <c r="P1078" s="357" t="str">
        <f>IF(ISBLANK(INDEX('Policy Characteristics'!J:J,MATCH($C1078,'Policy Characteristics'!$C:$C,0))),"",INDEX('Policy Characteristics'!J:J,MATCH($C1078,'Policy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78" s="357" t="str">
        <f>IF(ISBLANK(INDEX('Policy Characteristics'!K:K,MATCH($C1078,'Policy Characteristics'!$C:$C,0))),"",INDEX('Policy Characteristics'!K:K,MATCH($C1078,'Policy Characteristics'!$C:$C,0)))</f>
        <v>fuels.html#carbon-tax</v>
      </c>
      <c r="R1078" s="357" t="str">
        <f>IF(ISBLANK(INDEX('Policy Characteristics'!L:L,MATCH($C1078,'Policy Characteristics'!$C:$C,0))),"",INDEX('Policy Characteristics'!L:L,MATCH($C1078,'Policy Characteristics'!$C:$C,0)))</f>
        <v>carbon-tax.html</v>
      </c>
    </row>
    <row r="1079" spans="1:18" s="2" customFormat="1" x14ac:dyDescent="0.35">
      <c r="A1079" s="357" t="str">
        <f>IF(ISBLANK(INDEX('Policy Characteristics'!A:A,MATCH($C1079,'Policy Characteristics'!$C:$C,0))),"",INDEX('Policy Characteristics'!A:A,MATCH($C1079,'Policy Characteristics'!$C:$C,0)))</f>
        <v>Cross-Sector</v>
      </c>
      <c r="B1079" s="357" t="str">
        <f>IF(ISBLANK(INDEX('Policy Characteristics'!B:B,MATCH($C1079,'Policy Characteristics'!$C:$C,0))),"",INDEX('Policy Characteristics'!B:B,MATCH($C1079,'Policy Characteristics'!$C:$C,0)))</f>
        <v>Exempt Process Emissions from C Tax</v>
      </c>
      <c r="C1079" s="361" t="str">
        <f t="shared" si="52"/>
        <v>BEPEfCT Boolean Exempt Process Emissions from Carbon Tax</v>
      </c>
      <c r="D1079" s="285" t="s">
        <v>3211</v>
      </c>
      <c r="E1079" s="9"/>
      <c r="F1079" s="194" t="s">
        <v>3173</v>
      </c>
      <c r="G1079" s="9"/>
      <c r="H1079" s="56">
        <v>1647</v>
      </c>
      <c r="I1079" s="9" t="s">
        <v>45</v>
      </c>
      <c r="J1079" s="359" t="str">
        <f>IF(ISBLANK(INDEX('Policy Characteristics'!D:D,MATCH($C1079,'Policy Characteristics'!$C:$C,0))),"",INDEX('Policy Characteristics'!D:D,MATCH($C1079,'Policy Characteristics'!$C:$C,0)))</f>
        <v/>
      </c>
      <c r="K1079" s="357" t="str">
        <f>IF(ISBLANK(INDEX('Policy Characteristics'!E:E,MATCH($C1079,'Policy Characteristics'!$C:$C,0))),"",INDEX('Policy Characteristics'!E:E,MATCH($C1079,'Policy Characteristics'!$C:$C,0)))</f>
        <v/>
      </c>
      <c r="L1079" s="357">
        <f>IF(ISBLANK(INDEX('Policy Characteristics'!F:F,MATCH($C1079,'Policy Characteristics'!$C:$C,0))),"",INDEX('Policy Characteristics'!F:F,MATCH($C1079,'Policy Characteristics'!$C:$C,0)))</f>
        <v>0</v>
      </c>
      <c r="M1079" s="357">
        <f>IF(ISBLANK(INDEX('Policy Characteristics'!G:G,MATCH($C1079,'Policy Characteristics'!$C:$C,0))),"",INDEX('Policy Characteristics'!G:G,MATCH($C1079,'Policy Characteristics'!$C:$C,0)))</f>
        <v>1</v>
      </c>
      <c r="N1079" s="357">
        <f>IF(ISBLANK(INDEX('Policy Characteristics'!H:H,MATCH($C1079,'Policy Characteristics'!$C:$C,0))),"",INDEX('Policy Characteristics'!H:H,MATCH($C1079,'Policy Characteristics'!$C:$C,0)))</f>
        <v>1</v>
      </c>
      <c r="O1079" s="357" t="str">
        <f>IF(ISBLANK(INDEX('Policy Characteristics'!I:I,MATCH($C1079,'Policy Characteristics'!$C:$C,0))),"",INDEX('Policy Characteristics'!I:I,MATCH($C1079,'Policy Characteristics'!$C:$C,0)))</f>
        <v>on/off</v>
      </c>
      <c r="P1079" s="357" t="str">
        <f>IF(ISBLANK(INDEX('Policy Characteristics'!J:J,MATCH($C1079,'Policy Characteristics'!$C:$C,0))),"",INDEX('Policy Characteristics'!J:J,MATCH($C1079,'Policy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79" s="357" t="str">
        <f>IF(ISBLANK(INDEX('Policy Characteristics'!K:K,MATCH($C1079,'Policy Characteristics'!$C:$C,0))),"",INDEX('Policy Characteristics'!K:K,MATCH($C1079,'Policy Characteristics'!$C:$C,0)))</f>
        <v>fuels.html#carbon-tax</v>
      </c>
      <c r="R1079" s="357" t="str">
        <f>IF(ISBLANK(INDEX('Policy Characteristics'!L:L,MATCH($C1079,'Policy Characteristics'!$C:$C,0))),"",INDEX('Policy Characteristics'!L:L,MATCH($C1079,'Policy Characteristics'!$C:$C,0)))</f>
        <v>carbon-tax.html</v>
      </c>
    </row>
    <row r="1080" spans="1:18" s="2" customFormat="1" x14ac:dyDescent="0.35">
      <c r="A1080" s="357" t="str">
        <f>IF(ISBLANK(INDEX('Policy Characteristics'!A:A,MATCH($C1080,'Policy Characteristics'!$C:$C,0))),"",INDEX('Policy Characteristics'!A:A,MATCH($C1080,'Policy Characteristics'!$C:$C,0)))</f>
        <v>Cross-Sector</v>
      </c>
      <c r="B1080" s="357" t="str">
        <f>IF(ISBLANK(INDEX('Policy Characteristics'!B:B,MATCH($C1080,'Policy Characteristics'!$C:$C,0))),"",INDEX('Policy Characteristics'!B:B,MATCH($C1080,'Policy Characteristics'!$C:$C,0)))</f>
        <v>Exempt Process Emissions from C Tax</v>
      </c>
      <c r="C1080" s="361" t="str">
        <f t="shared" si="52"/>
        <v>BEPEfCT Boolean Exempt Process Emissions from Carbon Tax</v>
      </c>
      <c r="D1080" s="285" t="s">
        <v>3212</v>
      </c>
      <c r="E1080" s="9"/>
      <c r="F1080" s="194" t="s">
        <v>3174</v>
      </c>
      <c r="G1080" s="9"/>
      <c r="H1080" s="56">
        <v>1648</v>
      </c>
      <c r="I1080" s="9" t="s">
        <v>45</v>
      </c>
      <c r="J1080" s="359" t="str">
        <f>IF(ISBLANK(INDEX('Policy Characteristics'!D:D,MATCH($C1080,'Policy Characteristics'!$C:$C,0))),"",INDEX('Policy Characteristics'!D:D,MATCH($C1080,'Policy Characteristics'!$C:$C,0)))</f>
        <v/>
      </c>
      <c r="K1080" s="357" t="str">
        <f>IF(ISBLANK(INDEX('Policy Characteristics'!E:E,MATCH($C1080,'Policy Characteristics'!$C:$C,0))),"",INDEX('Policy Characteristics'!E:E,MATCH($C1080,'Policy Characteristics'!$C:$C,0)))</f>
        <v/>
      </c>
      <c r="L1080" s="357">
        <f>IF(ISBLANK(INDEX('Policy Characteristics'!F:F,MATCH($C1080,'Policy Characteristics'!$C:$C,0))),"",INDEX('Policy Characteristics'!F:F,MATCH($C1080,'Policy Characteristics'!$C:$C,0)))</f>
        <v>0</v>
      </c>
      <c r="M1080" s="357">
        <f>IF(ISBLANK(INDEX('Policy Characteristics'!G:G,MATCH($C1080,'Policy Characteristics'!$C:$C,0))),"",INDEX('Policy Characteristics'!G:G,MATCH($C1080,'Policy Characteristics'!$C:$C,0)))</f>
        <v>1</v>
      </c>
      <c r="N1080" s="357">
        <f>IF(ISBLANK(INDEX('Policy Characteristics'!H:H,MATCH($C1080,'Policy Characteristics'!$C:$C,0))),"",INDEX('Policy Characteristics'!H:H,MATCH($C1080,'Policy Characteristics'!$C:$C,0)))</f>
        <v>1</v>
      </c>
      <c r="O1080" s="357" t="str">
        <f>IF(ISBLANK(INDEX('Policy Characteristics'!I:I,MATCH($C1080,'Policy Characteristics'!$C:$C,0))),"",INDEX('Policy Characteristics'!I:I,MATCH($C1080,'Policy Characteristics'!$C:$C,0)))</f>
        <v>on/off</v>
      </c>
      <c r="P1080" s="357" t="str">
        <f>IF(ISBLANK(INDEX('Policy Characteristics'!J:J,MATCH($C1080,'Policy Characteristics'!$C:$C,0))),"",INDEX('Policy Characteristics'!J:J,MATCH($C1080,'Policy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80" s="357" t="str">
        <f>IF(ISBLANK(INDEX('Policy Characteristics'!K:K,MATCH($C1080,'Policy Characteristics'!$C:$C,0))),"",INDEX('Policy Characteristics'!K:K,MATCH($C1080,'Policy Characteristics'!$C:$C,0)))</f>
        <v>fuels.html#carbon-tax</v>
      </c>
      <c r="R1080" s="357" t="str">
        <f>IF(ISBLANK(INDEX('Policy Characteristics'!L:L,MATCH($C1080,'Policy Characteristics'!$C:$C,0))),"",INDEX('Policy Characteristics'!L:L,MATCH($C1080,'Policy Characteristics'!$C:$C,0)))</f>
        <v>carbon-tax.html</v>
      </c>
    </row>
    <row r="1081" spans="1:18" s="2" customFormat="1" x14ac:dyDescent="0.35">
      <c r="A1081" s="357" t="str">
        <f>IF(ISBLANK(INDEX('Policy Characteristics'!A:A,MATCH($C1081,'Policy Characteristics'!$C:$C,0))),"",INDEX('Policy Characteristics'!A:A,MATCH($C1081,'Policy Characteristics'!$C:$C,0)))</f>
        <v>Cross-Sector</v>
      </c>
      <c r="B1081" s="357" t="str">
        <f>IF(ISBLANK(INDEX('Policy Characteristics'!B:B,MATCH($C1081,'Policy Characteristics'!$C:$C,0))),"",INDEX('Policy Characteristics'!B:B,MATCH($C1081,'Policy Characteristics'!$C:$C,0)))</f>
        <v>Exempt Process Emissions from C Tax</v>
      </c>
      <c r="C1081" s="361" t="str">
        <f t="shared" si="52"/>
        <v>BEPEfCT Boolean Exempt Process Emissions from Carbon Tax</v>
      </c>
      <c r="D1081" s="285" t="s">
        <v>3213</v>
      </c>
      <c r="E1081" s="9"/>
      <c r="F1081" s="194" t="s">
        <v>3175</v>
      </c>
      <c r="G1081" s="9"/>
      <c r="H1081" s="56">
        <v>1649</v>
      </c>
      <c r="I1081" s="9" t="s">
        <v>45</v>
      </c>
      <c r="J1081" s="359" t="str">
        <f>IF(ISBLANK(INDEX('Policy Characteristics'!D:D,MATCH($C1081,'Policy Characteristics'!$C:$C,0))),"",INDEX('Policy Characteristics'!D:D,MATCH($C1081,'Policy Characteristics'!$C:$C,0)))</f>
        <v/>
      </c>
      <c r="K1081" s="357" t="str">
        <f>IF(ISBLANK(INDEX('Policy Characteristics'!E:E,MATCH($C1081,'Policy Characteristics'!$C:$C,0))),"",INDEX('Policy Characteristics'!E:E,MATCH($C1081,'Policy Characteristics'!$C:$C,0)))</f>
        <v/>
      </c>
      <c r="L1081" s="357">
        <f>IF(ISBLANK(INDEX('Policy Characteristics'!F:F,MATCH($C1081,'Policy Characteristics'!$C:$C,0))),"",INDEX('Policy Characteristics'!F:F,MATCH($C1081,'Policy Characteristics'!$C:$C,0)))</f>
        <v>0</v>
      </c>
      <c r="M1081" s="357">
        <f>IF(ISBLANK(INDEX('Policy Characteristics'!G:G,MATCH($C1081,'Policy Characteristics'!$C:$C,0))),"",INDEX('Policy Characteristics'!G:G,MATCH($C1081,'Policy Characteristics'!$C:$C,0)))</f>
        <v>1</v>
      </c>
      <c r="N1081" s="357">
        <f>IF(ISBLANK(INDEX('Policy Characteristics'!H:H,MATCH($C1081,'Policy Characteristics'!$C:$C,0))),"",INDEX('Policy Characteristics'!H:H,MATCH($C1081,'Policy Characteristics'!$C:$C,0)))</f>
        <v>1</v>
      </c>
      <c r="O1081" s="357" t="str">
        <f>IF(ISBLANK(INDEX('Policy Characteristics'!I:I,MATCH($C1081,'Policy Characteristics'!$C:$C,0))),"",INDEX('Policy Characteristics'!I:I,MATCH($C1081,'Policy Characteristics'!$C:$C,0)))</f>
        <v>on/off</v>
      </c>
      <c r="P1081" s="357" t="str">
        <f>IF(ISBLANK(INDEX('Policy Characteristics'!J:J,MATCH($C1081,'Policy Characteristics'!$C:$C,0))),"",INDEX('Policy Characteristics'!J:J,MATCH($C1081,'Policy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81" s="357" t="str">
        <f>IF(ISBLANK(INDEX('Policy Characteristics'!K:K,MATCH($C1081,'Policy Characteristics'!$C:$C,0))),"",INDEX('Policy Characteristics'!K:K,MATCH($C1081,'Policy Characteristics'!$C:$C,0)))</f>
        <v>fuels.html#carbon-tax</v>
      </c>
      <c r="R1081" s="357" t="str">
        <f>IF(ISBLANK(INDEX('Policy Characteristics'!L:L,MATCH($C1081,'Policy Characteristics'!$C:$C,0))),"",INDEX('Policy Characteristics'!L:L,MATCH($C1081,'Policy Characteristics'!$C:$C,0)))</f>
        <v>carbon-tax.html</v>
      </c>
    </row>
    <row r="1082" spans="1:18" s="2" customFormat="1" x14ac:dyDescent="0.35">
      <c r="A1082" s="357" t="str">
        <f>IF(ISBLANK(INDEX('Policy Characteristics'!A:A,MATCH($C1082,'Policy Characteristics'!$C:$C,0))),"",INDEX('Policy Characteristics'!A:A,MATCH($C1082,'Policy Characteristics'!$C:$C,0)))</f>
        <v>Cross-Sector</v>
      </c>
      <c r="B1082" s="357" t="str">
        <f>IF(ISBLANK(INDEX('Policy Characteristics'!B:B,MATCH($C1082,'Policy Characteristics'!$C:$C,0))),"",INDEX('Policy Characteristics'!B:B,MATCH($C1082,'Policy Characteristics'!$C:$C,0)))</f>
        <v>Exempt Process Emissions from C Tax</v>
      </c>
      <c r="C1082" s="361" t="str">
        <f t="shared" si="52"/>
        <v>BEPEfCT Boolean Exempt Process Emissions from Carbon Tax</v>
      </c>
      <c r="D1082" s="285" t="s">
        <v>3214</v>
      </c>
      <c r="E1082" s="9"/>
      <c r="F1082" s="194" t="s">
        <v>3176</v>
      </c>
      <c r="G1082" s="9"/>
      <c r="H1082" s="56">
        <v>1650</v>
      </c>
      <c r="I1082" s="9" t="s">
        <v>44</v>
      </c>
      <c r="J1082" s="359" t="str">
        <f>IF(ISBLANK(INDEX('Policy Characteristics'!D:D,MATCH($C1082,'Policy Characteristics'!$C:$C,0))),"",INDEX('Policy Characteristics'!D:D,MATCH($C1082,'Policy Characteristics'!$C:$C,0)))</f>
        <v/>
      </c>
      <c r="K1082" s="357" t="str">
        <f>IF(ISBLANK(INDEX('Policy Characteristics'!E:E,MATCH($C1082,'Policy Characteristics'!$C:$C,0))),"",INDEX('Policy Characteristics'!E:E,MATCH($C1082,'Policy Characteristics'!$C:$C,0)))</f>
        <v/>
      </c>
      <c r="L1082" s="357">
        <f>IF(ISBLANK(INDEX('Policy Characteristics'!F:F,MATCH($C1082,'Policy Characteristics'!$C:$C,0))),"",INDEX('Policy Characteristics'!F:F,MATCH($C1082,'Policy Characteristics'!$C:$C,0)))</f>
        <v>0</v>
      </c>
      <c r="M1082" s="357">
        <f>IF(ISBLANK(INDEX('Policy Characteristics'!G:G,MATCH($C1082,'Policy Characteristics'!$C:$C,0))),"",INDEX('Policy Characteristics'!G:G,MATCH($C1082,'Policy Characteristics'!$C:$C,0)))</f>
        <v>1</v>
      </c>
      <c r="N1082" s="357">
        <f>IF(ISBLANK(INDEX('Policy Characteristics'!H:H,MATCH($C1082,'Policy Characteristics'!$C:$C,0))),"",INDEX('Policy Characteristics'!H:H,MATCH($C1082,'Policy Characteristics'!$C:$C,0)))</f>
        <v>1</v>
      </c>
      <c r="O1082" s="357" t="str">
        <f>IF(ISBLANK(INDEX('Policy Characteristics'!I:I,MATCH($C1082,'Policy Characteristics'!$C:$C,0))),"",INDEX('Policy Characteristics'!I:I,MATCH($C1082,'Policy Characteristics'!$C:$C,0)))</f>
        <v>on/off</v>
      </c>
      <c r="P1082" s="357" t="str">
        <f>IF(ISBLANK(INDEX('Policy Characteristics'!J:J,MATCH($C1082,'Policy Characteristics'!$C:$C,0))),"",INDEX('Policy Characteristics'!J:J,MATCH($C1082,'Policy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82" s="357" t="str">
        <f>IF(ISBLANK(INDEX('Policy Characteristics'!K:K,MATCH($C1082,'Policy Characteristics'!$C:$C,0))),"",INDEX('Policy Characteristics'!K:K,MATCH($C1082,'Policy Characteristics'!$C:$C,0)))</f>
        <v>fuels.html#carbon-tax</v>
      </c>
      <c r="R1082" s="357" t="str">
        <f>IF(ISBLANK(INDEX('Policy Characteristics'!L:L,MATCH($C1082,'Policy Characteristics'!$C:$C,0))),"",INDEX('Policy Characteristics'!L:L,MATCH($C1082,'Policy Characteristics'!$C:$C,0)))</f>
        <v>carbon-tax.html</v>
      </c>
    </row>
    <row r="1083" spans="1:18" s="2" customFormat="1" x14ac:dyDescent="0.35">
      <c r="A1083" s="357" t="str">
        <f>IF(ISBLANK(INDEX('Policy Characteristics'!A:A,MATCH($C1083,'Policy Characteristics'!$C:$C,0))),"",INDEX('Policy Characteristics'!A:A,MATCH($C1083,'Policy Characteristics'!$C:$C,0)))</f>
        <v>Cross-Sector</v>
      </c>
      <c r="B1083" s="357" t="str">
        <f>IF(ISBLANK(INDEX('Policy Characteristics'!B:B,MATCH($C1083,'Policy Characteristics'!$C:$C,0))),"",INDEX('Policy Characteristics'!B:B,MATCH($C1083,'Policy Characteristics'!$C:$C,0)))</f>
        <v>Exempt Process Emissions from C Tax</v>
      </c>
      <c r="C1083" s="361" t="str">
        <f t="shared" si="52"/>
        <v>BEPEfCT Boolean Exempt Process Emissions from Carbon Tax</v>
      </c>
      <c r="D1083" s="285" t="s">
        <v>3215</v>
      </c>
      <c r="E1083" s="9"/>
      <c r="F1083" s="194" t="s">
        <v>3218</v>
      </c>
      <c r="G1083" s="9"/>
      <c r="H1083" s="56">
        <v>1651</v>
      </c>
      <c r="I1083" s="9" t="s">
        <v>44</v>
      </c>
      <c r="J1083" s="359" t="str">
        <f>IF(ISBLANK(INDEX('Policy Characteristics'!D:D,MATCH($C1083,'Policy Characteristics'!$C:$C,0))),"",INDEX('Policy Characteristics'!D:D,MATCH($C1083,'Policy Characteristics'!$C:$C,0)))</f>
        <v/>
      </c>
      <c r="K1083" s="357" t="str">
        <f>IF(ISBLANK(INDEX('Policy Characteristics'!E:E,MATCH($C1083,'Policy Characteristics'!$C:$C,0))),"",INDEX('Policy Characteristics'!E:E,MATCH($C1083,'Policy Characteristics'!$C:$C,0)))</f>
        <v/>
      </c>
      <c r="L1083" s="357">
        <f>IF(ISBLANK(INDEX('Policy Characteristics'!F:F,MATCH($C1083,'Policy Characteristics'!$C:$C,0))),"",INDEX('Policy Characteristics'!F:F,MATCH($C1083,'Policy Characteristics'!$C:$C,0)))</f>
        <v>0</v>
      </c>
      <c r="M1083" s="357">
        <f>IF(ISBLANK(INDEX('Policy Characteristics'!G:G,MATCH($C1083,'Policy Characteristics'!$C:$C,0))),"",INDEX('Policy Characteristics'!G:G,MATCH($C1083,'Policy Characteristics'!$C:$C,0)))</f>
        <v>1</v>
      </c>
      <c r="N1083" s="357">
        <f>IF(ISBLANK(INDEX('Policy Characteristics'!H:H,MATCH($C1083,'Policy Characteristics'!$C:$C,0))),"",INDEX('Policy Characteristics'!H:H,MATCH($C1083,'Policy Characteristics'!$C:$C,0)))</f>
        <v>1</v>
      </c>
      <c r="O1083" s="357" t="str">
        <f>IF(ISBLANK(INDEX('Policy Characteristics'!I:I,MATCH($C1083,'Policy Characteristics'!$C:$C,0))),"",INDEX('Policy Characteristics'!I:I,MATCH($C1083,'Policy Characteristics'!$C:$C,0)))</f>
        <v>on/off</v>
      </c>
      <c r="P1083" s="357" t="str">
        <f>IF(ISBLANK(INDEX('Policy Characteristics'!J:J,MATCH($C1083,'Policy Characteristics'!$C:$C,0))),"",INDEX('Policy Characteristics'!J:J,MATCH($C1083,'Policy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83" s="357" t="str">
        <f>IF(ISBLANK(INDEX('Policy Characteristics'!K:K,MATCH($C1083,'Policy Characteristics'!$C:$C,0))),"",INDEX('Policy Characteristics'!K:K,MATCH($C1083,'Policy Characteristics'!$C:$C,0)))</f>
        <v>fuels.html#carbon-tax</v>
      </c>
      <c r="R1083" s="357" t="str">
        <f>IF(ISBLANK(INDEX('Policy Characteristics'!L:L,MATCH($C1083,'Policy Characteristics'!$C:$C,0))),"",INDEX('Policy Characteristics'!L:L,MATCH($C1083,'Policy Characteristics'!$C:$C,0)))</f>
        <v>carbon-tax.html</v>
      </c>
    </row>
    <row r="1084" spans="1:18" s="2" customFormat="1" x14ac:dyDescent="0.35">
      <c r="A1084" s="357" t="str">
        <f>IF(ISBLANK(INDEX('Policy Characteristics'!A:A,MATCH($C1084,'Policy Characteristics'!$C:$C,0))),"",INDEX('Policy Characteristics'!A:A,MATCH($C1084,'Policy Characteristics'!$C:$C,0)))</f>
        <v>Cross-Sector</v>
      </c>
      <c r="B1084" s="357" t="str">
        <f>IF(ISBLANK(INDEX('Policy Characteristics'!B:B,MATCH($C1084,'Policy Characteristics'!$C:$C,0))),"",INDEX('Policy Characteristics'!B:B,MATCH($C1084,'Policy Characteristics'!$C:$C,0)))</f>
        <v>Exempt Process Emissions from C Tax</v>
      </c>
      <c r="C1084" s="361" t="str">
        <f t="shared" si="52"/>
        <v>BEPEfCT Boolean Exempt Process Emissions from Carbon Tax</v>
      </c>
      <c r="D1084" s="285" t="s">
        <v>3216</v>
      </c>
      <c r="E1084" s="9"/>
      <c r="F1084" s="194" t="s">
        <v>3177</v>
      </c>
      <c r="G1084" s="9"/>
      <c r="H1084" s="56">
        <v>1652</v>
      </c>
      <c r="I1084" s="9" t="s">
        <v>45</v>
      </c>
      <c r="J1084" s="359" t="str">
        <f>IF(ISBLANK(INDEX('Policy Characteristics'!D:D,MATCH($C1084,'Policy Characteristics'!$C:$C,0))),"",INDEX('Policy Characteristics'!D:D,MATCH($C1084,'Policy Characteristics'!$C:$C,0)))</f>
        <v/>
      </c>
      <c r="K1084" s="357" t="str">
        <f>IF(ISBLANK(INDEX('Policy Characteristics'!E:E,MATCH($C1084,'Policy Characteristics'!$C:$C,0))),"",INDEX('Policy Characteristics'!E:E,MATCH($C1084,'Policy Characteristics'!$C:$C,0)))</f>
        <v/>
      </c>
      <c r="L1084" s="357">
        <f>IF(ISBLANK(INDEX('Policy Characteristics'!F:F,MATCH($C1084,'Policy Characteristics'!$C:$C,0))),"",INDEX('Policy Characteristics'!F:F,MATCH($C1084,'Policy Characteristics'!$C:$C,0)))</f>
        <v>0</v>
      </c>
      <c r="M1084" s="357">
        <f>IF(ISBLANK(INDEX('Policy Characteristics'!G:G,MATCH($C1084,'Policy Characteristics'!$C:$C,0))),"",INDEX('Policy Characteristics'!G:G,MATCH($C1084,'Policy Characteristics'!$C:$C,0)))</f>
        <v>1</v>
      </c>
      <c r="N1084" s="357">
        <f>IF(ISBLANK(INDEX('Policy Characteristics'!H:H,MATCH($C1084,'Policy Characteristics'!$C:$C,0))),"",INDEX('Policy Characteristics'!H:H,MATCH($C1084,'Policy Characteristics'!$C:$C,0)))</f>
        <v>1</v>
      </c>
      <c r="O1084" s="357" t="str">
        <f>IF(ISBLANK(INDEX('Policy Characteristics'!I:I,MATCH($C1084,'Policy Characteristics'!$C:$C,0))),"",INDEX('Policy Characteristics'!I:I,MATCH($C1084,'Policy Characteristics'!$C:$C,0)))</f>
        <v>on/off</v>
      </c>
      <c r="P1084" s="357" t="str">
        <f>IF(ISBLANK(INDEX('Policy Characteristics'!J:J,MATCH($C1084,'Policy Characteristics'!$C:$C,0))),"",INDEX('Policy Characteristics'!J:J,MATCH($C1084,'Policy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84" s="357" t="str">
        <f>IF(ISBLANK(INDEX('Policy Characteristics'!K:K,MATCH($C1084,'Policy Characteristics'!$C:$C,0))),"",INDEX('Policy Characteristics'!K:K,MATCH($C1084,'Policy Characteristics'!$C:$C,0)))</f>
        <v>fuels.html#carbon-tax</v>
      </c>
      <c r="R1084" s="357" t="str">
        <f>IF(ISBLANK(INDEX('Policy Characteristics'!L:L,MATCH($C1084,'Policy Characteristics'!$C:$C,0))),"",INDEX('Policy Characteristics'!L:L,MATCH($C1084,'Policy Characteristics'!$C:$C,0)))</f>
        <v>carbon-tax.html</v>
      </c>
    </row>
    <row r="1085" spans="1:18" s="2" customFormat="1" x14ac:dyDescent="0.35">
      <c r="A1085" s="357" t="str">
        <f>IF(ISBLANK(INDEX('Policy Characteristics'!A:A,MATCH($C1085,'Policy Characteristics'!$C:$C,0))),"",INDEX('Policy Characteristics'!A:A,MATCH($C1085,'Policy Characteristics'!$C:$C,0)))</f>
        <v>Cross-Sector</v>
      </c>
      <c r="B1085" s="357" t="str">
        <f>IF(ISBLANK(INDEX('Policy Characteristics'!B:B,MATCH($C1085,'Policy Characteristics'!$C:$C,0))),"",INDEX('Policy Characteristics'!B:B,MATCH($C1085,'Policy Characteristics'!$C:$C,0)))</f>
        <v>Toggle Carbon Tax Border Adjustment</v>
      </c>
      <c r="C1085" s="4" t="s">
        <v>3607</v>
      </c>
      <c r="D1085" s="9"/>
      <c r="E1085" s="9"/>
      <c r="F1085" s="9"/>
      <c r="G1085" s="9"/>
      <c r="H1085" s="56">
        <v>1627</v>
      </c>
      <c r="I1085" s="9" t="s">
        <v>44</v>
      </c>
      <c r="J1085" s="359" t="str">
        <f>IF(ISBLANK(INDEX('Policy Characteristics'!D:D,MATCH($C1085,'Policy Characteristics'!$C:$C,0))),"",INDEX('Policy Characteristics'!D:D,MATCH($C1085,'Policy Characteristics'!$C:$C,0)))</f>
        <v/>
      </c>
      <c r="K1085" s="357" t="str">
        <f>IF(ISBLANK(INDEX('Policy Characteristics'!E:E,MATCH($C1085,'Policy Characteristics'!$C:$C,0))),"",INDEX('Policy Characteristics'!E:E,MATCH($C1085,'Policy Characteristics'!$C:$C,0)))</f>
        <v/>
      </c>
      <c r="L1085" s="357">
        <f>IF(ISBLANK(INDEX('Policy Characteristics'!F:F,MATCH($C1085,'Policy Characteristics'!$C:$C,0))),"",INDEX('Policy Characteristics'!F:F,MATCH($C1085,'Policy Characteristics'!$C:$C,0)))</f>
        <v>0</v>
      </c>
      <c r="M1085" s="357">
        <f>IF(ISBLANK(INDEX('Policy Characteristics'!G:G,MATCH($C1085,'Policy Characteristics'!$C:$C,0))),"",INDEX('Policy Characteristics'!G:G,MATCH($C1085,'Policy Characteristics'!$C:$C,0)))</f>
        <v>1</v>
      </c>
      <c r="N1085" s="357">
        <f>IF(ISBLANK(INDEX('Policy Characteristics'!H:H,MATCH($C1085,'Policy Characteristics'!$C:$C,0))),"",INDEX('Policy Characteristics'!H:H,MATCH($C1085,'Policy Characteristics'!$C:$C,0)))</f>
        <v>1</v>
      </c>
      <c r="O1085" s="357" t="str">
        <f>IF(ISBLANK(INDEX('Policy Characteristics'!I:I,MATCH($C1085,'Policy Characteristics'!$C:$C,0))),"",INDEX('Policy Characteristics'!I:I,MATCH($C1085,'Policy Characteristics'!$C:$C,0)))</f>
        <v>on/off</v>
      </c>
      <c r="P1085" s="357" t="str">
        <f>IF(ISBLANK(INDEX('Policy Characteristics'!J:J,MATCH($C1085,'Policy Characteristics'!$C:$C,0))),"",INDEX('Policy Characteristics'!J:J,MATCH($C1085,'Policy Characteristics'!$C:$C,0)))</f>
        <v>**Description:** By default, carbon taxes apply to only domestically produced goods. If set to zero, this policy enables carbon tax border adjustments, meaning the carbon tax will only apply to both domestically produced and imported goods.</v>
      </c>
      <c r="Q1085" s="357" t="str">
        <f>IF(ISBLANK(INDEX('Policy Characteristics'!K:K,MATCH($C1085,'Policy Characteristics'!$C:$C,0))),"",INDEX('Policy Characteristics'!K:K,MATCH($C1085,'Policy Characteristics'!$C:$C,0)))</f>
        <v>fuels.html#carbon-tax</v>
      </c>
      <c r="R1085" s="357" t="str">
        <f>IF(ISBLANK(INDEX('Policy Characteristics'!L:L,MATCH($C1085,'Policy Characteristics'!$C:$C,0))),"",INDEX('Policy Characteristics'!L:L,MATCH($C1085,'Policy Characteristics'!$C:$C,0)))</f>
        <v>carbon-tax.html</v>
      </c>
    </row>
    <row r="1086" spans="1:18" s="2" customFormat="1" x14ac:dyDescent="0.35">
      <c r="A1086" s="357" t="str">
        <f>IF(ISBLANK(INDEX('Policy Characteristics'!A:A,MATCH($C1086,'Policy Characteristics'!$C:$C,0))),"",INDEX('Policy Characteristics'!A:A,MATCH($C1086,'Policy Characteristics'!$C:$C,0)))</f>
        <v>Cross-Sector</v>
      </c>
      <c r="B1086" s="357" t="str">
        <f>IF(ISBLANK(INDEX('Policy Characteristics'!B:B,MATCH($C1086,'Policy Characteristics'!$C:$C,0))),"",INDEX('Policy Characteristics'!B:B,MATCH($C1086,'Policy Characteristics'!$C:$C,0)))</f>
        <v>Fixed Energy Prices</v>
      </c>
      <c r="C1086" s="360" t="s">
        <v>2806</v>
      </c>
      <c r="D1086" s="9" t="s">
        <v>53</v>
      </c>
      <c r="E1086" s="9"/>
      <c r="F1086" s="9" t="s">
        <v>94</v>
      </c>
      <c r="G1086" s="9"/>
      <c r="H1086" s="54">
        <v>720</v>
      </c>
      <c r="I1086" s="9" t="s">
        <v>45</v>
      </c>
      <c r="J1086" s="359" t="str">
        <f>IF(ISBLANK(INDEX('Policy Characteristics'!D:D,MATCH($C1086,'Policy Characteristics'!$C:$C,0))),"",INDEX('Policy Characteristics'!D:D,MATCH($C1086,'Policy Characteristics'!$C:$C,0)))</f>
        <v>Fixed Energy Prices</v>
      </c>
      <c r="K1086" s="357" t="str">
        <f>IF(ISBLANK(INDEX('Policy Characteristics'!E:E,MATCH($C1086,'Policy Characteristics'!$C:$C,0))),"",INDEX('Policy Characteristics'!E:E,MATCH($C1086,'Policy Characteristics'!$C:$C,0)))</f>
        <v>cross toggle whether policies affect energy prices</v>
      </c>
      <c r="L1086" s="357">
        <f>IF(ISBLANK(INDEX('Policy Characteristics'!F:F,MATCH($C1086,'Policy Characteristics'!$C:$C,0))),"",INDEX('Policy Characteristics'!F:F,MATCH($C1086,'Policy Characteristics'!$C:$C,0)))</f>
        <v>0</v>
      </c>
      <c r="M1086" s="357">
        <f>IF(ISBLANK(INDEX('Policy Characteristics'!G:G,MATCH($C1086,'Policy Characteristics'!$C:$C,0))),"",INDEX('Policy Characteristics'!G:G,MATCH($C1086,'Policy Characteristics'!$C:$C,0)))</f>
        <v>1</v>
      </c>
      <c r="N1086" s="357">
        <f>IF(ISBLANK(INDEX('Policy Characteristics'!H:H,MATCH($C1086,'Policy Characteristics'!$C:$C,0))),"",INDEX('Policy Characteristics'!H:H,MATCH($C1086,'Policy Characteristics'!$C:$C,0)))</f>
        <v>1</v>
      </c>
      <c r="O1086" s="357" t="str">
        <f>IF(ISBLANK(INDEX('Policy Characteristics'!I:I,MATCH($C1086,'Policy Characteristics'!$C:$C,0))),"",INDEX('Policy Characteristics'!I:I,MATCH($C1086,'Policy Characteristics'!$C:$C,0)))</f>
        <v>on/off</v>
      </c>
      <c r="P1086" s="357" t="str">
        <f>IF(ISBLANK(INDEX('Policy Characteristics'!J:J,MATCH($C1086,'Policy Characteristics'!$C:$C,0))),"",INDEX('Policy Characteristics'!J:J,MATCH($C1086,'Policy Characteristics'!$C:$C,0)))</f>
        <v/>
      </c>
      <c r="Q1086" s="357" t="str">
        <f>IF(ISBLANK(INDEX('Policy Characteristics'!K:K,MATCH($C1086,'Policy Characteristics'!$C:$C,0))),"",INDEX('Policy Characteristics'!K:K,MATCH($C1086,'Policy Characteristics'!$C:$C,0)))</f>
        <v/>
      </c>
      <c r="R1086" s="357" t="str">
        <f>IF(ISBLANK(INDEX('Policy Characteristics'!L:L,MATCH($C1086,'Policy Characteristics'!$C:$C,0))),"",INDEX('Policy Characteristics'!L:L,MATCH($C1086,'Policy Characteristics'!$C:$C,0)))</f>
        <v/>
      </c>
    </row>
    <row r="1087" spans="1:18" s="2" customFormat="1" x14ac:dyDescent="0.35">
      <c r="A1087" s="357" t="str">
        <f>IF(ISBLANK(INDEX('Policy Characteristics'!A:A,MATCH($C1087,'Policy Characteristics'!$C:$C,0))),"",INDEX('Policy Characteristics'!A:A,MATCH($C1087,'Policy Characteristics'!$C:$C,0)))</f>
        <v>Cross-Sector</v>
      </c>
      <c r="B1087" s="357" t="str">
        <f>IF(ISBLANK(INDEX('Policy Characteristics'!B:B,MATCH($C1087,'Policy Characteristics'!$C:$C,0))),"",INDEX('Policy Characteristics'!B:B,MATCH($C1087,'Policy Characteristics'!$C:$C,0)))</f>
        <v>Fixed Energy Prices</v>
      </c>
      <c r="C1087" s="361" t="str">
        <f t="shared" ref="C1087:C1088" si="53">C$1086</f>
        <v>Toggle Whether Policies Affect Energy Prices</v>
      </c>
      <c r="D1087" s="9" t="s">
        <v>76</v>
      </c>
      <c r="E1087" s="9"/>
      <c r="F1087" s="9" t="s">
        <v>100</v>
      </c>
      <c r="G1087" s="9"/>
      <c r="H1087" s="54">
        <v>721</v>
      </c>
      <c r="I1087" s="9" t="s">
        <v>45</v>
      </c>
      <c r="J1087" s="359" t="str">
        <f>IF(ISBLANK(INDEX('Policy Characteristics'!D:D,MATCH($C1087,'Policy Characteristics'!$C:$C,0))),"",INDEX('Policy Characteristics'!D:D,MATCH($C1087,'Policy Characteristics'!$C:$C,0)))</f>
        <v>Fixed Energy Prices</v>
      </c>
      <c r="K1087" s="357" t="str">
        <f>IF(ISBLANK(INDEX('Policy Characteristics'!E:E,MATCH($C1087,'Policy Characteristics'!$C:$C,0))),"",INDEX('Policy Characteristics'!E:E,MATCH($C1087,'Policy Characteristics'!$C:$C,0)))</f>
        <v>cross toggle whether policies affect energy prices</v>
      </c>
      <c r="L1087" s="357">
        <f>IF(ISBLANK(INDEX('Policy Characteristics'!F:F,MATCH($C1087,'Policy Characteristics'!$C:$C,0))),"",INDEX('Policy Characteristics'!F:F,MATCH($C1087,'Policy Characteristics'!$C:$C,0)))</f>
        <v>0</v>
      </c>
      <c r="M1087" s="357">
        <f>IF(ISBLANK(INDEX('Policy Characteristics'!G:G,MATCH($C1087,'Policy Characteristics'!$C:$C,0))),"",INDEX('Policy Characteristics'!G:G,MATCH($C1087,'Policy Characteristics'!$C:$C,0)))</f>
        <v>1</v>
      </c>
      <c r="N1087" s="357">
        <f>IF(ISBLANK(INDEX('Policy Characteristics'!H:H,MATCH($C1087,'Policy Characteristics'!$C:$C,0))),"",INDEX('Policy Characteristics'!H:H,MATCH($C1087,'Policy Characteristics'!$C:$C,0)))</f>
        <v>1</v>
      </c>
      <c r="O1087" s="357" t="str">
        <f>IF(ISBLANK(INDEX('Policy Characteristics'!I:I,MATCH($C1087,'Policy Characteristics'!$C:$C,0))),"",INDEX('Policy Characteristics'!I:I,MATCH($C1087,'Policy Characteristics'!$C:$C,0)))</f>
        <v>on/off</v>
      </c>
      <c r="P1087" s="357" t="str">
        <f>IF(ISBLANK(INDEX('Policy Characteristics'!J:J,MATCH($C1087,'Policy Characteristics'!$C:$C,0))),"",INDEX('Policy Characteristics'!J:J,MATCH($C1087,'Policy Characteristics'!$C:$C,0)))</f>
        <v/>
      </c>
      <c r="Q1087" s="357" t="str">
        <f>IF(ISBLANK(INDEX('Policy Characteristics'!K:K,MATCH($C1087,'Policy Characteristics'!$C:$C,0))),"",INDEX('Policy Characteristics'!K:K,MATCH($C1087,'Policy Characteristics'!$C:$C,0)))</f>
        <v/>
      </c>
      <c r="R1087" s="357" t="str">
        <f>IF(ISBLANK(INDEX('Policy Characteristics'!L:L,MATCH($C1087,'Policy Characteristics'!$C:$C,0))),"",INDEX('Policy Characteristics'!L:L,MATCH($C1087,'Policy Characteristics'!$C:$C,0)))</f>
        <v/>
      </c>
    </row>
    <row r="1088" spans="1:18" s="2" customFormat="1" x14ac:dyDescent="0.35">
      <c r="A1088" s="357" t="str">
        <f>IF(ISBLANK(INDEX('Policy Characteristics'!A:A,MATCH($C1088,'Policy Characteristics'!$C:$C,0))),"",INDEX('Policy Characteristics'!A:A,MATCH($C1088,'Policy Characteristics'!$C:$C,0)))</f>
        <v>Cross-Sector</v>
      </c>
      <c r="B1088" s="357" t="str">
        <f>IF(ISBLANK(INDEX('Policy Characteristics'!B:B,MATCH($C1088,'Policy Characteristics'!$C:$C,0))),"",INDEX('Policy Characteristics'!B:B,MATCH($C1088,'Policy Characteristics'!$C:$C,0)))</f>
        <v>Fixed Energy Prices</v>
      </c>
      <c r="C1088" s="361" t="str">
        <f t="shared" si="53"/>
        <v>Toggle Whether Policies Affect Energy Prices</v>
      </c>
      <c r="D1088" s="9" t="s">
        <v>2523</v>
      </c>
      <c r="E1088" s="9"/>
      <c r="F1088" s="9" t="s">
        <v>2527</v>
      </c>
      <c r="G1088" s="9"/>
      <c r="H1088" s="54">
        <v>722</v>
      </c>
      <c r="I1088" s="9" t="s">
        <v>45</v>
      </c>
      <c r="J1088" s="359" t="str">
        <f>IF(ISBLANK(INDEX('Policy Characteristics'!D:D,MATCH($C1088,'Policy Characteristics'!$C:$C,0))),"",INDEX('Policy Characteristics'!D:D,MATCH($C1088,'Policy Characteristics'!$C:$C,0)))</f>
        <v>Fixed Energy Prices</v>
      </c>
      <c r="K1088" s="357" t="str">
        <f>IF(ISBLANK(INDEX('Policy Characteristics'!E:E,MATCH($C1088,'Policy Characteristics'!$C:$C,0))),"",INDEX('Policy Characteristics'!E:E,MATCH($C1088,'Policy Characteristics'!$C:$C,0)))</f>
        <v>cross toggle whether policies affect energy prices</v>
      </c>
      <c r="L1088" s="357">
        <f>IF(ISBLANK(INDEX('Policy Characteristics'!F:F,MATCH($C1088,'Policy Characteristics'!$C:$C,0))),"",INDEX('Policy Characteristics'!F:F,MATCH($C1088,'Policy Characteristics'!$C:$C,0)))</f>
        <v>0</v>
      </c>
      <c r="M1088" s="357">
        <f>IF(ISBLANK(INDEX('Policy Characteristics'!G:G,MATCH($C1088,'Policy Characteristics'!$C:$C,0))),"",INDEX('Policy Characteristics'!G:G,MATCH($C1088,'Policy Characteristics'!$C:$C,0)))</f>
        <v>1</v>
      </c>
      <c r="N1088" s="357">
        <f>IF(ISBLANK(INDEX('Policy Characteristics'!H:H,MATCH($C1088,'Policy Characteristics'!$C:$C,0))),"",INDEX('Policy Characteristics'!H:H,MATCH($C1088,'Policy Characteristics'!$C:$C,0)))</f>
        <v>1</v>
      </c>
      <c r="O1088" s="357" t="str">
        <f>IF(ISBLANK(INDEX('Policy Characteristics'!I:I,MATCH($C1088,'Policy Characteristics'!$C:$C,0))),"",INDEX('Policy Characteristics'!I:I,MATCH($C1088,'Policy Characteristics'!$C:$C,0)))</f>
        <v>on/off</v>
      </c>
      <c r="P1088" s="357" t="str">
        <f>IF(ISBLANK(INDEX('Policy Characteristics'!J:J,MATCH($C1088,'Policy Characteristics'!$C:$C,0))),"",INDEX('Policy Characteristics'!J:J,MATCH($C1088,'Policy Characteristics'!$C:$C,0)))</f>
        <v/>
      </c>
      <c r="Q1088" s="357" t="str">
        <f>IF(ISBLANK(INDEX('Policy Characteristics'!K:K,MATCH($C1088,'Policy Characteristics'!$C:$C,0))),"",INDEX('Policy Characteristics'!K:K,MATCH($C1088,'Policy Characteristics'!$C:$C,0)))</f>
        <v/>
      </c>
      <c r="R1088" s="357" t="str">
        <f>IF(ISBLANK(INDEX('Policy Characteristics'!L:L,MATCH($C1088,'Policy Characteristics'!$C:$C,0))),"",INDEX('Policy Characteristics'!L:L,MATCH($C1088,'Policy Characteristics'!$C:$C,0)))</f>
        <v/>
      </c>
    </row>
    <row r="1089" spans="1:18" s="2" customFormat="1" x14ac:dyDescent="0.35">
      <c r="A1089" s="357" t="str">
        <f>IF(ISBLANK(INDEX('Policy Characteristics'!A:A,MATCH($C1089,'Policy Characteristics'!$C:$C,0))),"",INDEX('Policy Characteristics'!A:A,MATCH($C1089,'Policy Characteristics'!$C:$C,0)))</f>
        <v>Cross-Sector</v>
      </c>
      <c r="B1089" s="357" t="str">
        <f>IF(ISBLANK(INDEX('Policy Characteristics'!B:B,MATCH($C1089,'Policy Characteristics'!$C:$C,0))),"",INDEX('Policy Characteristics'!B:B,MATCH($C1089,'Policy Characteristics'!$C:$C,0)))</f>
        <v>Fixed Energy Prices</v>
      </c>
      <c r="C1089" s="360" t="s">
        <v>2806</v>
      </c>
      <c r="D1089" s="9" t="s">
        <v>475</v>
      </c>
      <c r="E1089" s="53"/>
      <c r="F1089" s="9" t="s">
        <v>472</v>
      </c>
      <c r="G1089" s="9"/>
      <c r="H1089" s="56">
        <v>836</v>
      </c>
      <c r="I1089" s="9" t="s">
        <v>45</v>
      </c>
      <c r="J1089" s="359" t="str">
        <f>IF(ISBLANK(INDEX('Policy Characteristics'!D:D,MATCH($C1089,'Policy Characteristics'!$C:$C,0))),"",INDEX('Policy Characteristics'!D:D,MATCH($C1089,'Policy Characteristics'!$C:$C,0)))</f>
        <v>Fixed Energy Prices</v>
      </c>
      <c r="K1089" s="357" t="str">
        <f>IF(ISBLANK(INDEX('Policy Characteristics'!E:E,MATCH($C1089,'Policy Characteristics'!$C:$C,0))),"",INDEX('Policy Characteristics'!E:E,MATCH($C1089,'Policy Characteristics'!$C:$C,0)))</f>
        <v>cross toggle whether policies affect energy prices</v>
      </c>
      <c r="L1089" s="357">
        <f>IF(ISBLANK(INDEX('Policy Characteristics'!F:F,MATCH($C1089,'Policy Characteristics'!$C:$C,0))),"",INDEX('Policy Characteristics'!F:F,MATCH($C1089,'Policy Characteristics'!$C:$C,0)))</f>
        <v>0</v>
      </c>
      <c r="M1089" s="357">
        <f>IF(ISBLANK(INDEX('Policy Characteristics'!G:G,MATCH($C1089,'Policy Characteristics'!$C:$C,0))),"",INDEX('Policy Characteristics'!G:G,MATCH($C1089,'Policy Characteristics'!$C:$C,0)))</f>
        <v>1</v>
      </c>
      <c r="N1089" s="357">
        <f>IF(ISBLANK(INDEX('Policy Characteristics'!H:H,MATCH($C1089,'Policy Characteristics'!$C:$C,0))),"",INDEX('Policy Characteristics'!H:H,MATCH($C1089,'Policy Characteristics'!$C:$C,0)))</f>
        <v>1</v>
      </c>
      <c r="O1089" s="357" t="str">
        <f>IF(ISBLANK(INDEX('Policy Characteristics'!I:I,MATCH($C1089,'Policy Characteristics'!$C:$C,0))),"",INDEX('Policy Characteristics'!I:I,MATCH($C1089,'Policy Characteristics'!$C:$C,0)))</f>
        <v>on/off</v>
      </c>
      <c r="P1089" s="357" t="str">
        <f>IF(ISBLANK(INDEX('Policy Characteristics'!J:J,MATCH($C1089,'Policy Characteristics'!$C:$C,0))),"",INDEX('Policy Characteristics'!J:J,MATCH($C1089,'Policy Characteristics'!$C:$C,0)))</f>
        <v/>
      </c>
      <c r="Q1089" s="357" t="str">
        <f>IF(ISBLANK(INDEX('Policy Characteristics'!K:K,MATCH($C1089,'Policy Characteristics'!$C:$C,0))),"",INDEX('Policy Characteristics'!K:K,MATCH($C1089,'Policy Characteristics'!$C:$C,0)))</f>
        <v/>
      </c>
      <c r="R1089" s="357" t="str">
        <f>IF(ISBLANK(INDEX('Policy Characteristics'!L:L,MATCH($C1089,'Policy Characteristics'!$C:$C,0))),"",INDEX('Policy Characteristics'!L:L,MATCH($C1089,'Policy Characteristics'!$C:$C,0)))</f>
        <v/>
      </c>
    </row>
    <row r="1090" spans="1:18" s="2" customFormat="1" x14ac:dyDescent="0.35">
      <c r="A1090" s="357" t="str">
        <f>IF(ISBLANK(INDEX('Policy Characteristics'!A:A,MATCH($C1090,'Policy Characteristics'!$C:$C,0))),"",INDEX('Policy Characteristics'!A:A,MATCH($C1090,'Policy Characteristics'!$C:$C,0)))</f>
        <v>Cross-Sector</v>
      </c>
      <c r="B1090" s="357" t="str">
        <f>IF(ISBLANK(INDEX('Policy Characteristics'!B:B,MATCH($C1090,'Policy Characteristics'!$C:$C,0))),"",INDEX('Policy Characteristics'!B:B,MATCH($C1090,'Policy Characteristics'!$C:$C,0)))</f>
        <v>Fixed Energy Prices</v>
      </c>
      <c r="C1090" s="361" t="str">
        <f t="shared" ref="C1090:C1100" si="54">C$1089</f>
        <v>Toggle Whether Policies Affect Energy Prices</v>
      </c>
      <c r="D1090" s="9" t="s">
        <v>47</v>
      </c>
      <c r="E1090" s="53"/>
      <c r="F1090" s="9" t="s">
        <v>88</v>
      </c>
      <c r="G1090" s="9"/>
      <c r="H1090" s="54">
        <v>837</v>
      </c>
      <c r="I1090" s="9" t="s">
        <v>45</v>
      </c>
      <c r="J1090" s="359" t="str">
        <f>IF(ISBLANK(INDEX('Policy Characteristics'!D:D,MATCH($C1090,'Policy Characteristics'!$C:$C,0))),"",INDEX('Policy Characteristics'!D:D,MATCH($C1090,'Policy Characteristics'!$C:$C,0)))</f>
        <v>Fixed Energy Prices</v>
      </c>
      <c r="K1090" s="357" t="str">
        <f>IF(ISBLANK(INDEX('Policy Characteristics'!E:E,MATCH($C1090,'Policy Characteristics'!$C:$C,0))),"",INDEX('Policy Characteristics'!E:E,MATCH($C1090,'Policy Characteristics'!$C:$C,0)))</f>
        <v>cross toggle whether policies affect energy prices</v>
      </c>
      <c r="L1090" s="357">
        <f>IF(ISBLANK(INDEX('Policy Characteristics'!F:F,MATCH($C1090,'Policy Characteristics'!$C:$C,0))),"",INDEX('Policy Characteristics'!F:F,MATCH($C1090,'Policy Characteristics'!$C:$C,0)))</f>
        <v>0</v>
      </c>
      <c r="M1090" s="357">
        <f>IF(ISBLANK(INDEX('Policy Characteristics'!G:G,MATCH($C1090,'Policy Characteristics'!$C:$C,0))),"",INDEX('Policy Characteristics'!G:G,MATCH($C1090,'Policy Characteristics'!$C:$C,0)))</f>
        <v>1</v>
      </c>
      <c r="N1090" s="357">
        <f>IF(ISBLANK(INDEX('Policy Characteristics'!H:H,MATCH($C1090,'Policy Characteristics'!$C:$C,0))),"",INDEX('Policy Characteristics'!H:H,MATCH($C1090,'Policy Characteristics'!$C:$C,0)))</f>
        <v>1</v>
      </c>
      <c r="O1090" s="357" t="str">
        <f>IF(ISBLANK(INDEX('Policy Characteristics'!I:I,MATCH($C1090,'Policy Characteristics'!$C:$C,0))),"",INDEX('Policy Characteristics'!I:I,MATCH($C1090,'Policy Characteristics'!$C:$C,0)))</f>
        <v>on/off</v>
      </c>
      <c r="P1090" s="357" t="str">
        <f>IF(ISBLANK(INDEX('Policy Characteristics'!J:J,MATCH($C1090,'Policy Characteristics'!$C:$C,0))),"",INDEX('Policy Characteristics'!J:J,MATCH($C1090,'Policy Characteristics'!$C:$C,0)))</f>
        <v/>
      </c>
      <c r="Q1090" s="357" t="str">
        <f>IF(ISBLANK(INDEX('Policy Characteristics'!K:K,MATCH($C1090,'Policy Characteristics'!$C:$C,0))),"",INDEX('Policy Characteristics'!K:K,MATCH($C1090,'Policy Characteristics'!$C:$C,0)))</f>
        <v/>
      </c>
      <c r="R1090" s="357" t="str">
        <f>IF(ISBLANK(INDEX('Policy Characteristics'!L:L,MATCH($C1090,'Policy Characteristics'!$C:$C,0))),"",INDEX('Policy Characteristics'!L:L,MATCH($C1090,'Policy Characteristics'!$C:$C,0)))</f>
        <v/>
      </c>
    </row>
    <row r="1091" spans="1:18" s="2" customFormat="1" x14ac:dyDescent="0.35">
      <c r="A1091" s="357" t="str">
        <f>IF(ISBLANK(INDEX('Policy Characteristics'!A:A,MATCH($C1091,'Policy Characteristics'!$C:$C,0))),"",INDEX('Policy Characteristics'!A:A,MATCH($C1091,'Policy Characteristics'!$C:$C,0)))</f>
        <v>Cross-Sector</v>
      </c>
      <c r="B1091" s="357" t="str">
        <f>IF(ISBLANK(INDEX('Policy Characteristics'!B:B,MATCH($C1091,'Policy Characteristics'!$C:$C,0))),"",INDEX('Policy Characteristics'!B:B,MATCH($C1091,'Policy Characteristics'!$C:$C,0)))</f>
        <v>Fixed Energy Prices</v>
      </c>
      <c r="C1091" s="361" t="str">
        <f t="shared" si="54"/>
        <v>Toggle Whether Policies Affect Energy Prices</v>
      </c>
      <c r="D1091" s="9" t="s">
        <v>52</v>
      </c>
      <c r="E1091" s="53"/>
      <c r="F1091" s="9" t="s">
        <v>93</v>
      </c>
      <c r="G1091" s="9"/>
      <c r="H1091" s="56">
        <v>838</v>
      </c>
      <c r="I1091" s="9" t="s">
        <v>45</v>
      </c>
      <c r="J1091" s="359" t="str">
        <f>IF(ISBLANK(INDEX('Policy Characteristics'!D:D,MATCH($C1091,'Policy Characteristics'!$C:$C,0))),"",INDEX('Policy Characteristics'!D:D,MATCH($C1091,'Policy Characteristics'!$C:$C,0)))</f>
        <v>Fixed Energy Prices</v>
      </c>
      <c r="K1091" s="357" t="str">
        <f>IF(ISBLANK(INDEX('Policy Characteristics'!E:E,MATCH($C1091,'Policy Characteristics'!$C:$C,0))),"",INDEX('Policy Characteristics'!E:E,MATCH($C1091,'Policy Characteristics'!$C:$C,0)))</f>
        <v>cross toggle whether policies affect energy prices</v>
      </c>
      <c r="L1091" s="357">
        <f>IF(ISBLANK(INDEX('Policy Characteristics'!F:F,MATCH($C1091,'Policy Characteristics'!$C:$C,0))),"",INDEX('Policy Characteristics'!F:F,MATCH($C1091,'Policy Characteristics'!$C:$C,0)))</f>
        <v>0</v>
      </c>
      <c r="M1091" s="357">
        <f>IF(ISBLANK(INDEX('Policy Characteristics'!G:G,MATCH($C1091,'Policy Characteristics'!$C:$C,0))),"",INDEX('Policy Characteristics'!G:G,MATCH($C1091,'Policy Characteristics'!$C:$C,0)))</f>
        <v>1</v>
      </c>
      <c r="N1091" s="357">
        <f>IF(ISBLANK(INDEX('Policy Characteristics'!H:H,MATCH($C1091,'Policy Characteristics'!$C:$C,0))),"",INDEX('Policy Characteristics'!H:H,MATCH($C1091,'Policy Characteristics'!$C:$C,0)))</f>
        <v>1</v>
      </c>
      <c r="O1091" s="357" t="str">
        <f>IF(ISBLANK(INDEX('Policy Characteristics'!I:I,MATCH($C1091,'Policy Characteristics'!$C:$C,0))),"",INDEX('Policy Characteristics'!I:I,MATCH($C1091,'Policy Characteristics'!$C:$C,0)))</f>
        <v>on/off</v>
      </c>
      <c r="P1091" s="357" t="str">
        <f>IF(ISBLANK(INDEX('Policy Characteristics'!J:J,MATCH($C1091,'Policy Characteristics'!$C:$C,0))),"",INDEX('Policy Characteristics'!J:J,MATCH($C1091,'Policy Characteristics'!$C:$C,0)))</f>
        <v/>
      </c>
      <c r="Q1091" s="357" t="str">
        <f>IF(ISBLANK(INDEX('Policy Characteristics'!K:K,MATCH($C1091,'Policy Characteristics'!$C:$C,0))),"",INDEX('Policy Characteristics'!K:K,MATCH($C1091,'Policy Characteristics'!$C:$C,0)))</f>
        <v/>
      </c>
      <c r="R1091" s="357" t="str">
        <f>IF(ISBLANK(INDEX('Policy Characteristics'!L:L,MATCH($C1091,'Policy Characteristics'!$C:$C,0))),"",INDEX('Policy Characteristics'!L:L,MATCH($C1091,'Policy Characteristics'!$C:$C,0)))</f>
        <v/>
      </c>
    </row>
    <row r="1092" spans="1:18" s="2" customFormat="1" x14ac:dyDescent="0.35">
      <c r="A1092" s="357" t="str">
        <f>IF(ISBLANK(INDEX('Policy Characteristics'!A:A,MATCH($C1092,'Policy Characteristics'!$C:$C,0))),"",INDEX('Policy Characteristics'!A:A,MATCH($C1092,'Policy Characteristics'!$C:$C,0)))</f>
        <v>Cross-Sector</v>
      </c>
      <c r="B1092" s="357" t="str">
        <f>IF(ISBLANK(INDEX('Policy Characteristics'!B:B,MATCH($C1092,'Policy Characteristics'!$C:$C,0))),"",INDEX('Policy Characteristics'!B:B,MATCH($C1092,'Policy Characteristics'!$C:$C,0)))</f>
        <v>Fixed Energy Prices</v>
      </c>
      <c r="C1092" s="361" t="str">
        <f t="shared" si="54"/>
        <v>Toggle Whether Policies Affect Energy Prices</v>
      </c>
      <c r="D1092" s="9" t="s">
        <v>54</v>
      </c>
      <c r="E1092" s="53"/>
      <c r="F1092" s="9" t="s">
        <v>96</v>
      </c>
      <c r="G1092" s="9"/>
      <c r="H1092" s="54">
        <v>839</v>
      </c>
      <c r="I1092" s="9" t="s">
        <v>45</v>
      </c>
      <c r="J1092" s="359" t="str">
        <f>IF(ISBLANK(INDEX('Policy Characteristics'!D:D,MATCH($C1092,'Policy Characteristics'!$C:$C,0))),"",INDEX('Policy Characteristics'!D:D,MATCH($C1092,'Policy Characteristics'!$C:$C,0)))</f>
        <v>Fixed Energy Prices</v>
      </c>
      <c r="K1092" s="357" t="str">
        <f>IF(ISBLANK(INDEX('Policy Characteristics'!E:E,MATCH($C1092,'Policy Characteristics'!$C:$C,0))),"",INDEX('Policy Characteristics'!E:E,MATCH($C1092,'Policy Characteristics'!$C:$C,0)))</f>
        <v>cross toggle whether policies affect energy prices</v>
      </c>
      <c r="L1092" s="357">
        <f>IF(ISBLANK(INDEX('Policy Characteristics'!F:F,MATCH($C1092,'Policy Characteristics'!$C:$C,0))),"",INDEX('Policy Characteristics'!F:F,MATCH($C1092,'Policy Characteristics'!$C:$C,0)))</f>
        <v>0</v>
      </c>
      <c r="M1092" s="357">
        <f>IF(ISBLANK(INDEX('Policy Characteristics'!G:G,MATCH($C1092,'Policy Characteristics'!$C:$C,0))),"",INDEX('Policy Characteristics'!G:G,MATCH($C1092,'Policy Characteristics'!$C:$C,0)))</f>
        <v>1</v>
      </c>
      <c r="N1092" s="357">
        <f>IF(ISBLANK(INDEX('Policy Characteristics'!H:H,MATCH($C1092,'Policy Characteristics'!$C:$C,0))),"",INDEX('Policy Characteristics'!H:H,MATCH($C1092,'Policy Characteristics'!$C:$C,0)))</f>
        <v>1</v>
      </c>
      <c r="O1092" s="357" t="str">
        <f>IF(ISBLANK(INDEX('Policy Characteristics'!I:I,MATCH($C1092,'Policy Characteristics'!$C:$C,0))),"",INDEX('Policy Characteristics'!I:I,MATCH($C1092,'Policy Characteristics'!$C:$C,0)))</f>
        <v>on/off</v>
      </c>
      <c r="P1092" s="357" t="str">
        <f>IF(ISBLANK(INDEX('Policy Characteristics'!J:J,MATCH($C1092,'Policy Characteristics'!$C:$C,0))),"",INDEX('Policy Characteristics'!J:J,MATCH($C1092,'Policy Characteristics'!$C:$C,0)))</f>
        <v/>
      </c>
      <c r="Q1092" s="357" t="str">
        <f>IF(ISBLANK(INDEX('Policy Characteristics'!K:K,MATCH($C1092,'Policy Characteristics'!$C:$C,0))),"",INDEX('Policy Characteristics'!K:K,MATCH($C1092,'Policy Characteristics'!$C:$C,0)))</f>
        <v/>
      </c>
      <c r="R1092" s="357" t="str">
        <f>IF(ISBLANK(INDEX('Policy Characteristics'!L:L,MATCH($C1092,'Policy Characteristics'!$C:$C,0))),"",INDEX('Policy Characteristics'!L:L,MATCH($C1092,'Policy Characteristics'!$C:$C,0)))</f>
        <v/>
      </c>
    </row>
    <row r="1093" spans="1:18" s="2" customFormat="1" x14ac:dyDescent="0.35">
      <c r="A1093" s="357" t="str">
        <f>IF(ISBLANK(INDEX('Policy Characteristics'!A:A,MATCH($C1093,'Policy Characteristics'!$C:$C,0))),"",INDEX('Policy Characteristics'!A:A,MATCH($C1093,'Policy Characteristics'!$C:$C,0)))</f>
        <v>Cross-Sector</v>
      </c>
      <c r="B1093" s="357" t="str">
        <f>IF(ISBLANK(INDEX('Policy Characteristics'!B:B,MATCH($C1093,'Policy Characteristics'!$C:$C,0))),"",INDEX('Policy Characteristics'!B:B,MATCH($C1093,'Policy Characteristics'!$C:$C,0)))</f>
        <v>Fixed Energy Prices</v>
      </c>
      <c r="C1093" s="361" t="str">
        <f t="shared" si="54"/>
        <v>Toggle Whether Policies Affect Energy Prices</v>
      </c>
      <c r="D1093" s="9" t="s">
        <v>55</v>
      </c>
      <c r="E1093" s="53"/>
      <c r="F1093" s="9" t="s">
        <v>97</v>
      </c>
      <c r="G1093" s="9"/>
      <c r="H1093" s="56">
        <v>840</v>
      </c>
      <c r="I1093" s="9" t="s">
        <v>45</v>
      </c>
      <c r="J1093" s="359" t="str">
        <f>IF(ISBLANK(INDEX('Policy Characteristics'!D:D,MATCH($C1093,'Policy Characteristics'!$C:$C,0))),"",INDEX('Policy Characteristics'!D:D,MATCH($C1093,'Policy Characteristics'!$C:$C,0)))</f>
        <v>Fixed Energy Prices</v>
      </c>
      <c r="K1093" s="357" t="str">
        <f>IF(ISBLANK(INDEX('Policy Characteristics'!E:E,MATCH($C1093,'Policy Characteristics'!$C:$C,0))),"",INDEX('Policy Characteristics'!E:E,MATCH($C1093,'Policy Characteristics'!$C:$C,0)))</f>
        <v>cross toggle whether policies affect energy prices</v>
      </c>
      <c r="L1093" s="357">
        <f>IF(ISBLANK(INDEX('Policy Characteristics'!F:F,MATCH($C1093,'Policy Characteristics'!$C:$C,0))),"",INDEX('Policy Characteristics'!F:F,MATCH($C1093,'Policy Characteristics'!$C:$C,0)))</f>
        <v>0</v>
      </c>
      <c r="M1093" s="357">
        <f>IF(ISBLANK(INDEX('Policy Characteristics'!G:G,MATCH($C1093,'Policy Characteristics'!$C:$C,0))),"",INDEX('Policy Characteristics'!G:G,MATCH($C1093,'Policy Characteristics'!$C:$C,0)))</f>
        <v>1</v>
      </c>
      <c r="N1093" s="357">
        <f>IF(ISBLANK(INDEX('Policy Characteristics'!H:H,MATCH($C1093,'Policy Characteristics'!$C:$C,0))),"",INDEX('Policy Characteristics'!H:H,MATCH($C1093,'Policy Characteristics'!$C:$C,0)))</f>
        <v>1</v>
      </c>
      <c r="O1093" s="357" t="str">
        <f>IF(ISBLANK(INDEX('Policy Characteristics'!I:I,MATCH($C1093,'Policy Characteristics'!$C:$C,0))),"",INDEX('Policy Characteristics'!I:I,MATCH($C1093,'Policy Characteristics'!$C:$C,0)))</f>
        <v>on/off</v>
      </c>
      <c r="P1093" s="357" t="str">
        <f>IF(ISBLANK(INDEX('Policy Characteristics'!J:J,MATCH($C1093,'Policy Characteristics'!$C:$C,0))),"",INDEX('Policy Characteristics'!J:J,MATCH($C1093,'Policy Characteristics'!$C:$C,0)))</f>
        <v/>
      </c>
      <c r="Q1093" s="357" t="str">
        <f>IF(ISBLANK(INDEX('Policy Characteristics'!K:K,MATCH($C1093,'Policy Characteristics'!$C:$C,0))),"",INDEX('Policy Characteristics'!K:K,MATCH($C1093,'Policy Characteristics'!$C:$C,0)))</f>
        <v/>
      </c>
      <c r="R1093" s="357" t="str">
        <f>IF(ISBLANK(INDEX('Policy Characteristics'!L:L,MATCH($C1093,'Policy Characteristics'!$C:$C,0))),"",INDEX('Policy Characteristics'!L:L,MATCH($C1093,'Policy Characteristics'!$C:$C,0)))</f>
        <v/>
      </c>
    </row>
    <row r="1094" spans="1:18" s="2" customFormat="1" x14ac:dyDescent="0.35">
      <c r="A1094" s="357" t="str">
        <f>IF(ISBLANK(INDEX('Policy Characteristics'!A:A,MATCH($C1094,'Policy Characteristics'!$C:$C,0))),"",INDEX('Policy Characteristics'!A:A,MATCH($C1094,'Policy Characteristics'!$C:$C,0)))</f>
        <v>Cross-Sector</v>
      </c>
      <c r="B1094" s="357" t="str">
        <f>IF(ISBLANK(INDEX('Policy Characteristics'!B:B,MATCH($C1094,'Policy Characteristics'!$C:$C,0))),"",INDEX('Policy Characteristics'!B:B,MATCH($C1094,'Policy Characteristics'!$C:$C,0)))</f>
        <v>Fixed Energy Prices</v>
      </c>
      <c r="C1094" s="361" t="str">
        <f t="shared" si="54"/>
        <v>Toggle Whether Policies Affect Energy Prices</v>
      </c>
      <c r="D1094" s="9" t="s">
        <v>56</v>
      </c>
      <c r="E1094" s="53"/>
      <c r="F1094" s="9" t="s">
        <v>98</v>
      </c>
      <c r="G1094" s="9"/>
      <c r="H1094" s="54">
        <v>841</v>
      </c>
      <c r="I1094" s="9" t="s">
        <v>45</v>
      </c>
      <c r="J1094" s="359" t="str">
        <f>IF(ISBLANK(INDEX('Policy Characteristics'!D:D,MATCH($C1094,'Policy Characteristics'!$C:$C,0))),"",INDEX('Policy Characteristics'!D:D,MATCH($C1094,'Policy Characteristics'!$C:$C,0)))</f>
        <v>Fixed Energy Prices</v>
      </c>
      <c r="K1094" s="357" t="str">
        <f>IF(ISBLANK(INDEX('Policy Characteristics'!E:E,MATCH($C1094,'Policy Characteristics'!$C:$C,0))),"",INDEX('Policy Characteristics'!E:E,MATCH($C1094,'Policy Characteristics'!$C:$C,0)))</f>
        <v>cross toggle whether policies affect energy prices</v>
      </c>
      <c r="L1094" s="357">
        <f>IF(ISBLANK(INDEX('Policy Characteristics'!F:F,MATCH($C1094,'Policy Characteristics'!$C:$C,0))),"",INDEX('Policy Characteristics'!F:F,MATCH($C1094,'Policy Characteristics'!$C:$C,0)))</f>
        <v>0</v>
      </c>
      <c r="M1094" s="357">
        <f>IF(ISBLANK(INDEX('Policy Characteristics'!G:G,MATCH($C1094,'Policy Characteristics'!$C:$C,0))),"",INDEX('Policy Characteristics'!G:G,MATCH($C1094,'Policy Characteristics'!$C:$C,0)))</f>
        <v>1</v>
      </c>
      <c r="N1094" s="357">
        <f>IF(ISBLANK(INDEX('Policy Characteristics'!H:H,MATCH($C1094,'Policy Characteristics'!$C:$C,0))),"",INDEX('Policy Characteristics'!H:H,MATCH($C1094,'Policy Characteristics'!$C:$C,0)))</f>
        <v>1</v>
      </c>
      <c r="O1094" s="357" t="str">
        <f>IF(ISBLANK(INDEX('Policy Characteristics'!I:I,MATCH($C1094,'Policy Characteristics'!$C:$C,0))),"",INDEX('Policy Characteristics'!I:I,MATCH($C1094,'Policy Characteristics'!$C:$C,0)))</f>
        <v>on/off</v>
      </c>
      <c r="P1094" s="357" t="str">
        <f>IF(ISBLANK(INDEX('Policy Characteristics'!J:J,MATCH($C1094,'Policy Characteristics'!$C:$C,0))),"",INDEX('Policy Characteristics'!J:J,MATCH($C1094,'Policy Characteristics'!$C:$C,0)))</f>
        <v/>
      </c>
      <c r="Q1094" s="357" t="str">
        <f>IF(ISBLANK(INDEX('Policy Characteristics'!K:K,MATCH($C1094,'Policy Characteristics'!$C:$C,0))),"",INDEX('Policy Characteristics'!K:K,MATCH($C1094,'Policy Characteristics'!$C:$C,0)))</f>
        <v/>
      </c>
      <c r="R1094" s="357" t="str">
        <f>IF(ISBLANK(INDEX('Policy Characteristics'!L:L,MATCH($C1094,'Policy Characteristics'!$C:$C,0))),"",INDEX('Policy Characteristics'!L:L,MATCH($C1094,'Policy Characteristics'!$C:$C,0)))</f>
        <v/>
      </c>
    </row>
    <row r="1095" spans="1:18" s="2" customFormat="1" x14ac:dyDescent="0.35">
      <c r="A1095" s="357" t="str">
        <f>IF(ISBLANK(INDEX('Policy Characteristics'!A:A,MATCH($C1095,'Policy Characteristics'!$C:$C,0))),"",INDEX('Policy Characteristics'!A:A,MATCH($C1095,'Policy Characteristics'!$C:$C,0)))</f>
        <v>Cross-Sector</v>
      </c>
      <c r="B1095" s="357" t="str">
        <f>IF(ISBLANK(INDEX('Policy Characteristics'!B:B,MATCH($C1095,'Policy Characteristics'!$C:$C,0))),"",INDEX('Policy Characteristics'!B:B,MATCH($C1095,'Policy Characteristics'!$C:$C,0)))</f>
        <v>Fixed Energy Prices</v>
      </c>
      <c r="C1095" s="361" t="str">
        <f t="shared" si="54"/>
        <v>Toggle Whether Policies Affect Energy Prices</v>
      </c>
      <c r="D1095" s="9" t="s">
        <v>57</v>
      </c>
      <c r="E1095" s="53"/>
      <c r="F1095" s="9" t="s">
        <v>99</v>
      </c>
      <c r="G1095" s="9"/>
      <c r="H1095" s="56">
        <v>842</v>
      </c>
      <c r="I1095" s="9" t="s">
        <v>45</v>
      </c>
      <c r="J1095" s="359" t="str">
        <f>IF(ISBLANK(INDEX('Policy Characteristics'!D:D,MATCH($C1095,'Policy Characteristics'!$C:$C,0))),"",INDEX('Policy Characteristics'!D:D,MATCH($C1095,'Policy Characteristics'!$C:$C,0)))</f>
        <v>Fixed Energy Prices</v>
      </c>
      <c r="K1095" s="357" t="str">
        <f>IF(ISBLANK(INDEX('Policy Characteristics'!E:E,MATCH($C1095,'Policy Characteristics'!$C:$C,0))),"",INDEX('Policy Characteristics'!E:E,MATCH($C1095,'Policy Characteristics'!$C:$C,0)))</f>
        <v>cross toggle whether policies affect energy prices</v>
      </c>
      <c r="L1095" s="357">
        <f>IF(ISBLANK(INDEX('Policy Characteristics'!F:F,MATCH($C1095,'Policy Characteristics'!$C:$C,0))),"",INDEX('Policy Characteristics'!F:F,MATCH($C1095,'Policy Characteristics'!$C:$C,0)))</f>
        <v>0</v>
      </c>
      <c r="M1095" s="357">
        <f>IF(ISBLANK(INDEX('Policy Characteristics'!G:G,MATCH($C1095,'Policy Characteristics'!$C:$C,0))),"",INDEX('Policy Characteristics'!G:G,MATCH($C1095,'Policy Characteristics'!$C:$C,0)))</f>
        <v>1</v>
      </c>
      <c r="N1095" s="357">
        <f>IF(ISBLANK(INDEX('Policy Characteristics'!H:H,MATCH($C1095,'Policy Characteristics'!$C:$C,0))),"",INDEX('Policy Characteristics'!H:H,MATCH($C1095,'Policy Characteristics'!$C:$C,0)))</f>
        <v>1</v>
      </c>
      <c r="O1095" s="357" t="str">
        <f>IF(ISBLANK(INDEX('Policy Characteristics'!I:I,MATCH($C1095,'Policy Characteristics'!$C:$C,0))),"",INDEX('Policy Characteristics'!I:I,MATCH($C1095,'Policy Characteristics'!$C:$C,0)))</f>
        <v>on/off</v>
      </c>
      <c r="P1095" s="357" t="str">
        <f>IF(ISBLANK(INDEX('Policy Characteristics'!J:J,MATCH($C1095,'Policy Characteristics'!$C:$C,0))),"",INDEX('Policy Characteristics'!J:J,MATCH($C1095,'Policy Characteristics'!$C:$C,0)))</f>
        <v/>
      </c>
      <c r="Q1095" s="357" t="str">
        <f>IF(ISBLANK(INDEX('Policy Characteristics'!K:K,MATCH($C1095,'Policy Characteristics'!$C:$C,0))),"",INDEX('Policy Characteristics'!K:K,MATCH($C1095,'Policy Characteristics'!$C:$C,0)))</f>
        <v/>
      </c>
      <c r="R1095" s="357" t="str">
        <f>IF(ISBLANK(INDEX('Policy Characteristics'!L:L,MATCH($C1095,'Policy Characteristics'!$C:$C,0))),"",INDEX('Policy Characteristics'!L:L,MATCH($C1095,'Policy Characteristics'!$C:$C,0)))</f>
        <v/>
      </c>
    </row>
    <row r="1096" spans="1:18" s="2" customFormat="1" x14ac:dyDescent="0.35">
      <c r="A1096" s="357" t="str">
        <f>IF(ISBLANK(INDEX('Policy Characteristics'!A:A,MATCH($C1096,'Policy Characteristics'!$C:$C,0))),"",INDEX('Policy Characteristics'!A:A,MATCH($C1096,'Policy Characteristics'!$C:$C,0)))</f>
        <v>Cross-Sector</v>
      </c>
      <c r="B1096" s="357" t="str">
        <f>IF(ISBLANK(INDEX('Policy Characteristics'!B:B,MATCH($C1096,'Policy Characteristics'!$C:$C,0))),"",INDEX('Policy Characteristics'!B:B,MATCH($C1096,'Policy Characteristics'!$C:$C,0)))</f>
        <v>Fixed Energy Prices</v>
      </c>
      <c r="C1096" s="361" t="str">
        <f t="shared" si="54"/>
        <v>Toggle Whether Policies Affect Energy Prices</v>
      </c>
      <c r="D1096" s="9" t="s">
        <v>2528</v>
      </c>
      <c r="E1096" s="53"/>
      <c r="F1096" s="9" t="s">
        <v>2529</v>
      </c>
      <c r="G1096" s="9"/>
      <c r="H1096" s="54">
        <v>843</v>
      </c>
      <c r="I1096" s="9" t="s">
        <v>45</v>
      </c>
      <c r="J1096" s="359" t="str">
        <f>IF(ISBLANK(INDEX('Policy Characteristics'!D:D,MATCH($C1096,'Policy Characteristics'!$C:$C,0))),"",INDEX('Policy Characteristics'!D:D,MATCH($C1096,'Policy Characteristics'!$C:$C,0)))</f>
        <v>Fixed Energy Prices</v>
      </c>
      <c r="K1096" s="357" t="str">
        <f>IF(ISBLANK(INDEX('Policy Characteristics'!E:E,MATCH($C1096,'Policy Characteristics'!$C:$C,0))),"",INDEX('Policy Characteristics'!E:E,MATCH($C1096,'Policy Characteristics'!$C:$C,0)))</f>
        <v>cross toggle whether policies affect energy prices</v>
      </c>
      <c r="L1096" s="357">
        <f>IF(ISBLANK(INDEX('Policy Characteristics'!F:F,MATCH($C1096,'Policy Characteristics'!$C:$C,0))),"",INDEX('Policy Characteristics'!F:F,MATCH($C1096,'Policy Characteristics'!$C:$C,0)))</f>
        <v>0</v>
      </c>
      <c r="M1096" s="357">
        <f>IF(ISBLANK(INDEX('Policy Characteristics'!G:G,MATCH($C1096,'Policy Characteristics'!$C:$C,0))),"",INDEX('Policy Characteristics'!G:G,MATCH($C1096,'Policy Characteristics'!$C:$C,0)))</f>
        <v>1</v>
      </c>
      <c r="N1096" s="357">
        <f>IF(ISBLANK(INDEX('Policy Characteristics'!H:H,MATCH($C1096,'Policy Characteristics'!$C:$C,0))),"",INDEX('Policy Characteristics'!H:H,MATCH($C1096,'Policy Characteristics'!$C:$C,0)))</f>
        <v>1</v>
      </c>
      <c r="O1096" s="357" t="str">
        <f>IF(ISBLANK(INDEX('Policy Characteristics'!I:I,MATCH($C1096,'Policy Characteristics'!$C:$C,0))),"",INDEX('Policy Characteristics'!I:I,MATCH($C1096,'Policy Characteristics'!$C:$C,0)))</f>
        <v>on/off</v>
      </c>
      <c r="P1096" s="357" t="str">
        <f>IF(ISBLANK(INDEX('Policy Characteristics'!J:J,MATCH($C1096,'Policy Characteristics'!$C:$C,0))),"",INDEX('Policy Characteristics'!J:J,MATCH($C1096,'Policy Characteristics'!$C:$C,0)))</f>
        <v/>
      </c>
      <c r="Q1096" s="357" t="str">
        <f>IF(ISBLANK(INDEX('Policy Characteristics'!K:K,MATCH($C1096,'Policy Characteristics'!$C:$C,0))),"",INDEX('Policy Characteristics'!K:K,MATCH($C1096,'Policy Characteristics'!$C:$C,0)))</f>
        <v/>
      </c>
      <c r="R1096" s="357" t="str">
        <f>IF(ISBLANK(INDEX('Policy Characteristics'!L:L,MATCH($C1096,'Policy Characteristics'!$C:$C,0))),"",INDEX('Policy Characteristics'!L:L,MATCH($C1096,'Policy Characteristics'!$C:$C,0)))</f>
        <v/>
      </c>
    </row>
    <row r="1097" spans="1:18" s="2" customFormat="1" x14ac:dyDescent="0.35">
      <c r="A1097" s="357" t="str">
        <f>IF(ISBLANK(INDEX('Policy Characteristics'!A:A,MATCH($C1097,'Policy Characteristics'!$C:$C,0))),"",INDEX('Policy Characteristics'!A:A,MATCH($C1097,'Policy Characteristics'!$C:$C,0)))</f>
        <v>Cross-Sector</v>
      </c>
      <c r="B1097" s="357" t="str">
        <f>IF(ISBLANK(INDEX('Policy Characteristics'!B:B,MATCH($C1097,'Policy Characteristics'!$C:$C,0))),"",INDEX('Policy Characteristics'!B:B,MATCH($C1097,'Policy Characteristics'!$C:$C,0)))</f>
        <v>Fixed Energy Prices</v>
      </c>
      <c r="C1097" s="361" t="str">
        <f t="shared" si="54"/>
        <v>Toggle Whether Policies Affect Energy Prices</v>
      </c>
      <c r="D1097" s="9" t="s">
        <v>468</v>
      </c>
      <c r="E1097" s="53"/>
      <c r="F1097" s="9" t="s">
        <v>469</v>
      </c>
      <c r="G1097" s="9"/>
      <c r="H1097" s="56">
        <v>844</v>
      </c>
      <c r="I1097" s="9" t="s">
        <v>45</v>
      </c>
      <c r="J1097" s="359" t="str">
        <f>IF(ISBLANK(INDEX('Policy Characteristics'!D:D,MATCH($C1097,'Policy Characteristics'!$C:$C,0))),"",INDEX('Policy Characteristics'!D:D,MATCH($C1097,'Policy Characteristics'!$C:$C,0)))</f>
        <v>Fixed Energy Prices</v>
      </c>
      <c r="K1097" s="357" t="str">
        <f>IF(ISBLANK(INDEX('Policy Characteristics'!E:E,MATCH($C1097,'Policy Characteristics'!$C:$C,0))),"",INDEX('Policy Characteristics'!E:E,MATCH($C1097,'Policy Characteristics'!$C:$C,0)))</f>
        <v>cross toggle whether policies affect energy prices</v>
      </c>
      <c r="L1097" s="357">
        <f>IF(ISBLANK(INDEX('Policy Characteristics'!F:F,MATCH($C1097,'Policy Characteristics'!$C:$C,0))),"",INDEX('Policy Characteristics'!F:F,MATCH($C1097,'Policy Characteristics'!$C:$C,0)))</f>
        <v>0</v>
      </c>
      <c r="M1097" s="357">
        <f>IF(ISBLANK(INDEX('Policy Characteristics'!G:G,MATCH($C1097,'Policy Characteristics'!$C:$C,0))),"",INDEX('Policy Characteristics'!G:G,MATCH($C1097,'Policy Characteristics'!$C:$C,0)))</f>
        <v>1</v>
      </c>
      <c r="N1097" s="357">
        <f>IF(ISBLANK(INDEX('Policy Characteristics'!H:H,MATCH($C1097,'Policy Characteristics'!$C:$C,0))),"",INDEX('Policy Characteristics'!H:H,MATCH($C1097,'Policy Characteristics'!$C:$C,0)))</f>
        <v>1</v>
      </c>
      <c r="O1097" s="357" t="str">
        <f>IF(ISBLANK(INDEX('Policy Characteristics'!I:I,MATCH($C1097,'Policy Characteristics'!$C:$C,0))),"",INDEX('Policy Characteristics'!I:I,MATCH($C1097,'Policy Characteristics'!$C:$C,0)))</f>
        <v>on/off</v>
      </c>
      <c r="P1097" s="357" t="str">
        <f>IF(ISBLANK(INDEX('Policy Characteristics'!J:J,MATCH($C1097,'Policy Characteristics'!$C:$C,0))),"",INDEX('Policy Characteristics'!J:J,MATCH($C1097,'Policy Characteristics'!$C:$C,0)))</f>
        <v/>
      </c>
      <c r="Q1097" s="357" t="str">
        <f>IF(ISBLANK(INDEX('Policy Characteristics'!K:K,MATCH($C1097,'Policy Characteristics'!$C:$C,0))),"",INDEX('Policy Characteristics'!K:K,MATCH($C1097,'Policy Characteristics'!$C:$C,0)))</f>
        <v/>
      </c>
      <c r="R1097" s="357" t="str">
        <f>IF(ISBLANK(INDEX('Policy Characteristics'!L:L,MATCH($C1097,'Policy Characteristics'!$C:$C,0))),"",INDEX('Policy Characteristics'!L:L,MATCH($C1097,'Policy Characteristics'!$C:$C,0)))</f>
        <v/>
      </c>
    </row>
    <row r="1098" spans="1:18" s="2" customFormat="1" x14ac:dyDescent="0.35">
      <c r="A1098" s="357" t="str">
        <f>IF(ISBLANK(INDEX('Policy Characteristics'!A:A,MATCH($C1098,'Policy Characteristics'!$C:$C,0))),"",INDEX('Policy Characteristics'!A:A,MATCH($C1098,'Policy Characteristics'!$C:$C,0)))</f>
        <v>Cross-Sector</v>
      </c>
      <c r="B1098" s="357" t="str">
        <f>IF(ISBLANK(INDEX('Policy Characteristics'!B:B,MATCH($C1098,'Policy Characteristics'!$C:$C,0))),"",INDEX('Policy Characteristics'!B:B,MATCH($C1098,'Policy Characteristics'!$C:$C,0)))</f>
        <v>Fixed Energy Prices</v>
      </c>
      <c r="C1098" s="361" t="str">
        <f t="shared" si="54"/>
        <v>Toggle Whether Policies Affect Energy Prices</v>
      </c>
      <c r="D1098" s="9" t="s">
        <v>2520</v>
      </c>
      <c r="E1098" s="53"/>
      <c r="F1098" s="9" t="s">
        <v>2524</v>
      </c>
      <c r="G1098" s="9"/>
      <c r="H1098" s="54">
        <v>845</v>
      </c>
      <c r="I1098" s="9" t="s">
        <v>45</v>
      </c>
      <c r="J1098" s="359" t="str">
        <f>IF(ISBLANK(INDEX('Policy Characteristics'!D:D,MATCH($C1098,'Policy Characteristics'!$C:$C,0))),"",INDEX('Policy Characteristics'!D:D,MATCH($C1098,'Policy Characteristics'!$C:$C,0)))</f>
        <v>Fixed Energy Prices</v>
      </c>
      <c r="K1098" s="357" t="str">
        <f>IF(ISBLANK(INDEX('Policy Characteristics'!E:E,MATCH($C1098,'Policy Characteristics'!$C:$C,0))),"",INDEX('Policy Characteristics'!E:E,MATCH($C1098,'Policy Characteristics'!$C:$C,0)))</f>
        <v>cross toggle whether policies affect energy prices</v>
      </c>
      <c r="L1098" s="357">
        <f>IF(ISBLANK(INDEX('Policy Characteristics'!F:F,MATCH($C1098,'Policy Characteristics'!$C:$C,0))),"",INDEX('Policy Characteristics'!F:F,MATCH($C1098,'Policy Characteristics'!$C:$C,0)))</f>
        <v>0</v>
      </c>
      <c r="M1098" s="357">
        <f>IF(ISBLANK(INDEX('Policy Characteristics'!G:G,MATCH($C1098,'Policy Characteristics'!$C:$C,0))),"",INDEX('Policy Characteristics'!G:G,MATCH($C1098,'Policy Characteristics'!$C:$C,0)))</f>
        <v>1</v>
      </c>
      <c r="N1098" s="357">
        <f>IF(ISBLANK(INDEX('Policy Characteristics'!H:H,MATCH($C1098,'Policy Characteristics'!$C:$C,0))),"",INDEX('Policy Characteristics'!H:H,MATCH($C1098,'Policy Characteristics'!$C:$C,0)))</f>
        <v>1</v>
      </c>
      <c r="O1098" s="357" t="str">
        <f>IF(ISBLANK(INDEX('Policy Characteristics'!I:I,MATCH($C1098,'Policy Characteristics'!$C:$C,0))),"",INDEX('Policy Characteristics'!I:I,MATCH($C1098,'Policy Characteristics'!$C:$C,0)))</f>
        <v>on/off</v>
      </c>
      <c r="P1098" s="357" t="str">
        <f>IF(ISBLANK(INDEX('Policy Characteristics'!J:J,MATCH($C1098,'Policy Characteristics'!$C:$C,0))),"",INDEX('Policy Characteristics'!J:J,MATCH($C1098,'Policy Characteristics'!$C:$C,0)))</f>
        <v/>
      </c>
      <c r="Q1098" s="357" t="str">
        <f>IF(ISBLANK(INDEX('Policy Characteristics'!K:K,MATCH($C1098,'Policy Characteristics'!$C:$C,0))),"",INDEX('Policy Characteristics'!K:K,MATCH($C1098,'Policy Characteristics'!$C:$C,0)))</f>
        <v/>
      </c>
      <c r="R1098" s="357" t="str">
        <f>IF(ISBLANK(INDEX('Policy Characteristics'!L:L,MATCH($C1098,'Policy Characteristics'!$C:$C,0))),"",INDEX('Policy Characteristics'!L:L,MATCH($C1098,'Policy Characteristics'!$C:$C,0)))</f>
        <v/>
      </c>
    </row>
    <row r="1099" spans="1:18" s="2" customFormat="1" x14ac:dyDescent="0.35">
      <c r="A1099" s="357" t="str">
        <f>IF(ISBLANK(INDEX('Policy Characteristics'!A:A,MATCH($C1099,'Policy Characteristics'!$C:$C,0))),"",INDEX('Policy Characteristics'!A:A,MATCH($C1099,'Policy Characteristics'!$C:$C,0)))</f>
        <v>Cross-Sector</v>
      </c>
      <c r="B1099" s="357" t="str">
        <f>IF(ISBLANK(INDEX('Policy Characteristics'!B:B,MATCH($C1099,'Policy Characteristics'!$C:$C,0))),"",INDEX('Policy Characteristics'!B:B,MATCH($C1099,'Policy Characteristics'!$C:$C,0)))</f>
        <v>Fixed Energy Prices</v>
      </c>
      <c r="C1099" s="361" t="str">
        <f t="shared" si="54"/>
        <v>Toggle Whether Policies Affect Energy Prices</v>
      </c>
      <c r="D1099" s="9" t="s">
        <v>2530</v>
      </c>
      <c r="E1099" s="53"/>
      <c r="F1099" s="9" t="s">
        <v>2531</v>
      </c>
      <c r="G1099" s="9"/>
      <c r="H1099" s="56">
        <v>846</v>
      </c>
      <c r="I1099" s="9" t="s">
        <v>45</v>
      </c>
      <c r="J1099" s="359" t="str">
        <f>IF(ISBLANK(INDEX('Policy Characteristics'!D:D,MATCH($C1099,'Policy Characteristics'!$C:$C,0))),"",INDEX('Policy Characteristics'!D:D,MATCH($C1099,'Policy Characteristics'!$C:$C,0)))</f>
        <v>Fixed Energy Prices</v>
      </c>
      <c r="K1099" s="357" t="str">
        <f>IF(ISBLANK(INDEX('Policy Characteristics'!E:E,MATCH($C1099,'Policy Characteristics'!$C:$C,0))),"",INDEX('Policy Characteristics'!E:E,MATCH($C1099,'Policy Characteristics'!$C:$C,0)))</f>
        <v>cross toggle whether policies affect energy prices</v>
      </c>
      <c r="L1099" s="357">
        <f>IF(ISBLANK(INDEX('Policy Characteristics'!F:F,MATCH($C1099,'Policy Characteristics'!$C:$C,0))),"",INDEX('Policy Characteristics'!F:F,MATCH($C1099,'Policy Characteristics'!$C:$C,0)))</f>
        <v>0</v>
      </c>
      <c r="M1099" s="357">
        <f>IF(ISBLANK(INDEX('Policy Characteristics'!G:G,MATCH($C1099,'Policy Characteristics'!$C:$C,0))),"",INDEX('Policy Characteristics'!G:G,MATCH($C1099,'Policy Characteristics'!$C:$C,0)))</f>
        <v>1</v>
      </c>
      <c r="N1099" s="357">
        <f>IF(ISBLANK(INDEX('Policy Characteristics'!H:H,MATCH($C1099,'Policy Characteristics'!$C:$C,0))),"",INDEX('Policy Characteristics'!H:H,MATCH($C1099,'Policy Characteristics'!$C:$C,0)))</f>
        <v>1</v>
      </c>
      <c r="O1099" s="357" t="str">
        <f>IF(ISBLANK(INDEX('Policy Characteristics'!I:I,MATCH($C1099,'Policy Characteristics'!$C:$C,0))),"",INDEX('Policy Characteristics'!I:I,MATCH($C1099,'Policy Characteristics'!$C:$C,0)))</f>
        <v>on/off</v>
      </c>
      <c r="P1099" s="357" t="str">
        <f>IF(ISBLANK(INDEX('Policy Characteristics'!J:J,MATCH($C1099,'Policy Characteristics'!$C:$C,0))),"",INDEX('Policy Characteristics'!J:J,MATCH($C1099,'Policy Characteristics'!$C:$C,0)))</f>
        <v/>
      </c>
      <c r="Q1099" s="357" t="str">
        <f>IF(ISBLANK(INDEX('Policy Characteristics'!K:K,MATCH($C1099,'Policy Characteristics'!$C:$C,0))),"",INDEX('Policy Characteristics'!K:K,MATCH($C1099,'Policy Characteristics'!$C:$C,0)))</f>
        <v/>
      </c>
      <c r="R1099" s="357" t="str">
        <f>IF(ISBLANK(INDEX('Policy Characteristics'!L:L,MATCH($C1099,'Policy Characteristics'!$C:$C,0))),"",INDEX('Policy Characteristics'!L:L,MATCH($C1099,'Policy Characteristics'!$C:$C,0)))</f>
        <v/>
      </c>
    </row>
    <row r="1100" spans="1:18" s="2" customFormat="1" x14ac:dyDescent="0.35">
      <c r="A1100" s="357" t="str">
        <f>IF(ISBLANK(INDEX('Policy Characteristics'!A:A,MATCH($C1100,'Policy Characteristics'!$C:$C,0))),"",INDEX('Policy Characteristics'!A:A,MATCH($C1100,'Policy Characteristics'!$C:$C,0)))</f>
        <v>Cross-Sector</v>
      </c>
      <c r="B1100" s="357" t="str">
        <f>IF(ISBLANK(INDEX('Policy Characteristics'!B:B,MATCH($C1100,'Policy Characteristics'!$C:$C,0))),"",INDEX('Policy Characteristics'!B:B,MATCH($C1100,'Policy Characteristics'!$C:$C,0)))</f>
        <v>Fixed Energy Prices</v>
      </c>
      <c r="C1100" s="361" t="str">
        <f t="shared" si="54"/>
        <v>Toggle Whether Policies Affect Energy Prices</v>
      </c>
      <c r="D1100" s="9" t="s">
        <v>2521</v>
      </c>
      <c r="E1100" s="53"/>
      <c r="F1100" s="9" t="s">
        <v>2525</v>
      </c>
      <c r="G1100" s="9"/>
      <c r="H1100" s="54">
        <v>847</v>
      </c>
      <c r="I1100" s="9" t="s">
        <v>45</v>
      </c>
      <c r="J1100" s="359" t="str">
        <f>IF(ISBLANK(INDEX('Policy Characteristics'!D:D,MATCH($C1100,'Policy Characteristics'!$C:$C,0))),"",INDEX('Policy Characteristics'!D:D,MATCH($C1100,'Policy Characteristics'!$C:$C,0)))</f>
        <v>Fixed Energy Prices</v>
      </c>
      <c r="K1100" s="357" t="str">
        <f>IF(ISBLANK(INDEX('Policy Characteristics'!E:E,MATCH($C1100,'Policy Characteristics'!$C:$C,0))),"",INDEX('Policy Characteristics'!E:E,MATCH($C1100,'Policy Characteristics'!$C:$C,0)))</f>
        <v>cross toggle whether policies affect energy prices</v>
      </c>
      <c r="L1100" s="357">
        <f>IF(ISBLANK(INDEX('Policy Characteristics'!F:F,MATCH($C1100,'Policy Characteristics'!$C:$C,0))),"",INDEX('Policy Characteristics'!F:F,MATCH($C1100,'Policy Characteristics'!$C:$C,0)))</f>
        <v>0</v>
      </c>
      <c r="M1100" s="357">
        <f>IF(ISBLANK(INDEX('Policy Characteristics'!G:G,MATCH($C1100,'Policy Characteristics'!$C:$C,0))),"",INDEX('Policy Characteristics'!G:G,MATCH($C1100,'Policy Characteristics'!$C:$C,0)))</f>
        <v>1</v>
      </c>
      <c r="N1100" s="357">
        <f>IF(ISBLANK(INDEX('Policy Characteristics'!H:H,MATCH($C1100,'Policy Characteristics'!$C:$C,0))),"",INDEX('Policy Characteristics'!H:H,MATCH($C1100,'Policy Characteristics'!$C:$C,0)))</f>
        <v>1</v>
      </c>
      <c r="O1100" s="357" t="str">
        <f>IF(ISBLANK(INDEX('Policy Characteristics'!I:I,MATCH($C1100,'Policy Characteristics'!$C:$C,0))),"",INDEX('Policy Characteristics'!I:I,MATCH($C1100,'Policy Characteristics'!$C:$C,0)))</f>
        <v>on/off</v>
      </c>
      <c r="P1100" s="357" t="str">
        <f>IF(ISBLANK(INDEX('Policy Characteristics'!J:J,MATCH($C1100,'Policy Characteristics'!$C:$C,0))),"",INDEX('Policy Characteristics'!J:J,MATCH($C1100,'Policy Characteristics'!$C:$C,0)))</f>
        <v/>
      </c>
      <c r="Q1100" s="357" t="str">
        <f>IF(ISBLANK(INDEX('Policy Characteristics'!K:K,MATCH($C1100,'Policy Characteristics'!$C:$C,0))),"",INDEX('Policy Characteristics'!K:K,MATCH($C1100,'Policy Characteristics'!$C:$C,0)))</f>
        <v/>
      </c>
      <c r="R1100" s="357" t="str">
        <f>IF(ISBLANK(INDEX('Policy Characteristics'!L:L,MATCH($C1100,'Policy Characteristics'!$C:$C,0))),"",INDEX('Policy Characteristics'!L:L,MATCH($C1100,'Policy Characteristics'!$C:$C,0)))</f>
        <v/>
      </c>
    </row>
    <row r="1101" spans="1:18" s="2" customFormat="1" x14ac:dyDescent="0.35">
      <c r="A1101" s="357" t="str">
        <f>IF(ISBLANK(INDEX('Policy Characteristics'!A:A,MATCH($C1101,'Policy Characteristics'!$C:$C,0))),"",INDEX('Policy Characteristics'!A:A,MATCH($C1101,'Policy Characteristics'!$C:$C,0)))</f>
        <v>Cross-Sector</v>
      </c>
      <c r="B1101" s="357" t="str">
        <f>IF(ISBLANK(INDEX('Policy Characteristics'!B:B,MATCH($C1101,'Policy Characteristics'!$C:$C,0))),"",INDEX('Policy Characteristics'!B:B,MATCH($C1101,'Policy Characteristics'!$C:$C,0)))</f>
        <v>Fuel Price Deregulation</v>
      </c>
      <c r="C1101" s="360" t="s">
        <v>2852</v>
      </c>
      <c r="D1101" s="9" t="s">
        <v>475</v>
      </c>
      <c r="E1101" s="53"/>
      <c r="F1101" s="9" t="s">
        <v>472</v>
      </c>
      <c r="G1101" s="9"/>
      <c r="H1101" s="54">
        <v>723</v>
      </c>
      <c r="I1101" s="9" t="s">
        <v>45</v>
      </c>
      <c r="J1101" s="359" t="str">
        <f>IF(ISBLANK(INDEX('Policy Characteristics'!D:D,MATCH($C1101,'Policy Characteristics'!$C:$C,0))),"",INDEX('Policy Characteristics'!D:D,MATCH($C1101,'Policy Characteristics'!$C:$C,0)))</f>
        <v>Fuel Price Deregulation</v>
      </c>
      <c r="K1101" s="357" t="str">
        <f>IF(ISBLANK(INDEX('Policy Characteristics'!E:E,MATCH($C1101,'Policy Characteristics'!$C:$C,0))),"",INDEX('Policy Characteristics'!E:E,MATCH($C1101,'Policy Characteristics'!$C:$C,0)))</f>
        <v>cross fuel price deregulation</v>
      </c>
      <c r="L1101" s="379">
        <f>IF(ISBLANK(INDEX('Policy Characteristics'!F:F,MATCH($C1101,'Policy Characteristics'!$C:$C,0))),"",INDEX('Policy Characteristics'!F:F,MATCH($C1101,'Policy Characteristics'!$C:$C,0)))</f>
        <v>0</v>
      </c>
      <c r="M1101" s="379">
        <f>IF(ISBLANK(INDEX('Policy Characteristics'!G:G,MATCH($C1101,'Policy Characteristics'!$C:$C,0))),"",INDEX('Policy Characteristics'!G:G,MATCH($C1101,'Policy Characteristics'!$C:$C,0)))</f>
        <v>1</v>
      </c>
      <c r="N1101" s="379">
        <f>IF(ISBLANK(INDEX('Policy Characteristics'!H:H,MATCH($C1101,'Policy Characteristics'!$C:$C,0))),"",INDEX('Policy Characteristics'!H:H,MATCH($C1101,'Policy Characteristics'!$C:$C,0)))</f>
        <v>0.01</v>
      </c>
      <c r="O1101" s="357" t="str">
        <f>IF(ISBLANK(INDEX('Policy Characteristics'!I:I,MATCH($C1101,'Policy Characteristics'!$C:$C,0))),"",INDEX('Policy Characteristics'!I:I,MATCH($C1101,'Policy Characteristics'!$C:$C,0)))</f>
        <v>% of price deregulated</v>
      </c>
      <c r="P1101" s="357" t="str">
        <f>IF(ISBLANK(INDEX('Policy Characteristics'!J:J,MATCH($C1101,'Policy Characteristics'!$C:$C,0))),"",INDEX('Policy Characteristics'!J:J,MATCH($C1101,'Policy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1" s="357" t="str">
        <f>IF(ISBLANK(INDEX('Policy Characteristics'!K:K,MATCH($C1101,'Policy Characteristics'!$C:$C,0))),"",INDEX('Policy Characteristics'!K:K,MATCH($C1101,'Policy Characteristics'!$C:$C,0)))</f>
        <v>fuels.html#fuel-price-deregulation</v>
      </c>
      <c r="R1101" s="357" t="str">
        <f>IF(ISBLANK(INDEX('Policy Characteristics'!L:L,MATCH($C1101,'Policy Characteristics'!$C:$C,0))),"",INDEX('Policy Characteristics'!L:L,MATCH($C1101,'Policy Characteristics'!$C:$C,0)))</f>
        <v/>
      </c>
    </row>
    <row r="1102" spans="1:18" s="2" customFormat="1" x14ac:dyDescent="0.35">
      <c r="A1102" s="357" t="str">
        <f>IF(ISBLANK(INDEX('Policy Characteristics'!A:A,MATCH($C1102,'Policy Characteristics'!$C:$C,0))),"",INDEX('Policy Characteristics'!A:A,MATCH($C1102,'Policy Characteristics'!$C:$C,0)))</f>
        <v>Cross-Sector</v>
      </c>
      <c r="B1102" s="357" t="str">
        <f>IF(ISBLANK(INDEX('Policy Characteristics'!B:B,MATCH($C1102,'Policy Characteristics'!$C:$C,0))),"",INDEX('Policy Characteristics'!B:B,MATCH($C1102,'Policy Characteristics'!$C:$C,0)))</f>
        <v>Fuel Price Deregulation</v>
      </c>
      <c r="C1102" s="361" t="str">
        <f t="shared" ref="C1102:C1115" si="55">C$1101</f>
        <v>Fuel Price Deregulation</v>
      </c>
      <c r="D1102" s="9" t="s">
        <v>47</v>
      </c>
      <c r="E1102" s="53"/>
      <c r="F1102" s="9" t="s">
        <v>88</v>
      </c>
      <c r="G1102" s="9"/>
      <c r="H1102" s="54">
        <v>724</v>
      </c>
      <c r="I1102" s="9" t="s">
        <v>45</v>
      </c>
      <c r="J1102" s="359" t="str">
        <f>IF(ISBLANK(INDEX('Policy Characteristics'!D:D,MATCH($C1102,'Policy Characteristics'!$C:$C,0))),"",INDEX('Policy Characteristics'!D:D,MATCH($C1102,'Policy Characteristics'!$C:$C,0)))</f>
        <v>Fuel Price Deregulation</v>
      </c>
      <c r="K1102" s="357" t="str">
        <f>IF(ISBLANK(INDEX('Policy Characteristics'!E:E,MATCH($C1102,'Policy Characteristics'!$C:$C,0))),"",INDEX('Policy Characteristics'!E:E,MATCH($C1102,'Policy Characteristics'!$C:$C,0)))</f>
        <v>cross fuel price deregulation</v>
      </c>
      <c r="L1102" s="379">
        <f>IF(ISBLANK(INDEX('Policy Characteristics'!F:F,MATCH($C1102,'Policy Characteristics'!$C:$C,0))),"",INDEX('Policy Characteristics'!F:F,MATCH($C1102,'Policy Characteristics'!$C:$C,0)))</f>
        <v>0</v>
      </c>
      <c r="M1102" s="379">
        <f>IF(ISBLANK(INDEX('Policy Characteristics'!G:G,MATCH($C1102,'Policy Characteristics'!$C:$C,0))),"",INDEX('Policy Characteristics'!G:G,MATCH($C1102,'Policy Characteristics'!$C:$C,0)))</f>
        <v>1</v>
      </c>
      <c r="N1102" s="379">
        <f>IF(ISBLANK(INDEX('Policy Characteristics'!H:H,MATCH($C1102,'Policy Characteristics'!$C:$C,0))),"",INDEX('Policy Characteristics'!H:H,MATCH($C1102,'Policy Characteristics'!$C:$C,0)))</f>
        <v>0.01</v>
      </c>
      <c r="O1102" s="357" t="str">
        <f>IF(ISBLANK(INDEX('Policy Characteristics'!I:I,MATCH($C1102,'Policy Characteristics'!$C:$C,0))),"",INDEX('Policy Characteristics'!I:I,MATCH($C1102,'Policy Characteristics'!$C:$C,0)))</f>
        <v>% of price deregulated</v>
      </c>
      <c r="P1102" s="357" t="str">
        <f>IF(ISBLANK(INDEX('Policy Characteristics'!J:J,MATCH($C1102,'Policy Characteristics'!$C:$C,0))),"",INDEX('Policy Characteristics'!J:J,MATCH($C1102,'Policy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2" s="357" t="str">
        <f>IF(ISBLANK(INDEX('Policy Characteristics'!K:K,MATCH($C1102,'Policy Characteristics'!$C:$C,0))),"",INDEX('Policy Characteristics'!K:K,MATCH($C1102,'Policy Characteristics'!$C:$C,0)))</f>
        <v>fuels.html#fuel-price-deregulation</v>
      </c>
      <c r="R1102" s="357" t="str">
        <f>IF(ISBLANK(INDEX('Policy Characteristics'!L:L,MATCH($C1102,'Policy Characteristics'!$C:$C,0))),"",INDEX('Policy Characteristics'!L:L,MATCH($C1102,'Policy Characteristics'!$C:$C,0)))</f>
        <v/>
      </c>
    </row>
    <row r="1103" spans="1:18" s="2" customFormat="1" x14ac:dyDescent="0.35">
      <c r="A1103" s="357" t="str">
        <f>IF(ISBLANK(INDEX('Policy Characteristics'!A:A,MATCH($C1103,'Policy Characteristics'!$C:$C,0))),"",INDEX('Policy Characteristics'!A:A,MATCH($C1103,'Policy Characteristics'!$C:$C,0)))</f>
        <v>Cross-Sector</v>
      </c>
      <c r="B1103" s="357" t="str">
        <f>IF(ISBLANK(INDEX('Policy Characteristics'!B:B,MATCH($C1103,'Policy Characteristics'!$C:$C,0))),"",INDEX('Policy Characteristics'!B:B,MATCH($C1103,'Policy Characteristics'!$C:$C,0)))</f>
        <v>Fuel Price Deregulation</v>
      </c>
      <c r="C1103" s="361" t="str">
        <f t="shared" si="55"/>
        <v>Fuel Price Deregulation</v>
      </c>
      <c r="D1103" s="9" t="s">
        <v>48</v>
      </c>
      <c r="E1103" s="53"/>
      <c r="F1103" s="9" t="s">
        <v>89</v>
      </c>
      <c r="G1103" s="9"/>
      <c r="H1103" s="54">
        <v>725</v>
      </c>
      <c r="I1103" s="9" t="s">
        <v>45</v>
      </c>
      <c r="J1103" s="359" t="str">
        <f>IF(ISBLANK(INDEX('Policy Characteristics'!D:D,MATCH($C1103,'Policy Characteristics'!$C:$C,0))),"",INDEX('Policy Characteristics'!D:D,MATCH($C1103,'Policy Characteristics'!$C:$C,0)))</f>
        <v>Fuel Price Deregulation</v>
      </c>
      <c r="K1103" s="357" t="str">
        <f>IF(ISBLANK(INDEX('Policy Characteristics'!E:E,MATCH($C1103,'Policy Characteristics'!$C:$C,0))),"",INDEX('Policy Characteristics'!E:E,MATCH($C1103,'Policy Characteristics'!$C:$C,0)))</f>
        <v>cross fuel price deregulation</v>
      </c>
      <c r="L1103" s="379">
        <f>IF(ISBLANK(INDEX('Policy Characteristics'!F:F,MATCH($C1103,'Policy Characteristics'!$C:$C,0))),"",INDEX('Policy Characteristics'!F:F,MATCH($C1103,'Policy Characteristics'!$C:$C,0)))</f>
        <v>0</v>
      </c>
      <c r="M1103" s="379">
        <f>IF(ISBLANK(INDEX('Policy Characteristics'!G:G,MATCH($C1103,'Policy Characteristics'!$C:$C,0))),"",INDEX('Policy Characteristics'!G:G,MATCH($C1103,'Policy Characteristics'!$C:$C,0)))</f>
        <v>1</v>
      </c>
      <c r="N1103" s="379">
        <f>IF(ISBLANK(INDEX('Policy Characteristics'!H:H,MATCH($C1103,'Policy Characteristics'!$C:$C,0))),"",INDEX('Policy Characteristics'!H:H,MATCH($C1103,'Policy Characteristics'!$C:$C,0)))</f>
        <v>0.01</v>
      </c>
      <c r="O1103" s="357" t="str">
        <f>IF(ISBLANK(INDEX('Policy Characteristics'!I:I,MATCH($C1103,'Policy Characteristics'!$C:$C,0))),"",INDEX('Policy Characteristics'!I:I,MATCH($C1103,'Policy Characteristics'!$C:$C,0)))</f>
        <v>% of price deregulated</v>
      </c>
      <c r="P1103" s="357" t="str">
        <f>IF(ISBLANK(INDEX('Policy Characteristics'!J:J,MATCH($C1103,'Policy Characteristics'!$C:$C,0))),"",INDEX('Policy Characteristics'!J:J,MATCH($C1103,'Policy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3" s="357" t="str">
        <f>IF(ISBLANK(INDEX('Policy Characteristics'!K:K,MATCH($C1103,'Policy Characteristics'!$C:$C,0))),"",INDEX('Policy Characteristics'!K:K,MATCH($C1103,'Policy Characteristics'!$C:$C,0)))</f>
        <v>fuels.html#fuel-price-deregulation</v>
      </c>
      <c r="R1103" s="357" t="str">
        <f>IF(ISBLANK(INDEX('Policy Characteristics'!L:L,MATCH($C1103,'Policy Characteristics'!$C:$C,0))),"",INDEX('Policy Characteristics'!L:L,MATCH($C1103,'Policy Characteristics'!$C:$C,0)))</f>
        <v/>
      </c>
    </row>
    <row r="1104" spans="1:18" s="2" customFormat="1" x14ac:dyDescent="0.35">
      <c r="A1104" s="357" t="str">
        <f>IF(ISBLANK(INDEX('Policy Characteristics'!A:A,MATCH($C1104,'Policy Characteristics'!$C:$C,0))),"",INDEX('Policy Characteristics'!A:A,MATCH($C1104,'Policy Characteristics'!$C:$C,0)))</f>
        <v>Cross-Sector</v>
      </c>
      <c r="B1104" s="357" t="str">
        <f>IF(ISBLANK(INDEX('Policy Characteristics'!B:B,MATCH($C1104,'Policy Characteristics'!$C:$C,0))),"",INDEX('Policy Characteristics'!B:B,MATCH($C1104,'Policy Characteristics'!$C:$C,0)))</f>
        <v>Fuel Price Deregulation</v>
      </c>
      <c r="C1104" s="361" t="str">
        <f t="shared" si="55"/>
        <v>Fuel Price Deregulation</v>
      </c>
      <c r="D1104" s="9" t="s">
        <v>52</v>
      </c>
      <c r="E1104" s="53"/>
      <c r="F1104" s="9" t="s">
        <v>93</v>
      </c>
      <c r="G1104" s="9"/>
      <c r="H1104" s="54">
        <v>726</v>
      </c>
      <c r="I1104" s="9" t="s">
        <v>45</v>
      </c>
      <c r="J1104" s="359" t="str">
        <f>IF(ISBLANK(INDEX('Policy Characteristics'!D:D,MATCH($C1104,'Policy Characteristics'!$C:$C,0))),"",INDEX('Policy Characteristics'!D:D,MATCH($C1104,'Policy Characteristics'!$C:$C,0)))</f>
        <v>Fuel Price Deregulation</v>
      </c>
      <c r="K1104" s="357" t="str">
        <f>IF(ISBLANK(INDEX('Policy Characteristics'!E:E,MATCH($C1104,'Policy Characteristics'!$C:$C,0))),"",INDEX('Policy Characteristics'!E:E,MATCH($C1104,'Policy Characteristics'!$C:$C,0)))</f>
        <v>cross fuel price deregulation</v>
      </c>
      <c r="L1104" s="379">
        <f>IF(ISBLANK(INDEX('Policy Characteristics'!F:F,MATCH($C1104,'Policy Characteristics'!$C:$C,0))),"",INDEX('Policy Characteristics'!F:F,MATCH($C1104,'Policy Characteristics'!$C:$C,0)))</f>
        <v>0</v>
      </c>
      <c r="M1104" s="379">
        <f>IF(ISBLANK(INDEX('Policy Characteristics'!G:G,MATCH($C1104,'Policy Characteristics'!$C:$C,0))),"",INDEX('Policy Characteristics'!G:G,MATCH($C1104,'Policy Characteristics'!$C:$C,0)))</f>
        <v>1</v>
      </c>
      <c r="N1104" s="379">
        <f>IF(ISBLANK(INDEX('Policy Characteristics'!H:H,MATCH($C1104,'Policy Characteristics'!$C:$C,0))),"",INDEX('Policy Characteristics'!H:H,MATCH($C1104,'Policy Characteristics'!$C:$C,0)))</f>
        <v>0.01</v>
      </c>
      <c r="O1104" s="357" t="str">
        <f>IF(ISBLANK(INDEX('Policy Characteristics'!I:I,MATCH($C1104,'Policy Characteristics'!$C:$C,0))),"",INDEX('Policy Characteristics'!I:I,MATCH($C1104,'Policy Characteristics'!$C:$C,0)))</f>
        <v>% of price deregulated</v>
      </c>
      <c r="P1104" s="357" t="str">
        <f>IF(ISBLANK(INDEX('Policy Characteristics'!J:J,MATCH($C1104,'Policy Characteristics'!$C:$C,0))),"",INDEX('Policy Characteristics'!J:J,MATCH($C1104,'Policy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4" s="357" t="str">
        <f>IF(ISBLANK(INDEX('Policy Characteristics'!K:K,MATCH($C1104,'Policy Characteristics'!$C:$C,0))),"",INDEX('Policy Characteristics'!K:K,MATCH($C1104,'Policy Characteristics'!$C:$C,0)))</f>
        <v>fuels.html#fuel-price-deregulation</v>
      </c>
      <c r="R1104" s="357" t="str">
        <f>IF(ISBLANK(INDEX('Policy Characteristics'!L:L,MATCH($C1104,'Policy Characteristics'!$C:$C,0))),"",INDEX('Policy Characteristics'!L:L,MATCH($C1104,'Policy Characteristics'!$C:$C,0)))</f>
        <v/>
      </c>
    </row>
    <row r="1105" spans="1:18" s="2" customFormat="1" x14ac:dyDescent="0.35">
      <c r="A1105" s="357" t="str">
        <f>IF(ISBLANK(INDEX('Policy Characteristics'!A:A,MATCH($C1105,'Policy Characteristics'!$C:$C,0))),"",INDEX('Policy Characteristics'!A:A,MATCH($C1105,'Policy Characteristics'!$C:$C,0)))</f>
        <v>Cross-Sector</v>
      </c>
      <c r="B1105" s="357" t="str">
        <f>IF(ISBLANK(INDEX('Policy Characteristics'!B:B,MATCH($C1105,'Policy Characteristics'!$C:$C,0))),"",INDEX('Policy Characteristics'!B:B,MATCH($C1105,'Policy Characteristics'!$C:$C,0)))</f>
        <v>Fuel Price Deregulation</v>
      </c>
      <c r="C1105" s="361" t="str">
        <f t="shared" si="55"/>
        <v>Fuel Price Deregulation</v>
      </c>
      <c r="D1105" s="9" t="s">
        <v>54</v>
      </c>
      <c r="E1105" s="53"/>
      <c r="F1105" s="9" t="s">
        <v>96</v>
      </c>
      <c r="G1105" s="9"/>
      <c r="H1105" s="54">
        <v>727</v>
      </c>
      <c r="I1105" s="9" t="s">
        <v>45</v>
      </c>
      <c r="J1105" s="359" t="str">
        <f>IF(ISBLANK(INDEX('Policy Characteristics'!D:D,MATCH($C1105,'Policy Characteristics'!$C:$C,0))),"",INDEX('Policy Characteristics'!D:D,MATCH($C1105,'Policy Characteristics'!$C:$C,0)))</f>
        <v>Fuel Price Deregulation</v>
      </c>
      <c r="K1105" s="357" t="str">
        <f>IF(ISBLANK(INDEX('Policy Characteristics'!E:E,MATCH($C1105,'Policy Characteristics'!$C:$C,0))),"",INDEX('Policy Characteristics'!E:E,MATCH($C1105,'Policy Characteristics'!$C:$C,0)))</f>
        <v>cross fuel price deregulation</v>
      </c>
      <c r="L1105" s="379">
        <f>IF(ISBLANK(INDEX('Policy Characteristics'!F:F,MATCH($C1105,'Policy Characteristics'!$C:$C,0))),"",INDEX('Policy Characteristics'!F:F,MATCH($C1105,'Policy Characteristics'!$C:$C,0)))</f>
        <v>0</v>
      </c>
      <c r="M1105" s="379">
        <f>IF(ISBLANK(INDEX('Policy Characteristics'!G:G,MATCH($C1105,'Policy Characteristics'!$C:$C,0))),"",INDEX('Policy Characteristics'!G:G,MATCH($C1105,'Policy Characteristics'!$C:$C,0)))</f>
        <v>1</v>
      </c>
      <c r="N1105" s="379">
        <f>IF(ISBLANK(INDEX('Policy Characteristics'!H:H,MATCH($C1105,'Policy Characteristics'!$C:$C,0))),"",INDEX('Policy Characteristics'!H:H,MATCH($C1105,'Policy Characteristics'!$C:$C,0)))</f>
        <v>0.01</v>
      </c>
      <c r="O1105" s="357" t="str">
        <f>IF(ISBLANK(INDEX('Policy Characteristics'!I:I,MATCH($C1105,'Policy Characteristics'!$C:$C,0))),"",INDEX('Policy Characteristics'!I:I,MATCH($C1105,'Policy Characteristics'!$C:$C,0)))</f>
        <v>% of price deregulated</v>
      </c>
      <c r="P1105" s="357" t="str">
        <f>IF(ISBLANK(INDEX('Policy Characteristics'!J:J,MATCH($C1105,'Policy Characteristics'!$C:$C,0))),"",INDEX('Policy Characteristics'!J:J,MATCH($C1105,'Policy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5" s="357" t="str">
        <f>IF(ISBLANK(INDEX('Policy Characteristics'!K:K,MATCH($C1105,'Policy Characteristics'!$C:$C,0))),"",INDEX('Policy Characteristics'!K:K,MATCH($C1105,'Policy Characteristics'!$C:$C,0)))</f>
        <v>fuels.html#fuel-price-deregulation</v>
      </c>
      <c r="R1105" s="357" t="str">
        <f>IF(ISBLANK(INDEX('Policy Characteristics'!L:L,MATCH($C1105,'Policy Characteristics'!$C:$C,0))),"",INDEX('Policy Characteristics'!L:L,MATCH($C1105,'Policy Characteristics'!$C:$C,0)))</f>
        <v/>
      </c>
    </row>
    <row r="1106" spans="1:18" s="2" customFormat="1" x14ac:dyDescent="0.35">
      <c r="A1106" s="357" t="str">
        <f>IF(ISBLANK(INDEX('Policy Characteristics'!A:A,MATCH($C1106,'Policy Characteristics'!$C:$C,0))),"",INDEX('Policy Characteristics'!A:A,MATCH($C1106,'Policy Characteristics'!$C:$C,0)))</f>
        <v>Cross-Sector</v>
      </c>
      <c r="B1106" s="357" t="str">
        <f>IF(ISBLANK(INDEX('Policy Characteristics'!B:B,MATCH($C1106,'Policy Characteristics'!$C:$C,0))),"",INDEX('Policy Characteristics'!B:B,MATCH($C1106,'Policy Characteristics'!$C:$C,0)))</f>
        <v>Fuel Price Deregulation</v>
      </c>
      <c r="C1106" s="361" t="str">
        <f t="shared" si="55"/>
        <v>Fuel Price Deregulation</v>
      </c>
      <c r="D1106" s="9" t="s">
        <v>55</v>
      </c>
      <c r="E1106" s="53"/>
      <c r="F1106" s="9" t="s">
        <v>97</v>
      </c>
      <c r="G1106" s="9"/>
      <c r="H1106" s="54">
        <v>728</v>
      </c>
      <c r="I1106" s="9" t="s">
        <v>45</v>
      </c>
      <c r="J1106" s="359" t="str">
        <f>IF(ISBLANK(INDEX('Policy Characteristics'!D:D,MATCH($C1106,'Policy Characteristics'!$C:$C,0))),"",INDEX('Policy Characteristics'!D:D,MATCH($C1106,'Policy Characteristics'!$C:$C,0)))</f>
        <v>Fuel Price Deregulation</v>
      </c>
      <c r="K1106" s="357" t="str">
        <f>IF(ISBLANK(INDEX('Policy Characteristics'!E:E,MATCH($C1106,'Policy Characteristics'!$C:$C,0))),"",INDEX('Policy Characteristics'!E:E,MATCH($C1106,'Policy Characteristics'!$C:$C,0)))</f>
        <v>cross fuel price deregulation</v>
      </c>
      <c r="L1106" s="379">
        <f>IF(ISBLANK(INDEX('Policy Characteristics'!F:F,MATCH($C1106,'Policy Characteristics'!$C:$C,0))),"",INDEX('Policy Characteristics'!F:F,MATCH($C1106,'Policy Characteristics'!$C:$C,0)))</f>
        <v>0</v>
      </c>
      <c r="M1106" s="379">
        <f>IF(ISBLANK(INDEX('Policy Characteristics'!G:G,MATCH($C1106,'Policy Characteristics'!$C:$C,0))),"",INDEX('Policy Characteristics'!G:G,MATCH($C1106,'Policy Characteristics'!$C:$C,0)))</f>
        <v>1</v>
      </c>
      <c r="N1106" s="379">
        <f>IF(ISBLANK(INDEX('Policy Characteristics'!H:H,MATCH($C1106,'Policy Characteristics'!$C:$C,0))),"",INDEX('Policy Characteristics'!H:H,MATCH($C1106,'Policy Characteristics'!$C:$C,0)))</f>
        <v>0.01</v>
      </c>
      <c r="O1106" s="357" t="str">
        <f>IF(ISBLANK(INDEX('Policy Characteristics'!I:I,MATCH($C1106,'Policy Characteristics'!$C:$C,0))),"",INDEX('Policy Characteristics'!I:I,MATCH($C1106,'Policy Characteristics'!$C:$C,0)))</f>
        <v>% of price deregulated</v>
      </c>
      <c r="P1106" s="357" t="str">
        <f>IF(ISBLANK(INDEX('Policy Characteristics'!J:J,MATCH($C1106,'Policy Characteristics'!$C:$C,0))),"",INDEX('Policy Characteristics'!J:J,MATCH($C1106,'Policy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6" s="357" t="str">
        <f>IF(ISBLANK(INDEX('Policy Characteristics'!K:K,MATCH($C1106,'Policy Characteristics'!$C:$C,0))),"",INDEX('Policy Characteristics'!K:K,MATCH($C1106,'Policy Characteristics'!$C:$C,0)))</f>
        <v>fuels.html#fuel-price-deregulation</v>
      </c>
      <c r="R1106" s="357" t="str">
        <f>IF(ISBLANK(INDEX('Policy Characteristics'!L:L,MATCH($C1106,'Policy Characteristics'!$C:$C,0))),"",INDEX('Policy Characteristics'!L:L,MATCH($C1106,'Policy Characteristics'!$C:$C,0)))</f>
        <v/>
      </c>
    </row>
    <row r="1107" spans="1:18" s="2" customFormat="1" x14ac:dyDescent="0.35">
      <c r="A1107" s="357" t="str">
        <f>IF(ISBLANK(INDEX('Policy Characteristics'!A:A,MATCH($C1107,'Policy Characteristics'!$C:$C,0))),"",INDEX('Policy Characteristics'!A:A,MATCH($C1107,'Policy Characteristics'!$C:$C,0)))</f>
        <v>Cross-Sector</v>
      </c>
      <c r="B1107" s="357" t="str">
        <f>IF(ISBLANK(INDEX('Policy Characteristics'!B:B,MATCH($C1107,'Policy Characteristics'!$C:$C,0))),"",INDEX('Policy Characteristics'!B:B,MATCH($C1107,'Policy Characteristics'!$C:$C,0)))</f>
        <v>Fuel Price Deregulation</v>
      </c>
      <c r="C1107" s="361" t="str">
        <f t="shared" si="55"/>
        <v>Fuel Price Deregulation</v>
      </c>
      <c r="D1107" s="9" t="s">
        <v>56</v>
      </c>
      <c r="E1107" s="53"/>
      <c r="F1107" s="9" t="s">
        <v>98</v>
      </c>
      <c r="G1107" s="9"/>
      <c r="H1107" s="54">
        <v>729</v>
      </c>
      <c r="I1107" s="9" t="s">
        <v>45</v>
      </c>
      <c r="J1107" s="359" t="str">
        <f>IF(ISBLANK(INDEX('Policy Characteristics'!D:D,MATCH($C1107,'Policy Characteristics'!$C:$C,0))),"",INDEX('Policy Characteristics'!D:D,MATCH($C1107,'Policy Characteristics'!$C:$C,0)))</f>
        <v>Fuel Price Deregulation</v>
      </c>
      <c r="K1107" s="357" t="str">
        <f>IF(ISBLANK(INDEX('Policy Characteristics'!E:E,MATCH($C1107,'Policy Characteristics'!$C:$C,0))),"",INDEX('Policy Characteristics'!E:E,MATCH($C1107,'Policy Characteristics'!$C:$C,0)))</f>
        <v>cross fuel price deregulation</v>
      </c>
      <c r="L1107" s="379">
        <f>IF(ISBLANK(INDEX('Policy Characteristics'!F:F,MATCH($C1107,'Policy Characteristics'!$C:$C,0))),"",INDEX('Policy Characteristics'!F:F,MATCH($C1107,'Policy Characteristics'!$C:$C,0)))</f>
        <v>0</v>
      </c>
      <c r="M1107" s="379">
        <f>IF(ISBLANK(INDEX('Policy Characteristics'!G:G,MATCH($C1107,'Policy Characteristics'!$C:$C,0))),"",INDEX('Policy Characteristics'!G:G,MATCH($C1107,'Policy Characteristics'!$C:$C,0)))</f>
        <v>1</v>
      </c>
      <c r="N1107" s="379">
        <f>IF(ISBLANK(INDEX('Policy Characteristics'!H:H,MATCH($C1107,'Policy Characteristics'!$C:$C,0))),"",INDEX('Policy Characteristics'!H:H,MATCH($C1107,'Policy Characteristics'!$C:$C,0)))</f>
        <v>0.01</v>
      </c>
      <c r="O1107" s="357" t="str">
        <f>IF(ISBLANK(INDEX('Policy Characteristics'!I:I,MATCH($C1107,'Policy Characteristics'!$C:$C,0))),"",INDEX('Policy Characteristics'!I:I,MATCH($C1107,'Policy Characteristics'!$C:$C,0)))</f>
        <v>% of price deregulated</v>
      </c>
      <c r="P1107" s="357" t="str">
        <f>IF(ISBLANK(INDEX('Policy Characteristics'!J:J,MATCH($C1107,'Policy Characteristics'!$C:$C,0))),"",INDEX('Policy Characteristics'!J:J,MATCH($C1107,'Policy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7" s="357" t="str">
        <f>IF(ISBLANK(INDEX('Policy Characteristics'!K:K,MATCH($C1107,'Policy Characteristics'!$C:$C,0))),"",INDEX('Policy Characteristics'!K:K,MATCH($C1107,'Policy Characteristics'!$C:$C,0)))</f>
        <v>fuels.html#fuel-price-deregulation</v>
      </c>
      <c r="R1107" s="357" t="str">
        <f>IF(ISBLANK(INDEX('Policy Characteristics'!L:L,MATCH($C1107,'Policy Characteristics'!$C:$C,0))),"",INDEX('Policy Characteristics'!L:L,MATCH($C1107,'Policy Characteristics'!$C:$C,0)))</f>
        <v/>
      </c>
    </row>
    <row r="1108" spans="1:18" s="2" customFormat="1" x14ac:dyDescent="0.35">
      <c r="A1108" s="357" t="str">
        <f>IF(ISBLANK(INDEX('Policy Characteristics'!A:A,MATCH($C1108,'Policy Characteristics'!$C:$C,0))),"",INDEX('Policy Characteristics'!A:A,MATCH($C1108,'Policy Characteristics'!$C:$C,0)))</f>
        <v>Cross-Sector</v>
      </c>
      <c r="B1108" s="357" t="str">
        <f>IF(ISBLANK(INDEX('Policy Characteristics'!B:B,MATCH($C1108,'Policy Characteristics'!$C:$C,0))),"",INDEX('Policy Characteristics'!B:B,MATCH($C1108,'Policy Characteristics'!$C:$C,0)))</f>
        <v>Fuel Price Deregulation</v>
      </c>
      <c r="C1108" s="361" t="str">
        <f t="shared" si="55"/>
        <v>Fuel Price Deregulation</v>
      </c>
      <c r="D1108" s="9" t="s">
        <v>57</v>
      </c>
      <c r="E1108" s="53"/>
      <c r="F1108" s="9" t="s">
        <v>99</v>
      </c>
      <c r="G1108" s="9"/>
      <c r="H1108" s="54">
        <v>730</v>
      </c>
      <c r="I1108" s="9" t="s">
        <v>45</v>
      </c>
      <c r="J1108" s="359" t="str">
        <f>IF(ISBLANK(INDEX('Policy Characteristics'!D:D,MATCH($C1108,'Policy Characteristics'!$C:$C,0))),"",INDEX('Policy Characteristics'!D:D,MATCH($C1108,'Policy Characteristics'!$C:$C,0)))</f>
        <v>Fuel Price Deregulation</v>
      </c>
      <c r="K1108" s="357" t="str">
        <f>IF(ISBLANK(INDEX('Policy Characteristics'!E:E,MATCH($C1108,'Policy Characteristics'!$C:$C,0))),"",INDEX('Policy Characteristics'!E:E,MATCH($C1108,'Policy Characteristics'!$C:$C,0)))</f>
        <v>cross fuel price deregulation</v>
      </c>
      <c r="L1108" s="379">
        <f>IF(ISBLANK(INDEX('Policy Characteristics'!F:F,MATCH($C1108,'Policy Characteristics'!$C:$C,0))),"",INDEX('Policy Characteristics'!F:F,MATCH($C1108,'Policy Characteristics'!$C:$C,0)))</f>
        <v>0</v>
      </c>
      <c r="M1108" s="379">
        <f>IF(ISBLANK(INDEX('Policy Characteristics'!G:G,MATCH($C1108,'Policy Characteristics'!$C:$C,0))),"",INDEX('Policy Characteristics'!G:G,MATCH($C1108,'Policy Characteristics'!$C:$C,0)))</f>
        <v>1</v>
      </c>
      <c r="N1108" s="379">
        <f>IF(ISBLANK(INDEX('Policy Characteristics'!H:H,MATCH($C1108,'Policy Characteristics'!$C:$C,0))),"",INDEX('Policy Characteristics'!H:H,MATCH($C1108,'Policy Characteristics'!$C:$C,0)))</f>
        <v>0.01</v>
      </c>
      <c r="O1108" s="357" t="str">
        <f>IF(ISBLANK(INDEX('Policy Characteristics'!I:I,MATCH($C1108,'Policy Characteristics'!$C:$C,0))),"",INDEX('Policy Characteristics'!I:I,MATCH($C1108,'Policy Characteristics'!$C:$C,0)))</f>
        <v>% of price deregulated</v>
      </c>
      <c r="P1108" s="357" t="str">
        <f>IF(ISBLANK(INDEX('Policy Characteristics'!J:J,MATCH($C1108,'Policy Characteristics'!$C:$C,0))),"",INDEX('Policy Characteristics'!J:J,MATCH($C1108,'Policy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8" s="357" t="str">
        <f>IF(ISBLANK(INDEX('Policy Characteristics'!K:K,MATCH($C1108,'Policy Characteristics'!$C:$C,0))),"",INDEX('Policy Characteristics'!K:K,MATCH($C1108,'Policy Characteristics'!$C:$C,0)))</f>
        <v>fuels.html#fuel-price-deregulation</v>
      </c>
      <c r="R1108" s="357" t="str">
        <f>IF(ISBLANK(INDEX('Policy Characteristics'!L:L,MATCH($C1108,'Policy Characteristics'!$C:$C,0))),"",INDEX('Policy Characteristics'!L:L,MATCH($C1108,'Policy Characteristics'!$C:$C,0)))</f>
        <v/>
      </c>
    </row>
    <row r="1109" spans="1:18" s="2" customFormat="1" x14ac:dyDescent="0.35">
      <c r="A1109" s="357" t="str">
        <f>IF(ISBLANK(INDEX('Policy Characteristics'!A:A,MATCH($C1109,'Policy Characteristics'!$C:$C,0))),"",INDEX('Policy Characteristics'!A:A,MATCH($C1109,'Policy Characteristics'!$C:$C,0)))</f>
        <v>Cross-Sector</v>
      </c>
      <c r="B1109" s="357" t="str">
        <f>IF(ISBLANK(INDEX('Policy Characteristics'!B:B,MATCH($C1109,'Policy Characteristics'!$C:$C,0))),"",INDEX('Policy Characteristics'!B:B,MATCH($C1109,'Policy Characteristics'!$C:$C,0)))</f>
        <v>Fuel Price Deregulation</v>
      </c>
      <c r="C1109" s="361" t="str">
        <f t="shared" si="55"/>
        <v>Fuel Price Deregulation</v>
      </c>
      <c r="D1109" s="9" t="s">
        <v>2528</v>
      </c>
      <c r="E1109" s="53"/>
      <c r="F1109" s="9" t="s">
        <v>2529</v>
      </c>
      <c r="G1109" s="9"/>
      <c r="H1109" s="54">
        <v>731</v>
      </c>
      <c r="I1109" s="9" t="s">
        <v>45</v>
      </c>
      <c r="J1109" s="359" t="str">
        <f>IF(ISBLANK(INDEX('Policy Characteristics'!D:D,MATCH($C1109,'Policy Characteristics'!$C:$C,0))),"",INDEX('Policy Characteristics'!D:D,MATCH($C1109,'Policy Characteristics'!$C:$C,0)))</f>
        <v>Fuel Price Deregulation</v>
      </c>
      <c r="K1109" s="357" t="str">
        <f>IF(ISBLANK(INDEX('Policy Characteristics'!E:E,MATCH($C1109,'Policy Characteristics'!$C:$C,0))),"",INDEX('Policy Characteristics'!E:E,MATCH($C1109,'Policy Characteristics'!$C:$C,0)))</f>
        <v>cross fuel price deregulation</v>
      </c>
      <c r="L1109" s="379">
        <f>IF(ISBLANK(INDEX('Policy Characteristics'!F:F,MATCH($C1109,'Policy Characteristics'!$C:$C,0))),"",INDEX('Policy Characteristics'!F:F,MATCH($C1109,'Policy Characteristics'!$C:$C,0)))</f>
        <v>0</v>
      </c>
      <c r="M1109" s="379">
        <f>IF(ISBLANK(INDEX('Policy Characteristics'!G:G,MATCH($C1109,'Policy Characteristics'!$C:$C,0))),"",INDEX('Policy Characteristics'!G:G,MATCH($C1109,'Policy Characteristics'!$C:$C,0)))</f>
        <v>1</v>
      </c>
      <c r="N1109" s="379">
        <f>IF(ISBLANK(INDEX('Policy Characteristics'!H:H,MATCH($C1109,'Policy Characteristics'!$C:$C,0))),"",INDEX('Policy Characteristics'!H:H,MATCH($C1109,'Policy Characteristics'!$C:$C,0)))</f>
        <v>0.01</v>
      </c>
      <c r="O1109" s="357" t="str">
        <f>IF(ISBLANK(INDEX('Policy Characteristics'!I:I,MATCH($C1109,'Policy Characteristics'!$C:$C,0))),"",INDEX('Policy Characteristics'!I:I,MATCH($C1109,'Policy Characteristics'!$C:$C,0)))</f>
        <v>% of price deregulated</v>
      </c>
      <c r="P1109" s="357" t="str">
        <f>IF(ISBLANK(INDEX('Policy Characteristics'!J:J,MATCH($C1109,'Policy Characteristics'!$C:$C,0))),"",INDEX('Policy Characteristics'!J:J,MATCH($C1109,'Policy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9" s="357" t="str">
        <f>IF(ISBLANK(INDEX('Policy Characteristics'!K:K,MATCH($C1109,'Policy Characteristics'!$C:$C,0))),"",INDEX('Policy Characteristics'!K:K,MATCH($C1109,'Policy Characteristics'!$C:$C,0)))</f>
        <v>fuels.html#fuel-price-deregulation</v>
      </c>
      <c r="R1109" s="357" t="str">
        <f>IF(ISBLANK(INDEX('Policy Characteristics'!L:L,MATCH($C1109,'Policy Characteristics'!$C:$C,0))),"",INDEX('Policy Characteristics'!L:L,MATCH($C1109,'Policy Characteristics'!$C:$C,0)))</f>
        <v/>
      </c>
    </row>
    <row r="1110" spans="1:18" s="2" customFormat="1" x14ac:dyDescent="0.35">
      <c r="A1110" s="357" t="str">
        <f>IF(ISBLANK(INDEX('Policy Characteristics'!A:A,MATCH($C1110,'Policy Characteristics'!$C:$C,0))),"",INDEX('Policy Characteristics'!A:A,MATCH($C1110,'Policy Characteristics'!$C:$C,0)))</f>
        <v>Cross-Sector</v>
      </c>
      <c r="B1110" s="357" t="str">
        <f>IF(ISBLANK(INDEX('Policy Characteristics'!B:B,MATCH($C1110,'Policy Characteristics'!$C:$C,0))),"",INDEX('Policy Characteristics'!B:B,MATCH($C1110,'Policy Characteristics'!$C:$C,0)))</f>
        <v>Fuel Price Deregulation</v>
      </c>
      <c r="C1110" s="361" t="str">
        <f t="shared" si="55"/>
        <v>Fuel Price Deregulation</v>
      </c>
      <c r="D1110" s="9" t="s">
        <v>468</v>
      </c>
      <c r="E1110" s="53"/>
      <c r="F1110" s="9" t="s">
        <v>469</v>
      </c>
      <c r="G1110" s="9"/>
      <c r="H1110" s="54">
        <v>732</v>
      </c>
      <c r="I1110" s="9" t="s">
        <v>45</v>
      </c>
      <c r="J1110" s="359" t="str">
        <f>IF(ISBLANK(INDEX('Policy Characteristics'!D:D,MATCH($C1110,'Policy Characteristics'!$C:$C,0))),"",INDEX('Policy Characteristics'!D:D,MATCH($C1110,'Policy Characteristics'!$C:$C,0)))</f>
        <v>Fuel Price Deregulation</v>
      </c>
      <c r="K1110" s="357" t="str">
        <f>IF(ISBLANK(INDEX('Policy Characteristics'!E:E,MATCH($C1110,'Policy Characteristics'!$C:$C,0))),"",INDEX('Policy Characteristics'!E:E,MATCH($C1110,'Policy Characteristics'!$C:$C,0)))</f>
        <v>cross fuel price deregulation</v>
      </c>
      <c r="L1110" s="379">
        <f>IF(ISBLANK(INDEX('Policy Characteristics'!F:F,MATCH($C1110,'Policy Characteristics'!$C:$C,0))),"",INDEX('Policy Characteristics'!F:F,MATCH($C1110,'Policy Characteristics'!$C:$C,0)))</f>
        <v>0</v>
      </c>
      <c r="M1110" s="379">
        <f>IF(ISBLANK(INDEX('Policy Characteristics'!G:G,MATCH($C1110,'Policy Characteristics'!$C:$C,0))),"",INDEX('Policy Characteristics'!G:G,MATCH($C1110,'Policy Characteristics'!$C:$C,0)))</f>
        <v>1</v>
      </c>
      <c r="N1110" s="379">
        <f>IF(ISBLANK(INDEX('Policy Characteristics'!H:H,MATCH($C1110,'Policy Characteristics'!$C:$C,0))),"",INDEX('Policy Characteristics'!H:H,MATCH($C1110,'Policy Characteristics'!$C:$C,0)))</f>
        <v>0.01</v>
      </c>
      <c r="O1110" s="357" t="str">
        <f>IF(ISBLANK(INDEX('Policy Characteristics'!I:I,MATCH($C1110,'Policy Characteristics'!$C:$C,0))),"",INDEX('Policy Characteristics'!I:I,MATCH($C1110,'Policy Characteristics'!$C:$C,0)))</f>
        <v>% of price deregulated</v>
      </c>
      <c r="P1110" s="357" t="str">
        <f>IF(ISBLANK(INDEX('Policy Characteristics'!J:J,MATCH($C1110,'Policy Characteristics'!$C:$C,0))),"",INDEX('Policy Characteristics'!J:J,MATCH($C1110,'Policy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10" s="357" t="str">
        <f>IF(ISBLANK(INDEX('Policy Characteristics'!K:K,MATCH($C1110,'Policy Characteristics'!$C:$C,0))),"",INDEX('Policy Characteristics'!K:K,MATCH($C1110,'Policy Characteristics'!$C:$C,0)))</f>
        <v>fuels.html#fuel-price-deregulation</v>
      </c>
      <c r="R1110" s="357" t="str">
        <f>IF(ISBLANK(INDEX('Policy Characteristics'!L:L,MATCH($C1110,'Policy Characteristics'!$C:$C,0))),"",INDEX('Policy Characteristics'!L:L,MATCH($C1110,'Policy Characteristics'!$C:$C,0)))</f>
        <v/>
      </c>
    </row>
    <row r="1111" spans="1:18" s="2" customFormat="1" x14ac:dyDescent="0.35">
      <c r="A1111" s="357" t="str">
        <f>IF(ISBLANK(INDEX('Policy Characteristics'!A:A,MATCH($C1111,'Policy Characteristics'!$C:$C,0))),"",INDEX('Policy Characteristics'!A:A,MATCH($C1111,'Policy Characteristics'!$C:$C,0)))</f>
        <v>Cross-Sector</v>
      </c>
      <c r="B1111" s="357" t="str">
        <f>IF(ISBLANK(INDEX('Policy Characteristics'!B:B,MATCH($C1111,'Policy Characteristics'!$C:$C,0))),"",INDEX('Policy Characteristics'!B:B,MATCH($C1111,'Policy Characteristics'!$C:$C,0)))</f>
        <v>Fuel Price Deregulation</v>
      </c>
      <c r="C1111" s="361" t="str">
        <f t="shared" si="55"/>
        <v>Fuel Price Deregulation</v>
      </c>
      <c r="D1111" s="9" t="s">
        <v>2520</v>
      </c>
      <c r="E1111" s="53"/>
      <c r="F1111" s="9" t="s">
        <v>2524</v>
      </c>
      <c r="G1111" s="9"/>
      <c r="H1111" s="54">
        <v>733</v>
      </c>
      <c r="I1111" s="9" t="s">
        <v>45</v>
      </c>
      <c r="J1111" s="359" t="str">
        <f>IF(ISBLANK(INDEX('Policy Characteristics'!D:D,MATCH($C1111,'Policy Characteristics'!$C:$C,0))),"",INDEX('Policy Characteristics'!D:D,MATCH($C1111,'Policy Characteristics'!$C:$C,0)))</f>
        <v>Fuel Price Deregulation</v>
      </c>
      <c r="K1111" s="357" t="str">
        <f>IF(ISBLANK(INDEX('Policy Characteristics'!E:E,MATCH($C1111,'Policy Characteristics'!$C:$C,0))),"",INDEX('Policy Characteristics'!E:E,MATCH($C1111,'Policy Characteristics'!$C:$C,0)))</f>
        <v>cross fuel price deregulation</v>
      </c>
      <c r="L1111" s="379">
        <f>IF(ISBLANK(INDEX('Policy Characteristics'!F:F,MATCH($C1111,'Policy Characteristics'!$C:$C,0))),"",INDEX('Policy Characteristics'!F:F,MATCH($C1111,'Policy Characteristics'!$C:$C,0)))</f>
        <v>0</v>
      </c>
      <c r="M1111" s="379">
        <f>IF(ISBLANK(INDEX('Policy Characteristics'!G:G,MATCH($C1111,'Policy Characteristics'!$C:$C,0))),"",INDEX('Policy Characteristics'!G:G,MATCH($C1111,'Policy Characteristics'!$C:$C,0)))</f>
        <v>1</v>
      </c>
      <c r="N1111" s="379">
        <f>IF(ISBLANK(INDEX('Policy Characteristics'!H:H,MATCH($C1111,'Policy Characteristics'!$C:$C,0))),"",INDEX('Policy Characteristics'!H:H,MATCH($C1111,'Policy Characteristics'!$C:$C,0)))</f>
        <v>0.01</v>
      </c>
      <c r="O1111" s="357" t="str">
        <f>IF(ISBLANK(INDEX('Policy Characteristics'!I:I,MATCH($C1111,'Policy Characteristics'!$C:$C,0))),"",INDEX('Policy Characteristics'!I:I,MATCH($C1111,'Policy Characteristics'!$C:$C,0)))</f>
        <v>% of price deregulated</v>
      </c>
      <c r="P1111" s="357" t="str">
        <f>IF(ISBLANK(INDEX('Policy Characteristics'!J:J,MATCH($C1111,'Policy Characteristics'!$C:$C,0))),"",INDEX('Policy Characteristics'!J:J,MATCH($C1111,'Policy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11" s="357" t="str">
        <f>IF(ISBLANK(INDEX('Policy Characteristics'!K:K,MATCH($C1111,'Policy Characteristics'!$C:$C,0))),"",INDEX('Policy Characteristics'!K:K,MATCH($C1111,'Policy Characteristics'!$C:$C,0)))</f>
        <v>fuels.html#fuel-price-deregulation</v>
      </c>
      <c r="R1111" s="357" t="str">
        <f>IF(ISBLANK(INDEX('Policy Characteristics'!L:L,MATCH($C1111,'Policy Characteristics'!$C:$C,0))),"",INDEX('Policy Characteristics'!L:L,MATCH($C1111,'Policy Characteristics'!$C:$C,0)))</f>
        <v/>
      </c>
    </row>
    <row r="1112" spans="1:18" s="2" customFormat="1" x14ac:dyDescent="0.35">
      <c r="A1112" s="357" t="str">
        <f>IF(ISBLANK(INDEX('Policy Characteristics'!A:A,MATCH($C1112,'Policy Characteristics'!$C:$C,0))),"",INDEX('Policy Characteristics'!A:A,MATCH($C1112,'Policy Characteristics'!$C:$C,0)))</f>
        <v>Cross-Sector</v>
      </c>
      <c r="B1112" s="357" t="str">
        <f>IF(ISBLANK(INDEX('Policy Characteristics'!B:B,MATCH($C1112,'Policy Characteristics'!$C:$C,0))),"",INDEX('Policy Characteristics'!B:B,MATCH($C1112,'Policy Characteristics'!$C:$C,0)))</f>
        <v>Fuel Price Deregulation</v>
      </c>
      <c r="C1112" s="361" t="str">
        <f t="shared" si="55"/>
        <v>Fuel Price Deregulation</v>
      </c>
      <c r="D1112" s="9" t="s">
        <v>2530</v>
      </c>
      <c r="E1112" s="53"/>
      <c r="F1112" s="9" t="s">
        <v>2531</v>
      </c>
      <c r="G1112" s="9"/>
      <c r="H1112" s="54">
        <v>734</v>
      </c>
      <c r="I1112" s="9" t="s">
        <v>45</v>
      </c>
      <c r="J1112" s="359" t="str">
        <f>IF(ISBLANK(INDEX('Policy Characteristics'!D:D,MATCH($C1112,'Policy Characteristics'!$C:$C,0))),"",INDEX('Policy Characteristics'!D:D,MATCH($C1112,'Policy Characteristics'!$C:$C,0)))</f>
        <v>Fuel Price Deregulation</v>
      </c>
      <c r="K1112" s="357" t="str">
        <f>IF(ISBLANK(INDEX('Policy Characteristics'!E:E,MATCH($C1112,'Policy Characteristics'!$C:$C,0))),"",INDEX('Policy Characteristics'!E:E,MATCH($C1112,'Policy Characteristics'!$C:$C,0)))</f>
        <v>cross fuel price deregulation</v>
      </c>
      <c r="L1112" s="379">
        <f>IF(ISBLANK(INDEX('Policy Characteristics'!F:F,MATCH($C1112,'Policy Characteristics'!$C:$C,0))),"",INDEX('Policy Characteristics'!F:F,MATCH($C1112,'Policy Characteristics'!$C:$C,0)))</f>
        <v>0</v>
      </c>
      <c r="M1112" s="379">
        <f>IF(ISBLANK(INDEX('Policy Characteristics'!G:G,MATCH($C1112,'Policy Characteristics'!$C:$C,0))),"",INDEX('Policy Characteristics'!G:G,MATCH($C1112,'Policy Characteristics'!$C:$C,0)))</f>
        <v>1</v>
      </c>
      <c r="N1112" s="379">
        <f>IF(ISBLANK(INDEX('Policy Characteristics'!H:H,MATCH($C1112,'Policy Characteristics'!$C:$C,0))),"",INDEX('Policy Characteristics'!H:H,MATCH($C1112,'Policy Characteristics'!$C:$C,0)))</f>
        <v>0.01</v>
      </c>
      <c r="O1112" s="357" t="str">
        <f>IF(ISBLANK(INDEX('Policy Characteristics'!I:I,MATCH($C1112,'Policy Characteristics'!$C:$C,0))),"",INDEX('Policy Characteristics'!I:I,MATCH($C1112,'Policy Characteristics'!$C:$C,0)))</f>
        <v>% of price deregulated</v>
      </c>
      <c r="P1112" s="357" t="str">
        <f>IF(ISBLANK(INDEX('Policy Characteristics'!J:J,MATCH($C1112,'Policy Characteristics'!$C:$C,0))),"",INDEX('Policy Characteristics'!J:J,MATCH($C1112,'Policy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12" s="357" t="str">
        <f>IF(ISBLANK(INDEX('Policy Characteristics'!K:K,MATCH($C1112,'Policy Characteristics'!$C:$C,0))),"",INDEX('Policy Characteristics'!K:K,MATCH($C1112,'Policy Characteristics'!$C:$C,0)))</f>
        <v>fuels.html#fuel-price-deregulation</v>
      </c>
      <c r="R1112" s="357" t="str">
        <f>IF(ISBLANK(INDEX('Policy Characteristics'!L:L,MATCH($C1112,'Policy Characteristics'!$C:$C,0))),"",INDEX('Policy Characteristics'!L:L,MATCH($C1112,'Policy Characteristics'!$C:$C,0)))</f>
        <v/>
      </c>
    </row>
    <row r="1113" spans="1:18" s="2" customFormat="1" x14ac:dyDescent="0.35">
      <c r="A1113" s="357" t="str">
        <f>IF(ISBLANK(INDEX('Policy Characteristics'!A:A,MATCH($C1113,'Policy Characteristics'!$C:$C,0))),"",INDEX('Policy Characteristics'!A:A,MATCH($C1113,'Policy Characteristics'!$C:$C,0)))</f>
        <v>Cross-Sector</v>
      </c>
      <c r="B1113" s="357" t="str">
        <f>IF(ISBLANK(INDEX('Policy Characteristics'!B:B,MATCH($C1113,'Policy Characteristics'!$C:$C,0))),"",INDEX('Policy Characteristics'!B:B,MATCH($C1113,'Policy Characteristics'!$C:$C,0)))</f>
        <v>Fuel Price Deregulation</v>
      </c>
      <c r="C1113" s="361" t="str">
        <f t="shared" si="55"/>
        <v>Fuel Price Deregulation</v>
      </c>
      <c r="D1113" s="9" t="s">
        <v>2521</v>
      </c>
      <c r="E1113" s="53"/>
      <c r="F1113" s="9" t="s">
        <v>2525</v>
      </c>
      <c r="G1113" s="9"/>
      <c r="H1113" s="54">
        <v>735</v>
      </c>
      <c r="I1113" s="9" t="s">
        <v>45</v>
      </c>
      <c r="J1113" s="359" t="str">
        <f>IF(ISBLANK(INDEX('Policy Characteristics'!D:D,MATCH($C1113,'Policy Characteristics'!$C:$C,0))),"",INDEX('Policy Characteristics'!D:D,MATCH($C1113,'Policy Characteristics'!$C:$C,0)))</f>
        <v>Fuel Price Deregulation</v>
      </c>
      <c r="K1113" s="357" t="str">
        <f>IF(ISBLANK(INDEX('Policy Characteristics'!E:E,MATCH($C1113,'Policy Characteristics'!$C:$C,0))),"",INDEX('Policy Characteristics'!E:E,MATCH($C1113,'Policy Characteristics'!$C:$C,0)))</f>
        <v>cross fuel price deregulation</v>
      </c>
      <c r="L1113" s="379">
        <f>IF(ISBLANK(INDEX('Policy Characteristics'!F:F,MATCH($C1113,'Policy Characteristics'!$C:$C,0))),"",INDEX('Policy Characteristics'!F:F,MATCH($C1113,'Policy Characteristics'!$C:$C,0)))</f>
        <v>0</v>
      </c>
      <c r="M1113" s="379">
        <f>IF(ISBLANK(INDEX('Policy Characteristics'!G:G,MATCH($C1113,'Policy Characteristics'!$C:$C,0))),"",INDEX('Policy Characteristics'!G:G,MATCH($C1113,'Policy Characteristics'!$C:$C,0)))</f>
        <v>1</v>
      </c>
      <c r="N1113" s="379">
        <f>IF(ISBLANK(INDEX('Policy Characteristics'!H:H,MATCH($C1113,'Policy Characteristics'!$C:$C,0))),"",INDEX('Policy Characteristics'!H:H,MATCH($C1113,'Policy Characteristics'!$C:$C,0)))</f>
        <v>0.01</v>
      </c>
      <c r="O1113" s="357" t="str">
        <f>IF(ISBLANK(INDEX('Policy Characteristics'!I:I,MATCH($C1113,'Policy Characteristics'!$C:$C,0))),"",INDEX('Policy Characteristics'!I:I,MATCH($C1113,'Policy Characteristics'!$C:$C,0)))</f>
        <v>% of price deregulated</v>
      </c>
      <c r="P1113" s="357" t="str">
        <f>IF(ISBLANK(INDEX('Policy Characteristics'!J:J,MATCH($C1113,'Policy Characteristics'!$C:$C,0))),"",INDEX('Policy Characteristics'!J:J,MATCH($C1113,'Policy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13" s="357" t="str">
        <f>IF(ISBLANK(INDEX('Policy Characteristics'!K:K,MATCH($C1113,'Policy Characteristics'!$C:$C,0))),"",INDEX('Policy Characteristics'!K:K,MATCH($C1113,'Policy Characteristics'!$C:$C,0)))</f>
        <v>fuels.html#fuel-price-deregulation</v>
      </c>
      <c r="R1113" s="357" t="str">
        <f>IF(ISBLANK(INDEX('Policy Characteristics'!L:L,MATCH($C1113,'Policy Characteristics'!$C:$C,0))),"",INDEX('Policy Characteristics'!L:L,MATCH($C1113,'Policy Characteristics'!$C:$C,0)))</f>
        <v/>
      </c>
    </row>
    <row r="1114" spans="1:18" s="2" customFormat="1" x14ac:dyDescent="0.35">
      <c r="A1114" s="357" t="str">
        <f>IF(ISBLANK(INDEX('Policy Characteristics'!A:A,MATCH($C1114,'Policy Characteristics'!$C:$C,0))),"",INDEX('Policy Characteristics'!A:A,MATCH($C1114,'Policy Characteristics'!$C:$C,0)))</f>
        <v>Cross-Sector</v>
      </c>
      <c r="B1114" s="357" t="str">
        <f>IF(ISBLANK(INDEX('Policy Characteristics'!B:B,MATCH($C1114,'Policy Characteristics'!$C:$C,0))),"",INDEX('Policy Characteristics'!B:B,MATCH($C1114,'Policy Characteristics'!$C:$C,0)))</f>
        <v>Fuel Price Deregulation</v>
      </c>
      <c r="C1114" s="361" t="str">
        <f t="shared" si="55"/>
        <v>Fuel Price Deregulation</v>
      </c>
      <c r="D1114" s="9" t="s">
        <v>2522</v>
      </c>
      <c r="E1114" s="53"/>
      <c r="F1114" s="9" t="s">
        <v>2526</v>
      </c>
      <c r="G1114" s="9"/>
      <c r="H1114" s="54">
        <v>736</v>
      </c>
      <c r="I1114" s="9" t="s">
        <v>45</v>
      </c>
      <c r="J1114" s="359" t="str">
        <f>IF(ISBLANK(INDEX('Policy Characteristics'!D:D,MATCH($C1114,'Policy Characteristics'!$C:$C,0))),"",INDEX('Policy Characteristics'!D:D,MATCH($C1114,'Policy Characteristics'!$C:$C,0)))</f>
        <v>Fuel Price Deregulation</v>
      </c>
      <c r="K1114" s="357" t="str">
        <f>IF(ISBLANK(INDEX('Policy Characteristics'!E:E,MATCH($C1114,'Policy Characteristics'!$C:$C,0))),"",INDEX('Policy Characteristics'!E:E,MATCH($C1114,'Policy Characteristics'!$C:$C,0)))</f>
        <v>cross fuel price deregulation</v>
      </c>
      <c r="L1114" s="379">
        <f>IF(ISBLANK(INDEX('Policy Characteristics'!F:F,MATCH($C1114,'Policy Characteristics'!$C:$C,0))),"",INDEX('Policy Characteristics'!F:F,MATCH($C1114,'Policy Characteristics'!$C:$C,0)))</f>
        <v>0</v>
      </c>
      <c r="M1114" s="379">
        <f>IF(ISBLANK(INDEX('Policy Characteristics'!G:G,MATCH($C1114,'Policy Characteristics'!$C:$C,0))),"",INDEX('Policy Characteristics'!G:G,MATCH($C1114,'Policy Characteristics'!$C:$C,0)))</f>
        <v>1</v>
      </c>
      <c r="N1114" s="379">
        <f>IF(ISBLANK(INDEX('Policy Characteristics'!H:H,MATCH($C1114,'Policy Characteristics'!$C:$C,0))),"",INDEX('Policy Characteristics'!H:H,MATCH($C1114,'Policy Characteristics'!$C:$C,0)))</f>
        <v>0.01</v>
      </c>
      <c r="O1114" s="357" t="str">
        <f>IF(ISBLANK(INDEX('Policy Characteristics'!I:I,MATCH($C1114,'Policy Characteristics'!$C:$C,0))),"",INDEX('Policy Characteristics'!I:I,MATCH($C1114,'Policy Characteristics'!$C:$C,0)))</f>
        <v>% of price deregulated</v>
      </c>
      <c r="P1114" s="357" t="str">
        <f>IF(ISBLANK(INDEX('Policy Characteristics'!J:J,MATCH($C1114,'Policy Characteristics'!$C:$C,0))),"",INDEX('Policy Characteristics'!J:J,MATCH($C1114,'Policy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14" s="357" t="str">
        <f>IF(ISBLANK(INDEX('Policy Characteristics'!K:K,MATCH($C1114,'Policy Characteristics'!$C:$C,0))),"",INDEX('Policy Characteristics'!K:K,MATCH($C1114,'Policy Characteristics'!$C:$C,0)))</f>
        <v>fuels.html#fuel-price-deregulation</v>
      </c>
      <c r="R1114" s="357" t="str">
        <f>IF(ISBLANK(INDEX('Policy Characteristics'!L:L,MATCH($C1114,'Policy Characteristics'!$C:$C,0))),"",INDEX('Policy Characteristics'!L:L,MATCH($C1114,'Policy Characteristics'!$C:$C,0)))</f>
        <v/>
      </c>
    </row>
    <row r="1115" spans="1:18" s="2" customFormat="1" x14ac:dyDescent="0.35">
      <c r="A1115" s="357" t="str">
        <f>IF(ISBLANK(INDEX('Policy Characteristics'!A:A,MATCH($C1115,'Policy Characteristics'!$C:$C,0))),"",INDEX('Policy Characteristics'!A:A,MATCH($C1115,'Policy Characteristics'!$C:$C,0)))</f>
        <v>Cross-Sector</v>
      </c>
      <c r="B1115" s="357" t="str">
        <f>IF(ISBLANK(INDEX('Policy Characteristics'!B:B,MATCH($C1115,'Policy Characteristics'!$C:$C,0))),"",INDEX('Policy Characteristics'!B:B,MATCH($C1115,'Policy Characteristics'!$C:$C,0)))</f>
        <v>Fuel Price Deregulation</v>
      </c>
      <c r="C1115" s="361" t="str">
        <f t="shared" si="55"/>
        <v>Fuel Price Deregulation</v>
      </c>
      <c r="D1115" s="9" t="s">
        <v>2523</v>
      </c>
      <c r="E1115" s="53"/>
      <c r="F1115" s="9" t="s">
        <v>2527</v>
      </c>
      <c r="G1115" s="9"/>
      <c r="H1115" s="54">
        <v>737</v>
      </c>
      <c r="I1115" s="9" t="s">
        <v>45</v>
      </c>
      <c r="J1115" s="359" t="str">
        <f>IF(ISBLANK(INDEX('Policy Characteristics'!D:D,MATCH($C1115,'Policy Characteristics'!$C:$C,0))),"",INDEX('Policy Characteristics'!D:D,MATCH($C1115,'Policy Characteristics'!$C:$C,0)))</f>
        <v>Fuel Price Deregulation</v>
      </c>
      <c r="K1115" s="357" t="str">
        <f>IF(ISBLANK(INDEX('Policy Characteristics'!E:E,MATCH($C1115,'Policy Characteristics'!$C:$C,0))),"",INDEX('Policy Characteristics'!E:E,MATCH($C1115,'Policy Characteristics'!$C:$C,0)))</f>
        <v>cross fuel price deregulation</v>
      </c>
      <c r="L1115" s="379">
        <f>IF(ISBLANK(INDEX('Policy Characteristics'!F:F,MATCH($C1115,'Policy Characteristics'!$C:$C,0))),"",INDEX('Policy Characteristics'!F:F,MATCH($C1115,'Policy Characteristics'!$C:$C,0)))</f>
        <v>0</v>
      </c>
      <c r="M1115" s="379">
        <f>IF(ISBLANK(INDEX('Policy Characteristics'!G:G,MATCH($C1115,'Policy Characteristics'!$C:$C,0))),"",INDEX('Policy Characteristics'!G:G,MATCH($C1115,'Policy Characteristics'!$C:$C,0)))</f>
        <v>1</v>
      </c>
      <c r="N1115" s="379">
        <f>IF(ISBLANK(INDEX('Policy Characteristics'!H:H,MATCH($C1115,'Policy Characteristics'!$C:$C,0))),"",INDEX('Policy Characteristics'!H:H,MATCH($C1115,'Policy Characteristics'!$C:$C,0)))</f>
        <v>0.01</v>
      </c>
      <c r="O1115" s="357" t="str">
        <f>IF(ISBLANK(INDEX('Policy Characteristics'!I:I,MATCH($C1115,'Policy Characteristics'!$C:$C,0))),"",INDEX('Policy Characteristics'!I:I,MATCH($C1115,'Policy Characteristics'!$C:$C,0)))</f>
        <v>% of price deregulated</v>
      </c>
      <c r="P1115" s="357" t="str">
        <f>IF(ISBLANK(INDEX('Policy Characteristics'!J:J,MATCH($C1115,'Policy Characteristics'!$C:$C,0))),"",INDEX('Policy Characteristics'!J:J,MATCH($C1115,'Policy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15" s="357" t="str">
        <f>IF(ISBLANK(INDEX('Policy Characteristics'!K:K,MATCH($C1115,'Policy Characteristics'!$C:$C,0))),"",INDEX('Policy Characteristics'!K:K,MATCH($C1115,'Policy Characteristics'!$C:$C,0)))</f>
        <v>fuels.html#fuel-price-deregulation</v>
      </c>
      <c r="R1115" s="357" t="str">
        <f>IF(ISBLANK(INDEX('Policy Characteristics'!L:L,MATCH($C1115,'Policy Characteristics'!$C:$C,0))),"",INDEX('Policy Characteristics'!L:L,MATCH($C1115,'Policy Characteristics'!$C:$C,0)))</f>
        <v/>
      </c>
    </row>
    <row r="1116" spans="1:18" s="5" customFormat="1" x14ac:dyDescent="0.35">
      <c r="A1116" s="357" t="str">
        <f>IF(ISBLANK(INDEX('Policy Characteristics'!A:A,MATCH($C1116,'Policy Characteristics'!$C:$C,0))),"",INDEX('Policy Characteristics'!A:A,MATCH($C1116,'Policy Characteristics'!$C:$C,0)))</f>
        <v>Cross-Sector</v>
      </c>
      <c r="B1116" s="357" t="str">
        <f>IF(ISBLANK(INDEX('Policy Characteristics'!B:B,MATCH($C1116,'Policy Characteristics'!$C:$C,0))),"",INDEX('Policy Characteristics'!B:B,MATCH($C1116,'Policy Characteristics'!$C:$C,0)))</f>
        <v>Fuel Taxes or Subsidies</v>
      </c>
      <c r="C1116" s="362" t="s">
        <v>3454</v>
      </c>
      <c r="D1116" s="53" t="s">
        <v>53</v>
      </c>
      <c r="E1116" s="53"/>
      <c r="F1116" s="53" t="s">
        <v>94</v>
      </c>
      <c r="G1116" s="53"/>
      <c r="H1116" s="54">
        <v>78</v>
      </c>
      <c r="I1116" s="53" t="s">
        <v>44</v>
      </c>
      <c r="J1116" s="359" t="str">
        <f>IF(ISBLANK(INDEX('Policy Characteristics'!D:D,MATCH($C1116,'Policy Characteristics'!$C:$C,0))),"",INDEX('Policy Characteristics'!D:D,MATCH($C1116,'Policy Characteristics'!$C:$C,0)))</f>
        <v>Fuel Taxes or Subsidies</v>
      </c>
      <c r="K1116" s="357" t="str">
        <f>IF(ISBLANK(INDEX('Policy Characteristics'!E:E,MATCH($C1116,'Policy Characteristics'!$C:$C,0))),"",INDEX('Policy Characteristics'!E:E,MATCH($C1116,'Policy Characteristics'!$C:$C,0)))</f>
        <v>cross fuel tax</v>
      </c>
      <c r="L1116" s="379">
        <f>IF(ISBLANK(INDEX('Policy Characteristics'!F:F,MATCH($C1116,'Policy Characteristics'!$C:$C,0))),"",INDEX('Policy Characteristics'!F:F,MATCH($C1116,'Policy Characteristics'!$C:$C,0)))</f>
        <v>-0.5</v>
      </c>
      <c r="M1116" s="379">
        <f>IF(ISBLANK(INDEX('Policy Characteristics'!G:G,MATCH($C1116,'Policy Characteristics'!$C:$C,0))),"",INDEX('Policy Characteristics'!G:G,MATCH($C1116,'Policy Characteristics'!$C:$C,0)))</f>
        <v>0.5</v>
      </c>
      <c r="N1116" s="379">
        <f>IF(ISBLANK(INDEX('Policy Characteristics'!H:H,MATCH($C1116,'Policy Characteristics'!$C:$C,0))),"",INDEX('Policy Characteristics'!H:H,MATCH($C1116,'Policy Characteristics'!$C:$C,0)))</f>
        <v>0.01</v>
      </c>
      <c r="O1116" s="357" t="str">
        <f>IF(ISBLANK(INDEX('Policy Characteristics'!I:I,MATCH($C1116,'Policy Characteristics'!$C:$C,0))),"",INDEX('Policy Characteristics'!I:I,MATCH($C1116,'Policy Characteristics'!$C:$C,0)))</f>
        <v>% of BAU price</v>
      </c>
      <c r="P1116" s="357" t="str">
        <f>IF(ISBLANK(INDEX('Policy Characteristics'!J:J,MATCH($C1116,'Policy Characteristics'!$C:$C,0))),"",INDEX('Policy Characteristics'!J:J,MATCH($C1116,'Policy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16" s="357" t="str">
        <f>IF(ISBLANK(INDEX('Policy Characteristics'!K:K,MATCH($C1116,'Policy Characteristics'!$C:$C,0))),"",INDEX('Policy Characteristics'!K:K,MATCH($C1116,'Policy Characteristics'!$C:$C,0)))</f>
        <v>fuels.html#fuel-taxes</v>
      </c>
      <c r="R1116" s="357" t="str">
        <f>IF(ISBLANK(INDEX('Policy Characteristics'!L:L,MATCH($C1116,'Policy Characteristics'!$C:$C,0))),"",INDEX('Policy Characteristics'!L:L,MATCH($C1116,'Policy Characteristics'!$C:$C,0)))</f>
        <v>fuel-taxes.html</v>
      </c>
    </row>
    <row r="1117" spans="1:18" s="5" customFormat="1" x14ac:dyDescent="0.35">
      <c r="A1117" s="357" t="str">
        <f>IF(ISBLANK(INDEX('Policy Characteristics'!A:A,MATCH($C1117,'Policy Characteristics'!$C:$C,0))),"",INDEX('Policy Characteristics'!A:A,MATCH($C1117,'Policy Characteristics'!$C:$C,0)))</f>
        <v>Cross-Sector</v>
      </c>
      <c r="B1117" s="357" t="str">
        <f>IF(ISBLANK(INDEX('Policy Characteristics'!B:B,MATCH($C1117,'Policy Characteristics'!$C:$C,0))),"",INDEX('Policy Characteristics'!B:B,MATCH($C1117,'Policy Characteristics'!$C:$C,0)))</f>
        <v>Fuel Taxes or Subsidies</v>
      </c>
      <c r="C1117" s="365" t="str">
        <f t="shared" ref="C1117:C1129" si="56">C$1116</f>
        <v>Additional Fuel Tax or Subsidy Rate by Fuel</v>
      </c>
      <c r="D1117" s="9" t="s">
        <v>475</v>
      </c>
      <c r="E1117" s="9"/>
      <c r="F1117" s="9" t="s">
        <v>472</v>
      </c>
      <c r="G1117" s="55"/>
      <c r="H1117" s="54">
        <v>79</v>
      </c>
      <c r="I1117" s="9" t="s">
        <v>44</v>
      </c>
      <c r="J1117" s="359" t="str">
        <f>IF(ISBLANK(INDEX('Policy Characteristics'!D:D,MATCH($C1117,'Policy Characteristics'!$C:$C,0))),"",INDEX('Policy Characteristics'!D:D,MATCH($C1117,'Policy Characteristics'!$C:$C,0)))</f>
        <v>Fuel Taxes or Subsidies</v>
      </c>
      <c r="K1117" s="357" t="str">
        <f>IF(ISBLANK(INDEX('Policy Characteristics'!E:E,MATCH($C1117,'Policy Characteristics'!$C:$C,0))),"",INDEX('Policy Characteristics'!E:E,MATCH($C1117,'Policy Characteristics'!$C:$C,0)))</f>
        <v>cross fuel tax</v>
      </c>
      <c r="L1117" s="379">
        <f>IF(ISBLANK(INDEX('Policy Characteristics'!F:F,MATCH($C1117,'Policy Characteristics'!$C:$C,0))),"",INDEX('Policy Characteristics'!F:F,MATCH($C1117,'Policy Characteristics'!$C:$C,0)))</f>
        <v>-0.5</v>
      </c>
      <c r="M1117" s="379">
        <f>IF(ISBLANK(INDEX('Policy Characteristics'!G:G,MATCH($C1117,'Policy Characteristics'!$C:$C,0))),"",INDEX('Policy Characteristics'!G:G,MATCH($C1117,'Policy Characteristics'!$C:$C,0)))</f>
        <v>0.5</v>
      </c>
      <c r="N1117" s="379">
        <f>IF(ISBLANK(INDEX('Policy Characteristics'!H:H,MATCH($C1117,'Policy Characteristics'!$C:$C,0))),"",INDEX('Policy Characteristics'!H:H,MATCH($C1117,'Policy Characteristics'!$C:$C,0)))</f>
        <v>0.01</v>
      </c>
      <c r="O1117" s="357" t="str">
        <f>IF(ISBLANK(INDEX('Policy Characteristics'!I:I,MATCH($C1117,'Policy Characteristics'!$C:$C,0))),"",INDEX('Policy Characteristics'!I:I,MATCH($C1117,'Policy Characteristics'!$C:$C,0)))</f>
        <v>% of BAU price</v>
      </c>
      <c r="P1117" s="357" t="str">
        <f>IF(ISBLANK(INDEX('Policy Characteristics'!J:J,MATCH($C1117,'Policy Characteristics'!$C:$C,0))),"",INDEX('Policy Characteristics'!J:J,MATCH($C1117,'Policy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17" s="357" t="str">
        <f>IF(ISBLANK(INDEX('Policy Characteristics'!K:K,MATCH($C1117,'Policy Characteristics'!$C:$C,0))),"",INDEX('Policy Characteristics'!K:K,MATCH($C1117,'Policy Characteristics'!$C:$C,0)))</f>
        <v>fuels.html#fuel-taxes</v>
      </c>
      <c r="R1117" s="357" t="str">
        <f>IF(ISBLANK(INDEX('Policy Characteristics'!L:L,MATCH($C1117,'Policy Characteristics'!$C:$C,0))),"",INDEX('Policy Characteristics'!L:L,MATCH($C1117,'Policy Characteristics'!$C:$C,0)))</f>
        <v>fuel-taxes.html</v>
      </c>
    </row>
    <row r="1118" spans="1:18" s="5" customFormat="1" x14ac:dyDescent="0.35">
      <c r="A1118" s="357" t="str">
        <f>IF(ISBLANK(INDEX('Policy Characteristics'!A:A,MATCH($C1118,'Policy Characteristics'!$C:$C,0))),"",INDEX('Policy Characteristics'!A:A,MATCH($C1118,'Policy Characteristics'!$C:$C,0)))</f>
        <v>Cross-Sector</v>
      </c>
      <c r="B1118" s="357" t="str">
        <f>IF(ISBLANK(INDEX('Policy Characteristics'!B:B,MATCH($C1118,'Policy Characteristics'!$C:$C,0))),"",INDEX('Policy Characteristics'!B:B,MATCH($C1118,'Policy Characteristics'!$C:$C,0)))</f>
        <v>Fuel Taxes or Subsidies</v>
      </c>
      <c r="C1118" s="365" t="str">
        <f t="shared" si="56"/>
        <v>Additional Fuel Tax or Subsidy Rate by Fuel</v>
      </c>
      <c r="D1118" s="9" t="s">
        <v>47</v>
      </c>
      <c r="E1118" s="9"/>
      <c r="F1118" s="9" t="s">
        <v>88</v>
      </c>
      <c r="G1118" s="55"/>
      <c r="H1118" s="54">
        <v>80</v>
      </c>
      <c r="I1118" s="9" t="s">
        <v>44</v>
      </c>
      <c r="J1118" s="359" t="str">
        <f>IF(ISBLANK(INDEX('Policy Characteristics'!D:D,MATCH($C1118,'Policy Characteristics'!$C:$C,0))),"",INDEX('Policy Characteristics'!D:D,MATCH($C1118,'Policy Characteristics'!$C:$C,0)))</f>
        <v>Fuel Taxes or Subsidies</v>
      </c>
      <c r="K1118" s="357" t="str">
        <f>IF(ISBLANK(INDEX('Policy Characteristics'!E:E,MATCH($C1118,'Policy Characteristics'!$C:$C,0))),"",INDEX('Policy Characteristics'!E:E,MATCH($C1118,'Policy Characteristics'!$C:$C,0)))</f>
        <v>cross fuel tax</v>
      </c>
      <c r="L1118" s="379">
        <f>IF(ISBLANK(INDEX('Policy Characteristics'!F:F,MATCH($C1118,'Policy Characteristics'!$C:$C,0))),"",INDEX('Policy Characteristics'!F:F,MATCH($C1118,'Policy Characteristics'!$C:$C,0)))</f>
        <v>-0.5</v>
      </c>
      <c r="M1118" s="379">
        <f>IF(ISBLANK(INDEX('Policy Characteristics'!G:G,MATCH($C1118,'Policy Characteristics'!$C:$C,0))),"",INDEX('Policy Characteristics'!G:G,MATCH($C1118,'Policy Characteristics'!$C:$C,0)))</f>
        <v>0.5</v>
      </c>
      <c r="N1118" s="379">
        <f>IF(ISBLANK(INDEX('Policy Characteristics'!H:H,MATCH($C1118,'Policy Characteristics'!$C:$C,0))),"",INDEX('Policy Characteristics'!H:H,MATCH($C1118,'Policy Characteristics'!$C:$C,0)))</f>
        <v>0.01</v>
      </c>
      <c r="O1118" s="357" t="str">
        <f>IF(ISBLANK(INDEX('Policy Characteristics'!I:I,MATCH($C1118,'Policy Characteristics'!$C:$C,0))),"",INDEX('Policy Characteristics'!I:I,MATCH($C1118,'Policy Characteristics'!$C:$C,0)))</f>
        <v>% of BAU price</v>
      </c>
      <c r="P1118" s="357" t="str">
        <f>IF(ISBLANK(INDEX('Policy Characteristics'!J:J,MATCH($C1118,'Policy Characteristics'!$C:$C,0))),"",INDEX('Policy Characteristics'!J:J,MATCH($C1118,'Policy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18" s="357" t="str">
        <f>IF(ISBLANK(INDEX('Policy Characteristics'!K:K,MATCH($C1118,'Policy Characteristics'!$C:$C,0))),"",INDEX('Policy Characteristics'!K:K,MATCH($C1118,'Policy Characteristics'!$C:$C,0)))</f>
        <v>fuels.html#fuel-taxes</v>
      </c>
      <c r="R1118" s="357" t="str">
        <f>IF(ISBLANK(INDEX('Policy Characteristics'!L:L,MATCH($C1118,'Policy Characteristics'!$C:$C,0))),"",INDEX('Policy Characteristics'!L:L,MATCH($C1118,'Policy Characteristics'!$C:$C,0)))</f>
        <v>fuel-taxes.html</v>
      </c>
    </row>
    <row r="1119" spans="1:18" s="5" customFormat="1" x14ac:dyDescent="0.35">
      <c r="A1119" s="357" t="str">
        <f>IF(ISBLANK(INDEX('Policy Characteristics'!A:A,MATCH($C1119,'Policy Characteristics'!$C:$C,0))),"",INDEX('Policy Characteristics'!A:A,MATCH($C1119,'Policy Characteristics'!$C:$C,0)))</f>
        <v>Cross-Sector</v>
      </c>
      <c r="B1119" s="357" t="str">
        <f>IF(ISBLANK(INDEX('Policy Characteristics'!B:B,MATCH($C1119,'Policy Characteristics'!$C:$C,0))),"",INDEX('Policy Characteristics'!B:B,MATCH($C1119,'Policy Characteristics'!$C:$C,0)))</f>
        <v>Fuel Taxes or Subsidies</v>
      </c>
      <c r="C1119" s="365" t="str">
        <f t="shared" si="56"/>
        <v>Additional Fuel Tax or Subsidy Rate by Fuel</v>
      </c>
      <c r="D1119" s="9" t="s">
        <v>48</v>
      </c>
      <c r="E1119" s="9"/>
      <c r="F1119" s="9" t="s">
        <v>89</v>
      </c>
      <c r="G1119" s="55"/>
      <c r="H1119" s="54">
        <v>738</v>
      </c>
      <c r="I1119" s="9" t="s">
        <v>45</v>
      </c>
      <c r="J1119" s="359" t="str">
        <f>IF(ISBLANK(INDEX('Policy Characteristics'!D:D,MATCH($C1119,'Policy Characteristics'!$C:$C,0))),"",INDEX('Policy Characteristics'!D:D,MATCH($C1119,'Policy Characteristics'!$C:$C,0)))</f>
        <v>Fuel Taxes or Subsidies</v>
      </c>
      <c r="K1119" s="357" t="str">
        <f>IF(ISBLANK(INDEX('Policy Characteristics'!E:E,MATCH($C1119,'Policy Characteristics'!$C:$C,0))),"",INDEX('Policy Characteristics'!E:E,MATCH($C1119,'Policy Characteristics'!$C:$C,0)))</f>
        <v>cross fuel tax</v>
      </c>
      <c r="L1119" s="379">
        <f>IF(ISBLANK(INDEX('Policy Characteristics'!F:F,MATCH($C1119,'Policy Characteristics'!$C:$C,0))),"",INDEX('Policy Characteristics'!F:F,MATCH($C1119,'Policy Characteristics'!$C:$C,0)))</f>
        <v>-0.5</v>
      </c>
      <c r="M1119" s="379">
        <f>IF(ISBLANK(INDEX('Policy Characteristics'!G:G,MATCH($C1119,'Policy Characteristics'!$C:$C,0))),"",INDEX('Policy Characteristics'!G:G,MATCH($C1119,'Policy Characteristics'!$C:$C,0)))</f>
        <v>0.5</v>
      </c>
      <c r="N1119" s="379">
        <f>IF(ISBLANK(INDEX('Policy Characteristics'!H:H,MATCH($C1119,'Policy Characteristics'!$C:$C,0))),"",INDEX('Policy Characteristics'!H:H,MATCH($C1119,'Policy Characteristics'!$C:$C,0)))</f>
        <v>0.01</v>
      </c>
      <c r="O1119" s="357" t="str">
        <f>IF(ISBLANK(INDEX('Policy Characteristics'!I:I,MATCH($C1119,'Policy Characteristics'!$C:$C,0))),"",INDEX('Policy Characteristics'!I:I,MATCH($C1119,'Policy Characteristics'!$C:$C,0)))</f>
        <v>% of BAU price</v>
      </c>
      <c r="P1119" s="357" t="str">
        <f>IF(ISBLANK(INDEX('Policy Characteristics'!J:J,MATCH($C1119,'Policy Characteristics'!$C:$C,0))),"",INDEX('Policy Characteristics'!J:J,MATCH($C1119,'Policy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19" s="357" t="str">
        <f>IF(ISBLANK(INDEX('Policy Characteristics'!K:K,MATCH($C1119,'Policy Characteristics'!$C:$C,0))),"",INDEX('Policy Characteristics'!K:K,MATCH($C1119,'Policy Characteristics'!$C:$C,0)))</f>
        <v>fuels.html#fuel-taxes</v>
      </c>
      <c r="R1119" s="357" t="str">
        <f>IF(ISBLANK(INDEX('Policy Characteristics'!L:L,MATCH($C1119,'Policy Characteristics'!$C:$C,0))),"",INDEX('Policy Characteristics'!L:L,MATCH($C1119,'Policy Characteristics'!$C:$C,0)))</f>
        <v>fuel-taxes.html</v>
      </c>
    </row>
    <row r="1120" spans="1:18" s="5" customFormat="1" x14ac:dyDescent="0.35">
      <c r="A1120" s="357" t="str">
        <f>IF(ISBLANK(INDEX('Policy Characteristics'!A:A,MATCH($C1120,'Policy Characteristics'!$C:$C,0))),"",INDEX('Policy Characteristics'!A:A,MATCH($C1120,'Policy Characteristics'!$C:$C,0)))</f>
        <v>Cross-Sector</v>
      </c>
      <c r="B1120" s="357" t="str">
        <f>IF(ISBLANK(INDEX('Policy Characteristics'!B:B,MATCH($C1120,'Policy Characteristics'!$C:$C,0))),"",INDEX('Policy Characteristics'!B:B,MATCH($C1120,'Policy Characteristics'!$C:$C,0)))</f>
        <v>Fuel Taxes or Subsidies</v>
      </c>
      <c r="C1120" s="365" t="str">
        <f t="shared" si="56"/>
        <v>Additional Fuel Tax or Subsidy Rate by Fuel</v>
      </c>
      <c r="D1120" s="9" t="s">
        <v>52</v>
      </c>
      <c r="E1120" s="9"/>
      <c r="F1120" s="9" t="s">
        <v>93</v>
      </c>
      <c r="G1120" s="55"/>
      <c r="H1120" s="54">
        <v>739</v>
      </c>
      <c r="I1120" s="9" t="s">
        <v>45</v>
      </c>
      <c r="J1120" s="359" t="str">
        <f>IF(ISBLANK(INDEX('Policy Characteristics'!D:D,MATCH($C1120,'Policy Characteristics'!$C:$C,0))),"",INDEX('Policy Characteristics'!D:D,MATCH($C1120,'Policy Characteristics'!$C:$C,0)))</f>
        <v>Fuel Taxes or Subsidies</v>
      </c>
      <c r="K1120" s="357" t="str">
        <f>IF(ISBLANK(INDEX('Policy Characteristics'!E:E,MATCH($C1120,'Policy Characteristics'!$C:$C,0))),"",INDEX('Policy Characteristics'!E:E,MATCH($C1120,'Policy Characteristics'!$C:$C,0)))</f>
        <v>cross fuel tax</v>
      </c>
      <c r="L1120" s="379">
        <f>IF(ISBLANK(INDEX('Policy Characteristics'!F:F,MATCH($C1120,'Policy Characteristics'!$C:$C,0))),"",INDEX('Policy Characteristics'!F:F,MATCH($C1120,'Policy Characteristics'!$C:$C,0)))</f>
        <v>-0.5</v>
      </c>
      <c r="M1120" s="379">
        <f>IF(ISBLANK(INDEX('Policy Characteristics'!G:G,MATCH($C1120,'Policy Characteristics'!$C:$C,0))),"",INDEX('Policy Characteristics'!G:G,MATCH($C1120,'Policy Characteristics'!$C:$C,0)))</f>
        <v>0.5</v>
      </c>
      <c r="N1120" s="379">
        <f>IF(ISBLANK(INDEX('Policy Characteristics'!H:H,MATCH($C1120,'Policy Characteristics'!$C:$C,0))),"",INDEX('Policy Characteristics'!H:H,MATCH($C1120,'Policy Characteristics'!$C:$C,0)))</f>
        <v>0.01</v>
      </c>
      <c r="O1120" s="357" t="str">
        <f>IF(ISBLANK(INDEX('Policy Characteristics'!I:I,MATCH($C1120,'Policy Characteristics'!$C:$C,0))),"",INDEX('Policy Characteristics'!I:I,MATCH($C1120,'Policy Characteristics'!$C:$C,0)))</f>
        <v>% of BAU price</v>
      </c>
      <c r="P1120" s="357" t="str">
        <f>IF(ISBLANK(INDEX('Policy Characteristics'!J:J,MATCH($C1120,'Policy Characteristics'!$C:$C,0))),"",INDEX('Policy Characteristics'!J:J,MATCH($C1120,'Policy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20" s="357" t="str">
        <f>IF(ISBLANK(INDEX('Policy Characteristics'!K:K,MATCH($C1120,'Policy Characteristics'!$C:$C,0))),"",INDEX('Policy Characteristics'!K:K,MATCH($C1120,'Policy Characteristics'!$C:$C,0)))</f>
        <v>fuels.html#fuel-taxes</v>
      </c>
      <c r="R1120" s="357" t="str">
        <f>IF(ISBLANK(INDEX('Policy Characteristics'!L:L,MATCH($C1120,'Policy Characteristics'!$C:$C,0))),"",INDEX('Policy Characteristics'!L:L,MATCH($C1120,'Policy Characteristics'!$C:$C,0)))</f>
        <v>fuel-taxes.html</v>
      </c>
    </row>
    <row r="1121" spans="1:18" s="5" customFormat="1" x14ac:dyDescent="0.35">
      <c r="A1121" s="357" t="str">
        <f>IF(ISBLANK(INDEX('Policy Characteristics'!A:A,MATCH($C1121,'Policy Characteristics'!$C:$C,0))),"",INDEX('Policy Characteristics'!A:A,MATCH($C1121,'Policy Characteristics'!$C:$C,0)))</f>
        <v>Cross-Sector</v>
      </c>
      <c r="B1121" s="357" t="str">
        <f>IF(ISBLANK(INDEX('Policy Characteristics'!B:B,MATCH($C1121,'Policy Characteristics'!$C:$C,0))),"",INDEX('Policy Characteristics'!B:B,MATCH($C1121,'Policy Characteristics'!$C:$C,0)))</f>
        <v>Fuel Taxes or Subsidies</v>
      </c>
      <c r="C1121" s="365" t="str">
        <f t="shared" si="56"/>
        <v>Additional Fuel Tax or Subsidy Rate by Fuel</v>
      </c>
      <c r="D1121" s="9" t="s">
        <v>54</v>
      </c>
      <c r="E1121" s="9"/>
      <c r="F1121" s="9" t="s">
        <v>96</v>
      </c>
      <c r="G1121" s="55"/>
      <c r="H1121" s="54">
        <v>81</v>
      </c>
      <c r="I1121" s="9" t="s">
        <v>44</v>
      </c>
      <c r="J1121" s="359" t="str">
        <f>IF(ISBLANK(INDEX('Policy Characteristics'!D:D,MATCH($C1121,'Policy Characteristics'!$C:$C,0))),"",INDEX('Policy Characteristics'!D:D,MATCH($C1121,'Policy Characteristics'!$C:$C,0)))</f>
        <v>Fuel Taxes or Subsidies</v>
      </c>
      <c r="K1121" s="357" t="str">
        <f>IF(ISBLANK(INDEX('Policy Characteristics'!E:E,MATCH($C1121,'Policy Characteristics'!$C:$C,0))),"",INDEX('Policy Characteristics'!E:E,MATCH($C1121,'Policy Characteristics'!$C:$C,0)))</f>
        <v>cross fuel tax</v>
      </c>
      <c r="L1121" s="379">
        <f>IF(ISBLANK(INDEX('Policy Characteristics'!F:F,MATCH($C1121,'Policy Characteristics'!$C:$C,0))),"",INDEX('Policy Characteristics'!F:F,MATCH($C1121,'Policy Characteristics'!$C:$C,0)))</f>
        <v>-0.5</v>
      </c>
      <c r="M1121" s="379">
        <f>IF(ISBLANK(INDEX('Policy Characteristics'!G:G,MATCH($C1121,'Policy Characteristics'!$C:$C,0))),"",INDEX('Policy Characteristics'!G:G,MATCH($C1121,'Policy Characteristics'!$C:$C,0)))</f>
        <v>0.5</v>
      </c>
      <c r="N1121" s="379">
        <f>IF(ISBLANK(INDEX('Policy Characteristics'!H:H,MATCH($C1121,'Policy Characteristics'!$C:$C,0))),"",INDEX('Policy Characteristics'!H:H,MATCH($C1121,'Policy Characteristics'!$C:$C,0)))</f>
        <v>0.01</v>
      </c>
      <c r="O1121" s="357" t="str">
        <f>IF(ISBLANK(INDEX('Policy Characteristics'!I:I,MATCH($C1121,'Policy Characteristics'!$C:$C,0))),"",INDEX('Policy Characteristics'!I:I,MATCH($C1121,'Policy Characteristics'!$C:$C,0)))</f>
        <v>% of BAU price</v>
      </c>
      <c r="P1121" s="357" t="str">
        <f>IF(ISBLANK(INDEX('Policy Characteristics'!J:J,MATCH($C1121,'Policy Characteristics'!$C:$C,0))),"",INDEX('Policy Characteristics'!J:J,MATCH($C1121,'Policy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21" s="357" t="str">
        <f>IF(ISBLANK(INDEX('Policy Characteristics'!K:K,MATCH($C1121,'Policy Characteristics'!$C:$C,0))),"",INDEX('Policy Characteristics'!K:K,MATCH($C1121,'Policy Characteristics'!$C:$C,0)))</f>
        <v>fuels.html#fuel-taxes</v>
      </c>
      <c r="R1121" s="357" t="str">
        <f>IF(ISBLANK(INDEX('Policy Characteristics'!L:L,MATCH($C1121,'Policy Characteristics'!$C:$C,0))),"",INDEX('Policy Characteristics'!L:L,MATCH($C1121,'Policy Characteristics'!$C:$C,0)))</f>
        <v>fuel-taxes.html</v>
      </c>
    </row>
    <row r="1122" spans="1:18" s="5" customFormat="1" x14ac:dyDescent="0.35">
      <c r="A1122" s="357" t="str">
        <f>IF(ISBLANK(INDEX('Policy Characteristics'!A:A,MATCH($C1122,'Policy Characteristics'!$C:$C,0))),"",INDEX('Policy Characteristics'!A:A,MATCH($C1122,'Policy Characteristics'!$C:$C,0)))</f>
        <v>Cross-Sector</v>
      </c>
      <c r="B1122" s="357" t="str">
        <f>IF(ISBLANK(INDEX('Policy Characteristics'!B:B,MATCH($C1122,'Policy Characteristics'!$C:$C,0))),"",INDEX('Policy Characteristics'!B:B,MATCH($C1122,'Policy Characteristics'!$C:$C,0)))</f>
        <v>Fuel Taxes or Subsidies</v>
      </c>
      <c r="C1122" s="365" t="str">
        <f t="shared" si="56"/>
        <v>Additional Fuel Tax or Subsidy Rate by Fuel</v>
      </c>
      <c r="D1122" s="9" t="s">
        <v>55</v>
      </c>
      <c r="E1122" s="9"/>
      <c r="F1122" s="9" t="s">
        <v>97</v>
      </c>
      <c r="G1122" s="55"/>
      <c r="H1122" s="54">
        <v>82</v>
      </c>
      <c r="I1122" s="9" t="s">
        <v>44</v>
      </c>
      <c r="J1122" s="359" t="str">
        <f>IF(ISBLANK(INDEX('Policy Characteristics'!D:D,MATCH($C1122,'Policy Characteristics'!$C:$C,0))),"",INDEX('Policy Characteristics'!D:D,MATCH($C1122,'Policy Characteristics'!$C:$C,0)))</f>
        <v>Fuel Taxes or Subsidies</v>
      </c>
      <c r="K1122" s="357" t="str">
        <f>IF(ISBLANK(INDEX('Policy Characteristics'!E:E,MATCH($C1122,'Policy Characteristics'!$C:$C,0))),"",INDEX('Policy Characteristics'!E:E,MATCH($C1122,'Policy Characteristics'!$C:$C,0)))</f>
        <v>cross fuel tax</v>
      </c>
      <c r="L1122" s="379">
        <f>IF(ISBLANK(INDEX('Policy Characteristics'!F:F,MATCH($C1122,'Policy Characteristics'!$C:$C,0))),"",INDEX('Policy Characteristics'!F:F,MATCH($C1122,'Policy Characteristics'!$C:$C,0)))</f>
        <v>-0.5</v>
      </c>
      <c r="M1122" s="379">
        <f>IF(ISBLANK(INDEX('Policy Characteristics'!G:G,MATCH($C1122,'Policy Characteristics'!$C:$C,0))),"",INDEX('Policy Characteristics'!G:G,MATCH($C1122,'Policy Characteristics'!$C:$C,0)))</f>
        <v>0.5</v>
      </c>
      <c r="N1122" s="379">
        <f>IF(ISBLANK(INDEX('Policy Characteristics'!H:H,MATCH($C1122,'Policy Characteristics'!$C:$C,0))),"",INDEX('Policy Characteristics'!H:H,MATCH($C1122,'Policy Characteristics'!$C:$C,0)))</f>
        <v>0.01</v>
      </c>
      <c r="O1122" s="357" t="str">
        <f>IF(ISBLANK(INDEX('Policy Characteristics'!I:I,MATCH($C1122,'Policy Characteristics'!$C:$C,0))),"",INDEX('Policy Characteristics'!I:I,MATCH($C1122,'Policy Characteristics'!$C:$C,0)))</f>
        <v>% of BAU price</v>
      </c>
      <c r="P1122" s="357" t="str">
        <f>IF(ISBLANK(INDEX('Policy Characteristics'!J:J,MATCH($C1122,'Policy Characteristics'!$C:$C,0))),"",INDEX('Policy Characteristics'!J:J,MATCH($C1122,'Policy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22" s="357" t="str">
        <f>IF(ISBLANK(INDEX('Policy Characteristics'!K:K,MATCH($C1122,'Policy Characteristics'!$C:$C,0))),"",INDEX('Policy Characteristics'!K:K,MATCH($C1122,'Policy Characteristics'!$C:$C,0)))</f>
        <v>fuels.html#fuel-taxes</v>
      </c>
      <c r="R1122" s="357" t="str">
        <f>IF(ISBLANK(INDEX('Policy Characteristics'!L:L,MATCH($C1122,'Policy Characteristics'!$C:$C,0))),"",INDEX('Policy Characteristics'!L:L,MATCH($C1122,'Policy Characteristics'!$C:$C,0)))</f>
        <v>fuel-taxes.html</v>
      </c>
    </row>
    <row r="1123" spans="1:18" s="5" customFormat="1" x14ac:dyDescent="0.35">
      <c r="A1123" s="357" t="str">
        <f>IF(ISBLANK(INDEX('Policy Characteristics'!A:A,MATCH($C1123,'Policy Characteristics'!$C:$C,0))),"",INDEX('Policy Characteristics'!A:A,MATCH($C1123,'Policy Characteristics'!$C:$C,0)))</f>
        <v>Cross-Sector</v>
      </c>
      <c r="B1123" s="357" t="str">
        <f>IF(ISBLANK(INDEX('Policy Characteristics'!B:B,MATCH($C1123,'Policy Characteristics'!$C:$C,0))),"",INDEX('Policy Characteristics'!B:B,MATCH($C1123,'Policy Characteristics'!$C:$C,0)))</f>
        <v>Fuel Taxes or Subsidies</v>
      </c>
      <c r="C1123" s="365" t="str">
        <f t="shared" si="56"/>
        <v>Additional Fuel Tax or Subsidy Rate by Fuel</v>
      </c>
      <c r="D1123" s="9" t="s">
        <v>56</v>
      </c>
      <c r="E1123" s="9"/>
      <c r="F1123" s="9" t="s">
        <v>98</v>
      </c>
      <c r="G1123" s="55"/>
      <c r="H1123" s="54">
        <v>740</v>
      </c>
      <c r="I1123" s="9" t="s">
        <v>45</v>
      </c>
      <c r="J1123" s="359" t="str">
        <f>IF(ISBLANK(INDEX('Policy Characteristics'!D:D,MATCH($C1123,'Policy Characteristics'!$C:$C,0))),"",INDEX('Policy Characteristics'!D:D,MATCH($C1123,'Policy Characteristics'!$C:$C,0)))</f>
        <v>Fuel Taxes or Subsidies</v>
      </c>
      <c r="K1123" s="357" t="str">
        <f>IF(ISBLANK(INDEX('Policy Characteristics'!E:E,MATCH($C1123,'Policy Characteristics'!$C:$C,0))),"",INDEX('Policy Characteristics'!E:E,MATCH($C1123,'Policy Characteristics'!$C:$C,0)))</f>
        <v>cross fuel tax</v>
      </c>
      <c r="L1123" s="379">
        <f>IF(ISBLANK(INDEX('Policy Characteristics'!F:F,MATCH($C1123,'Policy Characteristics'!$C:$C,0))),"",INDEX('Policy Characteristics'!F:F,MATCH($C1123,'Policy Characteristics'!$C:$C,0)))</f>
        <v>-0.5</v>
      </c>
      <c r="M1123" s="379">
        <f>IF(ISBLANK(INDEX('Policy Characteristics'!G:G,MATCH($C1123,'Policy Characteristics'!$C:$C,0))),"",INDEX('Policy Characteristics'!G:G,MATCH($C1123,'Policy Characteristics'!$C:$C,0)))</f>
        <v>0.5</v>
      </c>
      <c r="N1123" s="379">
        <f>IF(ISBLANK(INDEX('Policy Characteristics'!H:H,MATCH($C1123,'Policy Characteristics'!$C:$C,0))),"",INDEX('Policy Characteristics'!H:H,MATCH($C1123,'Policy Characteristics'!$C:$C,0)))</f>
        <v>0.01</v>
      </c>
      <c r="O1123" s="357" t="str">
        <f>IF(ISBLANK(INDEX('Policy Characteristics'!I:I,MATCH($C1123,'Policy Characteristics'!$C:$C,0))),"",INDEX('Policy Characteristics'!I:I,MATCH($C1123,'Policy Characteristics'!$C:$C,0)))</f>
        <v>% of BAU price</v>
      </c>
      <c r="P1123" s="357" t="str">
        <f>IF(ISBLANK(INDEX('Policy Characteristics'!J:J,MATCH($C1123,'Policy Characteristics'!$C:$C,0))),"",INDEX('Policy Characteristics'!J:J,MATCH($C1123,'Policy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23" s="357" t="str">
        <f>IF(ISBLANK(INDEX('Policy Characteristics'!K:K,MATCH($C1123,'Policy Characteristics'!$C:$C,0))),"",INDEX('Policy Characteristics'!K:K,MATCH($C1123,'Policy Characteristics'!$C:$C,0)))</f>
        <v>fuels.html#fuel-taxes</v>
      </c>
      <c r="R1123" s="357" t="str">
        <f>IF(ISBLANK(INDEX('Policy Characteristics'!L:L,MATCH($C1123,'Policy Characteristics'!$C:$C,0))),"",INDEX('Policy Characteristics'!L:L,MATCH($C1123,'Policy Characteristics'!$C:$C,0)))</f>
        <v>fuel-taxes.html</v>
      </c>
    </row>
    <row r="1124" spans="1:18" s="5" customFormat="1" x14ac:dyDescent="0.35">
      <c r="A1124" s="357" t="str">
        <f>IF(ISBLANK(INDEX('Policy Characteristics'!A:A,MATCH($C1124,'Policy Characteristics'!$C:$C,0))),"",INDEX('Policy Characteristics'!A:A,MATCH($C1124,'Policy Characteristics'!$C:$C,0)))</f>
        <v>Cross-Sector</v>
      </c>
      <c r="B1124" s="357" t="str">
        <f>IF(ISBLANK(INDEX('Policy Characteristics'!B:B,MATCH($C1124,'Policy Characteristics'!$C:$C,0))),"",INDEX('Policy Characteristics'!B:B,MATCH($C1124,'Policy Characteristics'!$C:$C,0)))</f>
        <v>Fuel Taxes or Subsidies</v>
      </c>
      <c r="C1124" s="365" t="str">
        <f t="shared" si="56"/>
        <v>Additional Fuel Tax or Subsidy Rate by Fuel</v>
      </c>
      <c r="D1124" s="9" t="s">
        <v>57</v>
      </c>
      <c r="E1124" s="9"/>
      <c r="F1124" s="9" t="s">
        <v>99</v>
      </c>
      <c r="G1124" s="55"/>
      <c r="H1124" s="54">
        <v>741</v>
      </c>
      <c r="I1124" s="9" t="s">
        <v>45</v>
      </c>
      <c r="J1124" s="359" t="str">
        <f>IF(ISBLANK(INDEX('Policy Characteristics'!D:D,MATCH($C1124,'Policy Characteristics'!$C:$C,0))),"",INDEX('Policy Characteristics'!D:D,MATCH($C1124,'Policy Characteristics'!$C:$C,0)))</f>
        <v>Fuel Taxes or Subsidies</v>
      </c>
      <c r="K1124" s="357" t="str">
        <f>IF(ISBLANK(INDEX('Policy Characteristics'!E:E,MATCH($C1124,'Policy Characteristics'!$C:$C,0))),"",INDEX('Policy Characteristics'!E:E,MATCH($C1124,'Policy Characteristics'!$C:$C,0)))</f>
        <v>cross fuel tax</v>
      </c>
      <c r="L1124" s="379">
        <f>IF(ISBLANK(INDEX('Policy Characteristics'!F:F,MATCH($C1124,'Policy Characteristics'!$C:$C,0))),"",INDEX('Policy Characteristics'!F:F,MATCH($C1124,'Policy Characteristics'!$C:$C,0)))</f>
        <v>-0.5</v>
      </c>
      <c r="M1124" s="379">
        <f>IF(ISBLANK(INDEX('Policy Characteristics'!G:G,MATCH($C1124,'Policy Characteristics'!$C:$C,0))),"",INDEX('Policy Characteristics'!G:G,MATCH($C1124,'Policy Characteristics'!$C:$C,0)))</f>
        <v>0.5</v>
      </c>
      <c r="N1124" s="379">
        <f>IF(ISBLANK(INDEX('Policy Characteristics'!H:H,MATCH($C1124,'Policy Characteristics'!$C:$C,0))),"",INDEX('Policy Characteristics'!H:H,MATCH($C1124,'Policy Characteristics'!$C:$C,0)))</f>
        <v>0.01</v>
      </c>
      <c r="O1124" s="357" t="str">
        <f>IF(ISBLANK(INDEX('Policy Characteristics'!I:I,MATCH($C1124,'Policy Characteristics'!$C:$C,0))),"",INDEX('Policy Characteristics'!I:I,MATCH($C1124,'Policy Characteristics'!$C:$C,0)))</f>
        <v>% of BAU price</v>
      </c>
      <c r="P1124" s="357" t="str">
        <f>IF(ISBLANK(INDEX('Policy Characteristics'!J:J,MATCH($C1124,'Policy Characteristics'!$C:$C,0))),"",INDEX('Policy Characteristics'!J:J,MATCH($C1124,'Policy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24" s="357" t="str">
        <f>IF(ISBLANK(INDEX('Policy Characteristics'!K:K,MATCH($C1124,'Policy Characteristics'!$C:$C,0))),"",INDEX('Policy Characteristics'!K:K,MATCH($C1124,'Policy Characteristics'!$C:$C,0)))</f>
        <v>fuels.html#fuel-taxes</v>
      </c>
      <c r="R1124" s="357" t="str">
        <f>IF(ISBLANK(INDEX('Policy Characteristics'!L:L,MATCH($C1124,'Policy Characteristics'!$C:$C,0))),"",INDEX('Policy Characteristics'!L:L,MATCH($C1124,'Policy Characteristics'!$C:$C,0)))</f>
        <v>fuel-taxes.html</v>
      </c>
    </row>
    <row r="1125" spans="1:18" x14ac:dyDescent="0.35">
      <c r="A1125" s="357" t="str">
        <f>IF(ISBLANK(INDEX('Policy Characteristics'!A:A,MATCH($C1125,'Policy Characteristics'!$C:$C,0))),"",INDEX('Policy Characteristics'!A:A,MATCH($C1125,'Policy Characteristics'!$C:$C,0)))</f>
        <v>Cross-Sector</v>
      </c>
      <c r="B1125" s="357" t="str">
        <f>IF(ISBLANK(INDEX('Policy Characteristics'!B:B,MATCH($C1125,'Policy Characteristics'!$C:$C,0))),"",INDEX('Policy Characteristics'!B:B,MATCH($C1125,'Policy Characteristics'!$C:$C,0)))</f>
        <v>Fuel Taxes or Subsidies</v>
      </c>
      <c r="C1125" s="365" t="str">
        <f t="shared" si="56"/>
        <v>Additional Fuel Tax or Subsidy Rate by Fuel</v>
      </c>
      <c r="D1125" s="9" t="s">
        <v>2528</v>
      </c>
      <c r="E1125" s="9"/>
      <c r="F1125" s="9" t="s">
        <v>2529</v>
      </c>
      <c r="G1125" s="55"/>
      <c r="H1125" s="54">
        <v>742</v>
      </c>
      <c r="I1125" s="9" t="s">
        <v>45</v>
      </c>
      <c r="J1125" s="359" t="str">
        <f>IF(ISBLANK(INDEX('Policy Characteristics'!D:D,MATCH($C1125,'Policy Characteristics'!$C:$C,0))),"",INDEX('Policy Characteristics'!D:D,MATCH($C1125,'Policy Characteristics'!$C:$C,0)))</f>
        <v>Fuel Taxes or Subsidies</v>
      </c>
      <c r="K1125" s="357" t="str">
        <f>IF(ISBLANK(INDEX('Policy Characteristics'!E:E,MATCH($C1125,'Policy Characteristics'!$C:$C,0))),"",INDEX('Policy Characteristics'!E:E,MATCH($C1125,'Policy Characteristics'!$C:$C,0)))</f>
        <v>cross fuel tax</v>
      </c>
      <c r="L1125" s="379">
        <f>IF(ISBLANK(INDEX('Policy Characteristics'!F:F,MATCH($C1125,'Policy Characteristics'!$C:$C,0))),"",INDEX('Policy Characteristics'!F:F,MATCH($C1125,'Policy Characteristics'!$C:$C,0)))</f>
        <v>-0.5</v>
      </c>
      <c r="M1125" s="379">
        <f>IF(ISBLANK(INDEX('Policy Characteristics'!G:G,MATCH($C1125,'Policy Characteristics'!$C:$C,0))),"",INDEX('Policy Characteristics'!G:G,MATCH($C1125,'Policy Characteristics'!$C:$C,0)))</f>
        <v>0.5</v>
      </c>
      <c r="N1125" s="379">
        <f>IF(ISBLANK(INDEX('Policy Characteristics'!H:H,MATCH($C1125,'Policy Characteristics'!$C:$C,0))),"",INDEX('Policy Characteristics'!H:H,MATCH($C1125,'Policy Characteristics'!$C:$C,0)))</f>
        <v>0.01</v>
      </c>
      <c r="O1125" s="357" t="str">
        <f>IF(ISBLANK(INDEX('Policy Characteristics'!I:I,MATCH($C1125,'Policy Characteristics'!$C:$C,0))),"",INDEX('Policy Characteristics'!I:I,MATCH($C1125,'Policy Characteristics'!$C:$C,0)))</f>
        <v>% of BAU price</v>
      </c>
      <c r="P1125" s="357" t="str">
        <f>IF(ISBLANK(INDEX('Policy Characteristics'!J:J,MATCH($C1125,'Policy Characteristics'!$C:$C,0))),"",INDEX('Policy Characteristics'!J:J,MATCH($C1125,'Policy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25" s="357" t="str">
        <f>IF(ISBLANK(INDEX('Policy Characteristics'!K:K,MATCH($C1125,'Policy Characteristics'!$C:$C,0))),"",INDEX('Policy Characteristics'!K:K,MATCH($C1125,'Policy Characteristics'!$C:$C,0)))</f>
        <v>fuels.html#fuel-taxes</v>
      </c>
      <c r="R1125" s="357" t="str">
        <f>IF(ISBLANK(INDEX('Policy Characteristics'!L:L,MATCH($C1125,'Policy Characteristics'!$C:$C,0))),"",INDEX('Policy Characteristics'!L:L,MATCH($C1125,'Policy Characteristics'!$C:$C,0)))</f>
        <v>fuel-taxes.html</v>
      </c>
    </row>
    <row r="1126" spans="1:18" x14ac:dyDescent="0.35">
      <c r="A1126" s="357" t="str">
        <f>IF(ISBLANK(INDEX('Policy Characteristics'!A:A,MATCH($C1126,'Policy Characteristics'!$C:$C,0))),"",INDEX('Policy Characteristics'!A:A,MATCH($C1126,'Policy Characteristics'!$C:$C,0)))</f>
        <v>Cross-Sector</v>
      </c>
      <c r="B1126" s="357" t="str">
        <f>IF(ISBLANK(INDEX('Policy Characteristics'!B:B,MATCH($C1126,'Policy Characteristics'!$C:$C,0))),"",INDEX('Policy Characteristics'!B:B,MATCH($C1126,'Policy Characteristics'!$C:$C,0)))</f>
        <v>Fuel Taxes or Subsidies</v>
      </c>
      <c r="C1126" s="365" t="str">
        <f t="shared" si="56"/>
        <v>Additional Fuel Tax or Subsidy Rate by Fuel</v>
      </c>
      <c r="D1126" s="9" t="s">
        <v>76</v>
      </c>
      <c r="E1126" s="9"/>
      <c r="F1126" s="9" t="s">
        <v>100</v>
      </c>
      <c r="G1126" s="55"/>
      <c r="H1126" s="54">
        <v>743</v>
      </c>
      <c r="I1126" s="9" t="s">
        <v>45</v>
      </c>
      <c r="J1126" s="359" t="str">
        <f>IF(ISBLANK(INDEX('Policy Characteristics'!D:D,MATCH($C1126,'Policy Characteristics'!$C:$C,0))),"",INDEX('Policy Characteristics'!D:D,MATCH($C1126,'Policy Characteristics'!$C:$C,0)))</f>
        <v>Fuel Taxes or Subsidies</v>
      </c>
      <c r="K1126" s="357" t="str">
        <f>IF(ISBLANK(INDEX('Policy Characteristics'!E:E,MATCH($C1126,'Policy Characteristics'!$C:$C,0))),"",INDEX('Policy Characteristics'!E:E,MATCH($C1126,'Policy Characteristics'!$C:$C,0)))</f>
        <v>cross fuel tax</v>
      </c>
      <c r="L1126" s="379">
        <f>IF(ISBLANK(INDEX('Policy Characteristics'!F:F,MATCH($C1126,'Policy Characteristics'!$C:$C,0))),"",INDEX('Policy Characteristics'!F:F,MATCH($C1126,'Policy Characteristics'!$C:$C,0)))</f>
        <v>-0.5</v>
      </c>
      <c r="M1126" s="379">
        <f>IF(ISBLANK(INDEX('Policy Characteristics'!G:G,MATCH($C1126,'Policy Characteristics'!$C:$C,0))),"",INDEX('Policy Characteristics'!G:G,MATCH($C1126,'Policy Characteristics'!$C:$C,0)))</f>
        <v>0.5</v>
      </c>
      <c r="N1126" s="379">
        <f>IF(ISBLANK(INDEX('Policy Characteristics'!H:H,MATCH($C1126,'Policy Characteristics'!$C:$C,0))),"",INDEX('Policy Characteristics'!H:H,MATCH($C1126,'Policy Characteristics'!$C:$C,0)))</f>
        <v>0.01</v>
      </c>
      <c r="O1126" s="357" t="str">
        <f>IF(ISBLANK(INDEX('Policy Characteristics'!I:I,MATCH($C1126,'Policy Characteristics'!$C:$C,0))),"",INDEX('Policy Characteristics'!I:I,MATCH($C1126,'Policy Characteristics'!$C:$C,0)))</f>
        <v>% of BAU price</v>
      </c>
      <c r="P1126" s="357" t="str">
        <f>IF(ISBLANK(INDEX('Policy Characteristics'!J:J,MATCH($C1126,'Policy Characteristics'!$C:$C,0))),"",INDEX('Policy Characteristics'!J:J,MATCH($C1126,'Policy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26" s="357" t="str">
        <f>IF(ISBLANK(INDEX('Policy Characteristics'!K:K,MATCH($C1126,'Policy Characteristics'!$C:$C,0))),"",INDEX('Policy Characteristics'!K:K,MATCH($C1126,'Policy Characteristics'!$C:$C,0)))</f>
        <v>fuels.html#fuel-taxes</v>
      </c>
      <c r="R1126" s="357" t="str">
        <f>IF(ISBLANK(INDEX('Policy Characteristics'!L:L,MATCH($C1126,'Policy Characteristics'!$C:$C,0))),"",INDEX('Policy Characteristics'!L:L,MATCH($C1126,'Policy Characteristics'!$C:$C,0)))</f>
        <v>fuel-taxes.html</v>
      </c>
    </row>
    <row r="1127" spans="1:18" x14ac:dyDescent="0.35">
      <c r="A1127" s="357" t="str">
        <f>IF(ISBLANK(INDEX('Policy Characteristics'!A:A,MATCH($C1127,'Policy Characteristics'!$C:$C,0))),"",INDEX('Policy Characteristics'!A:A,MATCH($C1127,'Policy Characteristics'!$C:$C,0)))</f>
        <v>Cross-Sector</v>
      </c>
      <c r="B1127" s="357" t="str">
        <f>IF(ISBLANK(INDEX('Policy Characteristics'!B:B,MATCH($C1127,'Policy Characteristics'!$C:$C,0))),"",INDEX('Policy Characteristics'!B:B,MATCH($C1127,'Policy Characteristics'!$C:$C,0)))</f>
        <v>Fuel Taxes or Subsidies</v>
      </c>
      <c r="C1127" s="365" t="str">
        <f t="shared" si="56"/>
        <v>Additional Fuel Tax or Subsidy Rate by Fuel</v>
      </c>
      <c r="D1127" s="9" t="s">
        <v>468</v>
      </c>
      <c r="E1127" s="9"/>
      <c r="F1127" s="9" t="s">
        <v>469</v>
      </c>
      <c r="G1127" s="55"/>
      <c r="H1127" s="54">
        <v>744</v>
      </c>
      <c r="I1127" s="9" t="s">
        <v>45</v>
      </c>
      <c r="J1127" s="359" t="str">
        <f>IF(ISBLANK(INDEX('Policy Characteristics'!D:D,MATCH($C1127,'Policy Characteristics'!$C:$C,0))),"",INDEX('Policy Characteristics'!D:D,MATCH($C1127,'Policy Characteristics'!$C:$C,0)))</f>
        <v>Fuel Taxes or Subsidies</v>
      </c>
      <c r="K1127" s="357" t="str">
        <f>IF(ISBLANK(INDEX('Policy Characteristics'!E:E,MATCH($C1127,'Policy Characteristics'!$C:$C,0))),"",INDEX('Policy Characteristics'!E:E,MATCH($C1127,'Policy Characteristics'!$C:$C,0)))</f>
        <v>cross fuel tax</v>
      </c>
      <c r="L1127" s="379">
        <f>IF(ISBLANK(INDEX('Policy Characteristics'!F:F,MATCH($C1127,'Policy Characteristics'!$C:$C,0))),"",INDEX('Policy Characteristics'!F:F,MATCH($C1127,'Policy Characteristics'!$C:$C,0)))</f>
        <v>-0.5</v>
      </c>
      <c r="M1127" s="379">
        <f>IF(ISBLANK(INDEX('Policy Characteristics'!G:G,MATCH($C1127,'Policy Characteristics'!$C:$C,0))),"",INDEX('Policy Characteristics'!G:G,MATCH($C1127,'Policy Characteristics'!$C:$C,0)))</f>
        <v>0.5</v>
      </c>
      <c r="N1127" s="379">
        <f>IF(ISBLANK(INDEX('Policy Characteristics'!H:H,MATCH($C1127,'Policy Characteristics'!$C:$C,0))),"",INDEX('Policy Characteristics'!H:H,MATCH($C1127,'Policy Characteristics'!$C:$C,0)))</f>
        <v>0.01</v>
      </c>
      <c r="O1127" s="357" t="str">
        <f>IF(ISBLANK(INDEX('Policy Characteristics'!I:I,MATCH($C1127,'Policy Characteristics'!$C:$C,0))),"",INDEX('Policy Characteristics'!I:I,MATCH($C1127,'Policy Characteristics'!$C:$C,0)))</f>
        <v>% of BAU price</v>
      </c>
      <c r="P1127" s="357" t="str">
        <f>IF(ISBLANK(INDEX('Policy Characteristics'!J:J,MATCH($C1127,'Policy Characteristics'!$C:$C,0))),"",INDEX('Policy Characteristics'!J:J,MATCH($C1127,'Policy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27" s="357" t="str">
        <f>IF(ISBLANK(INDEX('Policy Characteristics'!K:K,MATCH($C1127,'Policy Characteristics'!$C:$C,0))),"",INDEX('Policy Characteristics'!K:K,MATCH($C1127,'Policy Characteristics'!$C:$C,0)))</f>
        <v>fuels.html#fuel-taxes</v>
      </c>
      <c r="R1127" s="357" t="str">
        <f>IF(ISBLANK(INDEX('Policy Characteristics'!L:L,MATCH($C1127,'Policy Characteristics'!$C:$C,0))),"",INDEX('Policy Characteristics'!L:L,MATCH($C1127,'Policy Characteristics'!$C:$C,0)))</f>
        <v>fuel-taxes.html</v>
      </c>
    </row>
    <row r="1128" spans="1:18" x14ac:dyDescent="0.35">
      <c r="A1128" s="357" t="str">
        <f>IF(ISBLANK(INDEX('Policy Characteristics'!A:A,MATCH($C1128,'Policy Characteristics'!$C:$C,0))),"",INDEX('Policy Characteristics'!A:A,MATCH($C1128,'Policy Characteristics'!$C:$C,0)))</f>
        <v>Cross-Sector</v>
      </c>
      <c r="B1128" s="357" t="str">
        <f>IF(ISBLANK(INDEX('Policy Characteristics'!B:B,MATCH($C1128,'Policy Characteristics'!$C:$C,0))),"",INDEX('Policy Characteristics'!B:B,MATCH($C1128,'Policy Characteristics'!$C:$C,0)))</f>
        <v>Fuel Taxes or Subsidies</v>
      </c>
      <c r="C1128" s="365" t="str">
        <f t="shared" si="56"/>
        <v>Additional Fuel Tax or Subsidy Rate by Fuel</v>
      </c>
      <c r="D1128" s="9" t="s">
        <v>2520</v>
      </c>
      <c r="E1128" s="9"/>
      <c r="F1128" s="9" t="s">
        <v>2524</v>
      </c>
      <c r="G1128" s="55"/>
      <c r="H1128" s="54">
        <v>745</v>
      </c>
      <c r="I1128" s="9" t="s">
        <v>45</v>
      </c>
      <c r="J1128" s="359" t="str">
        <f>IF(ISBLANK(INDEX('Policy Characteristics'!D:D,MATCH($C1128,'Policy Characteristics'!$C:$C,0))),"",INDEX('Policy Characteristics'!D:D,MATCH($C1128,'Policy Characteristics'!$C:$C,0)))</f>
        <v>Fuel Taxes or Subsidies</v>
      </c>
      <c r="K1128" s="357" t="str">
        <f>IF(ISBLANK(INDEX('Policy Characteristics'!E:E,MATCH($C1128,'Policy Characteristics'!$C:$C,0))),"",INDEX('Policy Characteristics'!E:E,MATCH($C1128,'Policy Characteristics'!$C:$C,0)))</f>
        <v>cross fuel tax</v>
      </c>
      <c r="L1128" s="379">
        <f>IF(ISBLANK(INDEX('Policy Characteristics'!F:F,MATCH($C1128,'Policy Characteristics'!$C:$C,0))),"",INDEX('Policy Characteristics'!F:F,MATCH($C1128,'Policy Characteristics'!$C:$C,0)))</f>
        <v>-0.5</v>
      </c>
      <c r="M1128" s="379">
        <f>IF(ISBLANK(INDEX('Policy Characteristics'!G:G,MATCH($C1128,'Policy Characteristics'!$C:$C,0))),"",INDEX('Policy Characteristics'!G:G,MATCH($C1128,'Policy Characteristics'!$C:$C,0)))</f>
        <v>0.5</v>
      </c>
      <c r="N1128" s="379">
        <f>IF(ISBLANK(INDEX('Policy Characteristics'!H:H,MATCH($C1128,'Policy Characteristics'!$C:$C,0))),"",INDEX('Policy Characteristics'!H:H,MATCH($C1128,'Policy Characteristics'!$C:$C,0)))</f>
        <v>0.01</v>
      </c>
      <c r="O1128" s="357" t="str">
        <f>IF(ISBLANK(INDEX('Policy Characteristics'!I:I,MATCH($C1128,'Policy Characteristics'!$C:$C,0))),"",INDEX('Policy Characteristics'!I:I,MATCH($C1128,'Policy Characteristics'!$C:$C,0)))</f>
        <v>% of BAU price</v>
      </c>
      <c r="P1128" s="357" t="str">
        <f>IF(ISBLANK(INDEX('Policy Characteristics'!J:J,MATCH($C1128,'Policy Characteristics'!$C:$C,0))),"",INDEX('Policy Characteristics'!J:J,MATCH($C1128,'Policy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28" s="357" t="str">
        <f>IF(ISBLANK(INDEX('Policy Characteristics'!K:K,MATCH($C1128,'Policy Characteristics'!$C:$C,0))),"",INDEX('Policy Characteristics'!K:K,MATCH($C1128,'Policy Characteristics'!$C:$C,0)))</f>
        <v>fuels.html#fuel-taxes</v>
      </c>
      <c r="R1128" s="357" t="str">
        <f>IF(ISBLANK(INDEX('Policy Characteristics'!L:L,MATCH($C1128,'Policy Characteristics'!$C:$C,0))),"",INDEX('Policy Characteristics'!L:L,MATCH($C1128,'Policy Characteristics'!$C:$C,0)))</f>
        <v>fuel-taxes.html</v>
      </c>
    </row>
    <row r="1129" spans="1:18" x14ac:dyDescent="0.35">
      <c r="A1129" s="357" t="str">
        <f>IF(ISBLANK(INDEX('Policy Characteristics'!A:A,MATCH($C1129,'Policy Characteristics'!$C:$C,0))),"",INDEX('Policy Characteristics'!A:A,MATCH($C1129,'Policy Characteristics'!$C:$C,0)))</f>
        <v>Cross-Sector</v>
      </c>
      <c r="B1129" s="357" t="str">
        <f>IF(ISBLANK(INDEX('Policy Characteristics'!B:B,MATCH($C1129,'Policy Characteristics'!$C:$C,0))),"",INDEX('Policy Characteristics'!B:B,MATCH($C1129,'Policy Characteristics'!$C:$C,0)))</f>
        <v>Fuel Taxes or Subsidies</v>
      </c>
      <c r="C1129" s="365" t="str">
        <f t="shared" si="56"/>
        <v>Additional Fuel Tax or Subsidy Rate by Fuel</v>
      </c>
      <c r="D1129" s="9" t="s">
        <v>2530</v>
      </c>
      <c r="E1129" s="9"/>
      <c r="F1129" s="9" t="s">
        <v>2531</v>
      </c>
      <c r="G1129" s="55"/>
      <c r="H1129" s="54">
        <v>746</v>
      </c>
      <c r="I1129" s="9" t="s">
        <v>45</v>
      </c>
      <c r="J1129" s="359" t="str">
        <f>IF(ISBLANK(INDEX('Policy Characteristics'!D:D,MATCH($C1129,'Policy Characteristics'!$C:$C,0))),"",INDEX('Policy Characteristics'!D:D,MATCH($C1129,'Policy Characteristics'!$C:$C,0)))</f>
        <v>Fuel Taxes or Subsidies</v>
      </c>
      <c r="K1129" s="357" t="str">
        <f>IF(ISBLANK(INDEX('Policy Characteristics'!E:E,MATCH($C1129,'Policy Characteristics'!$C:$C,0))),"",INDEX('Policy Characteristics'!E:E,MATCH($C1129,'Policy Characteristics'!$C:$C,0)))</f>
        <v>cross fuel tax</v>
      </c>
      <c r="L1129" s="379">
        <f>IF(ISBLANK(INDEX('Policy Characteristics'!F:F,MATCH($C1129,'Policy Characteristics'!$C:$C,0))),"",INDEX('Policy Characteristics'!F:F,MATCH($C1129,'Policy Characteristics'!$C:$C,0)))</f>
        <v>-0.5</v>
      </c>
      <c r="M1129" s="379">
        <f>IF(ISBLANK(INDEX('Policy Characteristics'!G:G,MATCH($C1129,'Policy Characteristics'!$C:$C,0))),"",INDEX('Policy Characteristics'!G:G,MATCH($C1129,'Policy Characteristics'!$C:$C,0)))</f>
        <v>0.5</v>
      </c>
      <c r="N1129" s="379">
        <f>IF(ISBLANK(INDEX('Policy Characteristics'!H:H,MATCH($C1129,'Policy Characteristics'!$C:$C,0))),"",INDEX('Policy Characteristics'!H:H,MATCH($C1129,'Policy Characteristics'!$C:$C,0)))</f>
        <v>0.01</v>
      </c>
      <c r="O1129" s="357" t="str">
        <f>IF(ISBLANK(INDEX('Policy Characteristics'!I:I,MATCH($C1129,'Policy Characteristics'!$C:$C,0))),"",INDEX('Policy Characteristics'!I:I,MATCH($C1129,'Policy Characteristics'!$C:$C,0)))</f>
        <v>% of BAU price</v>
      </c>
      <c r="P1129" s="357" t="str">
        <f>IF(ISBLANK(INDEX('Policy Characteristics'!J:J,MATCH($C1129,'Policy Characteristics'!$C:$C,0))),"",INDEX('Policy Characteristics'!J:J,MATCH($C1129,'Policy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29" s="357" t="str">
        <f>IF(ISBLANK(INDEX('Policy Characteristics'!K:K,MATCH($C1129,'Policy Characteristics'!$C:$C,0))),"",INDEX('Policy Characteristics'!K:K,MATCH($C1129,'Policy Characteristics'!$C:$C,0)))</f>
        <v>fuels.html#fuel-taxes</v>
      </c>
      <c r="R1129" s="357" t="str">
        <f>IF(ISBLANK(INDEX('Policy Characteristics'!L:L,MATCH($C1129,'Policy Characteristics'!$C:$C,0))),"",INDEX('Policy Characteristics'!L:L,MATCH($C1129,'Policy Characteristics'!$C:$C,0)))</f>
        <v>fuel-taxes.html</v>
      </c>
    </row>
    <row r="1130" spans="1:18" x14ac:dyDescent="0.35">
      <c r="A1130" s="357" t="str">
        <f>IF(ISBLANK(INDEX('Policy Characteristics'!A:A,MATCH($C1130,'Policy Characteristics'!$C:$C,0))),"",INDEX('Policy Characteristics'!A:A,MATCH($C1130,'Policy Characteristics'!$C:$C,0)))</f>
        <v>Cross-Sector</v>
      </c>
      <c r="B1130" s="357" t="str">
        <f>IF(ISBLANK(INDEX('Policy Characteristics'!B:B,MATCH($C1130,'Policy Characteristics'!$C:$C,0))),"",INDEX('Policy Characteristics'!B:B,MATCH($C1130,'Policy Characteristics'!$C:$C,0)))</f>
        <v>Fuel Taxes or Subsidies</v>
      </c>
      <c r="C1130" s="365" t="str">
        <f t="shared" ref="C1130:C1132" si="57">C$1116</f>
        <v>Additional Fuel Tax or Subsidy Rate by Fuel</v>
      </c>
      <c r="D1130" s="9" t="s">
        <v>2521</v>
      </c>
      <c r="E1130" s="9"/>
      <c r="F1130" s="9" t="s">
        <v>2525</v>
      </c>
      <c r="G1130" s="55"/>
      <c r="H1130" s="54">
        <v>747</v>
      </c>
      <c r="I1130" s="9" t="s">
        <v>45</v>
      </c>
      <c r="J1130" s="359" t="str">
        <f>IF(ISBLANK(INDEX('Policy Characteristics'!D:D,MATCH($C1130,'Policy Characteristics'!$C:$C,0))),"",INDEX('Policy Characteristics'!D:D,MATCH($C1130,'Policy Characteristics'!$C:$C,0)))</f>
        <v>Fuel Taxes or Subsidies</v>
      </c>
      <c r="K1130" s="357" t="str">
        <f>IF(ISBLANK(INDEX('Policy Characteristics'!E:E,MATCH($C1130,'Policy Characteristics'!$C:$C,0))),"",INDEX('Policy Characteristics'!E:E,MATCH($C1130,'Policy Characteristics'!$C:$C,0)))</f>
        <v>cross fuel tax</v>
      </c>
      <c r="L1130" s="379">
        <f>IF(ISBLANK(INDEX('Policy Characteristics'!F:F,MATCH($C1130,'Policy Characteristics'!$C:$C,0))),"",INDEX('Policy Characteristics'!F:F,MATCH($C1130,'Policy Characteristics'!$C:$C,0)))</f>
        <v>-0.5</v>
      </c>
      <c r="M1130" s="379">
        <f>IF(ISBLANK(INDEX('Policy Characteristics'!G:G,MATCH($C1130,'Policy Characteristics'!$C:$C,0))),"",INDEX('Policy Characteristics'!G:G,MATCH($C1130,'Policy Characteristics'!$C:$C,0)))</f>
        <v>0.5</v>
      </c>
      <c r="N1130" s="379">
        <f>IF(ISBLANK(INDEX('Policy Characteristics'!H:H,MATCH($C1130,'Policy Characteristics'!$C:$C,0))),"",INDEX('Policy Characteristics'!H:H,MATCH($C1130,'Policy Characteristics'!$C:$C,0)))</f>
        <v>0.01</v>
      </c>
      <c r="O1130" s="357" t="str">
        <f>IF(ISBLANK(INDEX('Policy Characteristics'!I:I,MATCH($C1130,'Policy Characteristics'!$C:$C,0))),"",INDEX('Policy Characteristics'!I:I,MATCH($C1130,'Policy Characteristics'!$C:$C,0)))</f>
        <v>% of BAU price</v>
      </c>
      <c r="P1130" s="357" t="str">
        <f>IF(ISBLANK(INDEX('Policy Characteristics'!J:J,MATCH($C1130,'Policy Characteristics'!$C:$C,0))),"",INDEX('Policy Characteristics'!J:J,MATCH($C1130,'Policy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30" s="357" t="str">
        <f>IF(ISBLANK(INDEX('Policy Characteristics'!K:K,MATCH($C1130,'Policy Characteristics'!$C:$C,0))),"",INDEX('Policy Characteristics'!K:K,MATCH($C1130,'Policy Characteristics'!$C:$C,0)))</f>
        <v>fuels.html#fuel-taxes</v>
      </c>
      <c r="R1130" s="357" t="str">
        <f>IF(ISBLANK(INDEX('Policy Characteristics'!L:L,MATCH($C1130,'Policy Characteristics'!$C:$C,0))),"",INDEX('Policy Characteristics'!L:L,MATCH($C1130,'Policy Characteristics'!$C:$C,0)))</f>
        <v>fuel-taxes.html</v>
      </c>
    </row>
    <row r="1131" spans="1:18" x14ac:dyDescent="0.35">
      <c r="A1131" s="357" t="str">
        <f>IF(ISBLANK(INDEX('Policy Characteristics'!A:A,MATCH($C1131,'Policy Characteristics'!$C:$C,0))),"",INDEX('Policy Characteristics'!A:A,MATCH($C1131,'Policy Characteristics'!$C:$C,0)))</f>
        <v>Cross-Sector</v>
      </c>
      <c r="B1131" s="357" t="str">
        <f>IF(ISBLANK(INDEX('Policy Characteristics'!B:B,MATCH($C1131,'Policy Characteristics'!$C:$C,0))),"",INDEX('Policy Characteristics'!B:B,MATCH($C1131,'Policy Characteristics'!$C:$C,0)))</f>
        <v>Fuel Taxes or Subsidies</v>
      </c>
      <c r="C1131" s="365" t="str">
        <f t="shared" si="57"/>
        <v>Additional Fuel Tax or Subsidy Rate by Fuel</v>
      </c>
      <c r="D1131" s="9" t="s">
        <v>2522</v>
      </c>
      <c r="E1131" s="9"/>
      <c r="F1131" s="9" t="s">
        <v>2526</v>
      </c>
      <c r="G1131" s="55"/>
      <c r="H1131" s="54">
        <v>748</v>
      </c>
      <c r="I1131" s="9" t="s">
        <v>45</v>
      </c>
      <c r="J1131" s="359" t="str">
        <f>IF(ISBLANK(INDEX('Policy Characteristics'!D:D,MATCH($C1131,'Policy Characteristics'!$C:$C,0))),"",INDEX('Policy Characteristics'!D:D,MATCH($C1131,'Policy Characteristics'!$C:$C,0)))</f>
        <v>Fuel Taxes or Subsidies</v>
      </c>
      <c r="K1131" s="357" t="str">
        <f>IF(ISBLANK(INDEX('Policy Characteristics'!E:E,MATCH($C1131,'Policy Characteristics'!$C:$C,0))),"",INDEX('Policy Characteristics'!E:E,MATCH($C1131,'Policy Characteristics'!$C:$C,0)))</f>
        <v>cross fuel tax</v>
      </c>
      <c r="L1131" s="379">
        <f>IF(ISBLANK(INDEX('Policy Characteristics'!F:F,MATCH($C1131,'Policy Characteristics'!$C:$C,0))),"",INDEX('Policy Characteristics'!F:F,MATCH($C1131,'Policy Characteristics'!$C:$C,0)))</f>
        <v>-0.5</v>
      </c>
      <c r="M1131" s="379">
        <f>IF(ISBLANK(INDEX('Policy Characteristics'!G:G,MATCH($C1131,'Policy Characteristics'!$C:$C,0))),"",INDEX('Policy Characteristics'!G:G,MATCH($C1131,'Policy Characteristics'!$C:$C,0)))</f>
        <v>0.5</v>
      </c>
      <c r="N1131" s="379">
        <f>IF(ISBLANK(INDEX('Policy Characteristics'!H:H,MATCH($C1131,'Policy Characteristics'!$C:$C,0))),"",INDEX('Policy Characteristics'!H:H,MATCH($C1131,'Policy Characteristics'!$C:$C,0)))</f>
        <v>0.01</v>
      </c>
      <c r="O1131" s="357" t="str">
        <f>IF(ISBLANK(INDEX('Policy Characteristics'!I:I,MATCH($C1131,'Policy Characteristics'!$C:$C,0))),"",INDEX('Policy Characteristics'!I:I,MATCH($C1131,'Policy Characteristics'!$C:$C,0)))</f>
        <v>% of BAU price</v>
      </c>
      <c r="P1131" s="357" t="str">
        <f>IF(ISBLANK(INDEX('Policy Characteristics'!J:J,MATCH($C1131,'Policy Characteristics'!$C:$C,0))),"",INDEX('Policy Characteristics'!J:J,MATCH($C1131,'Policy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31" s="357" t="str">
        <f>IF(ISBLANK(INDEX('Policy Characteristics'!K:K,MATCH($C1131,'Policy Characteristics'!$C:$C,0))),"",INDEX('Policy Characteristics'!K:K,MATCH($C1131,'Policy Characteristics'!$C:$C,0)))</f>
        <v>fuels.html#fuel-taxes</v>
      </c>
      <c r="R1131" s="357" t="str">
        <f>IF(ISBLANK(INDEX('Policy Characteristics'!L:L,MATCH($C1131,'Policy Characteristics'!$C:$C,0))),"",INDEX('Policy Characteristics'!L:L,MATCH($C1131,'Policy Characteristics'!$C:$C,0)))</f>
        <v>fuel-taxes.html</v>
      </c>
    </row>
    <row r="1132" spans="1:18" x14ac:dyDescent="0.35">
      <c r="A1132" s="357" t="str">
        <f>IF(ISBLANK(INDEX('Policy Characteristics'!A:A,MATCH($C1132,'Policy Characteristics'!$C:$C,0))),"",INDEX('Policy Characteristics'!A:A,MATCH($C1132,'Policy Characteristics'!$C:$C,0)))</f>
        <v>Cross-Sector</v>
      </c>
      <c r="B1132" s="357" t="str">
        <f>IF(ISBLANK(INDEX('Policy Characteristics'!B:B,MATCH($C1132,'Policy Characteristics'!$C:$C,0))),"",INDEX('Policy Characteristics'!B:B,MATCH($C1132,'Policy Characteristics'!$C:$C,0)))</f>
        <v>Fuel Taxes or Subsidies</v>
      </c>
      <c r="C1132" s="365" t="str">
        <f t="shared" si="57"/>
        <v>Additional Fuel Tax or Subsidy Rate by Fuel</v>
      </c>
      <c r="D1132" s="9" t="s">
        <v>2523</v>
      </c>
      <c r="E1132" s="9"/>
      <c r="F1132" s="9" t="s">
        <v>2527</v>
      </c>
      <c r="G1132" s="55"/>
      <c r="H1132" s="54">
        <v>749</v>
      </c>
      <c r="I1132" s="9" t="s">
        <v>45</v>
      </c>
      <c r="J1132" s="359" t="str">
        <f>IF(ISBLANK(INDEX('Policy Characteristics'!D:D,MATCH($C1132,'Policy Characteristics'!$C:$C,0))),"",INDEX('Policy Characteristics'!D:D,MATCH($C1132,'Policy Characteristics'!$C:$C,0)))</f>
        <v>Fuel Taxes or Subsidies</v>
      </c>
      <c r="K1132" s="357" t="str">
        <f>IF(ISBLANK(INDEX('Policy Characteristics'!E:E,MATCH($C1132,'Policy Characteristics'!$C:$C,0))),"",INDEX('Policy Characteristics'!E:E,MATCH($C1132,'Policy Characteristics'!$C:$C,0)))</f>
        <v>cross fuel tax</v>
      </c>
      <c r="L1132" s="379">
        <f>IF(ISBLANK(INDEX('Policy Characteristics'!F:F,MATCH($C1132,'Policy Characteristics'!$C:$C,0))),"",INDEX('Policy Characteristics'!F:F,MATCH($C1132,'Policy Characteristics'!$C:$C,0)))</f>
        <v>-0.5</v>
      </c>
      <c r="M1132" s="379">
        <f>IF(ISBLANK(INDEX('Policy Characteristics'!G:G,MATCH($C1132,'Policy Characteristics'!$C:$C,0))),"",INDEX('Policy Characteristics'!G:G,MATCH($C1132,'Policy Characteristics'!$C:$C,0)))</f>
        <v>0.5</v>
      </c>
      <c r="N1132" s="379">
        <f>IF(ISBLANK(INDEX('Policy Characteristics'!H:H,MATCH($C1132,'Policy Characteristics'!$C:$C,0))),"",INDEX('Policy Characteristics'!H:H,MATCH($C1132,'Policy Characteristics'!$C:$C,0)))</f>
        <v>0.01</v>
      </c>
      <c r="O1132" s="357" t="str">
        <f>IF(ISBLANK(INDEX('Policy Characteristics'!I:I,MATCH($C1132,'Policy Characteristics'!$C:$C,0))),"",INDEX('Policy Characteristics'!I:I,MATCH($C1132,'Policy Characteristics'!$C:$C,0)))</f>
        <v>% of BAU price</v>
      </c>
      <c r="P1132" s="357" t="str">
        <f>IF(ISBLANK(INDEX('Policy Characteristics'!J:J,MATCH($C1132,'Policy Characteristics'!$C:$C,0))),"",INDEX('Policy Characteristics'!J:J,MATCH($C1132,'Policy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32" s="357" t="str">
        <f>IF(ISBLANK(INDEX('Policy Characteristics'!K:K,MATCH($C1132,'Policy Characteristics'!$C:$C,0))),"",INDEX('Policy Characteristics'!K:K,MATCH($C1132,'Policy Characteristics'!$C:$C,0)))</f>
        <v>fuels.html#fuel-taxes</v>
      </c>
      <c r="R1132" s="357" t="str">
        <f>IF(ISBLANK(INDEX('Policy Characteristics'!L:L,MATCH($C1132,'Policy Characteristics'!$C:$C,0))),"",INDEX('Policy Characteristics'!L:L,MATCH($C1132,'Policy Characteristics'!$C:$C,0)))</f>
        <v>fuel-taxes.html</v>
      </c>
    </row>
    <row r="1133" spans="1:18" x14ac:dyDescent="0.35">
      <c r="A1133" s="357" t="str">
        <f>IF(ISBLANK(INDEX('Policy Characteristics'!A:A,MATCH($C1133,'Policy Characteristics'!$C:$C,0))),"",INDEX('Policy Characteristics'!A:A,MATCH($C1133,'Policy Characteristics'!$C:$C,0)))</f>
        <v>Research and Development</v>
      </c>
      <c r="B1133" s="357" t="str">
        <f>IF(ISBLANK(INDEX('Policy Characteristics'!B:B,MATCH($C1133,'Policy Characteristics'!$C:$C,0))),"",INDEX('Policy Characteristics'!B:B,MATCH($C1133,'Policy Characteristics'!$C:$C,0)))</f>
        <v>Capital Cost Reduction</v>
      </c>
      <c r="C1133" s="362" t="s">
        <v>306</v>
      </c>
      <c r="D1133" s="53" t="s">
        <v>116</v>
      </c>
      <c r="E1133" s="53"/>
      <c r="F1133" s="53" t="s">
        <v>337</v>
      </c>
      <c r="G1133" s="53"/>
      <c r="H1133" s="54">
        <v>85</v>
      </c>
      <c r="I1133" s="53" t="s">
        <v>44</v>
      </c>
      <c r="J1133" s="359" t="str">
        <f>IF(ISBLANK(INDEX('Policy Characteristics'!D:D,MATCH($C1133,'Policy Characteristics'!$C:$C,0))),"",INDEX('Policy Characteristics'!D:D,MATCH($C1133,'Policy Characteristics'!$C:$C,0)))</f>
        <v>R&amp;D Capital Cost Reductions</v>
      </c>
      <c r="K1133" s="357" t="str">
        <f>IF(ISBLANK(INDEX('Policy Characteristics'!E:E,MATCH($C1133,'Policy Characteristics'!$C:$C,0))),"",INDEX('Policy Characteristics'!E:E,MATCH($C1133,'Policy Characteristics'!$C:$C,0)))</f>
        <v>RnD building capital cost reduction</v>
      </c>
      <c r="L1133" s="379">
        <f>IF(ISBLANK(INDEX('Policy Characteristics'!F:F,MATCH($C1133,'Policy Characteristics'!$C:$C,0))),"",INDEX('Policy Characteristics'!F:F,MATCH($C1133,'Policy Characteristics'!$C:$C,0)))</f>
        <v>0</v>
      </c>
      <c r="M1133" s="379">
        <f>IF(ISBLANK(INDEX('Policy Characteristics'!G:G,MATCH($C1133,'Policy Characteristics'!$C:$C,0))),"",INDEX('Policy Characteristics'!G:G,MATCH($C1133,'Policy Characteristics'!$C:$C,0)))</f>
        <v>0.4</v>
      </c>
      <c r="N1133" s="379">
        <f>IF(ISBLANK(INDEX('Policy Characteristics'!H:H,MATCH($C1133,'Policy Characteristics'!$C:$C,0))),"",INDEX('Policy Characteristics'!H:H,MATCH($C1133,'Policy Characteristics'!$C:$C,0)))</f>
        <v>0.01</v>
      </c>
      <c r="O1133" s="357" t="str">
        <f>IF(ISBLANK(INDEX('Policy Characteristics'!I:I,MATCH($C1133,'Policy Characteristics'!$C:$C,0))),"",INDEX('Policy Characteristics'!I:I,MATCH($C1133,'Policy Characteristics'!$C:$C,0)))</f>
        <v>% reduction in cost</v>
      </c>
      <c r="P1133" s="357" t="str">
        <f>IF(ISBLANK(INDEX('Policy Characteristics'!J:J,MATCH($C1133,'Policy Characteristics'!$C:$C,0))),"",INDEX('Policy Characteristics'!J:J,MATCH($C1133,'Policy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3" s="357" t="str">
        <f>IF(ISBLANK(INDEX('Policy Characteristics'!K:K,MATCH($C1133,'Policy Characteristics'!$C:$C,0))),"",INDEX('Policy Characteristics'!K:K,MATCH($C1133,'Policy Characteristics'!$C:$C,0)))</f>
        <v>architectural-design.html#rnd</v>
      </c>
      <c r="R1133" s="357" t="str">
        <f>IF(ISBLANK(INDEX('Policy Characteristics'!L:L,MATCH($C1133,'Policy Characteristics'!$C:$C,0))),"",INDEX('Policy Characteristics'!L:L,MATCH($C1133,'Policy Characteristics'!$C:$C,0)))</f>
        <v>research-and-development.html</v>
      </c>
    </row>
    <row r="1134" spans="1:18" x14ac:dyDescent="0.35">
      <c r="A1134" s="357" t="str">
        <f>IF(ISBLANK(INDEX('Policy Characteristics'!A:A,MATCH($C1134,'Policy Characteristics'!$C:$C,0))),"",INDEX('Policy Characteristics'!A:A,MATCH($C1134,'Policy Characteristics'!$C:$C,0)))</f>
        <v>Research and Development</v>
      </c>
      <c r="B1134" s="357" t="str">
        <f>IF(ISBLANK(INDEX('Policy Characteristics'!B:B,MATCH($C1134,'Policy Characteristics'!$C:$C,0))),"",INDEX('Policy Characteristics'!B:B,MATCH($C1134,'Policy Characteristics'!$C:$C,0)))</f>
        <v>Capital Cost Reduction</v>
      </c>
      <c r="C1134" s="361" t="str">
        <f t="shared" ref="C1134:C1138" si="58">C$1133</f>
        <v>RnD Building Capital Cost Perc Reduction</v>
      </c>
      <c r="D1134" s="53" t="s">
        <v>117</v>
      </c>
      <c r="E1134" s="53"/>
      <c r="F1134" s="53" t="s">
        <v>338</v>
      </c>
      <c r="G1134" s="53"/>
      <c r="H1134" s="54">
        <v>86</v>
      </c>
      <c r="I1134" s="53" t="s">
        <v>44</v>
      </c>
      <c r="J1134" s="359" t="str">
        <f>IF(ISBLANK(INDEX('Policy Characteristics'!D:D,MATCH($C1134,'Policy Characteristics'!$C:$C,0))),"",INDEX('Policy Characteristics'!D:D,MATCH($C1134,'Policy Characteristics'!$C:$C,0)))</f>
        <v>R&amp;D Capital Cost Reductions</v>
      </c>
      <c r="K1134" s="357" t="str">
        <f>IF(ISBLANK(INDEX('Policy Characteristics'!E:E,MATCH($C1134,'Policy Characteristics'!$C:$C,0))),"",INDEX('Policy Characteristics'!E:E,MATCH($C1134,'Policy Characteristics'!$C:$C,0)))</f>
        <v>RnD building capital cost reduction</v>
      </c>
      <c r="L1134" s="379">
        <f>IF(ISBLANK(INDEX('Policy Characteristics'!F:F,MATCH($C1134,'Policy Characteristics'!$C:$C,0))),"",INDEX('Policy Characteristics'!F:F,MATCH($C1134,'Policy Characteristics'!$C:$C,0)))</f>
        <v>0</v>
      </c>
      <c r="M1134" s="379">
        <f>IF(ISBLANK(INDEX('Policy Characteristics'!G:G,MATCH($C1134,'Policy Characteristics'!$C:$C,0))),"",INDEX('Policy Characteristics'!G:G,MATCH($C1134,'Policy Characteristics'!$C:$C,0)))</f>
        <v>0.4</v>
      </c>
      <c r="N1134" s="379">
        <f>IF(ISBLANK(INDEX('Policy Characteristics'!H:H,MATCH($C1134,'Policy Characteristics'!$C:$C,0))),"",INDEX('Policy Characteristics'!H:H,MATCH($C1134,'Policy Characteristics'!$C:$C,0)))</f>
        <v>0.01</v>
      </c>
      <c r="O1134" s="357" t="str">
        <f>IF(ISBLANK(INDEX('Policy Characteristics'!I:I,MATCH($C1134,'Policy Characteristics'!$C:$C,0))),"",INDEX('Policy Characteristics'!I:I,MATCH($C1134,'Policy Characteristics'!$C:$C,0)))</f>
        <v>% reduction in cost</v>
      </c>
      <c r="P1134" s="357" t="str">
        <f>IF(ISBLANK(INDEX('Policy Characteristics'!J:J,MATCH($C1134,'Policy Characteristics'!$C:$C,0))),"",INDEX('Policy Characteristics'!J:J,MATCH($C1134,'Policy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4" s="357" t="str">
        <f>IF(ISBLANK(INDEX('Policy Characteristics'!K:K,MATCH($C1134,'Policy Characteristics'!$C:$C,0))),"",INDEX('Policy Characteristics'!K:K,MATCH($C1134,'Policy Characteristics'!$C:$C,0)))</f>
        <v>architectural-design.html#rnd</v>
      </c>
      <c r="R1134" s="357" t="str">
        <f>IF(ISBLANK(INDEX('Policy Characteristics'!L:L,MATCH($C1134,'Policy Characteristics'!$C:$C,0))),"",INDEX('Policy Characteristics'!L:L,MATCH($C1134,'Policy Characteristics'!$C:$C,0)))</f>
        <v>research-and-development.html</v>
      </c>
    </row>
    <row r="1135" spans="1:18" x14ac:dyDescent="0.35">
      <c r="A1135" s="357" t="str">
        <f>IF(ISBLANK(INDEX('Policy Characteristics'!A:A,MATCH($C1135,'Policy Characteristics'!$C:$C,0))),"",INDEX('Policy Characteristics'!A:A,MATCH($C1135,'Policy Characteristics'!$C:$C,0)))</f>
        <v>Research and Development</v>
      </c>
      <c r="B1135" s="357" t="str">
        <f>IF(ISBLANK(INDEX('Policy Characteristics'!B:B,MATCH($C1135,'Policy Characteristics'!$C:$C,0))),"",INDEX('Policy Characteristics'!B:B,MATCH($C1135,'Policy Characteristics'!$C:$C,0)))</f>
        <v>Capital Cost Reduction</v>
      </c>
      <c r="C1135" s="361" t="str">
        <f t="shared" si="58"/>
        <v>RnD Building Capital Cost Perc Reduction</v>
      </c>
      <c r="D1135" s="53" t="s">
        <v>118</v>
      </c>
      <c r="E1135" s="53"/>
      <c r="F1135" s="53" t="s">
        <v>339</v>
      </c>
      <c r="G1135" s="53"/>
      <c r="H1135" s="54">
        <v>87</v>
      </c>
      <c r="I1135" s="53" t="s">
        <v>44</v>
      </c>
      <c r="J1135" s="359" t="str">
        <f>IF(ISBLANK(INDEX('Policy Characteristics'!D:D,MATCH($C1135,'Policy Characteristics'!$C:$C,0))),"",INDEX('Policy Characteristics'!D:D,MATCH($C1135,'Policy Characteristics'!$C:$C,0)))</f>
        <v>R&amp;D Capital Cost Reductions</v>
      </c>
      <c r="K1135" s="357" t="str">
        <f>IF(ISBLANK(INDEX('Policy Characteristics'!E:E,MATCH($C1135,'Policy Characteristics'!$C:$C,0))),"",INDEX('Policy Characteristics'!E:E,MATCH($C1135,'Policy Characteristics'!$C:$C,0)))</f>
        <v>RnD building capital cost reduction</v>
      </c>
      <c r="L1135" s="379">
        <f>IF(ISBLANK(INDEX('Policy Characteristics'!F:F,MATCH($C1135,'Policy Characteristics'!$C:$C,0))),"",INDEX('Policy Characteristics'!F:F,MATCH($C1135,'Policy Characteristics'!$C:$C,0)))</f>
        <v>0</v>
      </c>
      <c r="M1135" s="379">
        <f>IF(ISBLANK(INDEX('Policy Characteristics'!G:G,MATCH($C1135,'Policy Characteristics'!$C:$C,0))),"",INDEX('Policy Characteristics'!G:G,MATCH($C1135,'Policy Characteristics'!$C:$C,0)))</f>
        <v>0.4</v>
      </c>
      <c r="N1135" s="379">
        <f>IF(ISBLANK(INDEX('Policy Characteristics'!H:H,MATCH($C1135,'Policy Characteristics'!$C:$C,0))),"",INDEX('Policy Characteristics'!H:H,MATCH($C1135,'Policy Characteristics'!$C:$C,0)))</f>
        <v>0.01</v>
      </c>
      <c r="O1135" s="357" t="str">
        <f>IF(ISBLANK(INDEX('Policy Characteristics'!I:I,MATCH($C1135,'Policy Characteristics'!$C:$C,0))),"",INDEX('Policy Characteristics'!I:I,MATCH($C1135,'Policy Characteristics'!$C:$C,0)))</f>
        <v>% reduction in cost</v>
      </c>
      <c r="P1135" s="357" t="str">
        <f>IF(ISBLANK(INDEX('Policy Characteristics'!J:J,MATCH($C1135,'Policy Characteristics'!$C:$C,0))),"",INDEX('Policy Characteristics'!J:J,MATCH($C1135,'Policy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5" s="357" t="str">
        <f>IF(ISBLANK(INDEX('Policy Characteristics'!K:K,MATCH($C1135,'Policy Characteristics'!$C:$C,0))),"",INDEX('Policy Characteristics'!K:K,MATCH($C1135,'Policy Characteristics'!$C:$C,0)))</f>
        <v>architectural-design.html#rnd</v>
      </c>
      <c r="R1135" s="357" t="str">
        <f>IF(ISBLANK(INDEX('Policy Characteristics'!L:L,MATCH($C1135,'Policy Characteristics'!$C:$C,0))),"",INDEX('Policy Characteristics'!L:L,MATCH($C1135,'Policy Characteristics'!$C:$C,0)))</f>
        <v>research-and-development.html</v>
      </c>
    </row>
    <row r="1136" spans="1:18" x14ac:dyDescent="0.35">
      <c r="A1136" s="357" t="str">
        <f>IF(ISBLANK(INDEX('Policy Characteristics'!A:A,MATCH($C1136,'Policy Characteristics'!$C:$C,0))),"",INDEX('Policy Characteristics'!A:A,MATCH($C1136,'Policy Characteristics'!$C:$C,0)))</f>
        <v>Research and Development</v>
      </c>
      <c r="B1136" s="357" t="str">
        <f>IF(ISBLANK(INDEX('Policy Characteristics'!B:B,MATCH($C1136,'Policy Characteristics'!$C:$C,0))),"",INDEX('Policy Characteristics'!B:B,MATCH($C1136,'Policy Characteristics'!$C:$C,0)))</f>
        <v>Capital Cost Reduction</v>
      </c>
      <c r="C1136" s="361" t="str">
        <f t="shared" si="58"/>
        <v>RnD Building Capital Cost Perc Reduction</v>
      </c>
      <c r="D1136" s="53" t="s">
        <v>119</v>
      </c>
      <c r="E1136" s="53"/>
      <c r="F1136" s="53" t="s">
        <v>340</v>
      </c>
      <c r="G1136" s="53"/>
      <c r="H1136" s="54">
        <v>88</v>
      </c>
      <c r="I1136" s="53" t="s">
        <v>44</v>
      </c>
      <c r="J1136" s="359" t="str">
        <f>IF(ISBLANK(INDEX('Policy Characteristics'!D:D,MATCH($C1136,'Policy Characteristics'!$C:$C,0))),"",INDEX('Policy Characteristics'!D:D,MATCH($C1136,'Policy Characteristics'!$C:$C,0)))</f>
        <v>R&amp;D Capital Cost Reductions</v>
      </c>
      <c r="K1136" s="357" t="str">
        <f>IF(ISBLANK(INDEX('Policy Characteristics'!E:E,MATCH($C1136,'Policy Characteristics'!$C:$C,0))),"",INDEX('Policy Characteristics'!E:E,MATCH($C1136,'Policy Characteristics'!$C:$C,0)))</f>
        <v>RnD building capital cost reduction</v>
      </c>
      <c r="L1136" s="379">
        <f>IF(ISBLANK(INDEX('Policy Characteristics'!F:F,MATCH($C1136,'Policy Characteristics'!$C:$C,0))),"",INDEX('Policy Characteristics'!F:F,MATCH($C1136,'Policy Characteristics'!$C:$C,0)))</f>
        <v>0</v>
      </c>
      <c r="M1136" s="379">
        <f>IF(ISBLANK(INDEX('Policy Characteristics'!G:G,MATCH($C1136,'Policy Characteristics'!$C:$C,0))),"",INDEX('Policy Characteristics'!G:G,MATCH($C1136,'Policy Characteristics'!$C:$C,0)))</f>
        <v>0.4</v>
      </c>
      <c r="N1136" s="379">
        <f>IF(ISBLANK(INDEX('Policy Characteristics'!H:H,MATCH($C1136,'Policy Characteristics'!$C:$C,0))),"",INDEX('Policy Characteristics'!H:H,MATCH($C1136,'Policy Characteristics'!$C:$C,0)))</f>
        <v>0.01</v>
      </c>
      <c r="O1136" s="357" t="str">
        <f>IF(ISBLANK(INDEX('Policy Characteristics'!I:I,MATCH($C1136,'Policy Characteristics'!$C:$C,0))),"",INDEX('Policy Characteristics'!I:I,MATCH($C1136,'Policy Characteristics'!$C:$C,0)))</f>
        <v>% reduction in cost</v>
      </c>
      <c r="P1136" s="357" t="str">
        <f>IF(ISBLANK(INDEX('Policy Characteristics'!J:J,MATCH($C1136,'Policy Characteristics'!$C:$C,0))),"",INDEX('Policy Characteristics'!J:J,MATCH($C1136,'Policy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6" s="357" t="str">
        <f>IF(ISBLANK(INDEX('Policy Characteristics'!K:K,MATCH($C1136,'Policy Characteristics'!$C:$C,0))),"",INDEX('Policy Characteristics'!K:K,MATCH($C1136,'Policy Characteristics'!$C:$C,0)))</f>
        <v>architectural-design.html#rnd</v>
      </c>
      <c r="R1136" s="357" t="str">
        <f>IF(ISBLANK(INDEX('Policy Characteristics'!L:L,MATCH($C1136,'Policy Characteristics'!$C:$C,0))),"",INDEX('Policy Characteristics'!L:L,MATCH($C1136,'Policy Characteristics'!$C:$C,0)))</f>
        <v>research-and-development.html</v>
      </c>
    </row>
    <row r="1137" spans="1:18" x14ac:dyDescent="0.35">
      <c r="A1137" s="357" t="str">
        <f>IF(ISBLANK(INDEX('Policy Characteristics'!A:A,MATCH($C1137,'Policy Characteristics'!$C:$C,0))),"",INDEX('Policy Characteristics'!A:A,MATCH($C1137,'Policy Characteristics'!$C:$C,0)))</f>
        <v>Research and Development</v>
      </c>
      <c r="B1137" s="357" t="str">
        <f>IF(ISBLANK(INDEX('Policy Characteristics'!B:B,MATCH($C1137,'Policy Characteristics'!$C:$C,0))),"",INDEX('Policy Characteristics'!B:B,MATCH($C1137,'Policy Characteristics'!$C:$C,0)))</f>
        <v>Capital Cost Reduction</v>
      </c>
      <c r="C1137" s="361" t="str">
        <f t="shared" si="58"/>
        <v>RnD Building Capital Cost Perc Reduction</v>
      </c>
      <c r="D1137" s="53" t="s">
        <v>120</v>
      </c>
      <c r="E1137" s="53"/>
      <c r="F1137" s="53" t="s">
        <v>341</v>
      </c>
      <c r="G1137" s="53"/>
      <c r="H1137" s="54">
        <v>89</v>
      </c>
      <c r="I1137" s="53" t="s">
        <v>44</v>
      </c>
      <c r="J1137" s="359" t="str">
        <f>IF(ISBLANK(INDEX('Policy Characteristics'!D:D,MATCH($C1137,'Policy Characteristics'!$C:$C,0))),"",INDEX('Policy Characteristics'!D:D,MATCH($C1137,'Policy Characteristics'!$C:$C,0)))</f>
        <v>R&amp;D Capital Cost Reductions</v>
      </c>
      <c r="K1137" s="357" t="str">
        <f>IF(ISBLANK(INDEX('Policy Characteristics'!E:E,MATCH($C1137,'Policy Characteristics'!$C:$C,0))),"",INDEX('Policy Characteristics'!E:E,MATCH($C1137,'Policy Characteristics'!$C:$C,0)))</f>
        <v>RnD building capital cost reduction</v>
      </c>
      <c r="L1137" s="379">
        <f>IF(ISBLANK(INDEX('Policy Characteristics'!F:F,MATCH($C1137,'Policy Characteristics'!$C:$C,0))),"",INDEX('Policy Characteristics'!F:F,MATCH($C1137,'Policy Characteristics'!$C:$C,0)))</f>
        <v>0</v>
      </c>
      <c r="M1137" s="379">
        <f>IF(ISBLANK(INDEX('Policy Characteristics'!G:G,MATCH($C1137,'Policy Characteristics'!$C:$C,0))),"",INDEX('Policy Characteristics'!G:G,MATCH($C1137,'Policy Characteristics'!$C:$C,0)))</f>
        <v>0.4</v>
      </c>
      <c r="N1137" s="379">
        <f>IF(ISBLANK(INDEX('Policy Characteristics'!H:H,MATCH($C1137,'Policy Characteristics'!$C:$C,0))),"",INDEX('Policy Characteristics'!H:H,MATCH($C1137,'Policy Characteristics'!$C:$C,0)))</f>
        <v>0.01</v>
      </c>
      <c r="O1137" s="357" t="str">
        <f>IF(ISBLANK(INDEX('Policy Characteristics'!I:I,MATCH($C1137,'Policy Characteristics'!$C:$C,0))),"",INDEX('Policy Characteristics'!I:I,MATCH($C1137,'Policy Characteristics'!$C:$C,0)))</f>
        <v>% reduction in cost</v>
      </c>
      <c r="P1137" s="357" t="str">
        <f>IF(ISBLANK(INDEX('Policy Characteristics'!J:J,MATCH($C1137,'Policy Characteristics'!$C:$C,0))),"",INDEX('Policy Characteristics'!J:J,MATCH($C1137,'Policy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7" s="357" t="str">
        <f>IF(ISBLANK(INDEX('Policy Characteristics'!K:K,MATCH($C1137,'Policy Characteristics'!$C:$C,0))),"",INDEX('Policy Characteristics'!K:K,MATCH($C1137,'Policy Characteristics'!$C:$C,0)))</f>
        <v>architectural-design.html#rnd</v>
      </c>
      <c r="R1137" s="357" t="str">
        <f>IF(ISBLANK(INDEX('Policy Characteristics'!L:L,MATCH($C1137,'Policy Characteristics'!$C:$C,0))),"",INDEX('Policy Characteristics'!L:L,MATCH($C1137,'Policy Characteristics'!$C:$C,0)))</f>
        <v>research-and-development.html</v>
      </c>
    </row>
    <row r="1138" spans="1:18" x14ac:dyDescent="0.35">
      <c r="A1138" s="357" t="str">
        <f>IF(ISBLANK(INDEX('Policy Characteristics'!A:A,MATCH($C1138,'Policy Characteristics'!$C:$C,0))),"",INDEX('Policy Characteristics'!A:A,MATCH($C1138,'Policy Characteristics'!$C:$C,0)))</f>
        <v>Research and Development</v>
      </c>
      <c r="B1138" s="357" t="str">
        <f>IF(ISBLANK(INDEX('Policy Characteristics'!B:B,MATCH($C1138,'Policy Characteristics'!$C:$C,0))),"",INDEX('Policy Characteristics'!B:B,MATCH($C1138,'Policy Characteristics'!$C:$C,0)))</f>
        <v>Capital Cost Reduction</v>
      </c>
      <c r="C1138" s="361" t="str">
        <f t="shared" si="58"/>
        <v>RnD Building Capital Cost Perc Reduction</v>
      </c>
      <c r="D1138" s="53" t="s">
        <v>121</v>
      </c>
      <c r="E1138" s="53"/>
      <c r="F1138" s="53" t="s">
        <v>342</v>
      </c>
      <c r="G1138" s="53"/>
      <c r="H1138" s="54">
        <v>90</v>
      </c>
      <c r="I1138" s="53" t="s">
        <v>44</v>
      </c>
      <c r="J1138" s="359" t="str">
        <f>IF(ISBLANK(INDEX('Policy Characteristics'!D:D,MATCH($C1138,'Policy Characteristics'!$C:$C,0))),"",INDEX('Policy Characteristics'!D:D,MATCH($C1138,'Policy Characteristics'!$C:$C,0)))</f>
        <v>R&amp;D Capital Cost Reductions</v>
      </c>
      <c r="K1138" s="357" t="str">
        <f>IF(ISBLANK(INDEX('Policy Characteristics'!E:E,MATCH($C1138,'Policy Characteristics'!$C:$C,0))),"",INDEX('Policy Characteristics'!E:E,MATCH($C1138,'Policy Characteristics'!$C:$C,0)))</f>
        <v>RnD building capital cost reduction</v>
      </c>
      <c r="L1138" s="379">
        <f>IF(ISBLANK(INDEX('Policy Characteristics'!F:F,MATCH($C1138,'Policy Characteristics'!$C:$C,0))),"",INDEX('Policy Characteristics'!F:F,MATCH($C1138,'Policy Characteristics'!$C:$C,0)))</f>
        <v>0</v>
      </c>
      <c r="M1138" s="379">
        <f>IF(ISBLANK(INDEX('Policy Characteristics'!G:G,MATCH($C1138,'Policy Characteristics'!$C:$C,0))),"",INDEX('Policy Characteristics'!G:G,MATCH($C1138,'Policy Characteristics'!$C:$C,0)))</f>
        <v>0.4</v>
      </c>
      <c r="N1138" s="379">
        <f>IF(ISBLANK(INDEX('Policy Characteristics'!H:H,MATCH($C1138,'Policy Characteristics'!$C:$C,0))),"",INDEX('Policy Characteristics'!H:H,MATCH($C1138,'Policy Characteristics'!$C:$C,0)))</f>
        <v>0.01</v>
      </c>
      <c r="O1138" s="357" t="str">
        <f>IF(ISBLANK(INDEX('Policy Characteristics'!I:I,MATCH($C1138,'Policy Characteristics'!$C:$C,0))),"",INDEX('Policy Characteristics'!I:I,MATCH($C1138,'Policy Characteristics'!$C:$C,0)))</f>
        <v>% reduction in cost</v>
      </c>
      <c r="P1138" s="357" t="str">
        <f>IF(ISBLANK(INDEX('Policy Characteristics'!J:J,MATCH($C1138,'Policy Characteristics'!$C:$C,0))),"",INDEX('Policy Characteristics'!J:J,MATCH($C1138,'Policy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8" s="357" t="str">
        <f>IF(ISBLANK(INDEX('Policy Characteristics'!K:K,MATCH($C1138,'Policy Characteristics'!$C:$C,0))),"",INDEX('Policy Characteristics'!K:K,MATCH($C1138,'Policy Characteristics'!$C:$C,0)))</f>
        <v>architectural-design.html#rnd</v>
      </c>
      <c r="R1138" s="357" t="str">
        <f>IF(ISBLANK(INDEX('Policy Characteristics'!L:L,MATCH($C1138,'Policy Characteristics'!$C:$C,0))),"",INDEX('Policy Characteristics'!L:L,MATCH($C1138,'Policy Characteristics'!$C:$C,0)))</f>
        <v>research-and-development.html</v>
      </c>
    </row>
    <row r="1139" spans="1:18" x14ac:dyDescent="0.35">
      <c r="A1139" s="357" t="str">
        <f>IF(ISBLANK(INDEX('Policy Characteristics'!A:A,MATCH($C1139,'Policy Characteristics'!$C:$C,0))),"",INDEX('Policy Characteristics'!A:A,MATCH($C1139,'Policy Characteristics'!$C:$C,0)))</f>
        <v>Research and Development</v>
      </c>
      <c r="B1139" s="357" t="str">
        <f>IF(ISBLANK(INDEX('Policy Characteristics'!B:B,MATCH($C1139,'Policy Characteristics'!$C:$C,0))),"",INDEX('Policy Characteristics'!B:B,MATCH($C1139,'Policy Characteristics'!$C:$C,0)))</f>
        <v>Capital Cost Reduction</v>
      </c>
      <c r="C1139" s="362" t="s">
        <v>307</v>
      </c>
      <c r="D1139" s="53"/>
      <c r="E1139" s="53"/>
      <c r="F1139" s="53" t="s">
        <v>27</v>
      </c>
      <c r="G1139" s="53"/>
      <c r="H1139" s="54">
        <v>91</v>
      </c>
      <c r="I1139" s="53" t="s">
        <v>44</v>
      </c>
      <c r="J1139" s="359" t="str">
        <f>IF(ISBLANK(INDEX('Policy Characteristics'!D:D,MATCH($C1139,'Policy Characteristics'!$C:$C,0))),"",INDEX('Policy Characteristics'!D:D,MATCH($C1139,'Policy Characteristics'!$C:$C,0)))</f>
        <v>R&amp;D Capital Cost Reductions</v>
      </c>
      <c r="K1139" s="357" t="str">
        <f>IF(ISBLANK(INDEX('Policy Characteristics'!E:E,MATCH($C1139,'Policy Characteristics'!$C:$C,0))),"",INDEX('Policy Characteristics'!E:E,MATCH($C1139,'Policy Characteristics'!$C:$C,0)))</f>
        <v>RnD CCS capital cost reduction</v>
      </c>
      <c r="L1139" s="379">
        <f>IF(ISBLANK(INDEX('Policy Characteristics'!F:F,MATCH($C1139,'Policy Characteristics'!$C:$C,0))),"",INDEX('Policy Characteristics'!F:F,MATCH($C1139,'Policy Characteristics'!$C:$C,0)))</f>
        <v>0</v>
      </c>
      <c r="M1139" s="379">
        <f>IF(ISBLANK(INDEX('Policy Characteristics'!G:G,MATCH($C1139,'Policy Characteristics'!$C:$C,0))),"",INDEX('Policy Characteristics'!G:G,MATCH($C1139,'Policy Characteristics'!$C:$C,0)))</f>
        <v>0.4</v>
      </c>
      <c r="N1139" s="379">
        <f>IF(ISBLANK(INDEX('Policy Characteristics'!H:H,MATCH($C1139,'Policy Characteristics'!$C:$C,0))),"",INDEX('Policy Characteristics'!H:H,MATCH($C1139,'Policy Characteristics'!$C:$C,0)))</f>
        <v>0.01</v>
      </c>
      <c r="O1139" s="357" t="str">
        <f>IF(ISBLANK(INDEX('Policy Characteristics'!I:I,MATCH($C1139,'Policy Characteristics'!$C:$C,0))),"",INDEX('Policy Characteristics'!I:I,MATCH($C1139,'Policy Characteristics'!$C:$C,0)))</f>
        <v>% reduction in cost</v>
      </c>
      <c r="P1139" s="357" t="str">
        <f>IF(ISBLANK(INDEX('Policy Characteristics'!J:J,MATCH($C1139,'Policy Characteristics'!$C:$C,0))),"",INDEX('Policy Characteristics'!J:J,MATCH($C1139,'Policy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9" s="357" t="str">
        <f>IF(ISBLANK(INDEX('Policy Characteristics'!K:K,MATCH($C1139,'Policy Characteristics'!$C:$C,0))),"",INDEX('Policy Characteristics'!K:K,MATCH($C1139,'Policy Characteristics'!$C:$C,0)))</f>
        <v>architectural-design.html#rnd</v>
      </c>
      <c r="R1139" s="357" t="str">
        <f>IF(ISBLANK(INDEX('Policy Characteristics'!L:L,MATCH($C1139,'Policy Characteristics'!$C:$C,0))),"",INDEX('Policy Characteristics'!L:L,MATCH($C1139,'Policy Characteristics'!$C:$C,0)))</f>
        <v>research-and-development.html</v>
      </c>
    </row>
    <row r="1140" spans="1:18" x14ac:dyDescent="0.35">
      <c r="A1140" s="357" t="str">
        <f>IF(ISBLANK(INDEX('Policy Characteristics'!A:A,MATCH($C1140,'Policy Characteristics'!$C:$C,0))),"",INDEX('Policy Characteristics'!A:A,MATCH($C1140,'Policy Characteristics'!$C:$C,0)))</f>
        <v>Research and Development</v>
      </c>
      <c r="B1140" s="357" t="str">
        <f>IF(ISBLANK(INDEX('Policy Characteristics'!B:B,MATCH($C1140,'Policy Characteristics'!$C:$C,0))),"",INDEX('Policy Characteristics'!B:B,MATCH($C1140,'Policy Characteristics'!$C:$C,0)))</f>
        <v>Capital Cost Reduction</v>
      </c>
      <c r="C1140" s="362" t="s">
        <v>308</v>
      </c>
      <c r="D1140" s="53" t="s">
        <v>473</v>
      </c>
      <c r="E1140" s="53"/>
      <c r="F1140" s="9" t="s">
        <v>476</v>
      </c>
      <c r="G1140" s="53"/>
      <c r="H1140" s="54">
        <v>92</v>
      </c>
      <c r="I1140" s="53" t="s">
        <v>44</v>
      </c>
      <c r="J1140" s="359" t="str">
        <f>IF(ISBLANK(INDEX('Policy Characteristics'!D:D,MATCH($C1140,'Policy Characteristics'!$C:$C,0))),"",INDEX('Policy Characteristics'!D:D,MATCH($C1140,'Policy Characteristics'!$C:$C,0)))</f>
        <v>R&amp;D Capital Cost Reductions</v>
      </c>
      <c r="K1140" s="357" t="str">
        <f>IF(ISBLANK(INDEX('Policy Characteristics'!E:E,MATCH($C1140,'Policy Characteristics'!$C:$C,0))),"",INDEX('Policy Characteristics'!E:E,MATCH($C1140,'Policy Characteristics'!$C:$C,0)))</f>
        <v>RnD electricity capital cost reduction</v>
      </c>
      <c r="L1140" s="379">
        <f>IF(ISBLANK(INDEX('Policy Characteristics'!F:F,MATCH($C1140,'Policy Characteristics'!$C:$C,0))),"",INDEX('Policy Characteristics'!F:F,MATCH($C1140,'Policy Characteristics'!$C:$C,0)))</f>
        <v>0</v>
      </c>
      <c r="M1140" s="379">
        <f>IF(ISBLANK(INDEX('Policy Characteristics'!G:G,MATCH($C1140,'Policy Characteristics'!$C:$C,0))),"",INDEX('Policy Characteristics'!G:G,MATCH($C1140,'Policy Characteristics'!$C:$C,0)))</f>
        <v>0.4</v>
      </c>
      <c r="N1140" s="379">
        <f>IF(ISBLANK(INDEX('Policy Characteristics'!H:H,MATCH($C1140,'Policy Characteristics'!$C:$C,0))),"",INDEX('Policy Characteristics'!H:H,MATCH($C1140,'Policy Characteristics'!$C:$C,0)))</f>
        <v>0.01</v>
      </c>
      <c r="O1140" s="357" t="str">
        <f>IF(ISBLANK(INDEX('Policy Characteristics'!I:I,MATCH($C1140,'Policy Characteristics'!$C:$C,0))),"",INDEX('Policy Characteristics'!I:I,MATCH($C1140,'Policy Characteristics'!$C:$C,0)))</f>
        <v>% reduction in cost</v>
      </c>
      <c r="P1140" s="357" t="str">
        <f>IF(ISBLANK(INDEX('Policy Characteristics'!J:J,MATCH($C1140,'Policy Characteristics'!$C:$C,0))),"",INDEX('Policy Characteristics'!J:J,MATCH($C1140,'Policy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0" s="357" t="str">
        <f>IF(ISBLANK(INDEX('Policy Characteristics'!K:K,MATCH($C1140,'Policy Characteristics'!$C:$C,0))),"",INDEX('Policy Characteristics'!K:K,MATCH($C1140,'Policy Characteristics'!$C:$C,0)))</f>
        <v>architectural-design.html#rnd</v>
      </c>
      <c r="R1140" s="357" t="str">
        <f>IF(ISBLANK(INDEX('Policy Characteristics'!L:L,MATCH($C1140,'Policy Characteristics'!$C:$C,0))),"",INDEX('Policy Characteristics'!L:L,MATCH($C1140,'Policy Characteristics'!$C:$C,0)))</f>
        <v>research-and-development.html</v>
      </c>
    </row>
    <row r="1141" spans="1:18" x14ac:dyDescent="0.35">
      <c r="A1141" s="357" t="str">
        <f>IF(ISBLANK(INDEX('Policy Characteristics'!A:A,MATCH($C1141,'Policy Characteristics'!$C:$C,0))),"",INDEX('Policy Characteristics'!A:A,MATCH($C1141,'Policy Characteristics'!$C:$C,0)))</f>
        <v>Research and Development</v>
      </c>
      <c r="B1141" s="357" t="str">
        <f>IF(ISBLANK(INDEX('Policy Characteristics'!B:B,MATCH($C1141,'Policy Characteristics'!$C:$C,0))),"",INDEX('Policy Characteristics'!B:B,MATCH($C1141,'Policy Characteristics'!$C:$C,0)))</f>
        <v>Capital Cost Reduction</v>
      </c>
      <c r="C1141" s="361" t="str">
        <f t="shared" ref="C1141:C1148" si="59">C$1140</f>
        <v>RnD Electricity Capital Cost Perc Reduction</v>
      </c>
      <c r="D1141" s="9" t="s">
        <v>327</v>
      </c>
      <c r="E1141" s="55"/>
      <c r="F1141" s="9" t="s">
        <v>2288</v>
      </c>
      <c r="G1141" s="53"/>
      <c r="H1141" s="54">
        <v>93</v>
      </c>
      <c r="I1141" s="53" t="s">
        <v>44</v>
      </c>
      <c r="J1141" s="359" t="str">
        <f>IF(ISBLANK(INDEX('Policy Characteristics'!D:D,MATCH($C1141,'Policy Characteristics'!$C:$C,0))),"",INDEX('Policy Characteristics'!D:D,MATCH($C1141,'Policy Characteristics'!$C:$C,0)))</f>
        <v>R&amp;D Capital Cost Reductions</v>
      </c>
      <c r="K1141" s="357" t="str">
        <f>IF(ISBLANK(INDEX('Policy Characteristics'!E:E,MATCH($C1141,'Policy Characteristics'!$C:$C,0))),"",INDEX('Policy Characteristics'!E:E,MATCH($C1141,'Policy Characteristics'!$C:$C,0)))</f>
        <v>RnD electricity capital cost reduction</v>
      </c>
      <c r="L1141" s="379">
        <f>IF(ISBLANK(INDEX('Policy Characteristics'!F:F,MATCH($C1141,'Policy Characteristics'!$C:$C,0))),"",INDEX('Policy Characteristics'!F:F,MATCH($C1141,'Policy Characteristics'!$C:$C,0)))</f>
        <v>0</v>
      </c>
      <c r="M1141" s="379">
        <f>IF(ISBLANK(INDEX('Policy Characteristics'!G:G,MATCH($C1141,'Policy Characteristics'!$C:$C,0))),"",INDEX('Policy Characteristics'!G:G,MATCH($C1141,'Policy Characteristics'!$C:$C,0)))</f>
        <v>0.4</v>
      </c>
      <c r="N1141" s="379">
        <f>IF(ISBLANK(INDEX('Policy Characteristics'!H:H,MATCH($C1141,'Policy Characteristics'!$C:$C,0))),"",INDEX('Policy Characteristics'!H:H,MATCH($C1141,'Policy Characteristics'!$C:$C,0)))</f>
        <v>0.01</v>
      </c>
      <c r="O1141" s="357" t="str">
        <f>IF(ISBLANK(INDEX('Policy Characteristics'!I:I,MATCH($C1141,'Policy Characteristics'!$C:$C,0))),"",INDEX('Policy Characteristics'!I:I,MATCH($C1141,'Policy Characteristics'!$C:$C,0)))</f>
        <v>% reduction in cost</v>
      </c>
      <c r="P1141" s="357" t="str">
        <f>IF(ISBLANK(INDEX('Policy Characteristics'!J:J,MATCH($C1141,'Policy Characteristics'!$C:$C,0))),"",INDEX('Policy Characteristics'!J:J,MATCH($C1141,'Policy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1" s="357" t="str">
        <f>IF(ISBLANK(INDEX('Policy Characteristics'!K:K,MATCH($C1141,'Policy Characteristics'!$C:$C,0))),"",INDEX('Policy Characteristics'!K:K,MATCH($C1141,'Policy Characteristics'!$C:$C,0)))</f>
        <v>architectural-design.html#rnd</v>
      </c>
      <c r="R1141" s="357" t="str">
        <f>IF(ISBLANK(INDEX('Policy Characteristics'!L:L,MATCH($C1141,'Policy Characteristics'!$C:$C,0))),"",INDEX('Policy Characteristics'!L:L,MATCH($C1141,'Policy Characteristics'!$C:$C,0)))</f>
        <v>research-and-development.html</v>
      </c>
    </row>
    <row r="1142" spans="1:18" x14ac:dyDescent="0.35">
      <c r="A1142" s="357" t="str">
        <f>IF(ISBLANK(INDEX('Policy Characteristics'!A:A,MATCH($C1142,'Policy Characteristics'!$C:$C,0))),"",INDEX('Policy Characteristics'!A:A,MATCH($C1142,'Policy Characteristics'!$C:$C,0)))</f>
        <v>Research and Development</v>
      </c>
      <c r="B1142" s="357" t="str">
        <f>IF(ISBLANK(INDEX('Policy Characteristics'!B:B,MATCH($C1142,'Policy Characteristics'!$C:$C,0))),"",INDEX('Policy Characteristics'!B:B,MATCH($C1142,'Policy Characteristics'!$C:$C,0)))</f>
        <v>Capital Cost Reduction</v>
      </c>
      <c r="C1142" s="361" t="str">
        <f t="shared" si="59"/>
        <v>RnD Electricity Capital Cost Perc Reduction</v>
      </c>
      <c r="D1142" s="9" t="s">
        <v>77</v>
      </c>
      <c r="E1142" s="55"/>
      <c r="F1142" s="9" t="s">
        <v>343</v>
      </c>
      <c r="G1142" s="53"/>
      <c r="H1142" s="54">
        <v>94</v>
      </c>
      <c r="I1142" s="53" t="s">
        <v>44</v>
      </c>
      <c r="J1142" s="359" t="str">
        <f>IF(ISBLANK(INDEX('Policy Characteristics'!D:D,MATCH($C1142,'Policy Characteristics'!$C:$C,0))),"",INDEX('Policy Characteristics'!D:D,MATCH($C1142,'Policy Characteristics'!$C:$C,0)))</f>
        <v>R&amp;D Capital Cost Reductions</v>
      </c>
      <c r="K1142" s="357" t="str">
        <f>IF(ISBLANK(INDEX('Policy Characteristics'!E:E,MATCH($C1142,'Policy Characteristics'!$C:$C,0))),"",INDEX('Policy Characteristics'!E:E,MATCH($C1142,'Policy Characteristics'!$C:$C,0)))</f>
        <v>RnD electricity capital cost reduction</v>
      </c>
      <c r="L1142" s="379">
        <f>IF(ISBLANK(INDEX('Policy Characteristics'!F:F,MATCH($C1142,'Policy Characteristics'!$C:$C,0))),"",INDEX('Policy Characteristics'!F:F,MATCH($C1142,'Policy Characteristics'!$C:$C,0)))</f>
        <v>0</v>
      </c>
      <c r="M1142" s="379">
        <f>IF(ISBLANK(INDEX('Policy Characteristics'!G:G,MATCH($C1142,'Policy Characteristics'!$C:$C,0))),"",INDEX('Policy Characteristics'!G:G,MATCH($C1142,'Policy Characteristics'!$C:$C,0)))</f>
        <v>0.4</v>
      </c>
      <c r="N1142" s="379">
        <f>IF(ISBLANK(INDEX('Policy Characteristics'!H:H,MATCH($C1142,'Policy Characteristics'!$C:$C,0))),"",INDEX('Policy Characteristics'!H:H,MATCH($C1142,'Policy Characteristics'!$C:$C,0)))</f>
        <v>0.01</v>
      </c>
      <c r="O1142" s="357" t="str">
        <f>IF(ISBLANK(INDEX('Policy Characteristics'!I:I,MATCH($C1142,'Policy Characteristics'!$C:$C,0))),"",INDEX('Policy Characteristics'!I:I,MATCH($C1142,'Policy Characteristics'!$C:$C,0)))</f>
        <v>% reduction in cost</v>
      </c>
      <c r="P1142" s="357" t="str">
        <f>IF(ISBLANK(INDEX('Policy Characteristics'!J:J,MATCH($C1142,'Policy Characteristics'!$C:$C,0))),"",INDEX('Policy Characteristics'!J:J,MATCH($C1142,'Policy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2" s="357" t="str">
        <f>IF(ISBLANK(INDEX('Policy Characteristics'!K:K,MATCH($C1142,'Policy Characteristics'!$C:$C,0))),"",INDEX('Policy Characteristics'!K:K,MATCH($C1142,'Policy Characteristics'!$C:$C,0)))</f>
        <v>architectural-design.html#rnd</v>
      </c>
      <c r="R1142" s="357" t="str">
        <f>IF(ISBLANK(INDEX('Policy Characteristics'!L:L,MATCH($C1142,'Policy Characteristics'!$C:$C,0))),"",INDEX('Policy Characteristics'!L:L,MATCH($C1142,'Policy Characteristics'!$C:$C,0)))</f>
        <v>research-and-development.html</v>
      </c>
    </row>
    <row r="1143" spans="1:18" x14ac:dyDescent="0.35">
      <c r="A1143" s="357" t="str">
        <f>IF(ISBLANK(INDEX('Policy Characteristics'!A:A,MATCH($C1143,'Policy Characteristics'!$C:$C,0))),"",INDEX('Policy Characteristics'!A:A,MATCH($C1143,'Policy Characteristics'!$C:$C,0)))</f>
        <v>Research and Development</v>
      </c>
      <c r="B1143" s="357" t="str">
        <f>IF(ISBLANK(INDEX('Policy Characteristics'!B:B,MATCH($C1143,'Policy Characteristics'!$C:$C,0))),"",INDEX('Policy Characteristics'!B:B,MATCH($C1143,'Policy Characteristics'!$C:$C,0)))</f>
        <v>Capital Cost Reduction</v>
      </c>
      <c r="C1143" s="361" t="str">
        <f t="shared" si="59"/>
        <v>RnD Electricity Capital Cost Perc Reduction</v>
      </c>
      <c r="D1143" s="9" t="s">
        <v>78</v>
      </c>
      <c r="E1143" s="55"/>
      <c r="F1143" s="9" t="s">
        <v>344</v>
      </c>
      <c r="G1143" s="53"/>
      <c r="H1143" s="54">
        <v>95</v>
      </c>
      <c r="I1143" s="53" t="s">
        <v>44</v>
      </c>
      <c r="J1143" s="359" t="str">
        <f>IF(ISBLANK(INDEX('Policy Characteristics'!D:D,MATCH($C1143,'Policy Characteristics'!$C:$C,0))),"",INDEX('Policy Characteristics'!D:D,MATCH($C1143,'Policy Characteristics'!$C:$C,0)))</f>
        <v>R&amp;D Capital Cost Reductions</v>
      </c>
      <c r="K1143" s="357" t="str">
        <f>IF(ISBLANK(INDEX('Policy Characteristics'!E:E,MATCH($C1143,'Policy Characteristics'!$C:$C,0))),"",INDEX('Policy Characteristics'!E:E,MATCH($C1143,'Policy Characteristics'!$C:$C,0)))</f>
        <v>RnD electricity capital cost reduction</v>
      </c>
      <c r="L1143" s="379">
        <f>IF(ISBLANK(INDEX('Policy Characteristics'!F:F,MATCH($C1143,'Policy Characteristics'!$C:$C,0))),"",INDEX('Policy Characteristics'!F:F,MATCH($C1143,'Policy Characteristics'!$C:$C,0)))</f>
        <v>0</v>
      </c>
      <c r="M1143" s="379">
        <f>IF(ISBLANK(INDEX('Policy Characteristics'!G:G,MATCH($C1143,'Policy Characteristics'!$C:$C,0))),"",INDEX('Policy Characteristics'!G:G,MATCH($C1143,'Policy Characteristics'!$C:$C,0)))</f>
        <v>0.4</v>
      </c>
      <c r="N1143" s="379">
        <f>IF(ISBLANK(INDEX('Policy Characteristics'!H:H,MATCH($C1143,'Policy Characteristics'!$C:$C,0))),"",INDEX('Policy Characteristics'!H:H,MATCH($C1143,'Policy Characteristics'!$C:$C,0)))</f>
        <v>0.01</v>
      </c>
      <c r="O1143" s="357" t="str">
        <f>IF(ISBLANK(INDEX('Policy Characteristics'!I:I,MATCH($C1143,'Policy Characteristics'!$C:$C,0))),"",INDEX('Policy Characteristics'!I:I,MATCH($C1143,'Policy Characteristics'!$C:$C,0)))</f>
        <v>% reduction in cost</v>
      </c>
      <c r="P1143" s="357" t="str">
        <f>IF(ISBLANK(INDEX('Policy Characteristics'!J:J,MATCH($C1143,'Policy Characteristics'!$C:$C,0))),"",INDEX('Policy Characteristics'!J:J,MATCH($C1143,'Policy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3" s="357" t="str">
        <f>IF(ISBLANK(INDEX('Policy Characteristics'!K:K,MATCH($C1143,'Policy Characteristics'!$C:$C,0))),"",INDEX('Policy Characteristics'!K:K,MATCH($C1143,'Policy Characteristics'!$C:$C,0)))</f>
        <v>architectural-design.html#rnd</v>
      </c>
      <c r="R1143" s="357" t="str">
        <f>IF(ISBLANK(INDEX('Policy Characteristics'!L:L,MATCH($C1143,'Policy Characteristics'!$C:$C,0))),"",INDEX('Policy Characteristics'!L:L,MATCH($C1143,'Policy Characteristics'!$C:$C,0)))</f>
        <v>research-and-development.html</v>
      </c>
    </row>
    <row r="1144" spans="1:18" x14ac:dyDescent="0.35">
      <c r="A1144" s="357" t="str">
        <f>IF(ISBLANK(INDEX('Policy Characteristics'!A:A,MATCH($C1144,'Policy Characteristics'!$C:$C,0))),"",INDEX('Policy Characteristics'!A:A,MATCH($C1144,'Policy Characteristics'!$C:$C,0)))</f>
        <v>Research and Development</v>
      </c>
      <c r="B1144" s="357" t="str">
        <f>IF(ISBLANK(INDEX('Policy Characteristics'!B:B,MATCH($C1144,'Policy Characteristics'!$C:$C,0))),"",INDEX('Policy Characteristics'!B:B,MATCH($C1144,'Policy Characteristics'!$C:$C,0)))</f>
        <v>Capital Cost Reduction</v>
      </c>
      <c r="C1144" s="361" t="str">
        <f t="shared" si="59"/>
        <v>RnD Electricity Capital Cost Perc Reduction</v>
      </c>
      <c r="D1144" s="9" t="s">
        <v>474</v>
      </c>
      <c r="E1144" s="55"/>
      <c r="F1144" s="9" t="s">
        <v>478</v>
      </c>
      <c r="G1144" s="53"/>
      <c r="H1144" s="54">
        <v>96</v>
      </c>
      <c r="I1144" s="53" t="s">
        <v>44</v>
      </c>
      <c r="J1144" s="359" t="str">
        <f>IF(ISBLANK(INDEX('Policy Characteristics'!D:D,MATCH($C1144,'Policy Characteristics'!$C:$C,0))),"",INDEX('Policy Characteristics'!D:D,MATCH($C1144,'Policy Characteristics'!$C:$C,0)))</f>
        <v>R&amp;D Capital Cost Reductions</v>
      </c>
      <c r="K1144" s="357" t="str">
        <f>IF(ISBLANK(INDEX('Policy Characteristics'!E:E,MATCH($C1144,'Policy Characteristics'!$C:$C,0))),"",INDEX('Policy Characteristics'!E:E,MATCH($C1144,'Policy Characteristics'!$C:$C,0)))</f>
        <v>RnD electricity capital cost reduction</v>
      </c>
      <c r="L1144" s="379">
        <f>IF(ISBLANK(INDEX('Policy Characteristics'!F:F,MATCH($C1144,'Policy Characteristics'!$C:$C,0))),"",INDEX('Policy Characteristics'!F:F,MATCH($C1144,'Policy Characteristics'!$C:$C,0)))</f>
        <v>0</v>
      </c>
      <c r="M1144" s="379">
        <f>IF(ISBLANK(INDEX('Policy Characteristics'!G:G,MATCH($C1144,'Policy Characteristics'!$C:$C,0))),"",INDEX('Policy Characteristics'!G:G,MATCH($C1144,'Policy Characteristics'!$C:$C,0)))</f>
        <v>0.4</v>
      </c>
      <c r="N1144" s="379">
        <f>IF(ISBLANK(INDEX('Policy Characteristics'!H:H,MATCH($C1144,'Policy Characteristics'!$C:$C,0))),"",INDEX('Policy Characteristics'!H:H,MATCH($C1144,'Policy Characteristics'!$C:$C,0)))</f>
        <v>0.01</v>
      </c>
      <c r="O1144" s="357" t="str">
        <f>IF(ISBLANK(INDEX('Policy Characteristics'!I:I,MATCH($C1144,'Policy Characteristics'!$C:$C,0))),"",INDEX('Policy Characteristics'!I:I,MATCH($C1144,'Policy Characteristics'!$C:$C,0)))</f>
        <v>% reduction in cost</v>
      </c>
      <c r="P1144" s="357" t="str">
        <f>IF(ISBLANK(INDEX('Policy Characteristics'!J:J,MATCH($C1144,'Policy Characteristics'!$C:$C,0))),"",INDEX('Policy Characteristics'!J:J,MATCH($C1144,'Policy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4" s="357" t="str">
        <f>IF(ISBLANK(INDEX('Policy Characteristics'!K:K,MATCH($C1144,'Policy Characteristics'!$C:$C,0))),"",INDEX('Policy Characteristics'!K:K,MATCH($C1144,'Policy Characteristics'!$C:$C,0)))</f>
        <v>architectural-design.html#rnd</v>
      </c>
      <c r="R1144" s="357" t="str">
        <f>IF(ISBLANK(INDEX('Policy Characteristics'!L:L,MATCH($C1144,'Policy Characteristics'!$C:$C,0))),"",INDEX('Policy Characteristics'!L:L,MATCH($C1144,'Policy Characteristics'!$C:$C,0)))</f>
        <v>research-and-development.html</v>
      </c>
    </row>
    <row r="1145" spans="1:18" x14ac:dyDescent="0.35">
      <c r="A1145" s="357" t="str">
        <f>IF(ISBLANK(INDEX('Policy Characteristics'!A:A,MATCH($C1145,'Policy Characteristics'!$C:$C,0))),"",INDEX('Policy Characteristics'!A:A,MATCH($C1145,'Policy Characteristics'!$C:$C,0)))</f>
        <v>Research and Development</v>
      </c>
      <c r="B1145" s="357" t="str">
        <f>IF(ISBLANK(INDEX('Policy Characteristics'!B:B,MATCH($C1145,'Policy Characteristics'!$C:$C,0))),"",INDEX('Policy Characteristics'!B:B,MATCH($C1145,'Policy Characteristics'!$C:$C,0)))</f>
        <v>Capital Cost Reduction</v>
      </c>
      <c r="C1145" s="361" t="str">
        <f t="shared" si="59"/>
        <v>RnD Electricity Capital Cost Perc Reduction</v>
      </c>
      <c r="D1145" s="9" t="s">
        <v>79</v>
      </c>
      <c r="E1145" s="55"/>
      <c r="F1145" s="9" t="s">
        <v>345</v>
      </c>
      <c r="G1145" s="53"/>
      <c r="H1145" s="54">
        <v>97</v>
      </c>
      <c r="I1145" s="53" t="s">
        <v>44</v>
      </c>
      <c r="J1145" s="359" t="str">
        <f>IF(ISBLANK(INDEX('Policy Characteristics'!D:D,MATCH($C1145,'Policy Characteristics'!$C:$C,0))),"",INDEX('Policy Characteristics'!D:D,MATCH($C1145,'Policy Characteristics'!$C:$C,0)))</f>
        <v>R&amp;D Capital Cost Reductions</v>
      </c>
      <c r="K1145" s="357" t="str">
        <f>IF(ISBLANK(INDEX('Policy Characteristics'!E:E,MATCH($C1145,'Policy Characteristics'!$C:$C,0))),"",INDEX('Policy Characteristics'!E:E,MATCH($C1145,'Policy Characteristics'!$C:$C,0)))</f>
        <v>RnD electricity capital cost reduction</v>
      </c>
      <c r="L1145" s="379">
        <f>IF(ISBLANK(INDEX('Policy Characteristics'!F:F,MATCH($C1145,'Policy Characteristics'!$C:$C,0))),"",INDEX('Policy Characteristics'!F:F,MATCH($C1145,'Policy Characteristics'!$C:$C,0)))</f>
        <v>0</v>
      </c>
      <c r="M1145" s="379">
        <f>IF(ISBLANK(INDEX('Policy Characteristics'!G:G,MATCH($C1145,'Policy Characteristics'!$C:$C,0))),"",INDEX('Policy Characteristics'!G:G,MATCH($C1145,'Policy Characteristics'!$C:$C,0)))</f>
        <v>0.4</v>
      </c>
      <c r="N1145" s="379">
        <f>IF(ISBLANK(INDEX('Policy Characteristics'!H:H,MATCH($C1145,'Policy Characteristics'!$C:$C,0))),"",INDEX('Policy Characteristics'!H:H,MATCH($C1145,'Policy Characteristics'!$C:$C,0)))</f>
        <v>0.01</v>
      </c>
      <c r="O1145" s="357" t="str">
        <f>IF(ISBLANK(INDEX('Policy Characteristics'!I:I,MATCH($C1145,'Policy Characteristics'!$C:$C,0))),"",INDEX('Policy Characteristics'!I:I,MATCH($C1145,'Policy Characteristics'!$C:$C,0)))</f>
        <v>% reduction in cost</v>
      </c>
      <c r="P1145" s="357" t="str">
        <f>IF(ISBLANK(INDEX('Policy Characteristics'!J:J,MATCH($C1145,'Policy Characteristics'!$C:$C,0))),"",INDEX('Policy Characteristics'!J:J,MATCH($C1145,'Policy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5" s="357" t="str">
        <f>IF(ISBLANK(INDEX('Policy Characteristics'!K:K,MATCH($C1145,'Policy Characteristics'!$C:$C,0))),"",INDEX('Policy Characteristics'!K:K,MATCH($C1145,'Policy Characteristics'!$C:$C,0)))</f>
        <v>architectural-design.html#rnd</v>
      </c>
      <c r="R1145" s="357" t="str">
        <f>IF(ISBLANK(INDEX('Policy Characteristics'!L:L,MATCH($C1145,'Policy Characteristics'!$C:$C,0))),"",INDEX('Policy Characteristics'!L:L,MATCH($C1145,'Policy Characteristics'!$C:$C,0)))</f>
        <v>research-and-development.html</v>
      </c>
    </row>
    <row r="1146" spans="1:18" x14ac:dyDescent="0.35">
      <c r="A1146" s="357" t="str">
        <f>IF(ISBLANK(INDEX('Policy Characteristics'!A:A,MATCH($C1146,'Policy Characteristics'!$C:$C,0))),"",INDEX('Policy Characteristics'!A:A,MATCH($C1146,'Policy Characteristics'!$C:$C,0)))</f>
        <v>Research and Development</v>
      </c>
      <c r="B1146" s="357" t="str">
        <f>IF(ISBLANK(INDEX('Policy Characteristics'!B:B,MATCH($C1146,'Policy Characteristics'!$C:$C,0))),"",INDEX('Policy Characteristics'!B:B,MATCH($C1146,'Policy Characteristics'!$C:$C,0)))</f>
        <v>Capital Cost Reduction</v>
      </c>
      <c r="C1146" s="361" t="str">
        <f t="shared" si="59"/>
        <v>RnD Electricity Capital Cost Perc Reduction</v>
      </c>
      <c r="D1146" s="9" t="s">
        <v>80</v>
      </c>
      <c r="E1146" s="55"/>
      <c r="F1146" s="9" t="s">
        <v>346</v>
      </c>
      <c r="G1146" s="53"/>
      <c r="H1146" s="54">
        <v>98</v>
      </c>
      <c r="I1146" s="53" t="s">
        <v>44</v>
      </c>
      <c r="J1146" s="359" t="str">
        <f>IF(ISBLANK(INDEX('Policy Characteristics'!D:D,MATCH($C1146,'Policy Characteristics'!$C:$C,0))),"",INDEX('Policy Characteristics'!D:D,MATCH($C1146,'Policy Characteristics'!$C:$C,0)))</f>
        <v>R&amp;D Capital Cost Reductions</v>
      </c>
      <c r="K1146" s="357" t="str">
        <f>IF(ISBLANK(INDEX('Policy Characteristics'!E:E,MATCH($C1146,'Policy Characteristics'!$C:$C,0))),"",INDEX('Policy Characteristics'!E:E,MATCH($C1146,'Policy Characteristics'!$C:$C,0)))</f>
        <v>RnD electricity capital cost reduction</v>
      </c>
      <c r="L1146" s="379">
        <f>IF(ISBLANK(INDEX('Policy Characteristics'!F:F,MATCH($C1146,'Policy Characteristics'!$C:$C,0))),"",INDEX('Policy Characteristics'!F:F,MATCH($C1146,'Policy Characteristics'!$C:$C,0)))</f>
        <v>0</v>
      </c>
      <c r="M1146" s="379">
        <f>IF(ISBLANK(INDEX('Policy Characteristics'!G:G,MATCH($C1146,'Policy Characteristics'!$C:$C,0))),"",INDEX('Policy Characteristics'!G:G,MATCH($C1146,'Policy Characteristics'!$C:$C,0)))</f>
        <v>0.4</v>
      </c>
      <c r="N1146" s="379">
        <f>IF(ISBLANK(INDEX('Policy Characteristics'!H:H,MATCH($C1146,'Policy Characteristics'!$C:$C,0))),"",INDEX('Policy Characteristics'!H:H,MATCH($C1146,'Policy Characteristics'!$C:$C,0)))</f>
        <v>0.01</v>
      </c>
      <c r="O1146" s="357" t="str">
        <f>IF(ISBLANK(INDEX('Policy Characteristics'!I:I,MATCH($C1146,'Policy Characteristics'!$C:$C,0))),"",INDEX('Policy Characteristics'!I:I,MATCH($C1146,'Policy Characteristics'!$C:$C,0)))</f>
        <v>% reduction in cost</v>
      </c>
      <c r="P1146" s="357" t="str">
        <f>IF(ISBLANK(INDEX('Policy Characteristics'!J:J,MATCH($C1146,'Policy Characteristics'!$C:$C,0))),"",INDEX('Policy Characteristics'!J:J,MATCH($C1146,'Policy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6" s="357" t="str">
        <f>IF(ISBLANK(INDEX('Policy Characteristics'!K:K,MATCH($C1146,'Policy Characteristics'!$C:$C,0))),"",INDEX('Policy Characteristics'!K:K,MATCH($C1146,'Policy Characteristics'!$C:$C,0)))</f>
        <v>architectural-design.html#rnd</v>
      </c>
      <c r="R1146" s="357" t="str">
        <f>IF(ISBLANK(INDEX('Policy Characteristics'!L:L,MATCH($C1146,'Policy Characteristics'!$C:$C,0))),"",INDEX('Policy Characteristics'!L:L,MATCH($C1146,'Policy Characteristics'!$C:$C,0)))</f>
        <v>research-and-development.html</v>
      </c>
    </row>
    <row r="1147" spans="1:18" x14ac:dyDescent="0.35">
      <c r="A1147" s="357" t="str">
        <f>IF(ISBLANK(INDEX('Policy Characteristics'!A:A,MATCH($C1147,'Policy Characteristics'!$C:$C,0))),"",INDEX('Policy Characteristics'!A:A,MATCH($C1147,'Policy Characteristics'!$C:$C,0)))</f>
        <v>Research and Development</v>
      </c>
      <c r="B1147" s="357" t="str">
        <f>IF(ISBLANK(INDEX('Policy Characteristics'!B:B,MATCH($C1147,'Policy Characteristics'!$C:$C,0))),"",INDEX('Policy Characteristics'!B:B,MATCH($C1147,'Policy Characteristics'!$C:$C,0)))</f>
        <v>Capital Cost Reduction</v>
      </c>
      <c r="C1147" s="361" t="str">
        <f t="shared" si="59"/>
        <v>RnD Electricity Capital Cost Perc Reduction</v>
      </c>
      <c r="D1147" s="9" t="s">
        <v>81</v>
      </c>
      <c r="E1147" s="55"/>
      <c r="F1147" s="9" t="s">
        <v>347</v>
      </c>
      <c r="G1147" s="53"/>
      <c r="H1147" s="54">
        <v>99</v>
      </c>
      <c r="I1147" s="53" t="s">
        <v>44</v>
      </c>
      <c r="J1147" s="359" t="str">
        <f>IF(ISBLANK(INDEX('Policy Characteristics'!D:D,MATCH($C1147,'Policy Characteristics'!$C:$C,0))),"",INDEX('Policy Characteristics'!D:D,MATCH($C1147,'Policy Characteristics'!$C:$C,0)))</f>
        <v>R&amp;D Capital Cost Reductions</v>
      </c>
      <c r="K1147" s="357" t="str">
        <f>IF(ISBLANK(INDEX('Policy Characteristics'!E:E,MATCH($C1147,'Policy Characteristics'!$C:$C,0))),"",INDEX('Policy Characteristics'!E:E,MATCH($C1147,'Policy Characteristics'!$C:$C,0)))</f>
        <v>RnD electricity capital cost reduction</v>
      </c>
      <c r="L1147" s="379">
        <f>IF(ISBLANK(INDEX('Policy Characteristics'!F:F,MATCH($C1147,'Policy Characteristics'!$C:$C,0))),"",INDEX('Policy Characteristics'!F:F,MATCH($C1147,'Policy Characteristics'!$C:$C,0)))</f>
        <v>0</v>
      </c>
      <c r="M1147" s="379">
        <f>IF(ISBLANK(INDEX('Policy Characteristics'!G:G,MATCH($C1147,'Policy Characteristics'!$C:$C,0))),"",INDEX('Policy Characteristics'!G:G,MATCH($C1147,'Policy Characteristics'!$C:$C,0)))</f>
        <v>0.4</v>
      </c>
      <c r="N1147" s="379">
        <f>IF(ISBLANK(INDEX('Policy Characteristics'!H:H,MATCH($C1147,'Policy Characteristics'!$C:$C,0))),"",INDEX('Policy Characteristics'!H:H,MATCH($C1147,'Policy Characteristics'!$C:$C,0)))</f>
        <v>0.01</v>
      </c>
      <c r="O1147" s="357" t="str">
        <f>IF(ISBLANK(INDEX('Policy Characteristics'!I:I,MATCH($C1147,'Policy Characteristics'!$C:$C,0))),"",INDEX('Policy Characteristics'!I:I,MATCH($C1147,'Policy Characteristics'!$C:$C,0)))</f>
        <v>% reduction in cost</v>
      </c>
      <c r="P1147" s="357" t="str">
        <f>IF(ISBLANK(INDEX('Policy Characteristics'!J:J,MATCH($C1147,'Policy Characteristics'!$C:$C,0))),"",INDEX('Policy Characteristics'!J:J,MATCH($C1147,'Policy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7" s="357" t="str">
        <f>IF(ISBLANK(INDEX('Policy Characteristics'!K:K,MATCH($C1147,'Policy Characteristics'!$C:$C,0))),"",INDEX('Policy Characteristics'!K:K,MATCH($C1147,'Policy Characteristics'!$C:$C,0)))</f>
        <v>architectural-design.html#rnd</v>
      </c>
      <c r="R1147" s="357" t="str">
        <f>IF(ISBLANK(INDEX('Policy Characteristics'!L:L,MATCH($C1147,'Policy Characteristics'!$C:$C,0))),"",INDEX('Policy Characteristics'!L:L,MATCH($C1147,'Policy Characteristics'!$C:$C,0)))</f>
        <v>research-and-development.html</v>
      </c>
    </row>
    <row r="1148" spans="1:18" x14ac:dyDescent="0.35">
      <c r="A1148" s="357" t="str">
        <f>IF(ISBLANK(INDEX('Policy Characteristics'!A:A,MATCH($C1148,'Policy Characteristics'!$C:$C,0))),"",INDEX('Policy Characteristics'!A:A,MATCH($C1148,'Policy Characteristics'!$C:$C,0)))</f>
        <v>Research and Development</v>
      </c>
      <c r="B1148" s="357" t="str">
        <f>IF(ISBLANK(INDEX('Policy Characteristics'!B:B,MATCH($C1148,'Policy Characteristics'!$C:$C,0))),"",INDEX('Policy Characteristics'!B:B,MATCH($C1148,'Policy Characteristics'!$C:$C,0)))</f>
        <v>Capital Cost Reduction</v>
      </c>
      <c r="C1148" s="361" t="str">
        <f t="shared" si="59"/>
        <v>RnD Electricity Capital Cost Perc Reduction</v>
      </c>
      <c r="D1148" s="9" t="s">
        <v>330</v>
      </c>
      <c r="E1148" s="55"/>
      <c r="F1148" s="9" t="s">
        <v>2289</v>
      </c>
      <c r="G1148" s="53"/>
      <c r="H1148" s="54">
        <v>192</v>
      </c>
      <c r="I1148" s="53" t="s">
        <v>44</v>
      </c>
      <c r="J1148" s="359" t="str">
        <f>IF(ISBLANK(INDEX('Policy Characteristics'!D:D,MATCH($C1148,'Policy Characteristics'!$C:$C,0))),"",INDEX('Policy Characteristics'!D:D,MATCH($C1148,'Policy Characteristics'!$C:$C,0)))</f>
        <v>R&amp;D Capital Cost Reductions</v>
      </c>
      <c r="K1148" s="357" t="str">
        <f>IF(ISBLANK(INDEX('Policy Characteristics'!E:E,MATCH($C1148,'Policy Characteristics'!$C:$C,0))),"",INDEX('Policy Characteristics'!E:E,MATCH($C1148,'Policy Characteristics'!$C:$C,0)))</f>
        <v>RnD electricity capital cost reduction</v>
      </c>
      <c r="L1148" s="379">
        <f>IF(ISBLANK(INDEX('Policy Characteristics'!F:F,MATCH($C1148,'Policy Characteristics'!$C:$C,0))),"",INDEX('Policy Characteristics'!F:F,MATCH($C1148,'Policy Characteristics'!$C:$C,0)))</f>
        <v>0</v>
      </c>
      <c r="M1148" s="379">
        <f>IF(ISBLANK(INDEX('Policy Characteristics'!G:G,MATCH($C1148,'Policy Characteristics'!$C:$C,0))),"",INDEX('Policy Characteristics'!G:G,MATCH($C1148,'Policy Characteristics'!$C:$C,0)))</f>
        <v>0.4</v>
      </c>
      <c r="N1148" s="379">
        <f>IF(ISBLANK(INDEX('Policy Characteristics'!H:H,MATCH($C1148,'Policy Characteristics'!$C:$C,0))),"",INDEX('Policy Characteristics'!H:H,MATCH($C1148,'Policy Characteristics'!$C:$C,0)))</f>
        <v>0.01</v>
      </c>
      <c r="O1148" s="357" t="str">
        <f>IF(ISBLANK(INDEX('Policy Characteristics'!I:I,MATCH($C1148,'Policy Characteristics'!$C:$C,0))),"",INDEX('Policy Characteristics'!I:I,MATCH($C1148,'Policy Characteristics'!$C:$C,0)))</f>
        <v>% reduction in cost</v>
      </c>
      <c r="P1148" s="357" t="str">
        <f>IF(ISBLANK(INDEX('Policy Characteristics'!J:J,MATCH($C1148,'Policy Characteristics'!$C:$C,0))),"",INDEX('Policy Characteristics'!J:J,MATCH($C1148,'Policy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8" s="357" t="str">
        <f>IF(ISBLANK(INDEX('Policy Characteristics'!K:K,MATCH($C1148,'Policy Characteristics'!$C:$C,0))),"",INDEX('Policy Characteristics'!K:K,MATCH($C1148,'Policy Characteristics'!$C:$C,0)))</f>
        <v>architectural-design.html#rnd</v>
      </c>
      <c r="R1148" s="357" t="str">
        <f>IF(ISBLANK(INDEX('Policy Characteristics'!L:L,MATCH($C1148,'Policy Characteristics'!$C:$C,0))),"",INDEX('Policy Characteristics'!L:L,MATCH($C1148,'Policy Characteristics'!$C:$C,0)))</f>
        <v>research-and-development.html</v>
      </c>
    </row>
    <row r="1149" spans="1:18" x14ac:dyDescent="0.35">
      <c r="A1149" s="357" t="str">
        <f>IF(ISBLANK(INDEX('Policy Characteristics'!A:A,MATCH($C1149,'Policy Characteristics'!$C:$C,0))),"",INDEX('Policy Characteristics'!A:A,MATCH($C1149,'Policy Characteristics'!$C:$C,0)))</f>
        <v>Research and Development</v>
      </c>
      <c r="B1149" s="357" t="str">
        <f>IF(ISBLANK(INDEX('Policy Characteristics'!B:B,MATCH($C1149,'Policy Characteristics'!$C:$C,0))),"",INDEX('Policy Characteristics'!B:B,MATCH($C1149,'Policy Characteristics'!$C:$C,0)))</f>
        <v>Capital Cost Reduction</v>
      </c>
      <c r="C1149" s="361" t="str">
        <f t="shared" ref="C1149:C1150" si="60">C$1140</f>
        <v>RnD Electricity Capital Cost Perc Reduction</v>
      </c>
      <c r="D1149" s="9" t="s">
        <v>470</v>
      </c>
      <c r="E1149" s="55"/>
      <c r="F1149" s="9" t="s">
        <v>471</v>
      </c>
      <c r="G1149" s="53"/>
      <c r="H1149" s="54">
        <v>180</v>
      </c>
      <c r="I1149" s="53" t="s">
        <v>44</v>
      </c>
      <c r="J1149" s="359" t="str">
        <f>IF(ISBLANK(INDEX('Policy Characteristics'!D:D,MATCH($C1149,'Policy Characteristics'!$C:$C,0))),"",INDEX('Policy Characteristics'!D:D,MATCH($C1149,'Policy Characteristics'!$C:$C,0)))</f>
        <v>R&amp;D Capital Cost Reductions</v>
      </c>
      <c r="K1149" s="357" t="str">
        <f>IF(ISBLANK(INDEX('Policy Characteristics'!E:E,MATCH($C1149,'Policy Characteristics'!$C:$C,0))),"",INDEX('Policy Characteristics'!E:E,MATCH($C1149,'Policy Characteristics'!$C:$C,0)))</f>
        <v>RnD electricity capital cost reduction</v>
      </c>
      <c r="L1149" s="379">
        <f>IF(ISBLANK(INDEX('Policy Characteristics'!F:F,MATCH($C1149,'Policy Characteristics'!$C:$C,0))),"",INDEX('Policy Characteristics'!F:F,MATCH($C1149,'Policy Characteristics'!$C:$C,0)))</f>
        <v>0</v>
      </c>
      <c r="M1149" s="379">
        <f>IF(ISBLANK(INDEX('Policy Characteristics'!G:G,MATCH($C1149,'Policy Characteristics'!$C:$C,0))),"",INDEX('Policy Characteristics'!G:G,MATCH($C1149,'Policy Characteristics'!$C:$C,0)))</f>
        <v>0.4</v>
      </c>
      <c r="N1149" s="379">
        <f>IF(ISBLANK(INDEX('Policy Characteristics'!H:H,MATCH($C1149,'Policy Characteristics'!$C:$C,0))),"",INDEX('Policy Characteristics'!H:H,MATCH($C1149,'Policy Characteristics'!$C:$C,0)))</f>
        <v>0.01</v>
      </c>
      <c r="O1149" s="357" t="str">
        <f>IF(ISBLANK(INDEX('Policy Characteristics'!I:I,MATCH($C1149,'Policy Characteristics'!$C:$C,0))),"",INDEX('Policy Characteristics'!I:I,MATCH($C1149,'Policy Characteristics'!$C:$C,0)))</f>
        <v>% reduction in cost</v>
      </c>
      <c r="P1149" s="357" t="str">
        <f>IF(ISBLANK(INDEX('Policy Characteristics'!J:J,MATCH($C1149,'Policy Characteristics'!$C:$C,0))),"",INDEX('Policy Characteristics'!J:J,MATCH($C1149,'Policy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9" s="357" t="str">
        <f>IF(ISBLANK(INDEX('Policy Characteristics'!K:K,MATCH($C1149,'Policy Characteristics'!$C:$C,0))),"",INDEX('Policy Characteristics'!K:K,MATCH($C1149,'Policy Characteristics'!$C:$C,0)))</f>
        <v>architectural-design.html#rnd</v>
      </c>
      <c r="R1149" s="357" t="str">
        <f>IF(ISBLANK(INDEX('Policy Characteristics'!L:L,MATCH($C1149,'Policy Characteristics'!$C:$C,0))),"",INDEX('Policy Characteristics'!L:L,MATCH($C1149,'Policy Characteristics'!$C:$C,0)))</f>
        <v>research-and-development.html</v>
      </c>
    </row>
    <row r="1150" spans="1:18" x14ac:dyDescent="0.35">
      <c r="A1150" s="357" t="str">
        <f>IF(ISBLANK(INDEX('Policy Characteristics'!A:A,MATCH($C1150,'Policy Characteristics'!$C:$C,0))),"",INDEX('Policy Characteristics'!A:A,MATCH($C1150,'Policy Characteristics'!$C:$C,0)))</f>
        <v>Research and Development</v>
      </c>
      <c r="B1150" s="357" t="str">
        <f>IF(ISBLANK(INDEX('Policy Characteristics'!B:B,MATCH($C1150,'Policy Characteristics'!$C:$C,0))),"",INDEX('Policy Characteristics'!B:B,MATCH($C1150,'Policy Characteristics'!$C:$C,0)))</f>
        <v>Capital Cost Reduction</v>
      </c>
      <c r="C1150" s="361" t="str">
        <f t="shared" si="60"/>
        <v>RnD Electricity Capital Cost Perc Reduction</v>
      </c>
      <c r="D1150" s="9" t="s">
        <v>479</v>
      </c>
      <c r="E1150" s="55"/>
      <c r="F1150" s="9" t="s">
        <v>481</v>
      </c>
      <c r="G1150" s="53"/>
      <c r="H1150" s="54">
        <v>183</v>
      </c>
      <c r="I1150" s="53" t="s">
        <v>44</v>
      </c>
      <c r="J1150" s="359" t="str">
        <f>IF(ISBLANK(INDEX('Policy Characteristics'!D:D,MATCH($C1150,'Policy Characteristics'!$C:$C,0))),"",INDEX('Policy Characteristics'!D:D,MATCH($C1150,'Policy Characteristics'!$C:$C,0)))</f>
        <v>R&amp;D Capital Cost Reductions</v>
      </c>
      <c r="K1150" s="357" t="str">
        <f>IF(ISBLANK(INDEX('Policy Characteristics'!E:E,MATCH($C1150,'Policy Characteristics'!$C:$C,0))),"",INDEX('Policy Characteristics'!E:E,MATCH($C1150,'Policy Characteristics'!$C:$C,0)))</f>
        <v>RnD electricity capital cost reduction</v>
      </c>
      <c r="L1150" s="379">
        <f>IF(ISBLANK(INDEX('Policy Characteristics'!F:F,MATCH($C1150,'Policy Characteristics'!$C:$C,0))),"",INDEX('Policy Characteristics'!F:F,MATCH($C1150,'Policy Characteristics'!$C:$C,0)))</f>
        <v>0</v>
      </c>
      <c r="M1150" s="379">
        <f>IF(ISBLANK(INDEX('Policy Characteristics'!G:G,MATCH($C1150,'Policy Characteristics'!$C:$C,0))),"",INDEX('Policy Characteristics'!G:G,MATCH($C1150,'Policy Characteristics'!$C:$C,0)))</f>
        <v>0.4</v>
      </c>
      <c r="N1150" s="379">
        <f>IF(ISBLANK(INDEX('Policy Characteristics'!H:H,MATCH($C1150,'Policy Characteristics'!$C:$C,0))),"",INDEX('Policy Characteristics'!H:H,MATCH($C1150,'Policy Characteristics'!$C:$C,0)))</f>
        <v>0.01</v>
      </c>
      <c r="O1150" s="357" t="str">
        <f>IF(ISBLANK(INDEX('Policy Characteristics'!I:I,MATCH($C1150,'Policy Characteristics'!$C:$C,0))),"",INDEX('Policy Characteristics'!I:I,MATCH($C1150,'Policy Characteristics'!$C:$C,0)))</f>
        <v>% reduction in cost</v>
      </c>
      <c r="P1150" s="357" t="str">
        <f>IF(ISBLANK(INDEX('Policy Characteristics'!J:J,MATCH($C1150,'Policy Characteristics'!$C:$C,0))),"",INDEX('Policy Characteristics'!J:J,MATCH($C1150,'Policy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0" s="357" t="str">
        <f>IF(ISBLANK(INDEX('Policy Characteristics'!K:K,MATCH($C1150,'Policy Characteristics'!$C:$C,0))),"",INDEX('Policy Characteristics'!K:K,MATCH($C1150,'Policy Characteristics'!$C:$C,0)))</f>
        <v>architectural-design.html#rnd</v>
      </c>
      <c r="R1150" s="357" t="str">
        <f>IF(ISBLANK(INDEX('Policy Characteristics'!L:L,MATCH($C1150,'Policy Characteristics'!$C:$C,0))),"",INDEX('Policy Characteristics'!L:L,MATCH($C1150,'Policy Characteristics'!$C:$C,0)))</f>
        <v>research-and-development.html</v>
      </c>
    </row>
    <row r="1151" spans="1:18" x14ac:dyDescent="0.35">
      <c r="A1151" s="357" t="str">
        <f>IF(ISBLANK(INDEX('Policy Characteristics'!A:A,MATCH($C1151,'Policy Characteristics'!$C:$C,0))),"",INDEX('Policy Characteristics'!A:A,MATCH($C1151,'Policy Characteristics'!$C:$C,0)))</f>
        <v>Research and Development</v>
      </c>
      <c r="B1151" s="357" t="str">
        <f>IF(ISBLANK(INDEX('Policy Characteristics'!B:B,MATCH($C1151,'Policy Characteristics'!$C:$C,0))),"",INDEX('Policy Characteristics'!B:B,MATCH($C1151,'Policy Characteristics'!$C:$C,0)))</f>
        <v>Capital Cost Reduction</v>
      </c>
      <c r="C1151" s="362" t="s">
        <v>309</v>
      </c>
      <c r="D1151" s="194" t="s">
        <v>3192</v>
      </c>
      <c r="E1151" s="53"/>
      <c r="F1151" s="9" t="s">
        <v>3229</v>
      </c>
      <c r="G1151" s="53"/>
      <c r="H1151" s="54">
        <v>1462</v>
      </c>
      <c r="I1151" s="53" t="s">
        <v>44</v>
      </c>
      <c r="J1151" s="359" t="str">
        <f>IF(ISBLANK(INDEX('Policy Characteristics'!D:D,MATCH($C1151,'Policy Characteristics'!$C:$C,0))),"",INDEX('Policy Characteristics'!D:D,MATCH($C1151,'Policy Characteristics'!$C:$C,0)))</f>
        <v>R&amp;D Capital Cost Reductions</v>
      </c>
      <c r="K1151" s="357" t="str">
        <f>IF(ISBLANK(INDEX('Policy Characteristics'!E:E,MATCH($C1151,'Policy Characteristics'!$C:$C,0))),"",INDEX('Policy Characteristics'!E:E,MATCH($C1151,'Policy Characteristics'!$C:$C,0)))</f>
        <v>RnD industry capital cost reduction</v>
      </c>
      <c r="L1151" s="379">
        <f>IF(ISBLANK(INDEX('Policy Characteristics'!F:F,MATCH($C1151,'Policy Characteristics'!$C:$C,0))),"",INDEX('Policy Characteristics'!F:F,MATCH($C1151,'Policy Characteristics'!$C:$C,0)))</f>
        <v>0</v>
      </c>
      <c r="M1151" s="379">
        <f>IF(ISBLANK(INDEX('Policy Characteristics'!G:G,MATCH($C1151,'Policy Characteristics'!$C:$C,0))),"",INDEX('Policy Characteristics'!G:G,MATCH($C1151,'Policy Characteristics'!$C:$C,0)))</f>
        <v>0.4</v>
      </c>
      <c r="N1151" s="379">
        <f>IF(ISBLANK(INDEX('Policy Characteristics'!H:H,MATCH($C1151,'Policy Characteristics'!$C:$C,0))),"",INDEX('Policy Characteristics'!H:H,MATCH($C1151,'Policy Characteristics'!$C:$C,0)))</f>
        <v>0.01</v>
      </c>
      <c r="O1151" s="357" t="str">
        <f>IF(ISBLANK(INDEX('Policy Characteristics'!I:I,MATCH($C1151,'Policy Characteristics'!$C:$C,0))),"",INDEX('Policy Characteristics'!I:I,MATCH($C1151,'Policy Characteristics'!$C:$C,0)))</f>
        <v>% reduction in cost</v>
      </c>
      <c r="P1151" s="357" t="str">
        <f>IF(ISBLANK(INDEX('Policy Characteristics'!J:J,MATCH($C1151,'Policy Characteristics'!$C:$C,0))),"",INDEX('Policy Characteristics'!J:J,MATCH($C1151,'Policy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1" s="357" t="str">
        <f>IF(ISBLANK(INDEX('Policy Characteristics'!K:K,MATCH($C1151,'Policy Characteristics'!$C:$C,0))),"",INDEX('Policy Characteristics'!K:K,MATCH($C1151,'Policy Characteristics'!$C:$C,0)))</f>
        <v>architectural-design.html#rnd</v>
      </c>
      <c r="R1151" s="357" t="str">
        <f>IF(ISBLANK(INDEX('Policy Characteristics'!L:L,MATCH($C1151,'Policy Characteristics'!$C:$C,0))),"",INDEX('Policy Characteristics'!L:L,MATCH($C1151,'Policy Characteristics'!$C:$C,0)))</f>
        <v>research-and-development.html</v>
      </c>
    </row>
    <row r="1152" spans="1:18" x14ac:dyDescent="0.35">
      <c r="A1152" s="357" t="str">
        <f>IF(ISBLANK(INDEX('Policy Characteristics'!A:A,MATCH($C1152,'Policy Characteristics'!$C:$C,0))),"",INDEX('Policy Characteristics'!A:A,MATCH($C1152,'Policy Characteristics'!$C:$C,0)))</f>
        <v>Research and Development</v>
      </c>
      <c r="B1152" s="357" t="str">
        <f>IF(ISBLANK(INDEX('Policy Characteristics'!B:B,MATCH($C1152,'Policy Characteristics'!$C:$C,0))),"",INDEX('Policy Characteristics'!B:B,MATCH($C1152,'Policy Characteristics'!$C:$C,0)))</f>
        <v>Capital Cost Reduction</v>
      </c>
      <c r="C1152" s="361" t="str">
        <f t="shared" ref="C1152:C1175" si="61">C$1151</f>
        <v>RnD Industry Capital Cost Perc Reduction</v>
      </c>
      <c r="D1152" s="194" t="s">
        <v>3193</v>
      </c>
      <c r="E1152" s="53"/>
      <c r="F1152" s="9" t="s">
        <v>3230</v>
      </c>
      <c r="G1152" s="53"/>
      <c r="H1152" s="54">
        <v>1463</v>
      </c>
      <c r="I1152" s="53" t="s">
        <v>44</v>
      </c>
      <c r="J1152" s="359" t="str">
        <f>IF(ISBLANK(INDEX('Policy Characteristics'!D:D,MATCH($C1152,'Policy Characteristics'!$C:$C,0))),"",INDEX('Policy Characteristics'!D:D,MATCH($C1152,'Policy Characteristics'!$C:$C,0)))</f>
        <v>R&amp;D Capital Cost Reductions</v>
      </c>
      <c r="K1152" s="357" t="str">
        <f>IF(ISBLANK(INDEX('Policy Characteristics'!E:E,MATCH($C1152,'Policy Characteristics'!$C:$C,0))),"",INDEX('Policy Characteristics'!E:E,MATCH($C1152,'Policy Characteristics'!$C:$C,0)))</f>
        <v>RnD industry capital cost reduction</v>
      </c>
      <c r="L1152" s="379">
        <f>IF(ISBLANK(INDEX('Policy Characteristics'!F:F,MATCH($C1152,'Policy Characteristics'!$C:$C,0))),"",INDEX('Policy Characteristics'!F:F,MATCH($C1152,'Policy Characteristics'!$C:$C,0)))</f>
        <v>0</v>
      </c>
      <c r="M1152" s="379">
        <f>IF(ISBLANK(INDEX('Policy Characteristics'!G:G,MATCH($C1152,'Policy Characteristics'!$C:$C,0))),"",INDEX('Policy Characteristics'!G:G,MATCH($C1152,'Policy Characteristics'!$C:$C,0)))</f>
        <v>0.4</v>
      </c>
      <c r="N1152" s="379">
        <f>IF(ISBLANK(INDEX('Policy Characteristics'!H:H,MATCH($C1152,'Policy Characteristics'!$C:$C,0))),"",INDEX('Policy Characteristics'!H:H,MATCH($C1152,'Policy Characteristics'!$C:$C,0)))</f>
        <v>0.01</v>
      </c>
      <c r="O1152" s="357" t="str">
        <f>IF(ISBLANK(INDEX('Policy Characteristics'!I:I,MATCH($C1152,'Policy Characteristics'!$C:$C,0))),"",INDEX('Policy Characteristics'!I:I,MATCH($C1152,'Policy Characteristics'!$C:$C,0)))</f>
        <v>% reduction in cost</v>
      </c>
      <c r="P1152" s="357" t="str">
        <f>IF(ISBLANK(INDEX('Policy Characteristics'!J:J,MATCH($C1152,'Policy Characteristics'!$C:$C,0))),"",INDEX('Policy Characteristics'!J:J,MATCH($C1152,'Policy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2" s="357" t="str">
        <f>IF(ISBLANK(INDEX('Policy Characteristics'!K:K,MATCH($C1152,'Policy Characteristics'!$C:$C,0))),"",INDEX('Policy Characteristics'!K:K,MATCH($C1152,'Policy Characteristics'!$C:$C,0)))</f>
        <v>architectural-design.html#rnd</v>
      </c>
      <c r="R1152" s="357" t="str">
        <f>IF(ISBLANK(INDEX('Policy Characteristics'!L:L,MATCH($C1152,'Policy Characteristics'!$C:$C,0))),"",INDEX('Policy Characteristics'!L:L,MATCH($C1152,'Policy Characteristics'!$C:$C,0)))</f>
        <v>research-and-development.html</v>
      </c>
    </row>
    <row r="1153" spans="1:18" x14ac:dyDescent="0.35">
      <c r="A1153" s="357" t="str">
        <f>IF(ISBLANK(INDEX('Policy Characteristics'!A:A,MATCH($C1153,'Policy Characteristics'!$C:$C,0))),"",INDEX('Policy Characteristics'!A:A,MATCH($C1153,'Policy Characteristics'!$C:$C,0)))</f>
        <v>Research and Development</v>
      </c>
      <c r="B1153" s="357" t="str">
        <f>IF(ISBLANK(INDEX('Policy Characteristics'!B:B,MATCH($C1153,'Policy Characteristics'!$C:$C,0))),"",INDEX('Policy Characteristics'!B:B,MATCH($C1153,'Policy Characteristics'!$C:$C,0)))</f>
        <v>Capital Cost Reduction</v>
      </c>
      <c r="C1153" s="361" t="str">
        <f t="shared" si="61"/>
        <v>RnD Industry Capital Cost Perc Reduction</v>
      </c>
      <c r="D1153" s="194" t="s">
        <v>3194</v>
      </c>
      <c r="E1153" s="53"/>
      <c r="F1153" s="9" t="s">
        <v>3231</v>
      </c>
      <c r="G1153" s="53"/>
      <c r="H1153" s="54">
        <v>1464</v>
      </c>
      <c r="I1153" s="53" t="s">
        <v>44</v>
      </c>
      <c r="J1153" s="359" t="str">
        <f>IF(ISBLANK(INDEX('Policy Characteristics'!D:D,MATCH($C1153,'Policy Characteristics'!$C:$C,0))),"",INDEX('Policy Characteristics'!D:D,MATCH($C1153,'Policy Characteristics'!$C:$C,0)))</f>
        <v>R&amp;D Capital Cost Reductions</v>
      </c>
      <c r="K1153" s="357" t="str">
        <f>IF(ISBLANK(INDEX('Policy Characteristics'!E:E,MATCH($C1153,'Policy Characteristics'!$C:$C,0))),"",INDEX('Policy Characteristics'!E:E,MATCH($C1153,'Policy Characteristics'!$C:$C,0)))</f>
        <v>RnD industry capital cost reduction</v>
      </c>
      <c r="L1153" s="379">
        <f>IF(ISBLANK(INDEX('Policy Characteristics'!F:F,MATCH($C1153,'Policy Characteristics'!$C:$C,0))),"",INDEX('Policy Characteristics'!F:F,MATCH($C1153,'Policy Characteristics'!$C:$C,0)))</f>
        <v>0</v>
      </c>
      <c r="M1153" s="379">
        <f>IF(ISBLANK(INDEX('Policy Characteristics'!G:G,MATCH($C1153,'Policy Characteristics'!$C:$C,0))),"",INDEX('Policy Characteristics'!G:G,MATCH($C1153,'Policy Characteristics'!$C:$C,0)))</f>
        <v>0.4</v>
      </c>
      <c r="N1153" s="379">
        <f>IF(ISBLANK(INDEX('Policy Characteristics'!H:H,MATCH($C1153,'Policy Characteristics'!$C:$C,0))),"",INDEX('Policy Characteristics'!H:H,MATCH($C1153,'Policy Characteristics'!$C:$C,0)))</f>
        <v>0.01</v>
      </c>
      <c r="O1153" s="357" t="str">
        <f>IF(ISBLANK(INDEX('Policy Characteristics'!I:I,MATCH($C1153,'Policy Characteristics'!$C:$C,0))),"",INDEX('Policy Characteristics'!I:I,MATCH($C1153,'Policy Characteristics'!$C:$C,0)))</f>
        <v>% reduction in cost</v>
      </c>
      <c r="P1153" s="357" t="str">
        <f>IF(ISBLANK(INDEX('Policy Characteristics'!J:J,MATCH($C1153,'Policy Characteristics'!$C:$C,0))),"",INDEX('Policy Characteristics'!J:J,MATCH($C1153,'Policy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3" s="357" t="str">
        <f>IF(ISBLANK(INDEX('Policy Characteristics'!K:K,MATCH($C1153,'Policy Characteristics'!$C:$C,0))),"",INDEX('Policy Characteristics'!K:K,MATCH($C1153,'Policy Characteristics'!$C:$C,0)))</f>
        <v>architectural-design.html#rnd</v>
      </c>
      <c r="R1153" s="357" t="str">
        <f>IF(ISBLANK(INDEX('Policy Characteristics'!L:L,MATCH($C1153,'Policy Characteristics'!$C:$C,0))),"",INDEX('Policy Characteristics'!L:L,MATCH($C1153,'Policy Characteristics'!$C:$C,0)))</f>
        <v>research-and-development.html</v>
      </c>
    </row>
    <row r="1154" spans="1:18" x14ac:dyDescent="0.35">
      <c r="A1154" s="357" t="str">
        <f>IF(ISBLANK(INDEX('Policy Characteristics'!A:A,MATCH($C1154,'Policy Characteristics'!$C:$C,0))),"",INDEX('Policy Characteristics'!A:A,MATCH($C1154,'Policy Characteristics'!$C:$C,0)))</f>
        <v>Research and Development</v>
      </c>
      <c r="B1154" s="357" t="str">
        <f>IF(ISBLANK(INDEX('Policy Characteristics'!B:B,MATCH($C1154,'Policy Characteristics'!$C:$C,0))),"",INDEX('Policy Characteristics'!B:B,MATCH($C1154,'Policy Characteristics'!$C:$C,0)))</f>
        <v>Capital Cost Reduction</v>
      </c>
      <c r="C1154" s="361" t="str">
        <f t="shared" si="61"/>
        <v>RnD Industry Capital Cost Perc Reduction</v>
      </c>
      <c r="D1154" s="194" t="s">
        <v>3195</v>
      </c>
      <c r="E1154" s="53"/>
      <c r="F1154" s="9" t="s">
        <v>3232</v>
      </c>
      <c r="G1154" s="53"/>
      <c r="H1154" s="54">
        <v>1465</v>
      </c>
      <c r="I1154" s="53" t="s">
        <v>44</v>
      </c>
      <c r="J1154" s="359" t="str">
        <f>IF(ISBLANK(INDEX('Policy Characteristics'!D:D,MATCH($C1154,'Policy Characteristics'!$C:$C,0))),"",INDEX('Policy Characteristics'!D:D,MATCH($C1154,'Policy Characteristics'!$C:$C,0)))</f>
        <v>R&amp;D Capital Cost Reductions</v>
      </c>
      <c r="K1154" s="357" t="str">
        <f>IF(ISBLANK(INDEX('Policy Characteristics'!E:E,MATCH($C1154,'Policy Characteristics'!$C:$C,0))),"",INDEX('Policy Characteristics'!E:E,MATCH($C1154,'Policy Characteristics'!$C:$C,0)))</f>
        <v>RnD industry capital cost reduction</v>
      </c>
      <c r="L1154" s="379">
        <f>IF(ISBLANK(INDEX('Policy Characteristics'!F:F,MATCH($C1154,'Policy Characteristics'!$C:$C,0))),"",INDEX('Policy Characteristics'!F:F,MATCH($C1154,'Policy Characteristics'!$C:$C,0)))</f>
        <v>0</v>
      </c>
      <c r="M1154" s="379">
        <f>IF(ISBLANK(INDEX('Policy Characteristics'!G:G,MATCH($C1154,'Policy Characteristics'!$C:$C,0))),"",INDEX('Policy Characteristics'!G:G,MATCH($C1154,'Policy Characteristics'!$C:$C,0)))</f>
        <v>0.4</v>
      </c>
      <c r="N1154" s="379">
        <f>IF(ISBLANK(INDEX('Policy Characteristics'!H:H,MATCH($C1154,'Policy Characteristics'!$C:$C,0))),"",INDEX('Policy Characteristics'!H:H,MATCH($C1154,'Policy Characteristics'!$C:$C,0)))</f>
        <v>0.01</v>
      </c>
      <c r="O1154" s="357" t="str">
        <f>IF(ISBLANK(INDEX('Policy Characteristics'!I:I,MATCH($C1154,'Policy Characteristics'!$C:$C,0))),"",INDEX('Policy Characteristics'!I:I,MATCH($C1154,'Policy Characteristics'!$C:$C,0)))</f>
        <v>% reduction in cost</v>
      </c>
      <c r="P1154" s="357" t="str">
        <f>IF(ISBLANK(INDEX('Policy Characteristics'!J:J,MATCH($C1154,'Policy Characteristics'!$C:$C,0))),"",INDEX('Policy Characteristics'!J:J,MATCH($C1154,'Policy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4" s="357" t="str">
        <f>IF(ISBLANK(INDEX('Policy Characteristics'!K:K,MATCH($C1154,'Policy Characteristics'!$C:$C,0))),"",INDEX('Policy Characteristics'!K:K,MATCH($C1154,'Policy Characteristics'!$C:$C,0)))</f>
        <v>architectural-design.html#rnd</v>
      </c>
      <c r="R1154" s="357" t="str">
        <f>IF(ISBLANK(INDEX('Policy Characteristics'!L:L,MATCH($C1154,'Policy Characteristics'!$C:$C,0))),"",INDEX('Policy Characteristics'!L:L,MATCH($C1154,'Policy Characteristics'!$C:$C,0)))</f>
        <v>research-and-development.html</v>
      </c>
    </row>
    <row r="1155" spans="1:18" x14ac:dyDescent="0.35">
      <c r="A1155" s="357" t="str">
        <f>IF(ISBLANK(INDEX('Policy Characteristics'!A:A,MATCH($C1155,'Policy Characteristics'!$C:$C,0))),"",INDEX('Policy Characteristics'!A:A,MATCH($C1155,'Policy Characteristics'!$C:$C,0)))</f>
        <v>Research and Development</v>
      </c>
      <c r="B1155" s="357" t="str">
        <f>IF(ISBLANK(INDEX('Policy Characteristics'!B:B,MATCH($C1155,'Policy Characteristics'!$C:$C,0))),"",INDEX('Policy Characteristics'!B:B,MATCH($C1155,'Policy Characteristics'!$C:$C,0)))</f>
        <v>Capital Cost Reduction</v>
      </c>
      <c r="C1155" s="361" t="str">
        <f t="shared" si="61"/>
        <v>RnD Industry Capital Cost Perc Reduction</v>
      </c>
      <c r="D1155" s="194" t="s">
        <v>3196</v>
      </c>
      <c r="E1155" s="53"/>
      <c r="F1155" s="9" t="s">
        <v>3233</v>
      </c>
      <c r="G1155" s="53"/>
      <c r="H1155" s="54">
        <v>1466</v>
      </c>
      <c r="I1155" s="53" t="s">
        <v>44</v>
      </c>
      <c r="J1155" s="359" t="str">
        <f>IF(ISBLANK(INDEX('Policy Characteristics'!D:D,MATCH($C1155,'Policy Characteristics'!$C:$C,0))),"",INDEX('Policy Characteristics'!D:D,MATCH($C1155,'Policy Characteristics'!$C:$C,0)))</f>
        <v>R&amp;D Capital Cost Reductions</v>
      </c>
      <c r="K1155" s="357" t="str">
        <f>IF(ISBLANK(INDEX('Policy Characteristics'!E:E,MATCH($C1155,'Policy Characteristics'!$C:$C,0))),"",INDEX('Policy Characteristics'!E:E,MATCH($C1155,'Policy Characteristics'!$C:$C,0)))</f>
        <v>RnD industry capital cost reduction</v>
      </c>
      <c r="L1155" s="379">
        <f>IF(ISBLANK(INDEX('Policy Characteristics'!F:F,MATCH($C1155,'Policy Characteristics'!$C:$C,0))),"",INDEX('Policy Characteristics'!F:F,MATCH($C1155,'Policy Characteristics'!$C:$C,0)))</f>
        <v>0</v>
      </c>
      <c r="M1155" s="379">
        <f>IF(ISBLANK(INDEX('Policy Characteristics'!G:G,MATCH($C1155,'Policy Characteristics'!$C:$C,0))),"",INDEX('Policy Characteristics'!G:G,MATCH($C1155,'Policy Characteristics'!$C:$C,0)))</f>
        <v>0.4</v>
      </c>
      <c r="N1155" s="379">
        <f>IF(ISBLANK(INDEX('Policy Characteristics'!H:H,MATCH($C1155,'Policy Characteristics'!$C:$C,0))),"",INDEX('Policy Characteristics'!H:H,MATCH($C1155,'Policy Characteristics'!$C:$C,0)))</f>
        <v>0.01</v>
      </c>
      <c r="O1155" s="357" t="str">
        <f>IF(ISBLANK(INDEX('Policy Characteristics'!I:I,MATCH($C1155,'Policy Characteristics'!$C:$C,0))),"",INDEX('Policy Characteristics'!I:I,MATCH($C1155,'Policy Characteristics'!$C:$C,0)))</f>
        <v>% reduction in cost</v>
      </c>
      <c r="P1155" s="357" t="str">
        <f>IF(ISBLANK(INDEX('Policy Characteristics'!J:J,MATCH($C1155,'Policy Characteristics'!$C:$C,0))),"",INDEX('Policy Characteristics'!J:J,MATCH($C1155,'Policy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5" s="357" t="str">
        <f>IF(ISBLANK(INDEX('Policy Characteristics'!K:K,MATCH($C1155,'Policy Characteristics'!$C:$C,0))),"",INDEX('Policy Characteristics'!K:K,MATCH($C1155,'Policy Characteristics'!$C:$C,0)))</f>
        <v>architectural-design.html#rnd</v>
      </c>
      <c r="R1155" s="357" t="str">
        <f>IF(ISBLANK(INDEX('Policy Characteristics'!L:L,MATCH($C1155,'Policy Characteristics'!$C:$C,0))),"",INDEX('Policy Characteristics'!L:L,MATCH($C1155,'Policy Characteristics'!$C:$C,0)))</f>
        <v>research-and-development.html</v>
      </c>
    </row>
    <row r="1156" spans="1:18" x14ac:dyDescent="0.35">
      <c r="A1156" s="357" t="str">
        <f>IF(ISBLANK(INDEX('Policy Characteristics'!A:A,MATCH($C1156,'Policy Characteristics'!$C:$C,0))),"",INDEX('Policy Characteristics'!A:A,MATCH($C1156,'Policy Characteristics'!$C:$C,0)))</f>
        <v>Research and Development</v>
      </c>
      <c r="B1156" s="357" t="str">
        <f>IF(ISBLANK(INDEX('Policy Characteristics'!B:B,MATCH($C1156,'Policy Characteristics'!$C:$C,0))),"",INDEX('Policy Characteristics'!B:B,MATCH($C1156,'Policy Characteristics'!$C:$C,0)))</f>
        <v>Capital Cost Reduction</v>
      </c>
      <c r="C1156" s="361" t="str">
        <f t="shared" si="61"/>
        <v>RnD Industry Capital Cost Perc Reduction</v>
      </c>
      <c r="D1156" s="194" t="s">
        <v>3197</v>
      </c>
      <c r="E1156" s="53"/>
      <c r="F1156" s="9" t="s">
        <v>3234</v>
      </c>
      <c r="G1156" s="53"/>
      <c r="H1156" s="54">
        <v>1467</v>
      </c>
      <c r="I1156" s="53" t="s">
        <v>44</v>
      </c>
      <c r="J1156" s="359" t="str">
        <f>IF(ISBLANK(INDEX('Policy Characteristics'!D:D,MATCH($C1156,'Policy Characteristics'!$C:$C,0))),"",INDEX('Policy Characteristics'!D:D,MATCH($C1156,'Policy Characteristics'!$C:$C,0)))</f>
        <v>R&amp;D Capital Cost Reductions</v>
      </c>
      <c r="K1156" s="357" t="str">
        <f>IF(ISBLANK(INDEX('Policy Characteristics'!E:E,MATCH($C1156,'Policy Characteristics'!$C:$C,0))),"",INDEX('Policy Characteristics'!E:E,MATCH($C1156,'Policy Characteristics'!$C:$C,0)))</f>
        <v>RnD industry capital cost reduction</v>
      </c>
      <c r="L1156" s="379">
        <f>IF(ISBLANK(INDEX('Policy Characteristics'!F:F,MATCH($C1156,'Policy Characteristics'!$C:$C,0))),"",INDEX('Policy Characteristics'!F:F,MATCH($C1156,'Policy Characteristics'!$C:$C,0)))</f>
        <v>0</v>
      </c>
      <c r="M1156" s="379">
        <f>IF(ISBLANK(INDEX('Policy Characteristics'!G:G,MATCH($C1156,'Policy Characteristics'!$C:$C,0))),"",INDEX('Policy Characteristics'!G:G,MATCH($C1156,'Policy Characteristics'!$C:$C,0)))</f>
        <v>0.4</v>
      </c>
      <c r="N1156" s="379">
        <f>IF(ISBLANK(INDEX('Policy Characteristics'!H:H,MATCH($C1156,'Policy Characteristics'!$C:$C,0))),"",INDEX('Policy Characteristics'!H:H,MATCH($C1156,'Policy Characteristics'!$C:$C,0)))</f>
        <v>0.01</v>
      </c>
      <c r="O1156" s="357" t="str">
        <f>IF(ISBLANK(INDEX('Policy Characteristics'!I:I,MATCH($C1156,'Policy Characteristics'!$C:$C,0))),"",INDEX('Policy Characteristics'!I:I,MATCH($C1156,'Policy Characteristics'!$C:$C,0)))</f>
        <v>% reduction in cost</v>
      </c>
      <c r="P1156" s="357" t="str">
        <f>IF(ISBLANK(INDEX('Policy Characteristics'!J:J,MATCH($C1156,'Policy Characteristics'!$C:$C,0))),"",INDEX('Policy Characteristics'!J:J,MATCH($C1156,'Policy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6" s="357" t="str">
        <f>IF(ISBLANK(INDEX('Policy Characteristics'!K:K,MATCH($C1156,'Policy Characteristics'!$C:$C,0))),"",INDEX('Policy Characteristics'!K:K,MATCH($C1156,'Policy Characteristics'!$C:$C,0)))</f>
        <v>architectural-design.html#rnd</v>
      </c>
      <c r="R1156" s="357" t="str">
        <f>IF(ISBLANK(INDEX('Policy Characteristics'!L:L,MATCH($C1156,'Policy Characteristics'!$C:$C,0))),"",INDEX('Policy Characteristics'!L:L,MATCH($C1156,'Policy Characteristics'!$C:$C,0)))</f>
        <v>research-and-development.html</v>
      </c>
    </row>
    <row r="1157" spans="1:18" x14ac:dyDescent="0.35">
      <c r="A1157" s="357" t="str">
        <f>IF(ISBLANK(INDEX('Policy Characteristics'!A:A,MATCH($C1157,'Policy Characteristics'!$C:$C,0))),"",INDEX('Policy Characteristics'!A:A,MATCH($C1157,'Policy Characteristics'!$C:$C,0)))</f>
        <v>Research and Development</v>
      </c>
      <c r="B1157" s="357" t="str">
        <f>IF(ISBLANK(INDEX('Policy Characteristics'!B:B,MATCH($C1157,'Policy Characteristics'!$C:$C,0))),"",INDEX('Policy Characteristics'!B:B,MATCH($C1157,'Policy Characteristics'!$C:$C,0)))</f>
        <v>Capital Cost Reduction</v>
      </c>
      <c r="C1157" s="361" t="str">
        <f t="shared" si="61"/>
        <v>RnD Industry Capital Cost Perc Reduction</v>
      </c>
      <c r="D1157" s="194" t="s">
        <v>3198</v>
      </c>
      <c r="E1157" s="53"/>
      <c r="F1157" s="9" t="s">
        <v>3235</v>
      </c>
      <c r="G1157" s="53"/>
      <c r="H1157" s="54">
        <v>1468</v>
      </c>
      <c r="I1157" s="53" t="s">
        <v>44</v>
      </c>
      <c r="J1157" s="359" t="str">
        <f>IF(ISBLANK(INDEX('Policy Characteristics'!D:D,MATCH($C1157,'Policy Characteristics'!$C:$C,0))),"",INDEX('Policy Characteristics'!D:D,MATCH($C1157,'Policy Characteristics'!$C:$C,0)))</f>
        <v>R&amp;D Capital Cost Reductions</v>
      </c>
      <c r="K1157" s="357" t="str">
        <f>IF(ISBLANK(INDEX('Policy Characteristics'!E:E,MATCH($C1157,'Policy Characteristics'!$C:$C,0))),"",INDEX('Policy Characteristics'!E:E,MATCH($C1157,'Policy Characteristics'!$C:$C,0)))</f>
        <v>RnD industry capital cost reduction</v>
      </c>
      <c r="L1157" s="379">
        <f>IF(ISBLANK(INDEX('Policy Characteristics'!F:F,MATCH($C1157,'Policy Characteristics'!$C:$C,0))),"",INDEX('Policy Characteristics'!F:F,MATCH($C1157,'Policy Characteristics'!$C:$C,0)))</f>
        <v>0</v>
      </c>
      <c r="M1157" s="379">
        <f>IF(ISBLANK(INDEX('Policy Characteristics'!G:G,MATCH($C1157,'Policy Characteristics'!$C:$C,0))),"",INDEX('Policy Characteristics'!G:G,MATCH($C1157,'Policy Characteristics'!$C:$C,0)))</f>
        <v>0.4</v>
      </c>
      <c r="N1157" s="379">
        <f>IF(ISBLANK(INDEX('Policy Characteristics'!H:H,MATCH($C1157,'Policy Characteristics'!$C:$C,0))),"",INDEX('Policy Characteristics'!H:H,MATCH($C1157,'Policy Characteristics'!$C:$C,0)))</f>
        <v>0.01</v>
      </c>
      <c r="O1157" s="357" t="str">
        <f>IF(ISBLANK(INDEX('Policy Characteristics'!I:I,MATCH($C1157,'Policy Characteristics'!$C:$C,0))),"",INDEX('Policy Characteristics'!I:I,MATCH($C1157,'Policy Characteristics'!$C:$C,0)))</f>
        <v>% reduction in cost</v>
      </c>
      <c r="P1157" s="357" t="str">
        <f>IF(ISBLANK(INDEX('Policy Characteristics'!J:J,MATCH($C1157,'Policy Characteristics'!$C:$C,0))),"",INDEX('Policy Characteristics'!J:J,MATCH($C1157,'Policy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7" s="357" t="str">
        <f>IF(ISBLANK(INDEX('Policy Characteristics'!K:K,MATCH($C1157,'Policy Characteristics'!$C:$C,0))),"",INDEX('Policy Characteristics'!K:K,MATCH($C1157,'Policy Characteristics'!$C:$C,0)))</f>
        <v>architectural-design.html#rnd</v>
      </c>
      <c r="R1157" s="357" t="str">
        <f>IF(ISBLANK(INDEX('Policy Characteristics'!L:L,MATCH($C1157,'Policy Characteristics'!$C:$C,0))),"",INDEX('Policy Characteristics'!L:L,MATCH($C1157,'Policy Characteristics'!$C:$C,0)))</f>
        <v>research-and-development.html</v>
      </c>
    </row>
    <row r="1158" spans="1:18" x14ac:dyDescent="0.35">
      <c r="A1158" s="357" t="str">
        <f>IF(ISBLANK(INDEX('Policy Characteristics'!A:A,MATCH($C1158,'Policy Characteristics'!$C:$C,0))),"",INDEX('Policy Characteristics'!A:A,MATCH($C1158,'Policy Characteristics'!$C:$C,0)))</f>
        <v>Research and Development</v>
      </c>
      <c r="B1158" s="357" t="str">
        <f>IF(ISBLANK(INDEX('Policy Characteristics'!B:B,MATCH($C1158,'Policy Characteristics'!$C:$C,0))),"",INDEX('Policy Characteristics'!B:B,MATCH($C1158,'Policy Characteristics'!$C:$C,0)))</f>
        <v>Capital Cost Reduction</v>
      </c>
      <c r="C1158" s="361" t="str">
        <f t="shared" si="61"/>
        <v>RnD Industry Capital Cost Perc Reduction</v>
      </c>
      <c r="D1158" s="194" t="s">
        <v>3199</v>
      </c>
      <c r="E1158" s="53"/>
      <c r="F1158" s="9" t="s">
        <v>3236</v>
      </c>
      <c r="G1158" s="53"/>
      <c r="H1158" s="54">
        <v>1469</v>
      </c>
      <c r="I1158" s="53" t="s">
        <v>44</v>
      </c>
      <c r="J1158" s="359" t="str">
        <f>IF(ISBLANK(INDEX('Policy Characteristics'!D:D,MATCH($C1158,'Policy Characteristics'!$C:$C,0))),"",INDEX('Policy Characteristics'!D:D,MATCH($C1158,'Policy Characteristics'!$C:$C,0)))</f>
        <v>R&amp;D Capital Cost Reductions</v>
      </c>
      <c r="K1158" s="357" t="str">
        <f>IF(ISBLANK(INDEX('Policy Characteristics'!E:E,MATCH($C1158,'Policy Characteristics'!$C:$C,0))),"",INDEX('Policy Characteristics'!E:E,MATCH($C1158,'Policy Characteristics'!$C:$C,0)))</f>
        <v>RnD industry capital cost reduction</v>
      </c>
      <c r="L1158" s="379">
        <f>IF(ISBLANK(INDEX('Policy Characteristics'!F:F,MATCH($C1158,'Policy Characteristics'!$C:$C,0))),"",INDEX('Policy Characteristics'!F:F,MATCH($C1158,'Policy Characteristics'!$C:$C,0)))</f>
        <v>0</v>
      </c>
      <c r="M1158" s="379">
        <f>IF(ISBLANK(INDEX('Policy Characteristics'!G:G,MATCH($C1158,'Policy Characteristics'!$C:$C,0))),"",INDEX('Policy Characteristics'!G:G,MATCH($C1158,'Policy Characteristics'!$C:$C,0)))</f>
        <v>0.4</v>
      </c>
      <c r="N1158" s="379">
        <f>IF(ISBLANK(INDEX('Policy Characteristics'!H:H,MATCH($C1158,'Policy Characteristics'!$C:$C,0))),"",INDEX('Policy Characteristics'!H:H,MATCH($C1158,'Policy Characteristics'!$C:$C,0)))</f>
        <v>0.01</v>
      </c>
      <c r="O1158" s="357" t="str">
        <f>IF(ISBLANK(INDEX('Policy Characteristics'!I:I,MATCH($C1158,'Policy Characteristics'!$C:$C,0))),"",INDEX('Policy Characteristics'!I:I,MATCH($C1158,'Policy Characteristics'!$C:$C,0)))</f>
        <v>% reduction in cost</v>
      </c>
      <c r="P1158" s="357" t="str">
        <f>IF(ISBLANK(INDEX('Policy Characteristics'!J:J,MATCH($C1158,'Policy Characteristics'!$C:$C,0))),"",INDEX('Policy Characteristics'!J:J,MATCH($C1158,'Policy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8" s="357" t="str">
        <f>IF(ISBLANK(INDEX('Policy Characteristics'!K:K,MATCH($C1158,'Policy Characteristics'!$C:$C,0))),"",INDEX('Policy Characteristics'!K:K,MATCH($C1158,'Policy Characteristics'!$C:$C,0)))</f>
        <v>architectural-design.html#rnd</v>
      </c>
      <c r="R1158" s="357" t="str">
        <f>IF(ISBLANK(INDEX('Policy Characteristics'!L:L,MATCH($C1158,'Policy Characteristics'!$C:$C,0))),"",INDEX('Policy Characteristics'!L:L,MATCH($C1158,'Policy Characteristics'!$C:$C,0)))</f>
        <v>research-and-development.html</v>
      </c>
    </row>
    <row r="1159" spans="1:18" x14ac:dyDescent="0.35">
      <c r="A1159" s="357" t="str">
        <f>IF(ISBLANK(INDEX('Policy Characteristics'!A:A,MATCH($C1159,'Policy Characteristics'!$C:$C,0))),"",INDEX('Policy Characteristics'!A:A,MATCH($C1159,'Policy Characteristics'!$C:$C,0)))</f>
        <v>Research and Development</v>
      </c>
      <c r="B1159" s="357" t="str">
        <f>IF(ISBLANK(INDEX('Policy Characteristics'!B:B,MATCH($C1159,'Policy Characteristics'!$C:$C,0))),"",INDEX('Policy Characteristics'!B:B,MATCH($C1159,'Policy Characteristics'!$C:$C,0)))</f>
        <v>Capital Cost Reduction</v>
      </c>
      <c r="C1159" s="361" t="str">
        <f t="shared" si="61"/>
        <v>RnD Industry Capital Cost Perc Reduction</v>
      </c>
      <c r="D1159" s="194" t="s">
        <v>3200</v>
      </c>
      <c r="E1159" s="53"/>
      <c r="F1159" s="9" t="s">
        <v>3237</v>
      </c>
      <c r="G1159" s="53"/>
      <c r="H1159" s="54">
        <v>1470</v>
      </c>
      <c r="I1159" s="53" t="s">
        <v>44</v>
      </c>
      <c r="J1159" s="359" t="str">
        <f>IF(ISBLANK(INDEX('Policy Characteristics'!D:D,MATCH($C1159,'Policy Characteristics'!$C:$C,0))),"",INDEX('Policy Characteristics'!D:D,MATCH($C1159,'Policy Characteristics'!$C:$C,0)))</f>
        <v>R&amp;D Capital Cost Reductions</v>
      </c>
      <c r="K1159" s="357" t="str">
        <f>IF(ISBLANK(INDEX('Policy Characteristics'!E:E,MATCH($C1159,'Policy Characteristics'!$C:$C,0))),"",INDEX('Policy Characteristics'!E:E,MATCH($C1159,'Policy Characteristics'!$C:$C,0)))</f>
        <v>RnD industry capital cost reduction</v>
      </c>
      <c r="L1159" s="379">
        <f>IF(ISBLANK(INDEX('Policy Characteristics'!F:F,MATCH($C1159,'Policy Characteristics'!$C:$C,0))),"",INDEX('Policy Characteristics'!F:F,MATCH($C1159,'Policy Characteristics'!$C:$C,0)))</f>
        <v>0</v>
      </c>
      <c r="M1159" s="379">
        <f>IF(ISBLANK(INDEX('Policy Characteristics'!G:G,MATCH($C1159,'Policy Characteristics'!$C:$C,0))),"",INDEX('Policy Characteristics'!G:G,MATCH($C1159,'Policy Characteristics'!$C:$C,0)))</f>
        <v>0.4</v>
      </c>
      <c r="N1159" s="379">
        <f>IF(ISBLANK(INDEX('Policy Characteristics'!H:H,MATCH($C1159,'Policy Characteristics'!$C:$C,0))),"",INDEX('Policy Characteristics'!H:H,MATCH($C1159,'Policy Characteristics'!$C:$C,0)))</f>
        <v>0.01</v>
      </c>
      <c r="O1159" s="357" t="str">
        <f>IF(ISBLANK(INDEX('Policy Characteristics'!I:I,MATCH($C1159,'Policy Characteristics'!$C:$C,0))),"",INDEX('Policy Characteristics'!I:I,MATCH($C1159,'Policy Characteristics'!$C:$C,0)))</f>
        <v>% reduction in cost</v>
      </c>
      <c r="P1159" s="357" t="str">
        <f>IF(ISBLANK(INDEX('Policy Characteristics'!J:J,MATCH($C1159,'Policy Characteristics'!$C:$C,0))),"",INDEX('Policy Characteristics'!J:J,MATCH($C1159,'Policy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9" s="357" t="str">
        <f>IF(ISBLANK(INDEX('Policy Characteristics'!K:K,MATCH($C1159,'Policy Characteristics'!$C:$C,0))),"",INDEX('Policy Characteristics'!K:K,MATCH($C1159,'Policy Characteristics'!$C:$C,0)))</f>
        <v>architectural-design.html#rnd</v>
      </c>
      <c r="R1159" s="357" t="str">
        <f>IF(ISBLANK(INDEX('Policy Characteristics'!L:L,MATCH($C1159,'Policy Characteristics'!$C:$C,0))),"",INDEX('Policy Characteristics'!L:L,MATCH($C1159,'Policy Characteristics'!$C:$C,0)))</f>
        <v>research-and-development.html</v>
      </c>
    </row>
    <row r="1160" spans="1:18" x14ac:dyDescent="0.35">
      <c r="A1160" s="357" t="str">
        <f>IF(ISBLANK(INDEX('Policy Characteristics'!A:A,MATCH($C1160,'Policy Characteristics'!$C:$C,0))),"",INDEX('Policy Characteristics'!A:A,MATCH($C1160,'Policy Characteristics'!$C:$C,0)))</f>
        <v>Research and Development</v>
      </c>
      <c r="B1160" s="357" t="str">
        <f>IF(ISBLANK(INDEX('Policy Characteristics'!B:B,MATCH($C1160,'Policy Characteristics'!$C:$C,0))),"",INDEX('Policy Characteristics'!B:B,MATCH($C1160,'Policy Characteristics'!$C:$C,0)))</f>
        <v>Capital Cost Reduction</v>
      </c>
      <c r="C1160" s="361" t="str">
        <f t="shared" si="61"/>
        <v>RnD Industry Capital Cost Perc Reduction</v>
      </c>
      <c r="D1160" s="194" t="s">
        <v>3201</v>
      </c>
      <c r="E1160" s="53"/>
      <c r="F1160" s="9" t="s">
        <v>349</v>
      </c>
      <c r="G1160" s="53"/>
      <c r="H1160" s="54">
        <v>1471</v>
      </c>
      <c r="I1160" s="53" t="s">
        <v>44</v>
      </c>
      <c r="J1160" s="359" t="str">
        <f>IF(ISBLANK(INDEX('Policy Characteristics'!D:D,MATCH($C1160,'Policy Characteristics'!$C:$C,0))),"",INDEX('Policy Characteristics'!D:D,MATCH($C1160,'Policy Characteristics'!$C:$C,0)))</f>
        <v>R&amp;D Capital Cost Reductions</v>
      </c>
      <c r="K1160" s="357" t="str">
        <f>IF(ISBLANK(INDEX('Policy Characteristics'!E:E,MATCH($C1160,'Policy Characteristics'!$C:$C,0))),"",INDEX('Policy Characteristics'!E:E,MATCH($C1160,'Policy Characteristics'!$C:$C,0)))</f>
        <v>RnD industry capital cost reduction</v>
      </c>
      <c r="L1160" s="379">
        <f>IF(ISBLANK(INDEX('Policy Characteristics'!F:F,MATCH($C1160,'Policy Characteristics'!$C:$C,0))),"",INDEX('Policy Characteristics'!F:F,MATCH($C1160,'Policy Characteristics'!$C:$C,0)))</f>
        <v>0</v>
      </c>
      <c r="M1160" s="379">
        <f>IF(ISBLANK(INDEX('Policy Characteristics'!G:G,MATCH($C1160,'Policy Characteristics'!$C:$C,0))),"",INDEX('Policy Characteristics'!G:G,MATCH($C1160,'Policy Characteristics'!$C:$C,0)))</f>
        <v>0.4</v>
      </c>
      <c r="N1160" s="379">
        <f>IF(ISBLANK(INDEX('Policy Characteristics'!H:H,MATCH($C1160,'Policy Characteristics'!$C:$C,0))),"",INDEX('Policy Characteristics'!H:H,MATCH($C1160,'Policy Characteristics'!$C:$C,0)))</f>
        <v>0.01</v>
      </c>
      <c r="O1160" s="357" t="str">
        <f>IF(ISBLANK(INDEX('Policy Characteristics'!I:I,MATCH($C1160,'Policy Characteristics'!$C:$C,0))),"",INDEX('Policy Characteristics'!I:I,MATCH($C1160,'Policy Characteristics'!$C:$C,0)))</f>
        <v>% reduction in cost</v>
      </c>
      <c r="P1160" s="357" t="str">
        <f>IF(ISBLANK(INDEX('Policy Characteristics'!J:J,MATCH($C1160,'Policy Characteristics'!$C:$C,0))),"",INDEX('Policy Characteristics'!J:J,MATCH($C1160,'Policy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0" s="357" t="str">
        <f>IF(ISBLANK(INDEX('Policy Characteristics'!K:K,MATCH($C1160,'Policy Characteristics'!$C:$C,0))),"",INDEX('Policy Characteristics'!K:K,MATCH($C1160,'Policy Characteristics'!$C:$C,0)))</f>
        <v>architectural-design.html#rnd</v>
      </c>
      <c r="R1160" s="357" t="str">
        <f>IF(ISBLANK(INDEX('Policy Characteristics'!L:L,MATCH($C1160,'Policy Characteristics'!$C:$C,0))),"",INDEX('Policy Characteristics'!L:L,MATCH($C1160,'Policy Characteristics'!$C:$C,0)))</f>
        <v>research-and-development.html</v>
      </c>
    </row>
    <row r="1161" spans="1:18" x14ac:dyDescent="0.35">
      <c r="A1161" s="357" t="str">
        <f>IF(ISBLANK(INDEX('Policy Characteristics'!A:A,MATCH($C1161,'Policy Characteristics'!$C:$C,0))),"",INDEX('Policy Characteristics'!A:A,MATCH($C1161,'Policy Characteristics'!$C:$C,0)))</f>
        <v>Research and Development</v>
      </c>
      <c r="B1161" s="357" t="str">
        <f>IF(ISBLANK(INDEX('Policy Characteristics'!B:B,MATCH($C1161,'Policy Characteristics'!$C:$C,0))),"",INDEX('Policy Characteristics'!B:B,MATCH($C1161,'Policy Characteristics'!$C:$C,0)))</f>
        <v>Capital Cost Reduction</v>
      </c>
      <c r="C1161" s="361" t="str">
        <f t="shared" si="61"/>
        <v>RnD Industry Capital Cost Perc Reduction</v>
      </c>
      <c r="D1161" s="194" t="s">
        <v>3202</v>
      </c>
      <c r="E1161" s="53"/>
      <c r="F1161" s="9" t="s">
        <v>3238</v>
      </c>
      <c r="G1161" s="53"/>
      <c r="H1161" s="54">
        <v>1472</v>
      </c>
      <c r="I1161" s="53" t="s">
        <v>44</v>
      </c>
      <c r="J1161" s="359" t="str">
        <f>IF(ISBLANK(INDEX('Policy Characteristics'!D:D,MATCH($C1161,'Policy Characteristics'!$C:$C,0))),"",INDEX('Policy Characteristics'!D:D,MATCH($C1161,'Policy Characteristics'!$C:$C,0)))</f>
        <v>R&amp;D Capital Cost Reductions</v>
      </c>
      <c r="K1161" s="357" t="str">
        <f>IF(ISBLANK(INDEX('Policy Characteristics'!E:E,MATCH($C1161,'Policy Characteristics'!$C:$C,0))),"",INDEX('Policy Characteristics'!E:E,MATCH($C1161,'Policy Characteristics'!$C:$C,0)))</f>
        <v>RnD industry capital cost reduction</v>
      </c>
      <c r="L1161" s="379">
        <f>IF(ISBLANK(INDEX('Policy Characteristics'!F:F,MATCH($C1161,'Policy Characteristics'!$C:$C,0))),"",INDEX('Policy Characteristics'!F:F,MATCH($C1161,'Policy Characteristics'!$C:$C,0)))</f>
        <v>0</v>
      </c>
      <c r="M1161" s="379">
        <f>IF(ISBLANK(INDEX('Policy Characteristics'!G:G,MATCH($C1161,'Policy Characteristics'!$C:$C,0))),"",INDEX('Policy Characteristics'!G:G,MATCH($C1161,'Policy Characteristics'!$C:$C,0)))</f>
        <v>0.4</v>
      </c>
      <c r="N1161" s="379">
        <f>IF(ISBLANK(INDEX('Policy Characteristics'!H:H,MATCH($C1161,'Policy Characteristics'!$C:$C,0))),"",INDEX('Policy Characteristics'!H:H,MATCH($C1161,'Policy Characteristics'!$C:$C,0)))</f>
        <v>0.01</v>
      </c>
      <c r="O1161" s="357" t="str">
        <f>IF(ISBLANK(INDEX('Policy Characteristics'!I:I,MATCH($C1161,'Policy Characteristics'!$C:$C,0))),"",INDEX('Policy Characteristics'!I:I,MATCH($C1161,'Policy Characteristics'!$C:$C,0)))</f>
        <v>% reduction in cost</v>
      </c>
      <c r="P1161" s="357" t="str">
        <f>IF(ISBLANK(INDEX('Policy Characteristics'!J:J,MATCH($C1161,'Policy Characteristics'!$C:$C,0))),"",INDEX('Policy Characteristics'!J:J,MATCH($C1161,'Policy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1" s="357" t="str">
        <f>IF(ISBLANK(INDEX('Policy Characteristics'!K:K,MATCH($C1161,'Policy Characteristics'!$C:$C,0))),"",INDEX('Policy Characteristics'!K:K,MATCH($C1161,'Policy Characteristics'!$C:$C,0)))</f>
        <v>architectural-design.html#rnd</v>
      </c>
      <c r="R1161" s="357" t="str">
        <f>IF(ISBLANK(INDEX('Policy Characteristics'!L:L,MATCH($C1161,'Policy Characteristics'!$C:$C,0))),"",INDEX('Policy Characteristics'!L:L,MATCH($C1161,'Policy Characteristics'!$C:$C,0)))</f>
        <v>research-and-development.html</v>
      </c>
    </row>
    <row r="1162" spans="1:18" x14ac:dyDescent="0.35">
      <c r="A1162" s="357" t="str">
        <f>IF(ISBLANK(INDEX('Policy Characteristics'!A:A,MATCH($C1162,'Policy Characteristics'!$C:$C,0))),"",INDEX('Policy Characteristics'!A:A,MATCH($C1162,'Policy Characteristics'!$C:$C,0)))</f>
        <v>Research and Development</v>
      </c>
      <c r="B1162" s="357" t="str">
        <f>IF(ISBLANK(INDEX('Policy Characteristics'!B:B,MATCH($C1162,'Policy Characteristics'!$C:$C,0))),"",INDEX('Policy Characteristics'!B:B,MATCH($C1162,'Policy Characteristics'!$C:$C,0)))</f>
        <v>Capital Cost Reduction</v>
      </c>
      <c r="C1162" s="361" t="str">
        <f t="shared" si="61"/>
        <v>RnD Industry Capital Cost Perc Reduction</v>
      </c>
      <c r="D1162" s="194" t="s">
        <v>3203</v>
      </c>
      <c r="E1162" s="53"/>
      <c r="F1162" s="9" t="s">
        <v>3239</v>
      </c>
      <c r="G1162" s="53"/>
      <c r="H1162" s="54">
        <v>1473</v>
      </c>
      <c r="I1162" s="53" t="s">
        <v>44</v>
      </c>
      <c r="J1162" s="359" t="str">
        <f>IF(ISBLANK(INDEX('Policy Characteristics'!D:D,MATCH($C1162,'Policy Characteristics'!$C:$C,0))),"",INDEX('Policy Characteristics'!D:D,MATCH($C1162,'Policy Characteristics'!$C:$C,0)))</f>
        <v>R&amp;D Capital Cost Reductions</v>
      </c>
      <c r="K1162" s="357" t="str">
        <f>IF(ISBLANK(INDEX('Policy Characteristics'!E:E,MATCH($C1162,'Policy Characteristics'!$C:$C,0))),"",INDEX('Policy Characteristics'!E:E,MATCH($C1162,'Policy Characteristics'!$C:$C,0)))</f>
        <v>RnD industry capital cost reduction</v>
      </c>
      <c r="L1162" s="379">
        <f>IF(ISBLANK(INDEX('Policy Characteristics'!F:F,MATCH($C1162,'Policy Characteristics'!$C:$C,0))),"",INDEX('Policy Characteristics'!F:F,MATCH($C1162,'Policy Characteristics'!$C:$C,0)))</f>
        <v>0</v>
      </c>
      <c r="M1162" s="379">
        <f>IF(ISBLANK(INDEX('Policy Characteristics'!G:G,MATCH($C1162,'Policy Characteristics'!$C:$C,0))),"",INDEX('Policy Characteristics'!G:G,MATCH($C1162,'Policy Characteristics'!$C:$C,0)))</f>
        <v>0.4</v>
      </c>
      <c r="N1162" s="379">
        <f>IF(ISBLANK(INDEX('Policy Characteristics'!H:H,MATCH($C1162,'Policy Characteristics'!$C:$C,0))),"",INDEX('Policy Characteristics'!H:H,MATCH($C1162,'Policy Characteristics'!$C:$C,0)))</f>
        <v>0.01</v>
      </c>
      <c r="O1162" s="357" t="str">
        <f>IF(ISBLANK(INDEX('Policy Characteristics'!I:I,MATCH($C1162,'Policy Characteristics'!$C:$C,0))),"",INDEX('Policy Characteristics'!I:I,MATCH($C1162,'Policy Characteristics'!$C:$C,0)))</f>
        <v>% reduction in cost</v>
      </c>
      <c r="P1162" s="357" t="str">
        <f>IF(ISBLANK(INDEX('Policy Characteristics'!J:J,MATCH($C1162,'Policy Characteristics'!$C:$C,0))),"",INDEX('Policy Characteristics'!J:J,MATCH($C1162,'Policy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2" s="357" t="str">
        <f>IF(ISBLANK(INDEX('Policy Characteristics'!K:K,MATCH($C1162,'Policy Characteristics'!$C:$C,0))),"",INDEX('Policy Characteristics'!K:K,MATCH($C1162,'Policy Characteristics'!$C:$C,0)))</f>
        <v>architectural-design.html#rnd</v>
      </c>
      <c r="R1162" s="357" t="str">
        <f>IF(ISBLANK(INDEX('Policy Characteristics'!L:L,MATCH($C1162,'Policy Characteristics'!$C:$C,0))),"",INDEX('Policy Characteristics'!L:L,MATCH($C1162,'Policy Characteristics'!$C:$C,0)))</f>
        <v>research-and-development.html</v>
      </c>
    </row>
    <row r="1163" spans="1:18" x14ac:dyDescent="0.35">
      <c r="A1163" s="357" t="str">
        <f>IF(ISBLANK(INDEX('Policy Characteristics'!A:A,MATCH($C1163,'Policy Characteristics'!$C:$C,0))),"",INDEX('Policy Characteristics'!A:A,MATCH($C1163,'Policy Characteristics'!$C:$C,0)))</f>
        <v>Research and Development</v>
      </c>
      <c r="B1163" s="357" t="str">
        <f>IF(ISBLANK(INDEX('Policy Characteristics'!B:B,MATCH($C1163,'Policy Characteristics'!$C:$C,0))),"",INDEX('Policy Characteristics'!B:B,MATCH($C1163,'Policy Characteristics'!$C:$C,0)))</f>
        <v>Capital Cost Reduction</v>
      </c>
      <c r="C1163" s="361" t="str">
        <f t="shared" si="61"/>
        <v>RnD Industry Capital Cost Perc Reduction</v>
      </c>
      <c r="D1163" s="194" t="s">
        <v>3204</v>
      </c>
      <c r="E1163" s="53"/>
      <c r="F1163" s="9" t="s">
        <v>3240</v>
      </c>
      <c r="G1163" s="53"/>
      <c r="H1163" s="54">
        <v>1474</v>
      </c>
      <c r="I1163" s="53" t="s">
        <v>44</v>
      </c>
      <c r="J1163" s="359" t="str">
        <f>IF(ISBLANK(INDEX('Policy Characteristics'!D:D,MATCH($C1163,'Policy Characteristics'!$C:$C,0))),"",INDEX('Policy Characteristics'!D:D,MATCH($C1163,'Policy Characteristics'!$C:$C,0)))</f>
        <v>R&amp;D Capital Cost Reductions</v>
      </c>
      <c r="K1163" s="357" t="str">
        <f>IF(ISBLANK(INDEX('Policy Characteristics'!E:E,MATCH($C1163,'Policy Characteristics'!$C:$C,0))),"",INDEX('Policy Characteristics'!E:E,MATCH($C1163,'Policy Characteristics'!$C:$C,0)))</f>
        <v>RnD industry capital cost reduction</v>
      </c>
      <c r="L1163" s="379">
        <f>IF(ISBLANK(INDEX('Policy Characteristics'!F:F,MATCH($C1163,'Policy Characteristics'!$C:$C,0))),"",INDEX('Policy Characteristics'!F:F,MATCH($C1163,'Policy Characteristics'!$C:$C,0)))</f>
        <v>0</v>
      </c>
      <c r="M1163" s="379">
        <f>IF(ISBLANK(INDEX('Policy Characteristics'!G:G,MATCH($C1163,'Policy Characteristics'!$C:$C,0))),"",INDEX('Policy Characteristics'!G:G,MATCH($C1163,'Policy Characteristics'!$C:$C,0)))</f>
        <v>0.4</v>
      </c>
      <c r="N1163" s="379">
        <f>IF(ISBLANK(INDEX('Policy Characteristics'!H:H,MATCH($C1163,'Policy Characteristics'!$C:$C,0))),"",INDEX('Policy Characteristics'!H:H,MATCH($C1163,'Policy Characteristics'!$C:$C,0)))</f>
        <v>0.01</v>
      </c>
      <c r="O1163" s="357" t="str">
        <f>IF(ISBLANK(INDEX('Policy Characteristics'!I:I,MATCH($C1163,'Policy Characteristics'!$C:$C,0))),"",INDEX('Policy Characteristics'!I:I,MATCH($C1163,'Policy Characteristics'!$C:$C,0)))</f>
        <v>% reduction in cost</v>
      </c>
      <c r="P1163" s="357" t="str">
        <f>IF(ISBLANK(INDEX('Policy Characteristics'!J:J,MATCH($C1163,'Policy Characteristics'!$C:$C,0))),"",INDEX('Policy Characteristics'!J:J,MATCH($C1163,'Policy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3" s="357" t="str">
        <f>IF(ISBLANK(INDEX('Policy Characteristics'!K:K,MATCH($C1163,'Policy Characteristics'!$C:$C,0))),"",INDEX('Policy Characteristics'!K:K,MATCH($C1163,'Policy Characteristics'!$C:$C,0)))</f>
        <v>architectural-design.html#rnd</v>
      </c>
      <c r="R1163" s="357" t="str">
        <f>IF(ISBLANK(INDEX('Policy Characteristics'!L:L,MATCH($C1163,'Policy Characteristics'!$C:$C,0))),"",INDEX('Policy Characteristics'!L:L,MATCH($C1163,'Policy Characteristics'!$C:$C,0)))</f>
        <v>research-and-development.html</v>
      </c>
    </row>
    <row r="1164" spans="1:18" x14ac:dyDescent="0.35">
      <c r="A1164" s="357" t="str">
        <f>IF(ISBLANK(INDEX('Policy Characteristics'!A:A,MATCH($C1164,'Policy Characteristics'!$C:$C,0))),"",INDEX('Policy Characteristics'!A:A,MATCH($C1164,'Policy Characteristics'!$C:$C,0)))</f>
        <v>Research and Development</v>
      </c>
      <c r="B1164" s="357" t="str">
        <f>IF(ISBLANK(INDEX('Policy Characteristics'!B:B,MATCH($C1164,'Policy Characteristics'!$C:$C,0))),"",INDEX('Policy Characteristics'!B:B,MATCH($C1164,'Policy Characteristics'!$C:$C,0)))</f>
        <v>Capital Cost Reduction</v>
      </c>
      <c r="C1164" s="361" t="str">
        <f t="shared" si="61"/>
        <v>RnD Industry Capital Cost Perc Reduction</v>
      </c>
      <c r="D1164" s="194" t="s">
        <v>3205</v>
      </c>
      <c r="E1164" s="53"/>
      <c r="F1164" s="9" t="s">
        <v>348</v>
      </c>
      <c r="G1164" s="53"/>
      <c r="H1164" s="54">
        <v>1475</v>
      </c>
      <c r="I1164" s="53" t="s">
        <v>44</v>
      </c>
      <c r="J1164" s="359" t="str">
        <f>IF(ISBLANK(INDEX('Policy Characteristics'!D:D,MATCH($C1164,'Policy Characteristics'!$C:$C,0))),"",INDEX('Policy Characteristics'!D:D,MATCH($C1164,'Policy Characteristics'!$C:$C,0)))</f>
        <v>R&amp;D Capital Cost Reductions</v>
      </c>
      <c r="K1164" s="357" t="str">
        <f>IF(ISBLANK(INDEX('Policy Characteristics'!E:E,MATCH($C1164,'Policy Characteristics'!$C:$C,0))),"",INDEX('Policy Characteristics'!E:E,MATCH($C1164,'Policy Characteristics'!$C:$C,0)))</f>
        <v>RnD industry capital cost reduction</v>
      </c>
      <c r="L1164" s="379">
        <f>IF(ISBLANK(INDEX('Policy Characteristics'!F:F,MATCH($C1164,'Policy Characteristics'!$C:$C,0))),"",INDEX('Policy Characteristics'!F:F,MATCH($C1164,'Policy Characteristics'!$C:$C,0)))</f>
        <v>0</v>
      </c>
      <c r="M1164" s="379">
        <f>IF(ISBLANK(INDEX('Policy Characteristics'!G:G,MATCH($C1164,'Policy Characteristics'!$C:$C,0))),"",INDEX('Policy Characteristics'!G:G,MATCH($C1164,'Policy Characteristics'!$C:$C,0)))</f>
        <v>0.4</v>
      </c>
      <c r="N1164" s="379">
        <f>IF(ISBLANK(INDEX('Policy Characteristics'!H:H,MATCH($C1164,'Policy Characteristics'!$C:$C,0))),"",INDEX('Policy Characteristics'!H:H,MATCH($C1164,'Policy Characteristics'!$C:$C,0)))</f>
        <v>0.01</v>
      </c>
      <c r="O1164" s="357" t="str">
        <f>IF(ISBLANK(INDEX('Policy Characteristics'!I:I,MATCH($C1164,'Policy Characteristics'!$C:$C,0))),"",INDEX('Policy Characteristics'!I:I,MATCH($C1164,'Policy Characteristics'!$C:$C,0)))</f>
        <v>% reduction in cost</v>
      </c>
      <c r="P1164" s="357" t="str">
        <f>IF(ISBLANK(INDEX('Policy Characteristics'!J:J,MATCH($C1164,'Policy Characteristics'!$C:$C,0))),"",INDEX('Policy Characteristics'!J:J,MATCH($C1164,'Policy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4" s="357" t="str">
        <f>IF(ISBLANK(INDEX('Policy Characteristics'!K:K,MATCH($C1164,'Policy Characteristics'!$C:$C,0))),"",INDEX('Policy Characteristics'!K:K,MATCH($C1164,'Policy Characteristics'!$C:$C,0)))</f>
        <v>architectural-design.html#rnd</v>
      </c>
      <c r="R1164" s="357" t="str">
        <f>IF(ISBLANK(INDEX('Policy Characteristics'!L:L,MATCH($C1164,'Policy Characteristics'!$C:$C,0))),"",INDEX('Policy Characteristics'!L:L,MATCH($C1164,'Policy Characteristics'!$C:$C,0)))</f>
        <v>research-and-development.html</v>
      </c>
    </row>
    <row r="1165" spans="1:18" x14ac:dyDescent="0.35">
      <c r="A1165" s="357" t="str">
        <f>IF(ISBLANK(INDEX('Policy Characteristics'!A:A,MATCH($C1165,'Policy Characteristics'!$C:$C,0))),"",INDEX('Policy Characteristics'!A:A,MATCH($C1165,'Policy Characteristics'!$C:$C,0)))</f>
        <v>Research and Development</v>
      </c>
      <c r="B1165" s="357" t="str">
        <f>IF(ISBLANK(INDEX('Policy Characteristics'!B:B,MATCH($C1165,'Policy Characteristics'!$C:$C,0))),"",INDEX('Policy Characteristics'!B:B,MATCH($C1165,'Policy Characteristics'!$C:$C,0)))</f>
        <v>Capital Cost Reduction</v>
      </c>
      <c r="C1165" s="361" t="str">
        <f t="shared" si="61"/>
        <v>RnD Industry Capital Cost Perc Reduction</v>
      </c>
      <c r="D1165" s="194" t="s">
        <v>3206</v>
      </c>
      <c r="E1165" s="53"/>
      <c r="F1165" s="9" t="s">
        <v>3241</v>
      </c>
      <c r="G1165" s="53"/>
      <c r="H1165" s="54">
        <v>1476</v>
      </c>
      <c r="I1165" s="53" t="s">
        <v>44</v>
      </c>
      <c r="J1165" s="359" t="str">
        <f>IF(ISBLANK(INDEX('Policy Characteristics'!D:D,MATCH($C1165,'Policy Characteristics'!$C:$C,0))),"",INDEX('Policy Characteristics'!D:D,MATCH($C1165,'Policy Characteristics'!$C:$C,0)))</f>
        <v>R&amp;D Capital Cost Reductions</v>
      </c>
      <c r="K1165" s="357" t="str">
        <f>IF(ISBLANK(INDEX('Policy Characteristics'!E:E,MATCH($C1165,'Policy Characteristics'!$C:$C,0))),"",INDEX('Policy Characteristics'!E:E,MATCH($C1165,'Policy Characteristics'!$C:$C,0)))</f>
        <v>RnD industry capital cost reduction</v>
      </c>
      <c r="L1165" s="379">
        <f>IF(ISBLANK(INDEX('Policy Characteristics'!F:F,MATCH($C1165,'Policy Characteristics'!$C:$C,0))),"",INDEX('Policy Characteristics'!F:F,MATCH($C1165,'Policy Characteristics'!$C:$C,0)))</f>
        <v>0</v>
      </c>
      <c r="M1165" s="379">
        <f>IF(ISBLANK(INDEX('Policy Characteristics'!G:G,MATCH($C1165,'Policy Characteristics'!$C:$C,0))),"",INDEX('Policy Characteristics'!G:G,MATCH($C1165,'Policy Characteristics'!$C:$C,0)))</f>
        <v>0.4</v>
      </c>
      <c r="N1165" s="379">
        <f>IF(ISBLANK(INDEX('Policy Characteristics'!H:H,MATCH($C1165,'Policy Characteristics'!$C:$C,0))),"",INDEX('Policy Characteristics'!H:H,MATCH($C1165,'Policy Characteristics'!$C:$C,0)))</f>
        <v>0.01</v>
      </c>
      <c r="O1165" s="357" t="str">
        <f>IF(ISBLANK(INDEX('Policy Characteristics'!I:I,MATCH($C1165,'Policy Characteristics'!$C:$C,0))),"",INDEX('Policy Characteristics'!I:I,MATCH($C1165,'Policy Characteristics'!$C:$C,0)))</f>
        <v>% reduction in cost</v>
      </c>
      <c r="P1165" s="357" t="str">
        <f>IF(ISBLANK(INDEX('Policy Characteristics'!J:J,MATCH($C1165,'Policy Characteristics'!$C:$C,0))),"",INDEX('Policy Characteristics'!J:J,MATCH($C1165,'Policy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5" s="357" t="str">
        <f>IF(ISBLANK(INDEX('Policy Characteristics'!K:K,MATCH($C1165,'Policy Characteristics'!$C:$C,0))),"",INDEX('Policy Characteristics'!K:K,MATCH($C1165,'Policy Characteristics'!$C:$C,0)))</f>
        <v>architectural-design.html#rnd</v>
      </c>
      <c r="R1165" s="357" t="str">
        <f>IF(ISBLANK(INDEX('Policy Characteristics'!L:L,MATCH($C1165,'Policy Characteristics'!$C:$C,0))),"",INDEX('Policy Characteristics'!L:L,MATCH($C1165,'Policy Characteristics'!$C:$C,0)))</f>
        <v>research-and-development.html</v>
      </c>
    </row>
    <row r="1166" spans="1:18" ht="29" x14ac:dyDescent="0.35">
      <c r="A1166" s="357" t="str">
        <f>IF(ISBLANK(INDEX('Policy Characteristics'!A:A,MATCH($C1166,'Policy Characteristics'!$C:$C,0))),"",INDEX('Policy Characteristics'!A:A,MATCH($C1166,'Policy Characteristics'!$C:$C,0)))</f>
        <v>Research and Development</v>
      </c>
      <c r="B1166" s="357" t="str">
        <f>IF(ISBLANK(INDEX('Policy Characteristics'!B:B,MATCH($C1166,'Policy Characteristics'!$C:$C,0))),"",INDEX('Policy Characteristics'!B:B,MATCH($C1166,'Policy Characteristics'!$C:$C,0)))</f>
        <v>Capital Cost Reduction</v>
      </c>
      <c r="C1166" s="361" t="str">
        <f t="shared" si="61"/>
        <v>RnD Industry Capital Cost Perc Reduction</v>
      </c>
      <c r="D1166" s="194" t="s">
        <v>3207</v>
      </c>
      <c r="E1166" s="53"/>
      <c r="F1166" s="9" t="s">
        <v>3242</v>
      </c>
      <c r="G1166" s="53"/>
      <c r="H1166" s="54">
        <v>1477</v>
      </c>
      <c r="I1166" s="53" t="s">
        <v>44</v>
      </c>
      <c r="J1166" s="359" t="str">
        <f>IF(ISBLANK(INDEX('Policy Characteristics'!D:D,MATCH($C1166,'Policy Characteristics'!$C:$C,0))),"",INDEX('Policy Characteristics'!D:D,MATCH($C1166,'Policy Characteristics'!$C:$C,0)))</f>
        <v>R&amp;D Capital Cost Reductions</v>
      </c>
      <c r="K1166" s="357" t="str">
        <f>IF(ISBLANK(INDEX('Policy Characteristics'!E:E,MATCH($C1166,'Policy Characteristics'!$C:$C,0))),"",INDEX('Policy Characteristics'!E:E,MATCH($C1166,'Policy Characteristics'!$C:$C,0)))</f>
        <v>RnD industry capital cost reduction</v>
      </c>
      <c r="L1166" s="379">
        <f>IF(ISBLANK(INDEX('Policy Characteristics'!F:F,MATCH($C1166,'Policy Characteristics'!$C:$C,0))),"",INDEX('Policy Characteristics'!F:F,MATCH($C1166,'Policy Characteristics'!$C:$C,0)))</f>
        <v>0</v>
      </c>
      <c r="M1166" s="379">
        <f>IF(ISBLANK(INDEX('Policy Characteristics'!G:G,MATCH($C1166,'Policy Characteristics'!$C:$C,0))),"",INDEX('Policy Characteristics'!G:G,MATCH($C1166,'Policy Characteristics'!$C:$C,0)))</f>
        <v>0.4</v>
      </c>
      <c r="N1166" s="379">
        <f>IF(ISBLANK(INDEX('Policy Characteristics'!H:H,MATCH($C1166,'Policy Characteristics'!$C:$C,0))),"",INDEX('Policy Characteristics'!H:H,MATCH($C1166,'Policy Characteristics'!$C:$C,0)))</f>
        <v>0.01</v>
      </c>
      <c r="O1166" s="357" t="str">
        <f>IF(ISBLANK(INDEX('Policy Characteristics'!I:I,MATCH($C1166,'Policy Characteristics'!$C:$C,0))),"",INDEX('Policy Characteristics'!I:I,MATCH($C1166,'Policy Characteristics'!$C:$C,0)))</f>
        <v>% reduction in cost</v>
      </c>
      <c r="P1166" s="357" t="str">
        <f>IF(ISBLANK(INDEX('Policy Characteristics'!J:J,MATCH($C1166,'Policy Characteristics'!$C:$C,0))),"",INDEX('Policy Characteristics'!J:J,MATCH($C1166,'Policy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6" s="357" t="str">
        <f>IF(ISBLANK(INDEX('Policy Characteristics'!K:K,MATCH($C1166,'Policy Characteristics'!$C:$C,0))),"",INDEX('Policy Characteristics'!K:K,MATCH($C1166,'Policy Characteristics'!$C:$C,0)))</f>
        <v>architectural-design.html#rnd</v>
      </c>
      <c r="R1166" s="357" t="str">
        <f>IF(ISBLANK(INDEX('Policy Characteristics'!L:L,MATCH($C1166,'Policy Characteristics'!$C:$C,0))),"",INDEX('Policy Characteristics'!L:L,MATCH($C1166,'Policy Characteristics'!$C:$C,0)))</f>
        <v>research-and-development.html</v>
      </c>
    </row>
    <row r="1167" spans="1:18" x14ac:dyDescent="0.35">
      <c r="A1167" s="357" t="str">
        <f>IF(ISBLANK(INDEX('Policy Characteristics'!A:A,MATCH($C1167,'Policy Characteristics'!$C:$C,0))),"",INDEX('Policy Characteristics'!A:A,MATCH($C1167,'Policy Characteristics'!$C:$C,0)))</f>
        <v>Research and Development</v>
      </c>
      <c r="B1167" s="357" t="str">
        <f>IF(ISBLANK(INDEX('Policy Characteristics'!B:B,MATCH($C1167,'Policy Characteristics'!$C:$C,0))),"",INDEX('Policy Characteristics'!B:B,MATCH($C1167,'Policy Characteristics'!$C:$C,0)))</f>
        <v>Capital Cost Reduction</v>
      </c>
      <c r="C1167" s="361" t="str">
        <f t="shared" si="61"/>
        <v>RnD Industry Capital Cost Perc Reduction</v>
      </c>
      <c r="D1167" s="194" t="s">
        <v>3208</v>
      </c>
      <c r="E1167" s="53"/>
      <c r="F1167" s="9" t="s">
        <v>3243</v>
      </c>
      <c r="G1167" s="53"/>
      <c r="H1167" s="54">
        <v>1478</v>
      </c>
      <c r="I1167" s="53" t="s">
        <v>44</v>
      </c>
      <c r="J1167" s="359" t="str">
        <f>IF(ISBLANK(INDEX('Policy Characteristics'!D:D,MATCH($C1167,'Policy Characteristics'!$C:$C,0))),"",INDEX('Policy Characteristics'!D:D,MATCH($C1167,'Policy Characteristics'!$C:$C,0)))</f>
        <v>R&amp;D Capital Cost Reductions</v>
      </c>
      <c r="K1167" s="357" t="str">
        <f>IF(ISBLANK(INDEX('Policy Characteristics'!E:E,MATCH($C1167,'Policy Characteristics'!$C:$C,0))),"",INDEX('Policy Characteristics'!E:E,MATCH($C1167,'Policy Characteristics'!$C:$C,0)))</f>
        <v>RnD industry capital cost reduction</v>
      </c>
      <c r="L1167" s="379">
        <f>IF(ISBLANK(INDEX('Policy Characteristics'!F:F,MATCH($C1167,'Policy Characteristics'!$C:$C,0))),"",INDEX('Policy Characteristics'!F:F,MATCH($C1167,'Policy Characteristics'!$C:$C,0)))</f>
        <v>0</v>
      </c>
      <c r="M1167" s="379">
        <f>IF(ISBLANK(INDEX('Policy Characteristics'!G:G,MATCH($C1167,'Policy Characteristics'!$C:$C,0))),"",INDEX('Policy Characteristics'!G:G,MATCH($C1167,'Policy Characteristics'!$C:$C,0)))</f>
        <v>0.4</v>
      </c>
      <c r="N1167" s="379">
        <f>IF(ISBLANK(INDEX('Policy Characteristics'!H:H,MATCH($C1167,'Policy Characteristics'!$C:$C,0))),"",INDEX('Policy Characteristics'!H:H,MATCH($C1167,'Policy Characteristics'!$C:$C,0)))</f>
        <v>0.01</v>
      </c>
      <c r="O1167" s="357" t="str">
        <f>IF(ISBLANK(INDEX('Policy Characteristics'!I:I,MATCH($C1167,'Policy Characteristics'!$C:$C,0))),"",INDEX('Policy Characteristics'!I:I,MATCH($C1167,'Policy Characteristics'!$C:$C,0)))</f>
        <v>% reduction in cost</v>
      </c>
      <c r="P1167" s="357" t="str">
        <f>IF(ISBLANK(INDEX('Policy Characteristics'!J:J,MATCH($C1167,'Policy Characteristics'!$C:$C,0))),"",INDEX('Policy Characteristics'!J:J,MATCH($C1167,'Policy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7" s="357" t="str">
        <f>IF(ISBLANK(INDEX('Policy Characteristics'!K:K,MATCH($C1167,'Policy Characteristics'!$C:$C,0))),"",INDEX('Policy Characteristics'!K:K,MATCH($C1167,'Policy Characteristics'!$C:$C,0)))</f>
        <v>architectural-design.html#rnd</v>
      </c>
      <c r="R1167" s="357" t="str">
        <f>IF(ISBLANK(INDEX('Policy Characteristics'!L:L,MATCH($C1167,'Policy Characteristics'!$C:$C,0))),"",INDEX('Policy Characteristics'!L:L,MATCH($C1167,'Policy Characteristics'!$C:$C,0)))</f>
        <v>research-and-development.html</v>
      </c>
    </row>
    <row r="1168" spans="1:18" x14ac:dyDescent="0.35">
      <c r="A1168" s="357" t="str">
        <f>IF(ISBLANK(INDEX('Policy Characteristics'!A:A,MATCH($C1168,'Policy Characteristics'!$C:$C,0))),"",INDEX('Policy Characteristics'!A:A,MATCH($C1168,'Policy Characteristics'!$C:$C,0)))</f>
        <v>Research and Development</v>
      </c>
      <c r="B1168" s="357" t="str">
        <f>IF(ISBLANK(INDEX('Policy Characteristics'!B:B,MATCH($C1168,'Policy Characteristics'!$C:$C,0))),"",INDEX('Policy Characteristics'!B:B,MATCH($C1168,'Policy Characteristics'!$C:$C,0)))</f>
        <v>Capital Cost Reduction</v>
      </c>
      <c r="C1168" s="361" t="str">
        <f t="shared" si="61"/>
        <v>RnD Industry Capital Cost Perc Reduction</v>
      </c>
      <c r="D1168" s="194" t="s">
        <v>3209</v>
      </c>
      <c r="E1168" s="53"/>
      <c r="F1168" s="9" t="s">
        <v>3244</v>
      </c>
      <c r="G1168" s="53"/>
      <c r="H1168" s="54">
        <v>1479</v>
      </c>
      <c r="I1168" s="53" t="s">
        <v>44</v>
      </c>
      <c r="J1168" s="359" t="str">
        <f>IF(ISBLANK(INDEX('Policy Characteristics'!D:D,MATCH($C1168,'Policy Characteristics'!$C:$C,0))),"",INDEX('Policy Characteristics'!D:D,MATCH($C1168,'Policy Characteristics'!$C:$C,0)))</f>
        <v>R&amp;D Capital Cost Reductions</v>
      </c>
      <c r="K1168" s="357" t="str">
        <f>IF(ISBLANK(INDEX('Policy Characteristics'!E:E,MATCH($C1168,'Policy Characteristics'!$C:$C,0))),"",INDEX('Policy Characteristics'!E:E,MATCH($C1168,'Policy Characteristics'!$C:$C,0)))</f>
        <v>RnD industry capital cost reduction</v>
      </c>
      <c r="L1168" s="379">
        <f>IF(ISBLANK(INDEX('Policy Characteristics'!F:F,MATCH($C1168,'Policy Characteristics'!$C:$C,0))),"",INDEX('Policy Characteristics'!F:F,MATCH($C1168,'Policy Characteristics'!$C:$C,0)))</f>
        <v>0</v>
      </c>
      <c r="M1168" s="379">
        <f>IF(ISBLANK(INDEX('Policy Characteristics'!G:G,MATCH($C1168,'Policy Characteristics'!$C:$C,0))),"",INDEX('Policy Characteristics'!G:G,MATCH($C1168,'Policy Characteristics'!$C:$C,0)))</f>
        <v>0.4</v>
      </c>
      <c r="N1168" s="379">
        <f>IF(ISBLANK(INDEX('Policy Characteristics'!H:H,MATCH($C1168,'Policy Characteristics'!$C:$C,0))),"",INDEX('Policy Characteristics'!H:H,MATCH($C1168,'Policy Characteristics'!$C:$C,0)))</f>
        <v>0.01</v>
      </c>
      <c r="O1168" s="357" t="str">
        <f>IF(ISBLANK(INDEX('Policy Characteristics'!I:I,MATCH($C1168,'Policy Characteristics'!$C:$C,0))),"",INDEX('Policy Characteristics'!I:I,MATCH($C1168,'Policy Characteristics'!$C:$C,0)))</f>
        <v>% reduction in cost</v>
      </c>
      <c r="P1168" s="357" t="str">
        <f>IF(ISBLANK(INDEX('Policy Characteristics'!J:J,MATCH($C1168,'Policy Characteristics'!$C:$C,0))),"",INDEX('Policy Characteristics'!J:J,MATCH($C1168,'Policy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8" s="357" t="str">
        <f>IF(ISBLANK(INDEX('Policy Characteristics'!K:K,MATCH($C1168,'Policy Characteristics'!$C:$C,0))),"",INDEX('Policy Characteristics'!K:K,MATCH($C1168,'Policy Characteristics'!$C:$C,0)))</f>
        <v>architectural-design.html#rnd</v>
      </c>
      <c r="R1168" s="357" t="str">
        <f>IF(ISBLANK(INDEX('Policy Characteristics'!L:L,MATCH($C1168,'Policy Characteristics'!$C:$C,0))),"",INDEX('Policy Characteristics'!L:L,MATCH($C1168,'Policy Characteristics'!$C:$C,0)))</f>
        <v>research-and-development.html</v>
      </c>
    </row>
    <row r="1169" spans="1:18" x14ac:dyDescent="0.35">
      <c r="A1169" s="357" t="str">
        <f>IF(ISBLANK(INDEX('Policy Characteristics'!A:A,MATCH($C1169,'Policy Characteristics'!$C:$C,0))),"",INDEX('Policy Characteristics'!A:A,MATCH($C1169,'Policy Characteristics'!$C:$C,0)))</f>
        <v>Research and Development</v>
      </c>
      <c r="B1169" s="357" t="str">
        <f>IF(ISBLANK(INDEX('Policy Characteristics'!B:B,MATCH($C1169,'Policy Characteristics'!$C:$C,0))),"",INDEX('Policy Characteristics'!B:B,MATCH($C1169,'Policy Characteristics'!$C:$C,0)))</f>
        <v>Capital Cost Reduction</v>
      </c>
      <c r="C1169" s="361" t="str">
        <f t="shared" si="61"/>
        <v>RnD Industry Capital Cost Perc Reduction</v>
      </c>
      <c r="D1169" s="194" t="s">
        <v>3210</v>
      </c>
      <c r="E1169" s="53"/>
      <c r="F1169" s="9" t="s">
        <v>3245</v>
      </c>
      <c r="G1169" s="53"/>
      <c r="H1169" s="54">
        <v>1480</v>
      </c>
      <c r="I1169" s="53" t="s">
        <v>44</v>
      </c>
      <c r="J1169" s="359" t="str">
        <f>IF(ISBLANK(INDEX('Policy Characteristics'!D:D,MATCH($C1169,'Policy Characteristics'!$C:$C,0))),"",INDEX('Policy Characteristics'!D:D,MATCH($C1169,'Policy Characteristics'!$C:$C,0)))</f>
        <v>R&amp;D Capital Cost Reductions</v>
      </c>
      <c r="K1169" s="357" t="str">
        <f>IF(ISBLANK(INDEX('Policy Characteristics'!E:E,MATCH($C1169,'Policy Characteristics'!$C:$C,0))),"",INDEX('Policy Characteristics'!E:E,MATCH($C1169,'Policy Characteristics'!$C:$C,0)))</f>
        <v>RnD industry capital cost reduction</v>
      </c>
      <c r="L1169" s="379">
        <f>IF(ISBLANK(INDEX('Policy Characteristics'!F:F,MATCH($C1169,'Policy Characteristics'!$C:$C,0))),"",INDEX('Policy Characteristics'!F:F,MATCH($C1169,'Policy Characteristics'!$C:$C,0)))</f>
        <v>0</v>
      </c>
      <c r="M1169" s="379">
        <f>IF(ISBLANK(INDEX('Policy Characteristics'!G:G,MATCH($C1169,'Policy Characteristics'!$C:$C,0))),"",INDEX('Policy Characteristics'!G:G,MATCH($C1169,'Policy Characteristics'!$C:$C,0)))</f>
        <v>0.4</v>
      </c>
      <c r="N1169" s="379">
        <f>IF(ISBLANK(INDEX('Policy Characteristics'!H:H,MATCH($C1169,'Policy Characteristics'!$C:$C,0))),"",INDEX('Policy Characteristics'!H:H,MATCH($C1169,'Policy Characteristics'!$C:$C,0)))</f>
        <v>0.01</v>
      </c>
      <c r="O1169" s="357" t="str">
        <f>IF(ISBLANK(INDEX('Policy Characteristics'!I:I,MATCH($C1169,'Policy Characteristics'!$C:$C,0))),"",INDEX('Policy Characteristics'!I:I,MATCH($C1169,'Policy Characteristics'!$C:$C,0)))</f>
        <v>% reduction in cost</v>
      </c>
      <c r="P1169" s="357" t="str">
        <f>IF(ISBLANK(INDEX('Policy Characteristics'!J:J,MATCH($C1169,'Policy Characteristics'!$C:$C,0))),"",INDEX('Policy Characteristics'!J:J,MATCH($C1169,'Policy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9" s="357" t="str">
        <f>IF(ISBLANK(INDEX('Policy Characteristics'!K:K,MATCH($C1169,'Policy Characteristics'!$C:$C,0))),"",INDEX('Policy Characteristics'!K:K,MATCH($C1169,'Policy Characteristics'!$C:$C,0)))</f>
        <v>architectural-design.html#rnd</v>
      </c>
      <c r="R1169" s="357" t="str">
        <f>IF(ISBLANK(INDEX('Policy Characteristics'!L:L,MATCH($C1169,'Policy Characteristics'!$C:$C,0))),"",INDEX('Policy Characteristics'!L:L,MATCH($C1169,'Policy Characteristics'!$C:$C,0)))</f>
        <v>research-and-development.html</v>
      </c>
    </row>
    <row r="1170" spans="1:18" x14ac:dyDescent="0.35">
      <c r="A1170" s="357" t="str">
        <f>IF(ISBLANK(INDEX('Policy Characteristics'!A:A,MATCH($C1170,'Policy Characteristics'!$C:$C,0))),"",INDEX('Policy Characteristics'!A:A,MATCH($C1170,'Policy Characteristics'!$C:$C,0)))</f>
        <v>Research and Development</v>
      </c>
      <c r="B1170" s="357" t="str">
        <f>IF(ISBLANK(INDEX('Policy Characteristics'!B:B,MATCH($C1170,'Policy Characteristics'!$C:$C,0))),"",INDEX('Policy Characteristics'!B:B,MATCH($C1170,'Policy Characteristics'!$C:$C,0)))</f>
        <v>Capital Cost Reduction</v>
      </c>
      <c r="C1170" s="361" t="str">
        <f t="shared" si="61"/>
        <v>RnD Industry Capital Cost Perc Reduction</v>
      </c>
      <c r="D1170" s="194" t="s">
        <v>3211</v>
      </c>
      <c r="E1170" s="53"/>
      <c r="F1170" s="9" t="s">
        <v>3246</v>
      </c>
      <c r="G1170" s="53"/>
      <c r="H1170" s="54">
        <v>1481</v>
      </c>
      <c r="I1170" s="53" t="s">
        <v>44</v>
      </c>
      <c r="J1170" s="359" t="str">
        <f>IF(ISBLANK(INDEX('Policy Characteristics'!D:D,MATCH($C1170,'Policy Characteristics'!$C:$C,0))),"",INDEX('Policy Characteristics'!D:D,MATCH($C1170,'Policy Characteristics'!$C:$C,0)))</f>
        <v>R&amp;D Capital Cost Reductions</v>
      </c>
      <c r="K1170" s="357" t="str">
        <f>IF(ISBLANK(INDEX('Policy Characteristics'!E:E,MATCH($C1170,'Policy Characteristics'!$C:$C,0))),"",INDEX('Policy Characteristics'!E:E,MATCH($C1170,'Policy Characteristics'!$C:$C,0)))</f>
        <v>RnD industry capital cost reduction</v>
      </c>
      <c r="L1170" s="379">
        <f>IF(ISBLANK(INDEX('Policy Characteristics'!F:F,MATCH($C1170,'Policy Characteristics'!$C:$C,0))),"",INDEX('Policy Characteristics'!F:F,MATCH($C1170,'Policy Characteristics'!$C:$C,0)))</f>
        <v>0</v>
      </c>
      <c r="M1170" s="379">
        <f>IF(ISBLANK(INDEX('Policy Characteristics'!G:G,MATCH($C1170,'Policy Characteristics'!$C:$C,0))),"",INDEX('Policy Characteristics'!G:G,MATCH($C1170,'Policy Characteristics'!$C:$C,0)))</f>
        <v>0.4</v>
      </c>
      <c r="N1170" s="379">
        <f>IF(ISBLANK(INDEX('Policy Characteristics'!H:H,MATCH($C1170,'Policy Characteristics'!$C:$C,0))),"",INDEX('Policy Characteristics'!H:H,MATCH($C1170,'Policy Characteristics'!$C:$C,0)))</f>
        <v>0.01</v>
      </c>
      <c r="O1170" s="357" t="str">
        <f>IF(ISBLANK(INDEX('Policy Characteristics'!I:I,MATCH($C1170,'Policy Characteristics'!$C:$C,0))),"",INDEX('Policy Characteristics'!I:I,MATCH($C1170,'Policy Characteristics'!$C:$C,0)))</f>
        <v>% reduction in cost</v>
      </c>
      <c r="P1170" s="357" t="str">
        <f>IF(ISBLANK(INDEX('Policy Characteristics'!J:J,MATCH($C1170,'Policy Characteristics'!$C:$C,0))),"",INDEX('Policy Characteristics'!J:J,MATCH($C1170,'Policy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0" s="357" t="str">
        <f>IF(ISBLANK(INDEX('Policy Characteristics'!K:K,MATCH($C1170,'Policy Characteristics'!$C:$C,0))),"",INDEX('Policy Characteristics'!K:K,MATCH($C1170,'Policy Characteristics'!$C:$C,0)))</f>
        <v>architectural-design.html#rnd</v>
      </c>
      <c r="R1170" s="357" t="str">
        <f>IF(ISBLANK(INDEX('Policy Characteristics'!L:L,MATCH($C1170,'Policy Characteristics'!$C:$C,0))),"",INDEX('Policy Characteristics'!L:L,MATCH($C1170,'Policy Characteristics'!$C:$C,0)))</f>
        <v>research-and-development.html</v>
      </c>
    </row>
    <row r="1171" spans="1:18" x14ac:dyDescent="0.35">
      <c r="A1171" s="357" t="str">
        <f>IF(ISBLANK(INDEX('Policy Characteristics'!A:A,MATCH($C1171,'Policy Characteristics'!$C:$C,0))),"",INDEX('Policy Characteristics'!A:A,MATCH($C1171,'Policy Characteristics'!$C:$C,0)))</f>
        <v>Research and Development</v>
      </c>
      <c r="B1171" s="357" t="str">
        <f>IF(ISBLANK(INDEX('Policy Characteristics'!B:B,MATCH($C1171,'Policy Characteristics'!$C:$C,0))),"",INDEX('Policy Characteristics'!B:B,MATCH($C1171,'Policy Characteristics'!$C:$C,0)))</f>
        <v>Capital Cost Reduction</v>
      </c>
      <c r="C1171" s="361" t="str">
        <f t="shared" si="61"/>
        <v>RnD Industry Capital Cost Perc Reduction</v>
      </c>
      <c r="D1171" s="194" t="s">
        <v>3212</v>
      </c>
      <c r="E1171" s="53"/>
      <c r="F1171" s="9" t="s">
        <v>3247</v>
      </c>
      <c r="G1171" s="53"/>
      <c r="H1171" s="54">
        <v>1482</v>
      </c>
      <c r="I1171" s="53" t="s">
        <v>44</v>
      </c>
      <c r="J1171" s="359" t="str">
        <f>IF(ISBLANK(INDEX('Policy Characteristics'!D:D,MATCH($C1171,'Policy Characteristics'!$C:$C,0))),"",INDEX('Policy Characteristics'!D:D,MATCH($C1171,'Policy Characteristics'!$C:$C,0)))</f>
        <v>R&amp;D Capital Cost Reductions</v>
      </c>
      <c r="K1171" s="357" t="str">
        <f>IF(ISBLANK(INDEX('Policy Characteristics'!E:E,MATCH($C1171,'Policy Characteristics'!$C:$C,0))),"",INDEX('Policy Characteristics'!E:E,MATCH($C1171,'Policy Characteristics'!$C:$C,0)))</f>
        <v>RnD industry capital cost reduction</v>
      </c>
      <c r="L1171" s="379">
        <f>IF(ISBLANK(INDEX('Policy Characteristics'!F:F,MATCH($C1171,'Policy Characteristics'!$C:$C,0))),"",INDEX('Policy Characteristics'!F:F,MATCH($C1171,'Policy Characteristics'!$C:$C,0)))</f>
        <v>0</v>
      </c>
      <c r="M1171" s="379">
        <f>IF(ISBLANK(INDEX('Policy Characteristics'!G:G,MATCH($C1171,'Policy Characteristics'!$C:$C,0))),"",INDEX('Policy Characteristics'!G:G,MATCH($C1171,'Policy Characteristics'!$C:$C,0)))</f>
        <v>0.4</v>
      </c>
      <c r="N1171" s="379">
        <f>IF(ISBLANK(INDEX('Policy Characteristics'!H:H,MATCH($C1171,'Policy Characteristics'!$C:$C,0))),"",INDEX('Policy Characteristics'!H:H,MATCH($C1171,'Policy Characteristics'!$C:$C,0)))</f>
        <v>0.01</v>
      </c>
      <c r="O1171" s="357" t="str">
        <f>IF(ISBLANK(INDEX('Policy Characteristics'!I:I,MATCH($C1171,'Policy Characteristics'!$C:$C,0))),"",INDEX('Policy Characteristics'!I:I,MATCH($C1171,'Policy Characteristics'!$C:$C,0)))</f>
        <v>% reduction in cost</v>
      </c>
      <c r="P1171" s="357" t="str">
        <f>IF(ISBLANK(INDEX('Policy Characteristics'!J:J,MATCH($C1171,'Policy Characteristics'!$C:$C,0))),"",INDEX('Policy Characteristics'!J:J,MATCH($C1171,'Policy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1" s="357" t="str">
        <f>IF(ISBLANK(INDEX('Policy Characteristics'!K:K,MATCH($C1171,'Policy Characteristics'!$C:$C,0))),"",INDEX('Policy Characteristics'!K:K,MATCH($C1171,'Policy Characteristics'!$C:$C,0)))</f>
        <v>architectural-design.html#rnd</v>
      </c>
      <c r="R1171" s="357" t="str">
        <f>IF(ISBLANK(INDEX('Policy Characteristics'!L:L,MATCH($C1171,'Policy Characteristics'!$C:$C,0))),"",INDEX('Policy Characteristics'!L:L,MATCH($C1171,'Policy Characteristics'!$C:$C,0)))</f>
        <v>research-and-development.html</v>
      </c>
    </row>
    <row r="1172" spans="1:18" x14ac:dyDescent="0.35">
      <c r="A1172" s="357" t="str">
        <f>IF(ISBLANK(INDEX('Policy Characteristics'!A:A,MATCH($C1172,'Policy Characteristics'!$C:$C,0))),"",INDEX('Policy Characteristics'!A:A,MATCH($C1172,'Policy Characteristics'!$C:$C,0)))</f>
        <v>Research and Development</v>
      </c>
      <c r="B1172" s="357" t="str">
        <f>IF(ISBLANK(INDEX('Policy Characteristics'!B:B,MATCH($C1172,'Policy Characteristics'!$C:$C,0))),"",INDEX('Policy Characteristics'!B:B,MATCH($C1172,'Policy Characteristics'!$C:$C,0)))</f>
        <v>Capital Cost Reduction</v>
      </c>
      <c r="C1172" s="361" t="str">
        <f t="shared" si="61"/>
        <v>RnD Industry Capital Cost Perc Reduction</v>
      </c>
      <c r="D1172" s="194" t="s">
        <v>3213</v>
      </c>
      <c r="E1172" s="53"/>
      <c r="F1172" s="9" t="s">
        <v>3248</v>
      </c>
      <c r="G1172" s="53"/>
      <c r="H1172" s="54">
        <v>1483</v>
      </c>
      <c r="I1172" s="53" t="s">
        <v>44</v>
      </c>
      <c r="J1172" s="359" t="str">
        <f>IF(ISBLANK(INDEX('Policy Characteristics'!D:D,MATCH($C1172,'Policy Characteristics'!$C:$C,0))),"",INDEX('Policy Characteristics'!D:D,MATCH($C1172,'Policy Characteristics'!$C:$C,0)))</f>
        <v>R&amp;D Capital Cost Reductions</v>
      </c>
      <c r="K1172" s="357" t="str">
        <f>IF(ISBLANK(INDEX('Policy Characteristics'!E:E,MATCH($C1172,'Policy Characteristics'!$C:$C,0))),"",INDEX('Policy Characteristics'!E:E,MATCH($C1172,'Policy Characteristics'!$C:$C,0)))</f>
        <v>RnD industry capital cost reduction</v>
      </c>
      <c r="L1172" s="379">
        <f>IF(ISBLANK(INDEX('Policy Characteristics'!F:F,MATCH($C1172,'Policy Characteristics'!$C:$C,0))),"",INDEX('Policy Characteristics'!F:F,MATCH($C1172,'Policy Characteristics'!$C:$C,0)))</f>
        <v>0</v>
      </c>
      <c r="M1172" s="379">
        <f>IF(ISBLANK(INDEX('Policy Characteristics'!G:G,MATCH($C1172,'Policy Characteristics'!$C:$C,0))),"",INDEX('Policy Characteristics'!G:G,MATCH($C1172,'Policy Characteristics'!$C:$C,0)))</f>
        <v>0.4</v>
      </c>
      <c r="N1172" s="379">
        <f>IF(ISBLANK(INDEX('Policy Characteristics'!H:H,MATCH($C1172,'Policy Characteristics'!$C:$C,0))),"",INDEX('Policy Characteristics'!H:H,MATCH($C1172,'Policy Characteristics'!$C:$C,0)))</f>
        <v>0.01</v>
      </c>
      <c r="O1172" s="357" t="str">
        <f>IF(ISBLANK(INDEX('Policy Characteristics'!I:I,MATCH($C1172,'Policy Characteristics'!$C:$C,0))),"",INDEX('Policy Characteristics'!I:I,MATCH($C1172,'Policy Characteristics'!$C:$C,0)))</f>
        <v>% reduction in cost</v>
      </c>
      <c r="P1172" s="357" t="str">
        <f>IF(ISBLANK(INDEX('Policy Characteristics'!J:J,MATCH($C1172,'Policy Characteristics'!$C:$C,0))),"",INDEX('Policy Characteristics'!J:J,MATCH($C1172,'Policy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2" s="357" t="str">
        <f>IF(ISBLANK(INDEX('Policy Characteristics'!K:K,MATCH($C1172,'Policy Characteristics'!$C:$C,0))),"",INDEX('Policy Characteristics'!K:K,MATCH($C1172,'Policy Characteristics'!$C:$C,0)))</f>
        <v>architectural-design.html#rnd</v>
      </c>
      <c r="R1172" s="357" t="str">
        <f>IF(ISBLANK(INDEX('Policy Characteristics'!L:L,MATCH($C1172,'Policy Characteristics'!$C:$C,0))),"",INDEX('Policy Characteristics'!L:L,MATCH($C1172,'Policy Characteristics'!$C:$C,0)))</f>
        <v>research-and-development.html</v>
      </c>
    </row>
    <row r="1173" spans="1:18" x14ac:dyDescent="0.35">
      <c r="A1173" s="357" t="str">
        <f>IF(ISBLANK(INDEX('Policy Characteristics'!A:A,MATCH($C1173,'Policy Characteristics'!$C:$C,0))),"",INDEX('Policy Characteristics'!A:A,MATCH($C1173,'Policy Characteristics'!$C:$C,0)))</f>
        <v>Research and Development</v>
      </c>
      <c r="B1173" s="357" t="str">
        <f>IF(ISBLANK(INDEX('Policy Characteristics'!B:B,MATCH($C1173,'Policy Characteristics'!$C:$C,0))),"",INDEX('Policy Characteristics'!B:B,MATCH($C1173,'Policy Characteristics'!$C:$C,0)))</f>
        <v>Capital Cost Reduction</v>
      </c>
      <c r="C1173" s="361" t="str">
        <f t="shared" si="61"/>
        <v>RnD Industry Capital Cost Perc Reduction</v>
      </c>
      <c r="D1173" s="194" t="s">
        <v>3214</v>
      </c>
      <c r="E1173" s="53"/>
      <c r="F1173" s="9" t="s">
        <v>3249</v>
      </c>
      <c r="G1173" s="53"/>
      <c r="H1173" s="54">
        <v>1484</v>
      </c>
      <c r="I1173" s="53" t="s">
        <v>44</v>
      </c>
      <c r="J1173" s="359" t="str">
        <f>IF(ISBLANK(INDEX('Policy Characteristics'!D:D,MATCH($C1173,'Policy Characteristics'!$C:$C,0))),"",INDEX('Policy Characteristics'!D:D,MATCH($C1173,'Policy Characteristics'!$C:$C,0)))</f>
        <v>R&amp;D Capital Cost Reductions</v>
      </c>
      <c r="K1173" s="357" t="str">
        <f>IF(ISBLANK(INDEX('Policy Characteristics'!E:E,MATCH($C1173,'Policy Characteristics'!$C:$C,0))),"",INDEX('Policy Characteristics'!E:E,MATCH($C1173,'Policy Characteristics'!$C:$C,0)))</f>
        <v>RnD industry capital cost reduction</v>
      </c>
      <c r="L1173" s="379">
        <f>IF(ISBLANK(INDEX('Policy Characteristics'!F:F,MATCH($C1173,'Policy Characteristics'!$C:$C,0))),"",INDEX('Policy Characteristics'!F:F,MATCH($C1173,'Policy Characteristics'!$C:$C,0)))</f>
        <v>0</v>
      </c>
      <c r="M1173" s="379">
        <f>IF(ISBLANK(INDEX('Policy Characteristics'!G:G,MATCH($C1173,'Policy Characteristics'!$C:$C,0))),"",INDEX('Policy Characteristics'!G:G,MATCH($C1173,'Policy Characteristics'!$C:$C,0)))</f>
        <v>0.4</v>
      </c>
      <c r="N1173" s="379">
        <f>IF(ISBLANK(INDEX('Policy Characteristics'!H:H,MATCH($C1173,'Policy Characteristics'!$C:$C,0))),"",INDEX('Policy Characteristics'!H:H,MATCH($C1173,'Policy Characteristics'!$C:$C,0)))</f>
        <v>0.01</v>
      </c>
      <c r="O1173" s="357" t="str">
        <f>IF(ISBLANK(INDEX('Policy Characteristics'!I:I,MATCH($C1173,'Policy Characteristics'!$C:$C,0))),"",INDEX('Policy Characteristics'!I:I,MATCH($C1173,'Policy Characteristics'!$C:$C,0)))</f>
        <v>% reduction in cost</v>
      </c>
      <c r="P1173" s="357" t="str">
        <f>IF(ISBLANK(INDEX('Policy Characteristics'!J:J,MATCH($C1173,'Policy Characteristics'!$C:$C,0))),"",INDEX('Policy Characteristics'!J:J,MATCH($C1173,'Policy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3" s="357" t="str">
        <f>IF(ISBLANK(INDEX('Policy Characteristics'!K:K,MATCH($C1173,'Policy Characteristics'!$C:$C,0))),"",INDEX('Policy Characteristics'!K:K,MATCH($C1173,'Policy Characteristics'!$C:$C,0)))</f>
        <v>architectural-design.html#rnd</v>
      </c>
      <c r="R1173" s="357" t="str">
        <f>IF(ISBLANK(INDEX('Policy Characteristics'!L:L,MATCH($C1173,'Policy Characteristics'!$C:$C,0))),"",INDEX('Policy Characteristics'!L:L,MATCH($C1173,'Policy Characteristics'!$C:$C,0)))</f>
        <v>research-and-development.html</v>
      </c>
    </row>
    <row r="1174" spans="1:18" x14ac:dyDescent="0.35">
      <c r="A1174" s="357" t="str">
        <f>IF(ISBLANK(INDEX('Policy Characteristics'!A:A,MATCH($C1174,'Policy Characteristics'!$C:$C,0))),"",INDEX('Policy Characteristics'!A:A,MATCH($C1174,'Policy Characteristics'!$C:$C,0)))</f>
        <v>Research and Development</v>
      </c>
      <c r="B1174" s="357" t="str">
        <f>IF(ISBLANK(INDEX('Policy Characteristics'!B:B,MATCH($C1174,'Policy Characteristics'!$C:$C,0))),"",INDEX('Policy Characteristics'!B:B,MATCH($C1174,'Policy Characteristics'!$C:$C,0)))</f>
        <v>Capital Cost Reduction</v>
      </c>
      <c r="C1174" s="361" t="str">
        <f t="shared" si="61"/>
        <v>RnD Industry Capital Cost Perc Reduction</v>
      </c>
      <c r="D1174" s="194" t="s">
        <v>3215</v>
      </c>
      <c r="E1174" s="53"/>
      <c r="F1174" s="9" t="s">
        <v>3250</v>
      </c>
      <c r="G1174" s="53"/>
      <c r="H1174" s="54">
        <v>1485</v>
      </c>
      <c r="I1174" s="53" t="s">
        <v>44</v>
      </c>
      <c r="J1174" s="359" t="str">
        <f>IF(ISBLANK(INDEX('Policy Characteristics'!D:D,MATCH($C1174,'Policy Characteristics'!$C:$C,0))),"",INDEX('Policy Characteristics'!D:D,MATCH($C1174,'Policy Characteristics'!$C:$C,0)))</f>
        <v>R&amp;D Capital Cost Reductions</v>
      </c>
      <c r="K1174" s="357" t="str">
        <f>IF(ISBLANK(INDEX('Policy Characteristics'!E:E,MATCH($C1174,'Policy Characteristics'!$C:$C,0))),"",INDEX('Policy Characteristics'!E:E,MATCH($C1174,'Policy Characteristics'!$C:$C,0)))</f>
        <v>RnD industry capital cost reduction</v>
      </c>
      <c r="L1174" s="379">
        <f>IF(ISBLANK(INDEX('Policy Characteristics'!F:F,MATCH($C1174,'Policy Characteristics'!$C:$C,0))),"",INDEX('Policy Characteristics'!F:F,MATCH($C1174,'Policy Characteristics'!$C:$C,0)))</f>
        <v>0</v>
      </c>
      <c r="M1174" s="379">
        <f>IF(ISBLANK(INDEX('Policy Characteristics'!G:G,MATCH($C1174,'Policy Characteristics'!$C:$C,0))),"",INDEX('Policy Characteristics'!G:G,MATCH($C1174,'Policy Characteristics'!$C:$C,0)))</f>
        <v>0.4</v>
      </c>
      <c r="N1174" s="379">
        <f>IF(ISBLANK(INDEX('Policy Characteristics'!H:H,MATCH($C1174,'Policy Characteristics'!$C:$C,0))),"",INDEX('Policy Characteristics'!H:H,MATCH($C1174,'Policy Characteristics'!$C:$C,0)))</f>
        <v>0.01</v>
      </c>
      <c r="O1174" s="357" t="str">
        <f>IF(ISBLANK(INDEX('Policy Characteristics'!I:I,MATCH($C1174,'Policy Characteristics'!$C:$C,0))),"",INDEX('Policy Characteristics'!I:I,MATCH($C1174,'Policy Characteristics'!$C:$C,0)))</f>
        <v>% reduction in cost</v>
      </c>
      <c r="P1174" s="357" t="str">
        <f>IF(ISBLANK(INDEX('Policy Characteristics'!J:J,MATCH($C1174,'Policy Characteristics'!$C:$C,0))),"",INDEX('Policy Characteristics'!J:J,MATCH($C1174,'Policy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4" s="357" t="str">
        <f>IF(ISBLANK(INDEX('Policy Characteristics'!K:K,MATCH($C1174,'Policy Characteristics'!$C:$C,0))),"",INDEX('Policy Characteristics'!K:K,MATCH($C1174,'Policy Characteristics'!$C:$C,0)))</f>
        <v>architectural-design.html#rnd</v>
      </c>
      <c r="R1174" s="357" t="str">
        <f>IF(ISBLANK(INDEX('Policy Characteristics'!L:L,MATCH($C1174,'Policy Characteristics'!$C:$C,0))),"",INDEX('Policy Characteristics'!L:L,MATCH($C1174,'Policy Characteristics'!$C:$C,0)))</f>
        <v>research-and-development.html</v>
      </c>
    </row>
    <row r="1175" spans="1:18" x14ac:dyDescent="0.35">
      <c r="A1175" s="357" t="str">
        <f>IF(ISBLANK(INDEX('Policy Characteristics'!A:A,MATCH($C1175,'Policy Characteristics'!$C:$C,0))),"",INDEX('Policy Characteristics'!A:A,MATCH($C1175,'Policy Characteristics'!$C:$C,0)))</f>
        <v>Research and Development</v>
      </c>
      <c r="B1175" s="357" t="str">
        <f>IF(ISBLANK(INDEX('Policy Characteristics'!B:B,MATCH($C1175,'Policy Characteristics'!$C:$C,0))),"",INDEX('Policy Characteristics'!B:B,MATCH($C1175,'Policy Characteristics'!$C:$C,0)))</f>
        <v>Capital Cost Reduction</v>
      </c>
      <c r="C1175" s="361" t="str">
        <f t="shared" si="61"/>
        <v>RnD Industry Capital Cost Perc Reduction</v>
      </c>
      <c r="D1175" s="194" t="s">
        <v>3216</v>
      </c>
      <c r="E1175" s="53"/>
      <c r="F1175" s="9" t="s">
        <v>3251</v>
      </c>
      <c r="G1175" s="53"/>
      <c r="H1175" s="54">
        <v>1486</v>
      </c>
      <c r="I1175" s="53" t="s">
        <v>44</v>
      </c>
      <c r="J1175" s="359" t="str">
        <f>IF(ISBLANK(INDEX('Policy Characteristics'!D:D,MATCH($C1175,'Policy Characteristics'!$C:$C,0))),"",INDEX('Policy Characteristics'!D:D,MATCH($C1175,'Policy Characteristics'!$C:$C,0)))</f>
        <v>R&amp;D Capital Cost Reductions</v>
      </c>
      <c r="K1175" s="357" t="str">
        <f>IF(ISBLANK(INDEX('Policy Characteristics'!E:E,MATCH($C1175,'Policy Characteristics'!$C:$C,0))),"",INDEX('Policy Characteristics'!E:E,MATCH($C1175,'Policy Characteristics'!$C:$C,0)))</f>
        <v>RnD industry capital cost reduction</v>
      </c>
      <c r="L1175" s="379">
        <f>IF(ISBLANK(INDEX('Policy Characteristics'!F:F,MATCH($C1175,'Policy Characteristics'!$C:$C,0))),"",INDEX('Policy Characteristics'!F:F,MATCH($C1175,'Policy Characteristics'!$C:$C,0)))</f>
        <v>0</v>
      </c>
      <c r="M1175" s="379">
        <f>IF(ISBLANK(INDEX('Policy Characteristics'!G:G,MATCH($C1175,'Policy Characteristics'!$C:$C,0))),"",INDEX('Policy Characteristics'!G:G,MATCH($C1175,'Policy Characteristics'!$C:$C,0)))</f>
        <v>0.4</v>
      </c>
      <c r="N1175" s="379">
        <f>IF(ISBLANK(INDEX('Policy Characteristics'!H:H,MATCH($C1175,'Policy Characteristics'!$C:$C,0))),"",INDEX('Policy Characteristics'!H:H,MATCH($C1175,'Policy Characteristics'!$C:$C,0)))</f>
        <v>0.01</v>
      </c>
      <c r="O1175" s="357" t="str">
        <f>IF(ISBLANK(INDEX('Policy Characteristics'!I:I,MATCH($C1175,'Policy Characteristics'!$C:$C,0))),"",INDEX('Policy Characteristics'!I:I,MATCH($C1175,'Policy Characteristics'!$C:$C,0)))</f>
        <v>% reduction in cost</v>
      </c>
      <c r="P1175" s="357" t="str">
        <f>IF(ISBLANK(INDEX('Policy Characteristics'!J:J,MATCH($C1175,'Policy Characteristics'!$C:$C,0))),"",INDEX('Policy Characteristics'!J:J,MATCH($C1175,'Policy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5" s="357" t="str">
        <f>IF(ISBLANK(INDEX('Policy Characteristics'!K:K,MATCH($C1175,'Policy Characteristics'!$C:$C,0))),"",INDEX('Policy Characteristics'!K:K,MATCH($C1175,'Policy Characteristics'!$C:$C,0)))</f>
        <v>architectural-design.html#rnd</v>
      </c>
      <c r="R1175" s="357" t="str">
        <f>IF(ISBLANK(INDEX('Policy Characteristics'!L:L,MATCH($C1175,'Policy Characteristics'!$C:$C,0))),"",INDEX('Policy Characteristics'!L:L,MATCH($C1175,'Policy Characteristics'!$C:$C,0)))</f>
        <v>research-and-development.html</v>
      </c>
    </row>
    <row r="1176" spans="1:18" x14ac:dyDescent="0.35">
      <c r="A1176" s="357" t="str">
        <f>IF(ISBLANK(INDEX('Policy Characteristics'!A:A,MATCH($C1176,'Policy Characteristics'!$C:$C,0))),"",INDEX('Policy Characteristics'!A:A,MATCH($C1176,'Policy Characteristics'!$C:$C,0)))</f>
        <v>Research and Development</v>
      </c>
      <c r="B1176" s="357" t="str">
        <f>IF(ISBLANK(INDEX('Policy Characteristics'!B:B,MATCH($C1176,'Policy Characteristics'!$C:$C,0))),"",INDEX('Policy Characteristics'!B:B,MATCH($C1176,'Policy Characteristics'!$C:$C,0)))</f>
        <v>Capital Cost Reduction</v>
      </c>
      <c r="C1176" s="360" t="s">
        <v>310</v>
      </c>
      <c r="D1176" s="53" t="s">
        <v>2276</v>
      </c>
      <c r="E1176" s="53"/>
      <c r="F1176" s="53" t="s">
        <v>501</v>
      </c>
      <c r="G1176" s="53"/>
      <c r="H1176" s="54">
        <v>108</v>
      </c>
      <c r="I1176" s="53" t="s">
        <v>44</v>
      </c>
      <c r="J1176" s="359" t="str">
        <f>IF(ISBLANK(INDEX('Policy Characteristics'!D:D,MATCH($C1176,'Policy Characteristics'!$C:$C,0))),"",INDEX('Policy Characteristics'!D:D,MATCH($C1176,'Policy Characteristics'!$C:$C,0)))</f>
        <v>R&amp;D Capital Cost Reductions</v>
      </c>
      <c r="K1176" s="357" t="str">
        <f>IF(ISBLANK(INDEX('Policy Characteristics'!E:E,MATCH($C1176,'Policy Characteristics'!$C:$C,0))),"",INDEX('Policy Characteristics'!E:E,MATCH($C1176,'Policy Characteristics'!$C:$C,0)))</f>
        <v>RnD transportation capital cost reduction</v>
      </c>
      <c r="L1176" s="379">
        <f>IF(ISBLANK(INDEX('Policy Characteristics'!F:F,MATCH($C1176,'Policy Characteristics'!$C:$C,0))),"",INDEX('Policy Characteristics'!F:F,MATCH($C1176,'Policy Characteristics'!$C:$C,0)))</f>
        <v>0</v>
      </c>
      <c r="M1176" s="379">
        <f>IF(ISBLANK(INDEX('Policy Characteristics'!G:G,MATCH($C1176,'Policy Characteristics'!$C:$C,0))),"",INDEX('Policy Characteristics'!G:G,MATCH($C1176,'Policy Characteristics'!$C:$C,0)))</f>
        <v>0.4</v>
      </c>
      <c r="N1176" s="379">
        <f>IF(ISBLANK(INDEX('Policy Characteristics'!H:H,MATCH($C1176,'Policy Characteristics'!$C:$C,0))),"",INDEX('Policy Characteristics'!H:H,MATCH($C1176,'Policy Characteristics'!$C:$C,0)))</f>
        <v>0.01</v>
      </c>
      <c r="O1176" s="357" t="str">
        <f>IF(ISBLANK(INDEX('Policy Characteristics'!I:I,MATCH($C1176,'Policy Characteristics'!$C:$C,0))),"",INDEX('Policy Characteristics'!I:I,MATCH($C1176,'Policy Characteristics'!$C:$C,0)))</f>
        <v>% reduction in cost</v>
      </c>
      <c r="P1176" s="357" t="str">
        <f>IF(ISBLANK(INDEX('Policy Characteristics'!J:J,MATCH($C1176,'Policy Characteristics'!$C:$C,0))),"",INDEX('Policy Characteristics'!J:J,MATCH($C1176,'Policy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6" s="357" t="str">
        <f>IF(ISBLANK(INDEX('Policy Characteristics'!K:K,MATCH($C1176,'Policy Characteristics'!$C:$C,0))),"",INDEX('Policy Characteristics'!K:K,MATCH($C1176,'Policy Characteristics'!$C:$C,0)))</f>
        <v>architectural-design.html#rnd</v>
      </c>
      <c r="R1176" s="357" t="str">
        <f>IF(ISBLANK(INDEX('Policy Characteristics'!L:L,MATCH($C1176,'Policy Characteristics'!$C:$C,0))),"",INDEX('Policy Characteristics'!L:L,MATCH($C1176,'Policy Characteristics'!$C:$C,0)))</f>
        <v>research-and-development.html</v>
      </c>
    </row>
    <row r="1177" spans="1:18" x14ac:dyDescent="0.35">
      <c r="A1177" s="357" t="str">
        <f>IF(ISBLANK(INDEX('Policy Characteristics'!A:A,MATCH($C1177,'Policy Characteristics'!$C:$C,0))),"",INDEX('Policy Characteristics'!A:A,MATCH($C1177,'Policy Characteristics'!$C:$C,0)))</f>
        <v>Research and Development</v>
      </c>
      <c r="B1177" s="357" t="str">
        <f>IF(ISBLANK(INDEX('Policy Characteristics'!B:B,MATCH($C1177,'Policy Characteristics'!$C:$C,0))),"",INDEX('Policy Characteristics'!B:B,MATCH($C1177,'Policy Characteristics'!$C:$C,0)))</f>
        <v>Capital Cost Reduction</v>
      </c>
      <c r="C1177" s="361" t="str">
        <f t="shared" ref="C1177:C1182" si="62">C$1176</f>
        <v>RnD Transportation Capital Cost Perc Reduction</v>
      </c>
      <c r="D1177" s="53" t="s">
        <v>2277</v>
      </c>
      <c r="E1177" s="53"/>
      <c r="F1177" s="53" t="s">
        <v>502</v>
      </c>
      <c r="G1177" s="53"/>
      <c r="H1177" s="54">
        <v>109</v>
      </c>
      <c r="I1177" s="53" t="s">
        <v>44</v>
      </c>
      <c r="J1177" s="359" t="str">
        <f>IF(ISBLANK(INDEX('Policy Characteristics'!D:D,MATCH($C1177,'Policy Characteristics'!$C:$C,0))),"",INDEX('Policy Characteristics'!D:D,MATCH($C1177,'Policy Characteristics'!$C:$C,0)))</f>
        <v>R&amp;D Capital Cost Reductions</v>
      </c>
      <c r="K1177" s="357" t="str">
        <f>IF(ISBLANK(INDEX('Policy Characteristics'!E:E,MATCH($C1177,'Policy Characteristics'!$C:$C,0))),"",INDEX('Policy Characteristics'!E:E,MATCH($C1177,'Policy Characteristics'!$C:$C,0)))</f>
        <v>RnD transportation capital cost reduction</v>
      </c>
      <c r="L1177" s="379">
        <f>IF(ISBLANK(INDEX('Policy Characteristics'!F:F,MATCH($C1177,'Policy Characteristics'!$C:$C,0))),"",INDEX('Policy Characteristics'!F:F,MATCH($C1177,'Policy Characteristics'!$C:$C,0)))</f>
        <v>0</v>
      </c>
      <c r="M1177" s="379">
        <f>IF(ISBLANK(INDEX('Policy Characteristics'!G:G,MATCH($C1177,'Policy Characteristics'!$C:$C,0))),"",INDEX('Policy Characteristics'!G:G,MATCH($C1177,'Policy Characteristics'!$C:$C,0)))</f>
        <v>0.4</v>
      </c>
      <c r="N1177" s="379">
        <f>IF(ISBLANK(INDEX('Policy Characteristics'!H:H,MATCH($C1177,'Policy Characteristics'!$C:$C,0))),"",INDEX('Policy Characteristics'!H:H,MATCH($C1177,'Policy Characteristics'!$C:$C,0)))</f>
        <v>0.01</v>
      </c>
      <c r="O1177" s="357" t="str">
        <f>IF(ISBLANK(INDEX('Policy Characteristics'!I:I,MATCH($C1177,'Policy Characteristics'!$C:$C,0))),"",INDEX('Policy Characteristics'!I:I,MATCH($C1177,'Policy Characteristics'!$C:$C,0)))</f>
        <v>% reduction in cost</v>
      </c>
      <c r="P1177" s="357" t="str">
        <f>IF(ISBLANK(INDEX('Policy Characteristics'!J:J,MATCH($C1177,'Policy Characteristics'!$C:$C,0))),"",INDEX('Policy Characteristics'!J:J,MATCH($C1177,'Policy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7" s="357" t="str">
        <f>IF(ISBLANK(INDEX('Policy Characteristics'!K:K,MATCH($C1177,'Policy Characteristics'!$C:$C,0))),"",INDEX('Policy Characteristics'!K:K,MATCH($C1177,'Policy Characteristics'!$C:$C,0)))</f>
        <v>architectural-design.html#rnd</v>
      </c>
      <c r="R1177" s="357" t="str">
        <f>IF(ISBLANK(INDEX('Policy Characteristics'!L:L,MATCH($C1177,'Policy Characteristics'!$C:$C,0))),"",INDEX('Policy Characteristics'!L:L,MATCH($C1177,'Policy Characteristics'!$C:$C,0)))</f>
        <v>research-and-development.html</v>
      </c>
    </row>
    <row r="1178" spans="1:18" x14ac:dyDescent="0.35">
      <c r="A1178" s="357" t="str">
        <f>IF(ISBLANK(INDEX('Policy Characteristics'!A:A,MATCH($C1178,'Policy Characteristics'!$C:$C,0))),"",INDEX('Policy Characteristics'!A:A,MATCH($C1178,'Policy Characteristics'!$C:$C,0)))</f>
        <v>Research and Development</v>
      </c>
      <c r="B1178" s="357" t="str">
        <f>IF(ISBLANK(INDEX('Policy Characteristics'!B:B,MATCH($C1178,'Policy Characteristics'!$C:$C,0))),"",INDEX('Policy Characteristics'!B:B,MATCH($C1178,'Policy Characteristics'!$C:$C,0)))</f>
        <v>Capital Cost Reduction</v>
      </c>
      <c r="C1178" s="361" t="str">
        <f t="shared" si="62"/>
        <v>RnD Transportation Capital Cost Perc Reduction</v>
      </c>
      <c r="D1178" s="53" t="s">
        <v>2278</v>
      </c>
      <c r="E1178" s="53"/>
      <c r="F1178" s="53" t="s">
        <v>503</v>
      </c>
      <c r="G1178" s="53"/>
      <c r="H1178" s="54">
        <v>110</v>
      </c>
      <c r="I1178" s="53" t="s">
        <v>44</v>
      </c>
      <c r="J1178" s="359" t="str">
        <f>IF(ISBLANK(INDEX('Policy Characteristics'!D:D,MATCH($C1178,'Policy Characteristics'!$C:$C,0))),"",INDEX('Policy Characteristics'!D:D,MATCH($C1178,'Policy Characteristics'!$C:$C,0)))</f>
        <v>R&amp;D Capital Cost Reductions</v>
      </c>
      <c r="K1178" s="357" t="str">
        <f>IF(ISBLANK(INDEX('Policy Characteristics'!E:E,MATCH($C1178,'Policy Characteristics'!$C:$C,0))),"",INDEX('Policy Characteristics'!E:E,MATCH($C1178,'Policy Characteristics'!$C:$C,0)))</f>
        <v>RnD transportation capital cost reduction</v>
      </c>
      <c r="L1178" s="379">
        <f>IF(ISBLANK(INDEX('Policy Characteristics'!F:F,MATCH($C1178,'Policy Characteristics'!$C:$C,0))),"",INDEX('Policy Characteristics'!F:F,MATCH($C1178,'Policy Characteristics'!$C:$C,0)))</f>
        <v>0</v>
      </c>
      <c r="M1178" s="379">
        <f>IF(ISBLANK(INDEX('Policy Characteristics'!G:G,MATCH($C1178,'Policy Characteristics'!$C:$C,0))),"",INDEX('Policy Characteristics'!G:G,MATCH($C1178,'Policy Characteristics'!$C:$C,0)))</f>
        <v>0.4</v>
      </c>
      <c r="N1178" s="379">
        <f>IF(ISBLANK(INDEX('Policy Characteristics'!H:H,MATCH($C1178,'Policy Characteristics'!$C:$C,0))),"",INDEX('Policy Characteristics'!H:H,MATCH($C1178,'Policy Characteristics'!$C:$C,0)))</f>
        <v>0.01</v>
      </c>
      <c r="O1178" s="357" t="str">
        <f>IF(ISBLANK(INDEX('Policy Characteristics'!I:I,MATCH($C1178,'Policy Characteristics'!$C:$C,0))),"",INDEX('Policy Characteristics'!I:I,MATCH($C1178,'Policy Characteristics'!$C:$C,0)))</f>
        <v>% reduction in cost</v>
      </c>
      <c r="P1178" s="357" t="str">
        <f>IF(ISBLANK(INDEX('Policy Characteristics'!J:J,MATCH($C1178,'Policy Characteristics'!$C:$C,0))),"",INDEX('Policy Characteristics'!J:J,MATCH($C1178,'Policy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8" s="357" t="str">
        <f>IF(ISBLANK(INDEX('Policy Characteristics'!K:K,MATCH($C1178,'Policy Characteristics'!$C:$C,0))),"",INDEX('Policy Characteristics'!K:K,MATCH($C1178,'Policy Characteristics'!$C:$C,0)))</f>
        <v>architectural-design.html#rnd</v>
      </c>
      <c r="R1178" s="357" t="str">
        <f>IF(ISBLANK(INDEX('Policy Characteristics'!L:L,MATCH($C1178,'Policy Characteristics'!$C:$C,0))),"",INDEX('Policy Characteristics'!L:L,MATCH($C1178,'Policy Characteristics'!$C:$C,0)))</f>
        <v>research-and-development.html</v>
      </c>
    </row>
    <row r="1179" spans="1:18" x14ac:dyDescent="0.35">
      <c r="A1179" s="357" t="str">
        <f>IF(ISBLANK(INDEX('Policy Characteristics'!A:A,MATCH($C1179,'Policy Characteristics'!$C:$C,0))),"",INDEX('Policy Characteristics'!A:A,MATCH($C1179,'Policy Characteristics'!$C:$C,0)))</f>
        <v>Research and Development</v>
      </c>
      <c r="B1179" s="357" t="str">
        <f>IF(ISBLANK(INDEX('Policy Characteristics'!B:B,MATCH($C1179,'Policy Characteristics'!$C:$C,0))),"",INDEX('Policy Characteristics'!B:B,MATCH($C1179,'Policy Characteristics'!$C:$C,0)))</f>
        <v>Capital Cost Reduction</v>
      </c>
      <c r="C1179" s="361" t="str">
        <f t="shared" si="62"/>
        <v>RnD Transportation Capital Cost Perc Reduction</v>
      </c>
      <c r="D1179" s="53" t="s">
        <v>2279</v>
      </c>
      <c r="E1179" s="53"/>
      <c r="F1179" s="53" t="s">
        <v>504</v>
      </c>
      <c r="G1179" s="53"/>
      <c r="H1179" s="54">
        <v>111</v>
      </c>
      <c r="I1179" s="53" t="s">
        <v>44</v>
      </c>
      <c r="J1179" s="359" t="str">
        <f>IF(ISBLANK(INDEX('Policy Characteristics'!D:D,MATCH($C1179,'Policy Characteristics'!$C:$C,0))),"",INDEX('Policy Characteristics'!D:D,MATCH($C1179,'Policy Characteristics'!$C:$C,0)))</f>
        <v>R&amp;D Capital Cost Reductions</v>
      </c>
      <c r="K1179" s="357" t="str">
        <f>IF(ISBLANK(INDEX('Policy Characteristics'!E:E,MATCH($C1179,'Policy Characteristics'!$C:$C,0))),"",INDEX('Policy Characteristics'!E:E,MATCH($C1179,'Policy Characteristics'!$C:$C,0)))</f>
        <v>RnD transportation capital cost reduction</v>
      </c>
      <c r="L1179" s="379">
        <f>IF(ISBLANK(INDEX('Policy Characteristics'!F:F,MATCH($C1179,'Policy Characteristics'!$C:$C,0))),"",INDEX('Policy Characteristics'!F:F,MATCH($C1179,'Policy Characteristics'!$C:$C,0)))</f>
        <v>0</v>
      </c>
      <c r="M1179" s="379">
        <f>IF(ISBLANK(INDEX('Policy Characteristics'!G:G,MATCH($C1179,'Policy Characteristics'!$C:$C,0))),"",INDEX('Policy Characteristics'!G:G,MATCH($C1179,'Policy Characteristics'!$C:$C,0)))</f>
        <v>0.4</v>
      </c>
      <c r="N1179" s="379">
        <f>IF(ISBLANK(INDEX('Policy Characteristics'!H:H,MATCH($C1179,'Policy Characteristics'!$C:$C,0))),"",INDEX('Policy Characteristics'!H:H,MATCH($C1179,'Policy Characteristics'!$C:$C,0)))</f>
        <v>0.01</v>
      </c>
      <c r="O1179" s="357" t="str">
        <f>IF(ISBLANK(INDEX('Policy Characteristics'!I:I,MATCH($C1179,'Policy Characteristics'!$C:$C,0))),"",INDEX('Policy Characteristics'!I:I,MATCH($C1179,'Policy Characteristics'!$C:$C,0)))</f>
        <v>% reduction in cost</v>
      </c>
      <c r="P1179" s="357" t="str">
        <f>IF(ISBLANK(INDEX('Policy Characteristics'!J:J,MATCH($C1179,'Policy Characteristics'!$C:$C,0))),"",INDEX('Policy Characteristics'!J:J,MATCH($C1179,'Policy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9" s="357" t="str">
        <f>IF(ISBLANK(INDEX('Policy Characteristics'!K:K,MATCH($C1179,'Policy Characteristics'!$C:$C,0))),"",INDEX('Policy Characteristics'!K:K,MATCH($C1179,'Policy Characteristics'!$C:$C,0)))</f>
        <v>architectural-design.html#rnd</v>
      </c>
      <c r="R1179" s="357" t="str">
        <f>IF(ISBLANK(INDEX('Policy Characteristics'!L:L,MATCH($C1179,'Policy Characteristics'!$C:$C,0))),"",INDEX('Policy Characteristics'!L:L,MATCH($C1179,'Policy Characteristics'!$C:$C,0)))</f>
        <v>research-and-development.html</v>
      </c>
    </row>
    <row r="1180" spans="1:18" x14ac:dyDescent="0.35">
      <c r="A1180" s="357" t="str">
        <f>IF(ISBLANK(INDEX('Policy Characteristics'!A:A,MATCH($C1180,'Policy Characteristics'!$C:$C,0))),"",INDEX('Policy Characteristics'!A:A,MATCH($C1180,'Policy Characteristics'!$C:$C,0)))</f>
        <v>Research and Development</v>
      </c>
      <c r="B1180" s="357" t="str">
        <f>IF(ISBLANK(INDEX('Policy Characteristics'!B:B,MATCH($C1180,'Policy Characteristics'!$C:$C,0))),"",INDEX('Policy Characteristics'!B:B,MATCH($C1180,'Policy Characteristics'!$C:$C,0)))</f>
        <v>Capital Cost Reduction</v>
      </c>
      <c r="C1180" s="361" t="str">
        <f t="shared" si="62"/>
        <v>RnD Transportation Capital Cost Perc Reduction</v>
      </c>
      <c r="D1180" s="53" t="s">
        <v>2280</v>
      </c>
      <c r="E1180" s="53"/>
      <c r="F1180" s="53" t="s">
        <v>505</v>
      </c>
      <c r="G1180" s="53"/>
      <c r="H1180" s="54">
        <v>112</v>
      </c>
      <c r="I1180" s="53" t="s">
        <v>44</v>
      </c>
      <c r="J1180" s="359" t="str">
        <f>IF(ISBLANK(INDEX('Policy Characteristics'!D:D,MATCH($C1180,'Policy Characteristics'!$C:$C,0))),"",INDEX('Policy Characteristics'!D:D,MATCH($C1180,'Policy Characteristics'!$C:$C,0)))</f>
        <v>R&amp;D Capital Cost Reductions</v>
      </c>
      <c r="K1180" s="357" t="str">
        <f>IF(ISBLANK(INDEX('Policy Characteristics'!E:E,MATCH($C1180,'Policy Characteristics'!$C:$C,0))),"",INDEX('Policy Characteristics'!E:E,MATCH($C1180,'Policy Characteristics'!$C:$C,0)))</f>
        <v>RnD transportation capital cost reduction</v>
      </c>
      <c r="L1180" s="379">
        <f>IF(ISBLANK(INDEX('Policy Characteristics'!F:F,MATCH($C1180,'Policy Characteristics'!$C:$C,0))),"",INDEX('Policy Characteristics'!F:F,MATCH($C1180,'Policy Characteristics'!$C:$C,0)))</f>
        <v>0</v>
      </c>
      <c r="M1180" s="379">
        <f>IF(ISBLANK(INDEX('Policy Characteristics'!G:G,MATCH($C1180,'Policy Characteristics'!$C:$C,0))),"",INDEX('Policy Characteristics'!G:G,MATCH($C1180,'Policy Characteristics'!$C:$C,0)))</f>
        <v>0.4</v>
      </c>
      <c r="N1180" s="379">
        <f>IF(ISBLANK(INDEX('Policy Characteristics'!H:H,MATCH($C1180,'Policy Characteristics'!$C:$C,0))),"",INDEX('Policy Characteristics'!H:H,MATCH($C1180,'Policy Characteristics'!$C:$C,0)))</f>
        <v>0.01</v>
      </c>
      <c r="O1180" s="357" t="str">
        <f>IF(ISBLANK(INDEX('Policy Characteristics'!I:I,MATCH($C1180,'Policy Characteristics'!$C:$C,0))),"",INDEX('Policy Characteristics'!I:I,MATCH($C1180,'Policy Characteristics'!$C:$C,0)))</f>
        <v>% reduction in cost</v>
      </c>
      <c r="P1180" s="357" t="str">
        <f>IF(ISBLANK(INDEX('Policy Characteristics'!J:J,MATCH($C1180,'Policy Characteristics'!$C:$C,0))),"",INDEX('Policy Characteristics'!J:J,MATCH($C1180,'Policy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0" s="357" t="str">
        <f>IF(ISBLANK(INDEX('Policy Characteristics'!K:K,MATCH($C1180,'Policy Characteristics'!$C:$C,0))),"",INDEX('Policy Characteristics'!K:K,MATCH($C1180,'Policy Characteristics'!$C:$C,0)))</f>
        <v>architectural-design.html#rnd</v>
      </c>
      <c r="R1180" s="357" t="str">
        <f>IF(ISBLANK(INDEX('Policy Characteristics'!L:L,MATCH($C1180,'Policy Characteristics'!$C:$C,0))),"",INDEX('Policy Characteristics'!L:L,MATCH($C1180,'Policy Characteristics'!$C:$C,0)))</f>
        <v>research-and-development.html</v>
      </c>
    </row>
    <row r="1181" spans="1:18" x14ac:dyDescent="0.35">
      <c r="A1181" s="357" t="str">
        <f>IF(ISBLANK(INDEX('Policy Characteristics'!A:A,MATCH($C1181,'Policy Characteristics'!$C:$C,0))),"",INDEX('Policy Characteristics'!A:A,MATCH($C1181,'Policy Characteristics'!$C:$C,0)))</f>
        <v>Research and Development</v>
      </c>
      <c r="B1181" s="357" t="str">
        <f>IF(ISBLANK(INDEX('Policy Characteristics'!B:B,MATCH($C1181,'Policy Characteristics'!$C:$C,0))),"",INDEX('Policy Characteristics'!B:B,MATCH($C1181,'Policy Characteristics'!$C:$C,0)))</f>
        <v>Capital Cost Reduction</v>
      </c>
      <c r="C1181" s="361" t="str">
        <f t="shared" si="62"/>
        <v>RnD Transportation Capital Cost Perc Reduction</v>
      </c>
      <c r="D1181" s="53" t="s">
        <v>2589</v>
      </c>
      <c r="E1181" s="53"/>
      <c r="F1181" s="53" t="s">
        <v>2888</v>
      </c>
      <c r="G1181" s="53"/>
      <c r="H1181" s="54">
        <v>113</v>
      </c>
      <c r="I1181" s="53" t="s">
        <v>44</v>
      </c>
      <c r="J1181" s="359" t="str">
        <f>IF(ISBLANK(INDEX('Policy Characteristics'!D:D,MATCH($C1181,'Policy Characteristics'!$C:$C,0))),"",INDEX('Policy Characteristics'!D:D,MATCH($C1181,'Policy Characteristics'!$C:$C,0)))</f>
        <v>R&amp;D Capital Cost Reductions</v>
      </c>
      <c r="K1181" s="357" t="str">
        <f>IF(ISBLANK(INDEX('Policy Characteristics'!E:E,MATCH($C1181,'Policy Characteristics'!$C:$C,0))),"",INDEX('Policy Characteristics'!E:E,MATCH($C1181,'Policy Characteristics'!$C:$C,0)))</f>
        <v>RnD transportation capital cost reduction</v>
      </c>
      <c r="L1181" s="379">
        <f>IF(ISBLANK(INDEX('Policy Characteristics'!F:F,MATCH($C1181,'Policy Characteristics'!$C:$C,0))),"",INDEX('Policy Characteristics'!F:F,MATCH($C1181,'Policy Characteristics'!$C:$C,0)))</f>
        <v>0</v>
      </c>
      <c r="M1181" s="379">
        <f>IF(ISBLANK(INDEX('Policy Characteristics'!G:G,MATCH($C1181,'Policy Characteristics'!$C:$C,0))),"",INDEX('Policy Characteristics'!G:G,MATCH($C1181,'Policy Characteristics'!$C:$C,0)))</f>
        <v>0.4</v>
      </c>
      <c r="N1181" s="379">
        <f>IF(ISBLANK(INDEX('Policy Characteristics'!H:H,MATCH($C1181,'Policy Characteristics'!$C:$C,0))),"",INDEX('Policy Characteristics'!H:H,MATCH($C1181,'Policy Characteristics'!$C:$C,0)))</f>
        <v>0.01</v>
      </c>
      <c r="O1181" s="357" t="str">
        <f>IF(ISBLANK(INDEX('Policy Characteristics'!I:I,MATCH($C1181,'Policy Characteristics'!$C:$C,0))),"",INDEX('Policy Characteristics'!I:I,MATCH($C1181,'Policy Characteristics'!$C:$C,0)))</f>
        <v>% reduction in cost</v>
      </c>
      <c r="P1181" s="357" t="str">
        <f>IF(ISBLANK(INDEX('Policy Characteristics'!J:J,MATCH($C1181,'Policy Characteristics'!$C:$C,0))),"",INDEX('Policy Characteristics'!J:J,MATCH($C1181,'Policy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1" s="357" t="str">
        <f>IF(ISBLANK(INDEX('Policy Characteristics'!K:K,MATCH($C1181,'Policy Characteristics'!$C:$C,0))),"",INDEX('Policy Characteristics'!K:K,MATCH($C1181,'Policy Characteristics'!$C:$C,0)))</f>
        <v>architectural-design.html#rnd</v>
      </c>
      <c r="R1181" s="357" t="str">
        <f>IF(ISBLANK(INDEX('Policy Characteristics'!L:L,MATCH($C1181,'Policy Characteristics'!$C:$C,0))),"",INDEX('Policy Characteristics'!L:L,MATCH($C1181,'Policy Characteristics'!$C:$C,0)))</f>
        <v>research-and-development.html</v>
      </c>
    </row>
    <row r="1182" spans="1:18" x14ac:dyDescent="0.35">
      <c r="A1182" s="357" t="str">
        <f>IF(ISBLANK(INDEX('Policy Characteristics'!A:A,MATCH($C1182,'Policy Characteristics'!$C:$C,0))),"",INDEX('Policy Characteristics'!A:A,MATCH($C1182,'Policy Characteristics'!$C:$C,0)))</f>
        <v>Research and Development</v>
      </c>
      <c r="B1182" s="357" t="str">
        <f>IF(ISBLANK(INDEX('Policy Characteristics'!B:B,MATCH($C1182,'Policy Characteristics'!$C:$C,0))),"",INDEX('Policy Characteristics'!B:B,MATCH($C1182,'Policy Characteristics'!$C:$C,0)))</f>
        <v>Capital Cost Reduction</v>
      </c>
      <c r="C1182" s="361" t="str">
        <f t="shared" si="62"/>
        <v>RnD Transportation Capital Cost Perc Reduction</v>
      </c>
      <c r="D1182" s="53" t="s">
        <v>2588</v>
      </c>
      <c r="E1182" s="53"/>
      <c r="F1182" s="53" t="s">
        <v>2889</v>
      </c>
      <c r="G1182" s="53"/>
      <c r="H1182" s="54">
        <v>523</v>
      </c>
      <c r="I1182" s="53" t="s">
        <v>44</v>
      </c>
      <c r="J1182" s="359" t="str">
        <f>IF(ISBLANK(INDEX('Policy Characteristics'!D:D,MATCH($C1182,'Policy Characteristics'!$C:$C,0))),"",INDEX('Policy Characteristics'!D:D,MATCH($C1182,'Policy Characteristics'!$C:$C,0)))</f>
        <v>R&amp;D Capital Cost Reductions</v>
      </c>
      <c r="K1182" s="357" t="str">
        <f>IF(ISBLANK(INDEX('Policy Characteristics'!E:E,MATCH($C1182,'Policy Characteristics'!$C:$C,0))),"",INDEX('Policy Characteristics'!E:E,MATCH($C1182,'Policy Characteristics'!$C:$C,0)))</f>
        <v>RnD transportation capital cost reduction</v>
      </c>
      <c r="L1182" s="379">
        <f>IF(ISBLANK(INDEX('Policy Characteristics'!F:F,MATCH($C1182,'Policy Characteristics'!$C:$C,0))),"",INDEX('Policy Characteristics'!F:F,MATCH($C1182,'Policy Characteristics'!$C:$C,0)))</f>
        <v>0</v>
      </c>
      <c r="M1182" s="379">
        <f>IF(ISBLANK(INDEX('Policy Characteristics'!G:G,MATCH($C1182,'Policy Characteristics'!$C:$C,0))),"",INDEX('Policy Characteristics'!G:G,MATCH($C1182,'Policy Characteristics'!$C:$C,0)))</f>
        <v>0.4</v>
      </c>
      <c r="N1182" s="379">
        <f>IF(ISBLANK(INDEX('Policy Characteristics'!H:H,MATCH($C1182,'Policy Characteristics'!$C:$C,0))),"",INDEX('Policy Characteristics'!H:H,MATCH($C1182,'Policy Characteristics'!$C:$C,0)))</f>
        <v>0.01</v>
      </c>
      <c r="O1182" s="357" t="str">
        <f>IF(ISBLANK(INDEX('Policy Characteristics'!I:I,MATCH($C1182,'Policy Characteristics'!$C:$C,0))),"",INDEX('Policy Characteristics'!I:I,MATCH($C1182,'Policy Characteristics'!$C:$C,0)))</f>
        <v>% reduction in cost</v>
      </c>
      <c r="P1182" s="357" t="str">
        <f>IF(ISBLANK(INDEX('Policy Characteristics'!J:J,MATCH($C1182,'Policy Characteristics'!$C:$C,0))),"",INDEX('Policy Characteristics'!J:J,MATCH($C1182,'Policy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2" s="357" t="str">
        <f>IF(ISBLANK(INDEX('Policy Characteristics'!K:K,MATCH($C1182,'Policy Characteristics'!$C:$C,0))),"",INDEX('Policy Characteristics'!K:K,MATCH($C1182,'Policy Characteristics'!$C:$C,0)))</f>
        <v>architectural-design.html#rnd</v>
      </c>
      <c r="R1182" s="357" t="str">
        <f>IF(ISBLANK(INDEX('Policy Characteristics'!L:L,MATCH($C1182,'Policy Characteristics'!$C:$C,0))),"",INDEX('Policy Characteristics'!L:L,MATCH($C1182,'Policy Characteristics'!$C:$C,0)))</f>
        <v>research-and-development.html</v>
      </c>
    </row>
    <row r="1183" spans="1:18" s="2" customFormat="1" x14ac:dyDescent="0.35">
      <c r="A1183" s="357" t="str">
        <f>IF(ISBLANK(INDEX('Policy Characteristics'!A:A,MATCH($C1183,'Policy Characteristics'!$C:$C,0))),"",INDEX('Policy Characteristics'!A:A,MATCH($C1183,'Policy Characteristics'!$C:$C,0)))</f>
        <v>Research and Development</v>
      </c>
      <c r="B1183" s="357" t="str">
        <f>IF(ISBLANK(INDEX('Policy Characteristics'!B:B,MATCH($C1183,'Policy Characteristics'!$C:$C,0))),"",INDEX('Policy Characteristics'!B:B,MATCH($C1183,'Policy Characteristics'!$C:$C,0)))</f>
        <v>Direct Air Capture</v>
      </c>
      <c r="C1183" s="360" t="s">
        <v>2899</v>
      </c>
      <c r="D1183" s="9"/>
      <c r="E1183" s="9"/>
      <c r="F1183" s="9"/>
      <c r="G1183" s="9"/>
      <c r="H1183" s="56">
        <v>525</v>
      </c>
      <c r="I1183" s="9" t="s">
        <v>44</v>
      </c>
      <c r="J1183" s="359" t="str">
        <f>IF(ISBLANK(INDEX('Policy Characteristics'!D:D,MATCH($C1183,'Policy Characteristics'!$C:$C,0))),"",INDEX('Policy Characteristics'!D:D,MATCH($C1183,'Policy Characteristics'!$C:$C,0)))</f>
        <v>Direct Air Capture</v>
      </c>
      <c r="K1183" s="357" t="str">
        <f>IF(ISBLANK(INDEX('Policy Characteristics'!E:E,MATCH($C1183,'Policy Characteristics'!$C:$C,0))),"",INDEX('Policy Characteristics'!E:E,MATCH($C1183,'Policy Characteristics'!$C:$C,0)))</f>
        <v>geoeng direct air capture</v>
      </c>
      <c r="L1183" s="379">
        <f>IF(ISBLANK(INDEX('Policy Characteristics'!F:F,MATCH($C1183,'Policy Characteristics'!$C:$C,0))),"",INDEX('Policy Characteristics'!F:F,MATCH($C1183,'Policy Characteristics'!$C:$C,0)))</f>
        <v>0</v>
      </c>
      <c r="M1183" s="379">
        <f>IF(ISBLANK(INDEX('Policy Characteristics'!G:G,MATCH($C1183,'Policy Characteristics'!$C:$C,0))),"",INDEX('Policy Characteristics'!G:G,MATCH($C1183,'Policy Characteristics'!$C:$C,0)))</f>
        <v>1</v>
      </c>
      <c r="N1183" s="379">
        <f>IF(ISBLANK(INDEX('Policy Characteristics'!H:H,MATCH($C1183,'Policy Characteristics'!$C:$C,0))),"",INDEX('Policy Characteristics'!H:H,MATCH($C1183,'Policy Characteristics'!$C:$C,0)))</f>
        <v>0.01</v>
      </c>
      <c r="O1183" s="357" t="str">
        <f>IF(ISBLANK(INDEX('Policy Characteristics'!I:I,MATCH($C1183,'Policy Characteristics'!$C:$C,0))),"",INDEX('Policy Characteristics'!I:I,MATCH($C1183,'Policy Characteristics'!$C:$C,0)))</f>
        <v>% of potential achieved</v>
      </c>
      <c r="P1183" s="357" t="str">
        <f>IF(ISBLANK(INDEX('Policy Characteristics'!J:J,MATCH($C1183,'Policy Characteristics'!$C:$C,0))),"",INDEX('Policy Characteristics'!J:J,MATCH($C1183,'Policy Characteristics'!$C:$C,0)))</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v>
      </c>
      <c r="Q1183" s="357" t="str">
        <f>IF(ISBLANK(INDEX('Policy Characteristics'!K:K,MATCH($C1183,'Policy Characteristics'!$C:$C,0))),"",INDEX('Policy Characteristics'!K:K,MATCH($C1183,'Policy Characteristics'!$C:$C,0)))</f>
        <v>direct-air-capture.html#dac</v>
      </c>
      <c r="R1183" s="357" t="str">
        <f>IF(ISBLANK(INDEX('Policy Characteristics'!L:L,MATCH($C1183,'Policy Characteristics'!$C:$C,0))),"",INDEX('Policy Characteristics'!L:L,MATCH($C1183,'Policy Characteristics'!$C:$C,0)))</f>
        <v>direct-air-capture.html</v>
      </c>
    </row>
    <row r="1184" spans="1:18" x14ac:dyDescent="0.35">
      <c r="A1184" s="357" t="str">
        <f>IF(ISBLANK(INDEX('Policy Characteristics'!A:A,MATCH($C1184,'Policy Characteristics'!$C:$C,0))),"",INDEX('Policy Characteristics'!A:A,MATCH($C1184,'Policy Characteristics'!$C:$C,0)))</f>
        <v>Research and Development</v>
      </c>
      <c r="B1184" s="357" t="str">
        <f>IF(ISBLANK(INDEX('Policy Characteristics'!B:B,MATCH($C1184,'Policy Characteristics'!$C:$C,0))),"",INDEX('Policy Characteristics'!B:B,MATCH($C1184,'Policy Characteristics'!$C:$C,0)))</f>
        <v>Fuel Use Reduction</v>
      </c>
      <c r="C1184" s="362" t="s">
        <v>311</v>
      </c>
      <c r="D1184" s="53" t="s">
        <v>116</v>
      </c>
      <c r="E1184" s="53"/>
      <c r="F1184" s="53" t="s">
        <v>337</v>
      </c>
      <c r="G1184" s="53"/>
      <c r="H1184" s="54">
        <v>114</v>
      </c>
      <c r="I1184" s="53" t="s">
        <v>44</v>
      </c>
      <c r="J1184" s="359" t="str">
        <f>IF(ISBLANK(INDEX('Policy Characteristics'!D:D,MATCH($C1184,'Policy Characteristics'!$C:$C,0))),"",INDEX('Policy Characteristics'!D:D,MATCH($C1184,'Policy Characteristics'!$C:$C,0)))</f>
        <v>R&amp;D Fuel Use Reductions</v>
      </c>
      <c r="K1184" s="357" t="str">
        <f>IF(ISBLANK(INDEX('Policy Characteristics'!E:E,MATCH($C1184,'Policy Characteristics'!$C:$C,0))),"",INDEX('Policy Characteristics'!E:E,MATCH($C1184,'Policy Characteristics'!$C:$C,0)))</f>
        <v>RnD building fuel use reduction</v>
      </c>
      <c r="L1184" s="379">
        <f>IF(ISBLANK(INDEX('Policy Characteristics'!F:F,MATCH($C1184,'Policy Characteristics'!$C:$C,0))),"",INDEX('Policy Characteristics'!F:F,MATCH($C1184,'Policy Characteristics'!$C:$C,0)))</f>
        <v>0</v>
      </c>
      <c r="M1184" s="379">
        <f>IF(ISBLANK(INDEX('Policy Characteristics'!G:G,MATCH($C1184,'Policy Characteristics'!$C:$C,0))),"",INDEX('Policy Characteristics'!G:G,MATCH($C1184,'Policy Characteristics'!$C:$C,0)))</f>
        <v>0.4</v>
      </c>
      <c r="N1184" s="379">
        <f>IF(ISBLANK(INDEX('Policy Characteristics'!H:H,MATCH($C1184,'Policy Characteristics'!$C:$C,0))),"",INDEX('Policy Characteristics'!H:H,MATCH($C1184,'Policy Characteristics'!$C:$C,0)))</f>
        <v>0.01</v>
      </c>
      <c r="O1184" s="357" t="str">
        <f>IF(ISBLANK(INDEX('Policy Characteristics'!I:I,MATCH($C1184,'Policy Characteristics'!$C:$C,0))),"",INDEX('Policy Characteristics'!I:I,MATCH($C1184,'Policy Characteristics'!$C:$C,0)))</f>
        <v>% reduction in fuel use</v>
      </c>
      <c r="P1184" s="357" t="str">
        <f>IF(ISBLANK(INDEX('Policy Characteristics'!J:J,MATCH($C1184,'Policy Characteristics'!$C:$C,0))),"",INDEX('Policy Characteristics'!J:J,MATCH($C1184,'Policy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4" s="357" t="str">
        <f>IF(ISBLANK(INDEX('Policy Characteristics'!K:K,MATCH($C1184,'Policy Characteristics'!$C:$C,0))),"",INDEX('Policy Characteristics'!K:K,MATCH($C1184,'Policy Characteristics'!$C:$C,0)))</f>
        <v>architectural-design.html#rnd</v>
      </c>
      <c r="R1184" s="357" t="str">
        <f>IF(ISBLANK(INDEX('Policy Characteristics'!L:L,MATCH($C1184,'Policy Characteristics'!$C:$C,0))),"",INDEX('Policy Characteristics'!L:L,MATCH($C1184,'Policy Characteristics'!$C:$C,0)))</f>
        <v>research-and-development.html</v>
      </c>
    </row>
    <row r="1185" spans="1:18" x14ac:dyDescent="0.35">
      <c r="A1185" s="357" t="str">
        <f>IF(ISBLANK(INDEX('Policy Characteristics'!A:A,MATCH($C1185,'Policy Characteristics'!$C:$C,0))),"",INDEX('Policy Characteristics'!A:A,MATCH($C1185,'Policy Characteristics'!$C:$C,0)))</f>
        <v>Research and Development</v>
      </c>
      <c r="B1185" s="357" t="str">
        <f>IF(ISBLANK(INDEX('Policy Characteristics'!B:B,MATCH($C1185,'Policy Characteristics'!$C:$C,0))),"",INDEX('Policy Characteristics'!B:B,MATCH($C1185,'Policy Characteristics'!$C:$C,0)))</f>
        <v>Fuel Use Reduction</v>
      </c>
      <c r="C1185" s="361" t="str">
        <f t="shared" ref="C1185:C1189" si="63">C$1184</f>
        <v>RnD Building Fuel Use Perc Reduction</v>
      </c>
      <c r="D1185" s="53" t="s">
        <v>117</v>
      </c>
      <c r="E1185" s="53"/>
      <c r="F1185" s="53" t="s">
        <v>338</v>
      </c>
      <c r="G1185" s="53"/>
      <c r="H1185" s="54">
        <v>115</v>
      </c>
      <c r="I1185" s="53" t="s">
        <v>44</v>
      </c>
      <c r="J1185" s="359" t="str">
        <f>IF(ISBLANK(INDEX('Policy Characteristics'!D:D,MATCH($C1185,'Policy Characteristics'!$C:$C,0))),"",INDEX('Policy Characteristics'!D:D,MATCH($C1185,'Policy Characteristics'!$C:$C,0)))</f>
        <v>R&amp;D Fuel Use Reductions</v>
      </c>
      <c r="K1185" s="357" t="str">
        <f>IF(ISBLANK(INDEX('Policy Characteristics'!E:E,MATCH($C1185,'Policy Characteristics'!$C:$C,0))),"",INDEX('Policy Characteristics'!E:E,MATCH($C1185,'Policy Characteristics'!$C:$C,0)))</f>
        <v>RnD building fuel use reduction</v>
      </c>
      <c r="L1185" s="379">
        <f>IF(ISBLANK(INDEX('Policy Characteristics'!F:F,MATCH($C1185,'Policy Characteristics'!$C:$C,0))),"",INDEX('Policy Characteristics'!F:F,MATCH($C1185,'Policy Characteristics'!$C:$C,0)))</f>
        <v>0</v>
      </c>
      <c r="M1185" s="379">
        <f>IF(ISBLANK(INDEX('Policy Characteristics'!G:G,MATCH($C1185,'Policy Characteristics'!$C:$C,0))),"",INDEX('Policy Characteristics'!G:G,MATCH($C1185,'Policy Characteristics'!$C:$C,0)))</f>
        <v>0.4</v>
      </c>
      <c r="N1185" s="379">
        <f>IF(ISBLANK(INDEX('Policy Characteristics'!H:H,MATCH($C1185,'Policy Characteristics'!$C:$C,0))),"",INDEX('Policy Characteristics'!H:H,MATCH($C1185,'Policy Characteristics'!$C:$C,0)))</f>
        <v>0.01</v>
      </c>
      <c r="O1185" s="357" t="str">
        <f>IF(ISBLANK(INDEX('Policy Characteristics'!I:I,MATCH($C1185,'Policy Characteristics'!$C:$C,0))),"",INDEX('Policy Characteristics'!I:I,MATCH($C1185,'Policy Characteristics'!$C:$C,0)))</f>
        <v>% reduction in fuel use</v>
      </c>
      <c r="P1185" s="357" t="str">
        <f>IF(ISBLANK(INDEX('Policy Characteristics'!J:J,MATCH($C1185,'Policy Characteristics'!$C:$C,0))),"",INDEX('Policy Characteristics'!J:J,MATCH($C1185,'Policy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5" s="357" t="str">
        <f>IF(ISBLANK(INDEX('Policy Characteristics'!K:K,MATCH($C1185,'Policy Characteristics'!$C:$C,0))),"",INDEX('Policy Characteristics'!K:K,MATCH($C1185,'Policy Characteristics'!$C:$C,0)))</f>
        <v>architectural-design.html#rnd</v>
      </c>
      <c r="R1185" s="357" t="str">
        <f>IF(ISBLANK(INDEX('Policy Characteristics'!L:L,MATCH($C1185,'Policy Characteristics'!$C:$C,0))),"",INDEX('Policy Characteristics'!L:L,MATCH($C1185,'Policy Characteristics'!$C:$C,0)))</f>
        <v>research-and-development.html</v>
      </c>
    </row>
    <row r="1186" spans="1:18" x14ac:dyDescent="0.35">
      <c r="A1186" s="357" t="str">
        <f>IF(ISBLANK(INDEX('Policy Characteristics'!A:A,MATCH($C1186,'Policy Characteristics'!$C:$C,0))),"",INDEX('Policy Characteristics'!A:A,MATCH($C1186,'Policy Characteristics'!$C:$C,0)))</f>
        <v>Research and Development</v>
      </c>
      <c r="B1186" s="357" t="str">
        <f>IF(ISBLANK(INDEX('Policy Characteristics'!B:B,MATCH($C1186,'Policy Characteristics'!$C:$C,0))),"",INDEX('Policy Characteristics'!B:B,MATCH($C1186,'Policy Characteristics'!$C:$C,0)))</f>
        <v>Fuel Use Reduction</v>
      </c>
      <c r="C1186" s="361" t="str">
        <f t="shared" si="63"/>
        <v>RnD Building Fuel Use Perc Reduction</v>
      </c>
      <c r="D1186" s="53" t="s">
        <v>118</v>
      </c>
      <c r="E1186" s="53"/>
      <c r="F1186" s="53" t="s">
        <v>339</v>
      </c>
      <c r="G1186" s="53"/>
      <c r="H1186" s="54">
        <v>750</v>
      </c>
      <c r="I1186" s="53" t="s">
        <v>45</v>
      </c>
      <c r="J1186" s="359" t="str">
        <f>IF(ISBLANK(INDEX('Policy Characteristics'!D:D,MATCH($C1186,'Policy Characteristics'!$C:$C,0))),"",INDEX('Policy Characteristics'!D:D,MATCH($C1186,'Policy Characteristics'!$C:$C,0)))</f>
        <v>R&amp;D Fuel Use Reductions</v>
      </c>
      <c r="K1186" s="357" t="str">
        <f>IF(ISBLANK(INDEX('Policy Characteristics'!E:E,MATCH($C1186,'Policy Characteristics'!$C:$C,0))),"",INDEX('Policy Characteristics'!E:E,MATCH($C1186,'Policy Characteristics'!$C:$C,0)))</f>
        <v>RnD building fuel use reduction</v>
      </c>
      <c r="L1186" s="379">
        <f>IF(ISBLANK(INDEX('Policy Characteristics'!F:F,MATCH($C1186,'Policy Characteristics'!$C:$C,0))),"",INDEX('Policy Characteristics'!F:F,MATCH($C1186,'Policy Characteristics'!$C:$C,0)))</f>
        <v>0</v>
      </c>
      <c r="M1186" s="379">
        <f>IF(ISBLANK(INDEX('Policy Characteristics'!G:G,MATCH($C1186,'Policy Characteristics'!$C:$C,0))),"",INDEX('Policy Characteristics'!G:G,MATCH($C1186,'Policy Characteristics'!$C:$C,0)))</f>
        <v>0.4</v>
      </c>
      <c r="N1186" s="379">
        <f>IF(ISBLANK(INDEX('Policy Characteristics'!H:H,MATCH($C1186,'Policy Characteristics'!$C:$C,0))),"",INDEX('Policy Characteristics'!H:H,MATCH($C1186,'Policy Characteristics'!$C:$C,0)))</f>
        <v>0.01</v>
      </c>
      <c r="O1186" s="357" t="str">
        <f>IF(ISBLANK(INDEX('Policy Characteristics'!I:I,MATCH($C1186,'Policy Characteristics'!$C:$C,0))),"",INDEX('Policy Characteristics'!I:I,MATCH($C1186,'Policy Characteristics'!$C:$C,0)))</f>
        <v>% reduction in fuel use</v>
      </c>
      <c r="P1186" s="357" t="str">
        <f>IF(ISBLANK(INDEX('Policy Characteristics'!J:J,MATCH($C1186,'Policy Characteristics'!$C:$C,0))),"",INDEX('Policy Characteristics'!J:J,MATCH($C1186,'Policy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6" s="357" t="str">
        <f>IF(ISBLANK(INDEX('Policy Characteristics'!K:K,MATCH($C1186,'Policy Characteristics'!$C:$C,0))),"",INDEX('Policy Characteristics'!K:K,MATCH($C1186,'Policy Characteristics'!$C:$C,0)))</f>
        <v>architectural-design.html#rnd</v>
      </c>
      <c r="R1186" s="357" t="str">
        <f>IF(ISBLANK(INDEX('Policy Characteristics'!L:L,MATCH($C1186,'Policy Characteristics'!$C:$C,0))),"",INDEX('Policy Characteristics'!L:L,MATCH($C1186,'Policy Characteristics'!$C:$C,0)))</f>
        <v>research-and-development.html</v>
      </c>
    </row>
    <row r="1187" spans="1:18" x14ac:dyDescent="0.35">
      <c r="A1187" s="357" t="str">
        <f>IF(ISBLANK(INDEX('Policy Characteristics'!A:A,MATCH($C1187,'Policy Characteristics'!$C:$C,0))),"",INDEX('Policy Characteristics'!A:A,MATCH($C1187,'Policy Characteristics'!$C:$C,0)))</f>
        <v>Research and Development</v>
      </c>
      <c r="B1187" s="357" t="str">
        <f>IF(ISBLANK(INDEX('Policy Characteristics'!B:B,MATCH($C1187,'Policy Characteristics'!$C:$C,0))),"",INDEX('Policy Characteristics'!B:B,MATCH($C1187,'Policy Characteristics'!$C:$C,0)))</f>
        <v>Fuel Use Reduction</v>
      </c>
      <c r="C1187" s="361" t="str">
        <f t="shared" si="63"/>
        <v>RnD Building Fuel Use Perc Reduction</v>
      </c>
      <c r="D1187" s="53" t="s">
        <v>119</v>
      </c>
      <c r="E1187" s="53"/>
      <c r="F1187" s="53" t="s">
        <v>340</v>
      </c>
      <c r="G1187" s="53"/>
      <c r="H1187" s="54">
        <v>117</v>
      </c>
      <c r="I1187" s="53" t="s">
        <v>44</v>
      </c>
      <c r="J1187" s="359" t="str">
        <f>IF(ISBLANK(INDEX('Policy Characteristics'!D:D,MATCH($C1187,'Policy Characteristics'!$C:$C,0))),"",INDEX('Policy Characteristics'!D:D,MATCH($C1187,'Policy Characteristics'!$C:$C,0)))</f>
        <v>R&amp;D Fuel Use Reductions</v>
      </c>
      <c r="K1187" s="357" t="str">
        <f>IF(ISBLANK(INDEX('Policy Characteristics'!E:E,MATCH($C1187,'Policy Characteristics'!$C:$C,0))),"",INDEX('Policy Characteristics'!E:E,MATCH($C1187,'Policy Characteristics'!$C:$C,0)))</f>
        <v>RnD building fuel use reduction</v>
      </c>
      <c r="L1187" s="379">
        <f>IF(ISBLANK(INDEX('Policy Characteristics'!F:F,MATCH($C1187,'Policy Characteristics'!$C:$C,0))),"",INDEX('Policy Characteristics'!F:F,MATCH($C1187,'Policy Characteristics'!$C:$C,0)))</f>
        <v>0</v>
      </c>
      <c r="M1187" s="379">
        <f>IF(ISBLANK(INDEX('Policy Characteristics'!G:G,MATCH($C1187,'Policy Characteristics'!$C:$C,0))),"",INDEX('Policy Characteristics'!G:G,MATCH($C1187,'Policy Characteristics'!$C:$C,0)))</f>
        <v>0.4</v>
      </c>
      <c r="N1187" s="379">
        <f>IF(ISBLANK(INDEX('Policy Characteristics'!H:H,MATCH($C1187,'Policy Characteristics'!$C:$C,0))),"",INDEX('Policy Characteristics'!H:H,MATCH($C1187,'Policy Characteristics'!$C:$C,0)))</f>
        <v>0.01</v>
      </c>
      <c r="O1187" s="357" t="str">
        <f>IF(ISBLANK(INDEX('Policy Characteristics'!I:I,MATCH($C1187,'Policy Characteristics'!$C:$C,0))),"",INDEX('Policy Characteristics'!I:I,MATCH($C1187,'Policy Characteristics'!$C:$C,0)))</f>
        <v>% reduction in fuel use</v>
      </c>
      <c r="P1187" s="357" t="str">
        <f>IF(ISBLANK(INDEX('Policy Characteristics'!J:J,MATCH($C1187,'Policy Characteristics'!$C:$C,0))),"",INDEX('Policy Characteristics'!J:J,MATCH($C1187,'Policy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7" s="357" t="str">
        <f>IF(ISBLANK(INDEX('Policy Characteristics'!K:K,MATCH($C1187,'Policy Characteristics'!$C:$C,0))),"",INDEX('Policy Characteristics'!K:K,MATCH($C1187,'Policy Characteristics'!$C:$C,0)))</f>
        <v>architectural-design.html#rnd</v>
      </c>
      <c r="R1187" s="357" t="str">
        <f>IF(ISBLANK(INDEX('Policy Characteristics'!L:L,MATCH($C1187,'Policy Characteristics'!$C:$C,0))),"",INDEX('Policy Characteristics'!L:L,MATCH($C1187,'Policy Characteristics'!$C:$C,0)))</f>
        <v>research-and-development.html</v>
      </c>
    </row>
    <row r="1188" spans="1:18" x14ac:dyDescent="0.35">
      <c r="A1188" s="357" t="str">
        <f>IF(ISBLANK(INDEX('Policy Characteristics'!A:A,MATCH($C1188,'Policy Characteristics'!$C:$C,0))),"",INDEX('Policy Characteristics'!A:A,MATCH($C1188,'Policy Characteristics'!$C:$C,0)))</f>
        <v>Research and Development</v>
      </c>
      <c r="B1188" s="357" t="str">
        <f>IF(ISBLANK(INDEX('Policy Characteristics'!B:B,MATCH($C1188,'Policy Characteristics'!$C:$C,0))),"",INDEX('Policy Characteristics'!B:B,MATCH($C1188,'Policy Characteristics'!$C:$C,0)))</f>
        <v>Fuel Use Reduction</v>
      </c>
      <c r="C1188" s="361" t="str">
        <f t="shared" si="63"/>
        <v>RnD Building Fuel Use Perc Reduction</v>
      </c>
      <c r="D1188" s="53" t="s">
        <v>120</v>
      </c>
      <c r="E1188" s="53"/>
      <c r="F1188" s="53" t="s">
        <v>341</v>
      </c>
      <c r="G1188" s="53"/>
      <c r="H1188" s="54">
        <v>118</v>
      </c>
      <c r="I1188" s="53" t="s">
        <v>44</v>
      </c>
      <c r="J1188" s="359" t="str">
        <f>IF(ISBLANK(INDEX('Policy Characteristics'!D:D,MATCH($C1188,'Policy Characteristics'!$C:$C,0))),"",INDEX('Policy Characteristics'!D:D,MATCH($C1188,'Policy Characteristics'!$C:$C,0)))</f>
        <v>R&amp;D Fuel Use Reductions</v>
      </c>
      <c r="K1188" s="357" t="str">
        <f>IF(ISBLANK(INDEX('Policy Characteristics'!E:E,MATCH($C1188,'Policy Characteristics'!$C:$C,0))),"",INDEX('Policy Characteristics'!E:E,MATCH($C1188,'Policy Characteristics'!$C:$C,0)))</f>
        <v>RnD building fuel use reduction</v>
      </c>
      <c r="L1188" s="379">
        <f>IF(ISBLANK(INDEX('Policy Characteristics'!F:F,MATCH($C1188,'Policy Characteristics'!$C:$C,0))),"",INDEX('Policy Characteristics'!F:F,MATCH($C1188,'Policy Characteristics'!$C:$C,0)))</f>
        <v>0</v>
      </c>
      <c r="M1188" s="379">
        <f>IF(ISBLANK(INDEX('Policy Characteristics'!G:G,MATCH($C1188,'Policy Characteristics'!$C:$C,0))),"",INDEX('Policy Characteristics'!G:G,MATCH($C1188,'Policy Characteristics'!$C:$C,0)))</f>
        <v>0.4</v>
      </c>
      <c r="N1188" s="379">
        <f>IF(ISBLANK(INDEX('Policy Characteristics'!H:H,MATCH($C1188,'Policy Characteristics'!$C:$C,0))),"",INDEX('Policy Characteristics'!H:H,MATCH($C1188,'Policy Characteristics'!$C:$C,0)))</f>
        <v>0.01</v>
      </c>
      <c r="O1188" s="357" t="str">
        <f>IF(ISBLANK(INDEX('Policy Characteristics'!I:I,MATCH($C1188,'Policy Characteristics'!$C:$C,0))),"",INDEX('Policy Characteristics'!I:I,MATCH($C1188,'Policy Characteristics'!$C:$C,0)))</f>
        <v>% reduction in fuel use</v>
      </c>
      <c r="P1188" s="357" t="str">
        <f>IF(ISBLANK(INDEX('Policy Characteristics'!J:J,MATCH($C1188,'Policy Characteristics'!$C:$C,0))),"",INDEX('Policy Characteristics'!J:J,MATCH($C1188,'Policy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8" s="357" t="str">
        <f>IF(ISBLANK(INDEX('Policy Characteristics'!K:K,MATCH($C1188,'Policy Characteristics'!$C:$C,0))),"",INDEX('Policy Characteristics'!K:K,MATCH($C1188,'Policy Characteristics'!$C:$C,0)))</f>
        <v>architectural-design.html#rnd</v>
      </c>
      <c r="R1188" s="357" t="str">
        <f>IF(ISBLANK(INDEX('Policy Characteristics'!L:L,MATCH($C1188,'Policy Characteristics'!$C:$C,0))),"",INDEX('Policy Characteristics'!L:L,MATCH($C1188,'Policy Characteristics'!$C:$C,0)))</f>
        <v>research-and-development.html</v>
      </c>
    </row>
    <row r="1189" spans="1:18" x14ac:dyDescent="0.35">
      <c r="A1189" s="357" t="str">
        <f>IF(ISBLANK(INDEX('Policy Characteristics'!A:A,MATCH($C1189,'Policy Characteristics'!$C:$C,0))),"",INDEX('Policy Characteristics'!A:A,MATCH($C1189,'Policy Characteristics'!$C:$C,0)))</f>
        <v>Research and Development</v>
      </c>
      <c r="B1189" s="357" t="str">
        <f>IF(ISBLANK(INDEX('Policy Characteristics'!B:B,MATCH($C1189,'Policy Characteristics'!$C:$C,0))),"",INDEX('Policy Characteristics'!B:B,MATCH($C1189,'Policy Characteristics'!$C:$C,0)))</f>
        <v>Fuel Use Reduction</v>
      </c>
      <c r="C1189" s="361" t="str">
        <f t="shared" si="63"/>
        <v>RnD Building Fuel Use Perc Reduction</v>
      </c>
      <c r="D1189" s="53" t="s">
        <v>121</v>
      </c>
      <c r="E1189" s="53"/>
      <c r="F1189" s="53" t="s">
        <v>342</v>
      </c>
      <c r="G1189" s="53"/>
      <c r="H1189" s="54">
        <v>119</v>
      </c>
      <c r="I1189" s="53" t="s">
        <v>44</v>
      </c>
      <c r="J1189" s="359" t="str">
        <f>IF(ISBLANK(INDEX('Policy Characteristics'!D:D,MATCH($C1189,'Policy Characteristics'!$C:$C,0))),"",INDEX('Policy Characteristics'!D:D,MATCH($C1189,'Policy Characteristics'!$C:$C,0)))</f>
        <v>R&amp;D Fuel Use Reductions</v>
      </c>
      <c r="K1189" s="357" t="str">
        <f>IF(ISBLANK(INDEX('Policy Characteristics'!E:E,MATCH($C1189,'Policy Characteristics'!$C:$C,0))),"",INDEX('Policy Characteristics'!E:E,MATCH($C1189,'Policy Characteristics'!$C:$C,0)))</f>
        <v>RnD building fuel use reduction</v>
      </c>
      <c r="L1189" s="379">
        <f>IF(ISBLANK(INDEX('Policy Characteristics'!F:F,MATCH($C1189,'Policy Characteristics'!$C:$C,0))),"",INDEX('Policy Characteristics'!F:F,MATCH($C1189,'Policy Characteristics'!$C:$C,0)))</f>
        <v>0</v>
      </c>
      <c r="M1189" s="379">
        <f>IF(ISBLANK(INDEX('Policy Characteristics'!G:G,MATCH($C1189,'Policy Characteristics'!$C:$C,0))),"",INDEX('Policy Characteristics'!G:G,MATCH($C1189,'Policy Characteristics'!$C:$C,0)))</f>
        <v>0.4</v>
      </c>
      <c r="N1189" s="379">
        <f>IF(ISBLANK(INDEX('Policy Characteristics'!H:H,MATCH($C1189,'Policy Characteristics'!$C:$C,0))),"",INDEX('Policy Characteristics'!H:H,MATCH($C1189,'Policy Characteristics'!$C:$C,0)))</f>
        <v>0.01</v>
      </c>
      <c r="O1189" s="357" t="str">
        <f>IF(ISBLANK(INDEX('Policy Characteristics'!I:I,MATCH($C1189,'Policy Characteristics'!$C:$C,0))),"",INDEX('Policy Characteristics'!I:I,MATCH($C1189,'Policy Characteristics'!$C:$C,0)))</f>
        <v>% reduction in fuel use</v>
      </c>
      <c r="P1189" s="357" t="str">
        <f>IF(ISBLANK(INDEX('Policy Characteristics'!J:J,MATCH($C1189,'Policy Characteristics'!$C:$C,0))),"",INDEX('Policy Characteristics'!J:J,MATCH($C1189,'Policy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9" s="357" t="str">
        <f>IF(ISBLANK(INDEX('Policy Characteristics'!K:K,MATCH($C1189,'Policy Characteristics'!$C:$C,0))),"",INDEX('Policy Characteristics'!K:K,MATCH($C1189,'Policy Characteristics'!$C:$C,0)))</f>
        <v>architectural-design.html#rnd</v>
      </c>
      <c r="R1189" s="357" t="str">
        <f>IF(ISBLANK(INDEX('Policy Characteristics'!L:L,MATCH($C1189,'Policy Characteristics'!$C:$C,0))),"",INDEX('Policy Characteristics'!L:L,MATCH($C1189,'Policy Characteristics'!$C:$C,0)))</f>
        <v>research-and-development.html</v>
      </c>
    </row>
    <row r="1190" spans="1:18" x14ac:dyDescent="0.35">
      <c r="A1190" s="357" t="str">
        <f>IF(ISBLANK(INDEX('Policy Characteristics'!A:A,MATCH($C1190,'Policy Characteristics'!$C:$C,0))),"",INDEX('Policy Characteristics'!A:A,MATCH($C1190,'Policy Characteristics'!$C:$C,0)))</f>
        <v>Research and Development</v>
      </c>
      <c r="B1190" s="357" t="str">
        <f>IF(ISBLANK(INDEX('Policy Characteristics'!B:B,MATCH($C1190,'Policy Characteristics'!$C:$C,0))),"",INDEX('Policy Characteristics'!B:B,MATCH($C1190,'Policy Characteristics'!$C:$C,0)))</f>
        <v>Fuel Use Reduction</v>
      </c>
      <c r="C1190" s="362" t="s">
        <v>312</v>
      </c>
      <c r="D1190" s="53"/>
      <c r="E1190" s="53"/>
      <c r="F1190" s="53" t="s">
        <v>27</v>
      </c>
      <c r="G1190" s="53"/>
      <c r="H1190" s="54">
        <v>120</v>
      </c>
      <c r="I1190" s="53" t="s">
        <v>44</v>
      </c>
      <c r="J1190" s="359" t="str">
        <f>IF(ISBLANK(INDEX('Policy Characteristics'!D:D,MATCH($C1190,'Policy Characteristics'!$C:$C,0))),"",INDEX('Policy Characteristics'!D:D,MATCH($C1190,'Policy Characteristics'!$C:$C,0)))</f>
        <v>R&amp;D Fuel Use Reductions</v>
      </c>
      <c r="K1190" s="357" t="str">
        <f>IF(ISBLANK(INDEX('Policy Characteristics'!E:E,MATCH($C1190,'Policy Characteristics'!$C:$C,0))),"",INDEX('Policy Characteristics'!E:E,MATCH($C1190,'Policy Characteristics'!$C:$C,0)))</f>
        <v>RnD CCS fuel use reduction</v>
      </c>
      <c r="L1190" s="379">
        <f>IF(ISBLANK(INDEX('Policy Characteristics'!F:F,MATCH($C1190,'Policy Characteristics'!$C:$C,0))),"",INDEX('Policy Characteristics'!F:F,MATCH($C1190,'Policy Characteristics'!$C:$C,0)))</f>
        <v>0</v>
      </c>
      <c r="M1190" s="379">
        <f>IF(ISBLANK(INDEX('Policy Characteristics'!G:G,MATCH($C1190,'Policy Characteristics'!$C:$C,0))),"",INDEX('Policy Characteristics'!G:G,MATCH($C1190,'Policy Characteristics'!$C:$C,0)))</f>
        <v>0.4</v>
      </c>
      <c r="N1190" s="379">
        <f>IF(ISBLANK(INDEX('Policy Characteristics'!H:H,MATCH($C1190,'Policy Characteristics'!$C:$C,0))),"",INDEX('Policy Characteristics'!H:H,MATCH($C1190,'Policy Characteristics'!$C:$C,0)))</f>
        <v>0.01</v>
      </c>
      <c r="O1190" s="357" t="str">
        <f>IF(ISBLANK(INDEX('Policy Characteristics'!I:I,MATCH($C1190,'Policy Characteristics'!$C:$C,0))),"",INDEX('Policy Characteristics'!I:I,MATCH($C1190,'Policy Characteristics'!$C:$C,0)))</f>
        <v>% reduction in fuel use</v>
      </c>
      <c r="P1190" s="357" t="str">
        <f>IF(ISBLANK(INDEX('Policy Characteristics'!J:J,MATCH($C1190,'Policy Characteristics'!$C:$C,0))),"",INDEX('Policy Characteristics'!J:J,MATCH($C1190,'Policy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0" s="357" t="str">
        <f>IF(ISBLANK(INDEX('Policy Characteristics'!K:K,MATCH($C1190,'Policy Characteristics'!$C:$C,0))),"",INDEX('Policy Characteristics'!K:K,MATCH($C1190,'Policy Characteristics'!$C:$C,0)))</f>
        <v>architectural-design.html#rnd</v>
      </c>
      <c r="R1190" s="357" t="str">
        <f>IF(ISBLANK(INDEX('Policy Characteristics'!L:L,MATCH($C1190,'Policy Characteristics'!$C:$C,0))),"",INDEX('Policy Characteristics'!L:L,MATCH($C1190,'Policy Characteristics'!$C:$C,0)))</f>
        <v>research-and-development.html</v>
      </c>
    </row>
    <row r="1191" spans="1:18" x14ac:dyDescent="0.35">
      <c r="A1191" s="357" t="str">
        <f>IF(ISBLANK(INDEX('Policy Characteristics'!A:A,MATCH($C1191,'Policy Characteristics'!$C:$C,0))),"",INDEX('Policy Characteristics'!A:A,MATCH($C1191,'Policy Characteristics'!$C:$C,0)))</f>
        <v>Research and Development</v>
      </c>
      <c r="B1191" s="357" t="str">
        <f>IF(ISBLANK(INDEX('Policy Characteristics'!B:B,MATCH($C1191,'Policy Characteristics'!$C:$C,0))),"",INDEX('Policy Characteristics'!B:B,MATCH($C1191,'Policy Characteristics'!$C:$C,0)))</f>
        <v>Fuel Use Reduction</v>
      </c>
      <c r="C1191" s="362" t="s">
        <v>313</v>
      </c>
      <c r="D1191" s="53" t="s">
        <v>473</v>
      </c>
      <c r="E1191" s="53"/>
      <c r="F1191" s="9" t="s">
        <v>476</v>
      </c>
      <c r="G1191" s="53"/>
      <c r="H1191" s="54">
        <v>121</v>
      </c>
      <c r="I1191" s="53" t="s">
        <v>44</v>
      </c>
      <c r="J1191" s="359" t="str">
        <f>IF(ISBLANK(INDEX('Policy Characteristics'!D:D,MATCH($C1191,'Policy Characteristics'!$C:$C,0))),"",INDEX('Policy Characteristics'!D:D,MATCH($C1191,'Policy Characteristics'!$C:$C,0)))</f>
        <v>R&amp;D Fuel Use Reductions</v>
      </c>
      <c r="K1191" s="357" t="str">
        <f>IF(ISBLANK(INDEX('Policy Characteristics'!E:E,MATCH($C1191,'Policy Characteristics'!$C:$C,0))),"",INDEX('Policy Characteristics'!E:E,MATCH($C1191,'Policy Characteristics'!$C:$C,0)))</f>
        <v>RnD electricity fuel use reduction</v>
      </c>
      <c r="L1191" s="379">
        <f>IF(ISBLANK(INDEX('Policy Characteristics'!F:F,MATCH($C1191,'Policy Characteristics'!$C:$C,0))),"",INDEX('Policy Characteristics'!F:F,MATCH($C1191,'Policy Characteristics'!$C:$C,0)))</f>
        <v>0</v>
      </c>
      <c r="M1191" s="379">
        <f>IF(ISBLANK(INDEX('Policy Characteristics'!G:G,MATCH($C1191,'Policy Characteristics'!$C:$C,0))),"",INDEX('Policy Characteristics'!G:G,MATCH($C1191,'Policy Characteristics'!$C:$C,0)))</f>
        <v>0.4</v>
      </c>
      <c r="N1191" s="379">
        <f>IF(ISBLANK(INDEX('Policy Characteristics'!H:H,MATCH($C1191,'Policy Characteristics'!$C:$C,0))),"",INDEX('Policy Characteristics'!H:H,MATCH($C1191,'Policy Characteristics'!$C:$C,0)))</f>
        <v>0.01</v>
      </c>
      <c r="O1191" s="357" t="str">
        <f>IF(ISBLANK(INDEX('Policy Characteristics'!I:I,MATCH($C1191,'Policy Characteristics'!$C:$C,0))),"",INDEX('Policy Characteristics'!I:I,MATCH($C1191,'Policy Characteristics'!$C:$C,0)))</f>
        <v>% reduction in fuel use</v>
      </c>
      <c r="P1191" s="357" t="str">
        <f>IF(ISBLANK(INDEX('Policy Characteristics'!J:J,MATCH($C1191,'Policy Characteristics'!$C:$C,0))),"",INDEX('Policy Characteristics'!J:J,MATCH($C1191,'Policy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1" s="357" t="str">
        <f>IF(ISBLANK(INDEX('Policy Characteristics'!K:K,MATCH($C1191,'Policy Characteristics'!$C:$C,0))),"",INDEX('Policy Characteristics'!K:K,MATCH($C1191,'Policy Characteristics'!$C:$C,0)))</f>
        <v>architectural-design.html#rnd</v>
      </c>
      <c r="R1191" s="357" t="str">
        <f>IF(ISBLANK(INDEX('Policy Characteristics'!L:L,MATCH($C1191,'Policy Characteristics'!$C:$C,0))),"",INDEX('Policy Characteristics'!L:L,MATCH($C1191,'Policy Characteristics'!$C:$C,0)))</f>
        <v>research-and-development.html</v>
      </c>
    </row>
    <row r="1192" spans="1:18" x14ac:dyDescent="0.35">
      <c r="A1192" s="357" t="str">
        <f>IF(ISBLANK(INDEX('Policy Characteristics'!A:A,MATCH($C1192,'Policy Characteristics'!$C:$C,0))),"",INDEX('Policy Characteristics'!A:A,MATCH($C1192,'Policy Characteristics'!$C:$C,0)))</f>
        <v>Research and Development</v>
      </c>
      <c r="B1192" s="357" t="str">
        <f>IF(ISBLANK(INDEX('Policy Characteristics'!B:B,MATCH($C1192,'Policy Characteristics'!$C:$C,0))),"",INDEX('Policy Characteristics'!B:B,MATCH($C1192,'Policy Characteristics'!$C:$C,0)))</f>
        <v>Fuel Use Reduction</v>
      </c>
      <c r="C1192" s="361" t="str">
        <f t="shared" ref="C1192:C1199" si="64">C$1191</f>
        <v>RnD Electricity Fuel Use Perc Reduction</v>
      </c>
      <c r="D1192" s="9" t="s">
        <v>327</v>
      </c>
      <c r="E1192" s="55"/>
      <c r="F1192" s="9" t="s">
        <v>2288</v>
      </c>
      <c r="G1192" s="53"/>
      <c r="H1192" s="54">
        <v>122</v>
      </c>
      <c r="I1192" s="53" t="s">
        <v>44</v>
      </c>
      <c r="J1192" s="359" t="str">
        <f>IF(ISBLANK(INDEX('Policy Characteristics'!D:D,MATCH($C1192,'Policy Characteristics'!$C:$C,0))),"",INDEX('Policy Characteristics'!D:D,MATCH($C1192,'Policy Characteristics'!$C:$C,0)))</f>
        <v>R&amp;D Fuel Use Reductions</v>
      </c>
      <c r="K1192" s="357" t="str">
        <f>IF(ISBLANK(INDEX('Policy Characteristics'!E:E,MATCH($C1192,'Policy Characteristics'!$C:$C,0))),"",INDEX('Policy Characteristics'!E:E,MATCH($C1192,'Policy Characteristics'!$C:$C,0)))</f>
        <v>RnD electricity fuel use reduction</v>
      </c>
      <c r="L1192" s="379">
        <f>IF(ISBLANK(INDEX('Policy Characteristics'!F:F,MATCH($C1192,'Policy Characteristics'!$C:$C,0))),"",INDEX('Policy Characteristics'!F:F,MATCH($C1192,'Policy Characteristics'!$C:$C,0)))</f>
        <v>0</v>
      </c>
      <c r="M1192" s="379">
        <f>IF(ISBLANK(INDEX('Policy Characteristics'!G:G,MATCH($C1192,'Policy Characteristics'!$C:$C,0))),"",INDEX('Policy Characteristics'!G:G,MATCH($C1192,'Policy Characteristics'!$C:$C,0)))</f>
        <v>0.4</v>
      </c>
      <c r="N1192" s="379">
        <f>IF(ISBLANK(INDEX('Policy Characteristics'!H:H,MATCH($C1192,'Policy Characteristics'!$C:$C,0))),"",INDEX('Policy Characteristics'!H:H,MATCH($C1192,'Policy Characteristics'!$C:$C,0)))</f>
        <v>0.01</v>
      </c>
      <c r="O1192" s="357" t="str">
        <f>IF(ISBLANK(INDEX('Policy Characteristics'!I:I,MATCH($C1192,'Policy Characteristics'!$C:$C,0))),"",INDEX('Policy Characteristics'!I:I,MATCH($C1192,'Policy Characteristics'!$C:$C,0)))</f>
        <v>% reduction in fuel use</v>
      </c>
      <c r="P1192" s="357" t="str">
        <f>IF(ISBLANK(INDEX('Policy Characteristics'!J:J,MATCH($C1192,'Policy Characteristics'!$C:$C,0))),"",INDEX('Policy Characteristics'!J:J,MATCH($C1192,'Policy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2" s="357" t="str">
        <f>IF(ISBLANK(INDEX('Policy Characteristics'!K:K,MATCH($C1192,'Policy Characteristics'!$C:$C,0))),"",INDEX('Policy Characteristics'!K:K,MATCH($C1192,'Policy Characteristics'!$C:$C,0)))</f>
        <v>architectural-design.html#rnd</v>
      </c>
      <c r="R1192" s="357" t="str">
        <f>IF(ISBLANK(INDEX('Policy Characteristics'!L:L,MATCH($C1192,'Policy Characteristics'!$C:$C,0))),"",INDEX('Policy Characteristics'!L:L,MATCH($C1192,'Policy Characteristics'!$C:$C,0)))</f>
        <v>research-and-development.html</v>
      </c>
    </row>
    <row r="1193" spans="1:18" x14ac:dyDescent="0.35">
      <c r="A1193" s="357" t="str">
        <f>IF(ISBLANK(INDEX('Policy Characteristics'!A:A,MATCH($C1193,'Policy Characteristics'!$C:$C,0))),"",INDEX('Policy Characteristics'!A:A,MATCH($C1193,'Policy Characteristics'!$C:$C,0)))</f>
        <v>Research and Development</v>
      </c>
      <c r="B1193" s="357" t="str">
        <f>IF(ISBLANK(INDEX('Policy Characteristics'!B:B,MATCH($C1193,'Policy Characteristics'!$C:$C,0))),"",INDEX('Policy Characteristics'!B:B,MATCH($C1193,'Policy Characteristics'!$C:$C,0)))</f>
        <v>Fuel Use Reduction</v>
      </c>
      <c r="C1193" s="361" t="str">
        <f t="shared" si="64"/>
        <v>RnD Electricity Fuel Use Perc Reduction</v>
      </c>
      <c r="D1193" s="9" t="s">
        <v>77</v>
      </c>
      <c r="E1193" s="55"/>
      <c r="F1193" s="9" t="s">
        <v>343</v>
      </c>
      <c r="G1193" s="53"/>
      <c r="H1193" s="54">
        <v>123</v>
      </c>
      <c r="I1193" s="53" t="s">
        <v>44</v>
      </c>
      <c r="J1193" s="359" t="str">
        <f>IF(ISBLANK(INDEX('Policy Characteristics'!D:D,MATCH($C1193,'Policy Characteristics'!$C:$C,0))),"",INDEX('Policy Characteristics'!D:D,MATCH($C1193,'Policy Characteristics'!$C:$C,0)))</f>
        <v>R&amp;D Fuel Use Reductions</v>
      </c>
      <c r="K1193" s="357" t="str">
        <f>IF(ISBLANK(INDEX('Policy Characteristics'!E:E,MATCH($C1193,'Policy Characteristics'!$C:$C,0))),"",INDEX('Policy Characteristics'!E:E,MATCH($C1193,'Policy Characteristics'!$C:$C,0)))</f>
        <v>RnD electricity fuel use reduction</v>
      </c>
      <c r="L1193" s="379">
        <f>IF(ISBLANK(INDEX('Policy Characteristics'!F:F,MATCH($C1193,'Policy Characteristics'!$C:$C,0))),"",INDEX('Policy Characteristics'!F:F,MATCH($C1193,'Policy Characteristics'!$C:$C,0)))</f>
        <v>0</v>
      </c>
      <c r="M1193" s="379">
        <f>IF(ISBLANK(INDEX('Policy Characteristics'!G:G,MATCH($C1193,'Policy Characteristics'!$C:$C,0))),"",INDEX('Policy Characteristics'!G:G,MATCH($C1193,'Policy Characteristics'!$C:$C,0)))</f>
        <v>0.4</v>
      </c>
      <c r="N1193" s="379">
        <f>IF(ISBLANK(INDEX('Policy Characteristics'!H:H,MATCH($C1193,'Policy Characteristics'!$C:$C,0))),"",INDEX('Policy Characteristics'!H:H,MATCH($C1193,'Policy Characteristics'!$C:$C,0)))</f>
        <v>0.01</v>
      </c>
      <c r="O1193" s="357" t="str">
        <f>IF(ISBLANK(INDEX('Policy Characteristics'!I:I,MATCH($C1193,'Policy Characteristics'!$C:$C,0))),"",INDEX('Policy Characteristics'!I:I,MATCH($C1193,'Policy Characteristics'!$C:$C,0)))</f>
        <v>% reduction in fuel use</v>
      </c>
      <c r="P1193" s="357" t="str">
        <f>IF(ISBLANK(INDEX('Policy Characteristics'!J:J,MATCH($C1193,'Policy Characteristics'!$C:$C,0))),"",INDEX('Policy Characteristics'!J:J,MATCH($C1193,'Policy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3" s="357" t="str">
        <f>IF(ISBLANK(INDEX('Policy Characteristics'!K:K,MATCH($C1193,'Policy Characteristics'!$C:$C,0))),"",INDEX('Policy Characteristics'!K:K,MATCH($C1193,'Policy Characteristics'!$C:$C,0)))</f>
        <v>architectural-design.html#rnd</v>
      </c>
      <c r="R1193" s="357" t="str">
        <f>IF(ISBLANK(INDEX('Policy Characteristics'!L:L,MATCH($C1193,'Policy Characteristics'!$C:$C,0))),"",INDEX('Policy Characteristics'!L:L,MATCH($C1193,'Policy Characteristics'!$C:$C,0)))</f>
        <v>research-and-development.html</v>
      </c>
    </row>
    <row r="1194" spans="1:18" x14ac:dyDescent="0.35">
      <c r="A1194" s="357" t="str">
        <f>IF(ISBLANK(INDEX('Policy Characteristics'!A:A,MATCH($C1194,'Policy Characteristics'!$C:$C,0))),"",INDEX('Policy Characteristics'!A:A,MATCH($C1194,'Policy Characteristics'!$C:$C,0)))</f>
        <v>Research and Development</v>
      </c>
      <c r="B1194" s="357" t="str">
        <f>IF(ISBLANK(INDEX('Policy Characteristics'!B:B,MATCH($C1194,'Policy Characteristics'!$C:$C,0))),"",INDEX('Policy Characteristics'!B:B,MATCH($C1194,'Policy Characteristics'!$C:$C,0)))</f>
        <v>Fuel Use Reduction</v>
      </c>
      <c r="C1194" s="361" t="str">
        <f t="shared" si="64"/>
        <v>RnD Electricity Fuel Use Perc Reduction</v>
      </c>
      <c r="D1194" s="9" t="s">
        <v>78</v>
      </c>
      <c r="E1194" s="55"/>
      <c r="F1194" s="9" t="s">
        <v>344</v>
      </c>
      <c r="G1194" s="53"/>
      <c r="H1194" s="54">
        <v>751</v>
      </c>
      <c r="I1194" s="53" t="s">
        <v>45</v>
      </c>
      <c r="J1194" s="359" t="str">
        <f>IF(ISBLANK(INDEX('Policy Characteristics'!D:D,MATCH($C1194,'Policy Characteristics'!$C:$C,0))),"",INDEX('Policy Characteristics'!D:D,MATCH($C1194,'Policy Characteristics'!$C:$C,0)))</f>
        <v>R&amp;D Fuel Use Reductions</v>
      </c>
      <c r="K1194" s="357" t="str">
        <f>IF(ISBLANK(INDEX('Policy Characteristics'!E:E,MATCH($C1194,'Policy Characteristics'!$C:$C,0))),"",INDEX('Policy Characteristics'!E:E,MATCH($C1194,'Policy Characteristics'!$C:$C,0)))</f>
        <v>RnD electricity fuel use reduction</v>
      </c>
      <c r="L1194" s="379">
        <f>IF(ISBLANK(INDEX('Policy Characteristics'!F:F,MATCH($C1194,'Policy Characteristics'!$C:$C,0))),"",INDEX('Policy Characteristics'!F:F,MATCH($C1194,'Policy Characteristics'!$C:$C,0)))</f>
        <v>0</v>
      </c>
      <c r="M1194" s="379">
        <f>IF(ISBLANK(INDEX('Policy Characteristics'!G:G,MATCH($C1194,'Policy Characteristics'!$C:$C,0))),"",INDEX('Policy Characteristics'!G:G,MATCH($C1194,'Policy Characteristics'!$C:$C,0)))</f>
        <v>0.4</v>
      </c>
      <c r="N1194" s="379">
        <f>IF(ISBLANK(INDEX('Policy Characteristics'!H:H,MATCH($C1194,'Policy Characteristics'!$C:$C,0))),"",INDEX('Policy Characteristics'!H:H,MATCH($C1194,'Policy Characteristics'!$C:$C,0)))</f>
        <v>0.01</v>
      </c>
      <c r="O1194" s="357" t="str">
        <f>IF(ISBLANK(INDEX('Policy Characteristics'!I:I,MATCH($C1194,'Policy Characteristics'!$C:$C,0))),"",INDEX('Policy Characteristics'!I:I,MATCH($C1194,'Policy Characteristics'!$C:$C,0)))</f>
        <v>% reduction in fuel use</v>
      </c>
      <c r="P1194" s="357" t="str">
        <f>IF(ISBLANK(INDEX('Policy Characteristics'!J:J,MATCH($C1194,'Policy Characteristics'!$C:$C,0))),"",INDEX('Policy Characteristics'!J:J,MATCH($C1194,'Policy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4" s="357" t="str">
        <f>IF(ISBLANK(INDEX('Policy Characteristics'!K:K,MATCH($C1194,'Policy Characteristics'!$C:$C,0))),"",INDEX('Policy Characteristics'!K:K,MATCH($C1194,'Policy Characteristics'!$C:$C,0)))</f>
        <v>architectural-design.html#rnd</v>
      </c>
      <c r="R1194" s="357" t="str">
        <f>IF(ISBLANK(INDEX('Policy Characteristics'!L:L,MATCH($C1194,'Policy Characteristics'!$C:$C,0))),"",INDEX('Policy Characteristics'!L:L,MATCH($C1194,'Policy Characteristics'!$C:$C,0)))</f>
        <v>research-and-development.html</v>
      </c>
    </row>
    <row r="1195" spans="1:18" x14ac:dyDescent="0.35">
      <c r="A1195" s="357" t="str">
        <f>IF(ISBLANK(INDEX('Policy Characteristics'!A:A,MATCH($C1195,'Policy Characteristics'!$C:$C,0))),"",INDEX('Policy Characteristics'!A:A,MATCH($C1195,'Policy Characteristics'!$C:$C,0)))</f>
        <v>Research and Development</v>
      </c>
      <c r="B1195" s="357" t="str">
        <f>IF(ISBLANK(INDEX('Policy Characteristics'!B:B,MATCH($C1195,'Policy Characteristics'!$C:$C,0))),"",INDEX('Policy Characteristics'!B:B,MATCH($C1195,'Policy Characteristics'!$C:$C,0)))</f>
        <v>Fuel Use Reduction</v>
      </c>
      <c r="C1195" s="361" t="str">
        <f t="shared" si="64"/>
        <v>RnD Electricity Fuel Use Perc Reduction</v>
      </c>
      <c r="D1195" s="9" t="s">
        <v>474</v>
      </c>
      <c r="E1195" s="55"/>
      <c r="F1195" s="9" t="s">
        <v>478</v>
      </c>
      <c r="G1195" s="53"/>
      <c r="H1195" s="54">
        <v>752</v>
      </c>
      <c r="I1195" s="53" t="s">
        <v>45</v>
      </c>
      <c r="J1195" s="359" t="str">
        <f>IF(ISBLANK(INDEX('Policy Characteristics'!D:D,MATCH($C1195,'Policy Characteristics'!$C:$C,0))),"",INDEX('Policy Characteristics'!D:D,MATCH($C1195,'Policy Characteristics'!$C:$C,0)))</f>
        <v>R&amp;D Fuel Use Reductions</v>
      </c>
      <c r="K1195" s="357" t="str">
        <f>IF(ISBLANK(INDEX('Policy Characteristics'!E:E,MATCH($C1195,'Policy Characteristics'!$C:$C,0))),"",INDEX('Policy Characteristics'!E:E,MATCH($C1195,'Policy Characteristics'!$C:$C,0)))</f>
        <v>RnD electricity fuel use reduction</v>
      </c>
      <c r="L1195" s="379">
        <f>IF(ISBLANK(INDEX('Policy Characteristics'!F:F,MATCH($C1195,'Policy Characteristics'!$C:$C,0))),"",INDEX('Policy Characteristics'!F:F,MATCH($C1195,'Policy Characteristics'!$C:$C,0)))</f>
        <v>0</v>
      </c>
      <c r="M1195" s="379">
        <f>IF(ISBLANK(INDEX('Policy Characteristics'!G:G,MATCH($C1195,'Policy Characteristics'!$C:$C,0))),"",INDEX('Policy Characteristics'!G:G,MATCH($C1195,'Policy Characteristics'!$C:$C,0)))</f>
        <v>0.4</v>
      </c>
      <c r="N1195" s="379">
        <f>IF(ISBLANK(INDEX('Policy Characteristics'!H:H,MATCH($C1195,'Policy Characteristics'!$C:$C,0))),"",INDEX('Policy Characteristics'!H:H,MATCH($C1195,'Policy Characteristics'!$C:$C,0)))</f>
        <v>0.01</v>
      </c>
      <c r="O1195" s="357" t="str">
        <f>IF(ISBLANK(INDEX('Policy Characteristics'!I:I,MATCH($C1195,'Policy Characteristics'!$C:$C,0))),"",INDEX('Policy Characteristics'!I:I,MATCH($C1195,'Policy Characteristics'!$C:$C,0)))</f>
        <v>% reduction in fuel use</v>
      </c>
      <c r="P1195" s="357" t="str">
        <f>IF(ISBLANK(INDEX('Policy Characteristics'!J:J,MATCH($C1195,'Policy Characteristics'!$C:$C,0))),"",INDEX('Policy Characteristics'!J:J,MATCH($C1195,'Policy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5" s="357" t="str">
        <f>IF(ISBLANK(INDEX('Policy Characteristics'!K:K,MATCH($C1195,'Policy Characteristics'!$C:$C,0))),"",INDEX('Policy Characteristics'!K:K,MATCH($C1195,'Policy Characteristics'!$C:$C,0)))</f>
        <v>architectural-design.html#rnd</v>
      </c>
      <c r="R1195" s="357" t="str">
        <f>IF(ISBLANK(INDEX('Policy Characteristics'!L:L,MATCH($C1195,'Policy Characteristics'!$C:$C,0))),"",INDEX('Policy Characteristics'!L:L,MATCH($C1195,'Policy Characteristics'!$C:$C,0)))</f>
        <v>research-and-development.html</v>
      </c>
    </row>
    <row r="1196" spans="1:18" x14ac:dyDescent="0.35">
      <c r="A1196" s="357" t="str">
        <f>IF(ISBLANK(INDEX('Policy Characteristics'!A:A,MATCH($C1196,'Policy Characteristics'!$C:$C,0))),"",INDEX('Policy Characteristics'!A:A,MATCH($C1196,'Policy Characteristics'!$C:$C,0)))</f>
        <v>Research and Development</v>
      </c>
      <c r="B1196" s="357" t="str">
        <f>IF(ISBLANK(INDEX('Policy Characteristics'!B:B,MATCH($C1196,'Policy Characteristics'!$C:$C,0))),"",INDEX('Policy Characteristics'!B:B,MATCH($C1196,'Policy Characteristics'!$C:$C,0)))</f>
        <v>Fuel Use Reduction</v>
      </c>
      <c r="C1196" s="361" t="str">
        <f t="shared" si="64"/>
        <v>RnD Electricity Fuel Use Perc Reduction</v>
      </c>
      <c r="D1196" s="9" t="s">
        <v>79</v>
      </c>
      <c r="E1196" s="55"/>
      <c r="F1196" s="9" t="s">
        <v>345</v>
      </c>
      <c r="G1196" s="53"/>
      <c r="H1196" s="54">
        <v>753</v>
      </c>
      <c r="I1196" s="53" t="s">
        <v>45</v>
      </c>
      <c r="J1196" s="359" t="str">
        <f>IF(ISBLANK(INDEX('Policy Characteristics'!D:D,MATCH($C1196,'Policy Characteristics'!$C:$C,0))),"",INDEX('Policy Characteristics'!D:D,MATCH($C1196,'Policy Characteristics'!$C:$C,0)))</f>
        <v>R&amp;D Fuel Use Reductions</v>
      </c>
      <c r="K1196" s="357" t="str">
        <f>IF(ISBLANK(INDEX('Policy Characteristics'!E:E,MATCH($C1196,'Policy Characteristics'!$C:$C,0))),"",INDEX('Policy Characteristics'!E:E,MATCH($C1196,'Policy Characteristics'!$C:$C,0)))</f>
        <v>RnD electricity fuel use reduction</v>
      </c>
      <c r="L1196" s="379">
        <f>IF(ISBLANK(INDEX('Policy Characteristics'!F:F,MATCH($C1196,'Policy Characteristics'!$C:$C,0))),"",INDEX('Policy Characteristics'!F:F,MATCH($C1196,'Policy Characteristics'!$C:$C,0)))</f>
        <v>0</v>
      </c>
      <c r="M1196" s="379">
        <f>IF(ISBLANK(INDEX('Policy Characteristics'!G:G,MATCH($C1196,'Policy Characteristics'!$C:$C,0))),"",INDEX('Policy Characteristics'!G:G,MATCH($C1196,'Policy Characteristics'!$C:$C,0)))</f>
        <v>0.4</v>
      </c>
      <c r="N1196" s="379">
        <f>IF(ISBLANK(INDEX('Policy Characteristics'!H:H,MATCH($C1196,'Policy Characteristics'!$C:$C,0))),"",INDEX('Policy Characteristics'!H:H,MATCH($C1196,'Policy Characteristics'!$C:$C,0)))</f>
        <v>0.01</v>
      </c>
      <c r="O1196" s="357" t="str">
        <f>IF(ISBLANK(INDEX('Policy Characteristics'!I:I,MATCH($C1196,'Policy Characteristics'!$C:$C,0))),"",INDEX('Policy Characteristics'!I:I,MATCH($C1196,'Policy Characteristics'!$C:$C,0)))</f>
        <v>% reduction in fuel use</v>
      </c>
      <c r="P1196" s="357" t="str">
        <f>IF(ISBLANK(INDEX('Policy Characteristics'!J:J,MATCH($C1196,'Policy Characteristics'!$C:$C,0))),"",INDEX('Policy Characteristics'!J:J,MATCH($C1196,'Policy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6" s="357" t="str">
        <f>IF(ISBLANK(INDEX('Policy Characteristics'!K:K,MATCH($C1196,'Policy Characteristics'!$C:$C,0))),"",INDEX('Policy Characteristics'!K:K,MATCH($C1196,'Policy Characteristics'!$C:$C,0)))</f>
        <v>architectural-design.html#rnd</v>
      </c>
      <c r="R1196" s="357" t="str">
        <f>IF(ISBLANK(INDEX('Policy Characteristics'!L:L,MATCH($C1196,'Policy Characteristics'!$C:$C,0))),"",INDEX('Policy Characteristics'!L:L,MATCH($C1196,'Policy Characteristics'!$C:$C,0)))</f>
        <v>research-and-development.html</v>
      </c>
    </row>
    <row r="1197" spans="1:18" x14ac:dyDescent="0.35">
      <c r="A1197" s="357" t="str">
        <f>IF(ISBLANK(INDEX('Policy Characteristics'!A:A,MATCH($C1197,'Policy Characteristics'!$C:$C,0))),"",INDEX('Policy Characteristics'!A:A,MATCH($C1197,'Policy Characteristics'!$C:$C,0)))</f>
        <v>Research and Development</v>
      </c>
      <c r="B1197" s="357" t="str">
        <f>IF(ISBLANK(INDEX('Policy Characteristics'!B:B,MATCH($C1197,'Policy Characteristics'!$C:$C,0))),"",INDEX('Policy Characteristics'!B:B,MATCH($C1197,'Policy Characteristics'!$C:$C,0)))</f>
        <v>Fuel Use Reduction</v>
      </c>
      <c r="C1197" s="361" t="str">
        <f t="shared" si="64"/>
        <v>RnD Electricity Fuel Use Perc Reduction</v>
      </c>
      <c r="D1197" s="9" t="s">
        <v>80</v>
      </c>
      <c r="E1197" s="55"/>
      <c r="F1197" s="9" t="s">
        <v>346</v>
      </c>
      <c r="G1197" s="53"/>
      <c r="H1197" s="54">
        <v>754</v>
      </c>
      <c r="I1197" s="53" t="s">
        <v>45</v>
      </c>
      <c r="J1197" s="359" t="str">
        <f>IF(ISBLANK(INDEX('Policy Characteristics'!D:D,MATCH($C1197,'Policy Characteristics'!$C:$C,0))),"",INDEX('Policy Characteristics'!D:D,MATCH($C1197,'Policy Characteristics'!$C:$C,0)))</f>
        <v>R&amp;D Fuel Use Reductions</v>
      </c>
      <c r="K1197" s="357" t="str">
        <f>IF(ISBLANK(INDEX('Policy Characteristics'!E:E,MATCH($C1197,'Policy Characteristics'!$C:$C,0))),"",INDEX('Policy Characteristics'!E:E,MATCH($C1197,'Policy Characteristics'!$C:$C,0)))</f>
        <v>RnD electricity fuel use reduction</v>
      </c>
      <c r="L1197" s="379">
        <f>IF(ISBLANK(INDEX('Policy Characteristics'!F:F,MATCH($C1197,'Policy Characteristics'!$C:$C,0))),"",INDEX('Policy Characteristics'!F:F,MATCH($C1197,'Policy Characteristics'!$C:$C,0)))</f>
        <v>0</v>
      </c>
      <c r="M1197" s="379">
        <f>IF(ISBLANK(INDEX('Policy Characteristics'!G:G,MATCH($C1197,'Policy Characteristics'!$C:$C,0))),"",INDEX('Policy Characteristics'!G:G,MATCH($C1197,'Policy Characteristics'!$C:$C,0)))</f>
        <v>0.4</v>
      </c>
      <c r="N1197" s="379">
        <f>IF(ISBLANK(INDEX('Policy Characteristics'!H:H,MATCH($C1197,'Policy Characteristics'!$C:$C,0))),"",INDEX('Policy Characteristics'!H:H,MATCH($C1197,'Policy Characteristics'!$C:$C,0)))</f>
        <v>0.01</v>
      </c>
      <c r="O1197" s="357" t="str">
        <f>IF(ISBLANK(INDEX('Policy Characteristics'!I:I,MATCH($C1197,'Policy Characteristics'!$C:$C,0))),"",INDEX('Policy Characteristics'!I:I,MATCH($C1197,'Policy Characteristics'!$C:$C,0)))</f>
        <v>% reduction in fuel use</v>
      </c>
      <c r="P1197" s="357" t="str">
        <f>IF(ISBLANK(INDEX('Policy Characteristics'!J:J,MATCH($C1197,'Policy Characteristics'!$C:$C,0))),"",INDEX('Policy Characteristics'!J:J,MATCH($C1197,'Policy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7" s="357" t="str">
        <f>IF(ISBLANK(INDEX('Policy Characteristics'!K:K,MATCH($C1197,'Policy Characteristics'!$C:$C,0))),"",INDEX('Policy Characteristics'!K:K,MATCH($C1197,'Policy Characteristics'!$C:$C,0)))</f>
        <v>architectural-design.html#rnd</v>
      </c>
      <c r="R1197" s="357" t="str">
        <f>IF(ISBLANK(INDEX('Policy Characteristics'!L:L,MATCH($C1197,'Policy Characteristics'!$C:$C,0))),"",INDEX('Policy Characteristics'!L:L,MATCH($C1197,'Policy Characteristics'!$C:$C,0)))</f>
        <v>research-and-development.html</v>
      </c>
    </row>
    <row r="1198" spans="1:18" x14ac:dyDescent="0.35">
      <c r="A1198" s="357" t="str">
        <f>IF(ISBLANK(INDEX('Policy Characteristics'!A:A,MATCH($C1198,'Policy Characteristics'!$C:$C,0))),"",INDEX('Policy Characteristics'!A:A,MATCH($C1198,'Policy Characteristics'!$C:$C,0)))</f>
        <v>Research and Development</v>
      </c>
      <c r="B1198" s="357" t="str">
        <f>IF(ISBLANK(INDEX('Policy Characteristics'!B:B,MATCH($C1198,'Policy Characteristics'!$C:$C,0))),"",INDEX('Policy Characteristics'!B:B,MATCH($C1198,'Policy Characteristics'!$C:$C,0)))</f>
        <v>Fuel Use Reduction</v>
      </c>
      <c r="C1198" s="361" t="str">
        <f t="shared" si="64"/>
        <v>RnD Electricity Fuel Use Perc Reduction</v>
      </c>
      <c r="D1198" s="9" t="s">
        <v>81</v>
      </c>
      <c r="E1198" s="55"/>
      <c r="F1198" s="9" t="s">
        <v>347</v>
      </c>
      <c r="G1198" s="53"/>
      <c r="H1198" s="54">
        <v>124</v>
      </c>
      <c r="I1198" s="53" t="s">
        <v>44</v>
      </c>
      <c r="J1198" s="359" t="str">
        <f>IF(ISBLANK(INDEX('Policy Characteristics'!D:D,MATCH($C1198,'Policy Characteristics'!$C:$C,0))),"",INDEX('Policy Characteristics'!D:D,MATCH($C1198,'Policy Characteristics'!$C:$C,0)))</f>
        <v>R&amp;D Fuel Use Reductions</v>
      </c>
      <c r="K1198" s="357" t="str">
        <f>IF(ISBLANK(INDEX('Policy Characteristics'!E:E,MATCH($C1198,'Policy Characteristics'!$C:$C,0))),"",INDEX('Policy Characteristics'!E:E,MATCH($C1198,'Policy Characteristics'!$C:$C,0)))</f>
        <v>RnD electricity fuel use reduction</v>
      </c>
      <c r="L1198" s="379">
        <f>IF(ISBLANK(INDEX('Policy Characteristics'!F:F,MATCH($C1198,'Policy Characteristics'!$C:$C,0))),"",INDEX('Policy Characteristics'!F:F,MATCH($C1198,'Policy Characteristics'!$C:$C,0)))</f>
        <v>0</v>
      </c>
      <c r="M1198" s="379">
        <f>IF(ISBLANK(INDEX('Policy Characteristics'!G:G,MATCH($C1198,'Policy Characteristics'!$C:$C,0))),"",INDEX('Policy Characteristics'!G:G,MATCH($C1198,'Policy Characteristics'!$C:$C,0)))</f>
        <v>0.4</v>
      </c>
      <c r="N1198" s="379">
        <f>IF(ISBLANK(INDEX('Policy Characteristics'!H:H,MATCH($C1198,'Policy Characteristics'!$C:$C,0))),"",INDEX('Policy Characteristics'!H:H,MATCH($C1198,'Policy Characteristics'!$C:$C,0)))</f>
        <v>0.01</v>
      </c>
      <c r="O1198" s="357" t="str">
        <f>IF(ISBLANK(INDEX('Policy Characteristics'!I:I,MATCH($C1198,'Policy Characteristics'!$C:$C,0))),"",INDEX('Policy Characteristics'!I:I,MATCH($C1198,'Policy Characteristics'!$C:$C,0)))</f>
        <v>% reduction in fuel use</v>
      </c>
      <c r="P1198" s="357" t="str">
        <f>IF(ISBLANK(INDEX('Policy Characteristics'!J:J,MATCH($C1198,'Policy Characteristics'!$C:$C,0))),"",INDEX('Policy Characteristics'!J:J,MATCH($C1198,'Policy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8" s="357" t="str">
        <f>IF(ISBLANK(INDEX('Policy Characteristics'!K:K,MATCH($C1198,'Policy Characteristics'!$C:$C,0))),"",INDEX('Policy Characteristics'!K:K,MATCH($C1198,'Policy Characteristics'!$C:$C,0)))</f>
        <v>architectural-design.html#rnd</v>
      </c>
      <c r="R1198" s="357" t="str">
        <f>IF(ISBLANK(INDEX('Policy Characteristics'!L:L,MATCH($C1198,'Policy Characteristics'!$C:$C,0))),"",INDEX('Policy Characteristics'!L:L,MATCH($C1198,'Policy Characteristics'!$C:$C,0)))</f>
        <v>research-and-development.html</v>
      </c>
    </row>
    <row r="1199" spans="1:18" x14ac:dyDescent="0.35">
      <c r="A1199" s="357" t="str">
        <f>IF(ISBLANK(INDEX('Policy Characteristics'!A:A,MATCH($C1199,'Policy Characteristics'!$C:$C,0))),"",INDEX('Policy Characteristics'!A:A,MATCH($C1199,'Policy Characteristics'!$C:$C,0)))</f>
        <v>Research and Development</v>
      </c>
      <c r="B1199" s="357" t="str">
        <f>IF(ISBLANK(INDEX('Policy Characteristics'!B:B,MATCH($C1199,'Policy Characteristics'!$C:$C,0))),"",INDEX('Policy Characteristics'!B:B,MATCH($C1199,'Policy Characteristics'!$C:$C,0)))</f>
        <v>Fuel Use Reduction</v>
      </c>
      <c r="C1199" s="361" t="str">
        <f t="shared" si="64"/>
        <v>RnD Electricity Fuel Use Perc Reduction</v>
      </c>
      <c r="D1199" s="9" t="s">
        <v>330</v>
      </c>
      <c r="E1199" s="55"/>
      <c r="F1199" s="9" t="s">
        <v>2289</v>
      </c>
      <c r="G1199" s="53"/>
      <c r="H1199" s="54">
        <v>193</v>
      </c>
      <c r="I1199" s="53" t="s">
        <v>44</v>
      </c>
      <c r="J1199" s="359" t="str">
        <f>IF(ISBLANK(INDEX('Policy Characteristics'!D:D,MATCH($C1199,'Policy Characteristics'!$C:$C,0))),"",INDEX('Policy Characteristics'!D:D,MATCH($C1199,'Policy Characteristics'!$C:$C,0)))</f>
        <v>R&amp;D Fuel Use Reductions</v>
      </c>
      <c r="K1199" s="357" t="str">
        <f>IF(ISBLANK(INDEX('Policy Characteristics'!E:E,MATCH($C1199,'Policy Characteristics'!$C:$C,0))),"",INDEX('Policy Characteristics'!E:E,MATCH($C1199,'Policy Characteristics'!$C:$C,0)))</f>
        <v>RnD electricity fuel use reduction</v>
      </c>
      <c r="L1199" s="379">
        <f>IF(ISBLANK(INDEX('Policy Characteristics'!F:F,MATCH($C1199,'Policy Characteristics'!$C:$C,0))),"",INDEX('Policy Characteristics'!F:F,MATCH($C1199,'Policy Characteristics'!$C:$C,0)))</f>
        <v>0</v>
      </c>
      <c r="M1199" s="379">
        <f>IF(ISBLANK(INDEX('Policy Characteristics'!G:G,MATCH($C1199,'Policy Characteristics'!$C:$C,0))),"",INDEX('Policy Characteristics'!G:G,MATCH($C1199,'Policy Characteristics'!$C:$C,0)))</f>
        <v>0.4</v>
      </c>
      <c r="N1199" s="379">
        <f>IF(ISBLANK(INDEX('Policy Characteristics'!H:H,MATCH($C1199,'Policy Characteristics'!$C:$C,0))),"",INDEX('Policy Characteristics'!H:H,MATCH($C1199,'Policy Characteristics'!$C:$C,0)))</f>
        <v>0.01</v>
      </c>
      <c r="O1199" s="357" t="str">
        <f>IF(ISBLANK(INDEX('Policy Characteristics'!I:I,MATCH($C1199,'Policy Characteristics'!$C:$C,0))),"",INDEX('Policy Characteristics'!I:I,MATCH($C1199,'Policy Characteristics'!$C:$C,0)))</f>
        <v>% reduction in fuel use</v>
      </c>
      <c r="P1199" s="357" t="str">
        <f>IF(ISBLANK(INDEX('Policy Characteristics'!J:J,MATCH($C1199,'Policy Characteristics'!$C:$C,0))),"",INDEX('Policy Characteristics'!J:J,MATCH($C1199,'Policy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9" s="357" t="str">
        <f>IF(ISBLANK(INDEX('Policy Characteristics'!K:K,MATCH($C1199,'Policy Characteristics'!$C:$C,0))),"",INDEX('Policy Characteristics'!K:K,MATCH($C1199,'Policy Characteristics'!$C:$C,0)))</f>
        <v>architectural-design.html#rnd</v>
      </c>
      <c r="R1199" s="357" t="str">
        <f>IF(ISBLANK(INDEX('Policy Characteristics'!L:L,MATCH($C1199,'Policy Characteristics'!$C:$C,0))),"",INDEX('Policy Characteristics'!L:L,MATCH($C1199,'Policy Characteristics'!$C:$C,0)))</f>
        <v>research-and-development.html</v>
      </c>
    </row>
    <row r="1200" spans="1:18" x14ac:dyDescent="0.35">
      <c r="A1200" s="357" t="str">
        <f>IF(ISBLANK(INDEX('Policy Characteristics'!A:A,MATCH($C1200,'Policy Characteristics'!$C:$C,0))),"",INDEX('Policy Characteristics'!A:A,MATCH($C1200,'Policy Characteristics'!$C:$C,0)))</f>
        <v>Research and Development</v>
      </c>
      <c r="B1200" s="357" t="str">
        <f>IF(ISBLANK(INDEX('Policy Characteristics'!B:B,MATCH($C1200,'Policy Characteristics'!$C:$C,0))),"",INDEX('Policy Characteristics'!B:B,MATCH($C1200,'Policy Characteristics'!$C:$C,0)))</f>
        <v>Fuel Use Reduction</v>
      </c>
      <c r="C1200" s="361" t="str">
        <f t="shared" ref="C1200:C1201" si="65">C$1191</f>
        <v>RnD Electricity Fuel Use Perc Reduction</v>
      </c>
      <c r="D1200" s="9" t="s">
        <v>470</v>
      </c>
      <c r="E1200" s="55"/>
      <c r="F1200" s="9" t="s">
        <v>471</v>
      </c>
      <c r="G1200" s="53"/>
      <c r="H1200" s="54">
        <v>181</v>
      </c>
      <c r="I1200" s="53" t="s">
        <v>44</v>
      </c>
      <c r="J1200" s="359" t="str">
        <f>IF(ISBLANK(INDEX('Policy Characteristics'!D:D,MATCH($C1200,'Policy Characteristics'!$C:$C,0))),"",INDEX('Policy Characteristics'!D:D,MATCH($C1200,'Policy Characteristics'!$C:$C,0)))</f>
        <v>R&amp;D Fuel Use Reductions</v>
      </c>
      <c r="K1200" s="357" t="str">
        <f>IF(ISBLANK(INDEX('Policy Characteristics'!E:E,MATCH($C1200,'Policy Characteristics'!$C:$C,0))),"",INDEX('Policy Characteristics'!E:E,MATCH($C1200,'Policy Characteristics'!$C:$C,0)))</f>
        <v>RnD electricity fuel use reduction</v>
      </c>
      <c r="L1200" s="379">
        <f>IF(ISBLANK(INDEX('Policy Characteristics'!F:F,MATCH($C1200,'Policy Characteristics'!$C:$C,0))),"",INDEX('Policy Characteristics'!F:F,MATCH($C1200,'Policy Characteristics'!$C:$C,0)))</f>
        <v>0</v>
      </c>
      <c r="M1200" s="379">
        <f>IF(ISBLANK(INDEX('Policy Characteristics'!G:G,MATCH($C1200,'Policy Characteristics'!$C:$C,0))),"",INDEX('Policy Characteristics'!G:G,MATCH($C1200,'Policy Characteristics'!$C:$C,0)))</f>
        <v>0.4</v>
      </c>
      <c r="N1200" s="379">
        <f>IF(ISBLANK(INDEX('Policy Characteristics'!H:H,MATCH($C1200,'Policy Characteristics'!$C:$C,0))),"",INDEX('Policy Characteristics'!H:H,MATCH($C1200,'Policy Characteristics'!$C:$C,0)))</f>
        <v>0.01</v>
      </c>
      <c r="O1200" s="357" t="str">
        <f>IF(ISBLANK(INDEX('Policy Characteristics'!I:I,MATCH($C1200,'Policy Characteristics'!$C:$C,0))),"",INDEX('Policy Characteristics'!I:I,MATCH($C1200,'Policy Characteristics'!$C:$C,0)))</f>
        <v>% reduction in fuel use</v>
      </c>
      <c r="P1200" s="357" t="str">
        <f>IF(ISBLANK(INDEX('Policy Characteristics'!J:J,MATCH($C1200,'Policy Characteristics'!$C:$C,0))),"",INDEX('Policy Characteristics'!J:J,MATCH($C1200,'Policy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0" s="357" t="str">
        <f>IF(ISBLANK(INDEX('Policy Characteristics'!K:K,MATCH($C1200,'Policy Characteristics'!$C:$C,0))),"",INDEX('Policy Characteristics'!K:K,MATCH($C1200,'Policy Characteristics'!$C:$C,0)))</f>
        <v>architectural-design.html#rnd</v>
      </c>
      <c r="R1200" s="357" t="str">
        <f>IF(ISBLANK(INDEX('Policy Characteristics'!L:L,MATCH($C1200,'Policy Characteristics'!$C:$C,0))),"",INDEX('Policy Characteristics'!L:L,MATCH($C1200,'Policy Characteristics'!$C:$C,0)))</f>
        <v>research-and-development.html</v>
      </c>
    </row>
    <row r="1201" spans="1:18" x14ac:dyDescent="0.35">
      <c r="A1201" s="357" t="str">
        <f>IF(ISBLANK(INDEX('Policy Characteristics'!A:A,MATCH($C1201,'Policy Characteristics'!$C:$C,0))),"",INDEX('Policy Characteristics'!A:A,MATCH($C1201,'Policy Characteristics'!$C:$C,0)))</f>
        <v>Research and Development</v>
      </c>
      <c r="B1201" s="357" t="str">
        <f>IF(ISBLANK(INDEX('Policy Characteristics'!B:B,MATCH($C1201,'Policy Characteristics'!$C:$C,0))),"",INDEX('Policy Characteristics'!B:B,MATCH($C1201,'Policy Characteristics'!$C:$C,0)))</f>
        <v>Fuel Use Reduction</v>
      </c>
      <c r="C1201" s="361" t="str">
        <f t="shared" si="65"/>
        <v>RnD Electricity Fuel Use Perc Reduction</v>
      </c>
      <c r="D1201" s="9" t="s">
        <v>479</v>
      </c>
      <c r="E1201" s="55"/>
      <c r="F1201" s="9" t="s">
        <v>481</v>
      </c>
      <c r="G1201" s="53"/>
      <c r="H1201" s="54">
        <v>755</v>
      </c>
      <c r="I1201" s="53" t="s">
        <v>45</v>
      </c>
      <c r="J1201" s="359" t="str">
        <f>IF(ISBLANK(INDEX('Policy Characteristics'!D:D,MATCH($C1201,'Policy Characteristics'!$C:$C,0))),"",INDEX('Policy Characteristics'!D:D,MATCH($C1201,'Policy Characteristics'!$C:$C,0)))</f>
        <v>R&amp;D Fuel Use Reductions</v>
      </c>
      <c r="K1201" s="357" t="str">
        <f>IF(ISBLANK(INDEX('Policy Characteristics'!E:E,MATCH($C1201,'Policy Characteristics'!$C:$C,0))),"",INDEX('Policy Characteristics'!E:E,MATCH($C1201,'Policy Characteristics'!$C:$C,0)))</f>
        <v>RnD electricity fuel use reduction</v>
      </c>
      <c r="L1201" s="379">
        <f>IF(ISBLANK(INDEX('Policy Characteristics'!F:F,MATCH($C1201,'Policy Characteristics'!$C:$C,0))),"",INDEX('Policy Characteristics'!F:F,MATCH($C1201,'Policy Characteristics'!$C:$C,0)))</f>
        <v>0</v>
      </c>
      <c r="M1201" s="379">
        <f>IF(ISBLANK(INDEX('Policy Characteristics'!G:G,MATCH($C1201,'Policy Characteristics'!$C:$C,0))),"",INDEX('Policy Characteristics'!G:G,MATCH($C1201,'Policy Characteristics'!$C:$C,0)))</f>
        <v>0.4</v>
      </c>
      <c r="N1201" s="379">
        <f>IF(ISBLANK(INDEX('Policy Characteristics'!H:H,MATCH($C1201,'Policy Characteristics'!$C:$C,0))),"",INDEX('Policy Characteristics'!H:H,MATCH($C1201,'Policy Characteristics'!$C:$C,0)))</f>
        <v>0.01</v>
      </c>
      <c r="O1201" s="357" t="str">
        <f>IF(ISBLANK(INDEX('Policy Characteristics'!I:I,MATCH($C1201,'Policy Characteristics'!$C:$C,0))),"",INDEX('Policy Characteristics'!I:I,MATCH($C1201,'Policy Characteristics'!$C:$C,0)))</f>
        <v>% reduction in fuel use</v>
      </c>
      <c r="P1201" s="357" t="str">
        <f>IF(ISBLANK(INDEX('Policy Characteristics'!J:J,MATCH($C1201,'Policy Characteristics'!$C:$C,0))),"",INDEX('Policy Characteristics'!J:J,MATCH($C1201,'Policy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1" s="357" t="str">
        <f>IF(ISBLANK(INDEX('Policy Characteristics'!K:K,MATCH($C1201,'Policy Characteristics'!$C:$C,0))),"",INDEX('Policy Characteristics'!K:K,MATCH($C1201,'Policy Characteristics'!$C:$C,0)))</f>
        <v>architectural-design.html#rnd</v>
      </c>
      <c r="R1201" s="357" t="str">
        <f>IF(ISBLANK(INDEX('Policy Characteristics'!L:L,MATCH($C1201,'Policy Characteristics'!$C:$C,0))),"",INDEX('Policy Characteristics'!L:L,MATCH($C1201,'Policy Characteristics'!$C:$C,0)))</f>
        <v>research-and-development.html</v>
      </c>
    </row>
    <row r="1202" spans="1:18" x14ac:dyDescent="0.35">
      <c r="A1202" s="357" t="str">
        <f>IF(ISBLANK(INDEX('Policy Characteristics'!A:A,MATCH($C1202,'Policy Characteristics'!$C:$C,0))),"",INDEX('Policy Characteristics'!A:A,MATCH($C1202,'Policy Characteristics'!$C:$C,0)))</f>
        <v>Research and Development</v>
      </c>
      <c r="B1202" s="357" t="str">
        <f>IF(ISBLANK(INDEX('Policy Characteristics'!B:B,MATCH($C1202,'Policy Characteristics'!$C:$C,0))),"",INDEX('Policy Characteristics'!B:B,MATCH($C1202,'Policy Characteristics'!$C:$C,0)))</f>
        <v>Fuel Use Reduction</v>
      </c>
      <c r="C1202" s="362" t="s">
        <v>314</v>
      </c>
      <c r="D1202" s="194" t="s">
        <v>3192</v>
      </c>
      <c r="E1202" s="53"/>
      <c r="F1202" s="9" t="s">
        <v>3229</v>
      </c>
      <c r="G1202" s="53"/>
      <c r="H1202" s="54">
        <v>1487</v>
      </c>
      <c r="I1202" s="53" t="s">
        <v>44</v>
      </c>
      <c r="J1202" s="359" t="str">
        <f>IF(ISBLANK(INDEX('Policy Characteristics'!D:D,MATCH($C1202,'Policy Characteristics'!$C:$C,0))),"",INDEX('Policy Characteristics'!D:D,MATCH($C1202,'Policy Characteristics'!$C:$C,0)))</f>
        <v>R&amp;D Fuel Use Reductions</v>
      </c>
      <c r="K1202" s="357" t="str">
        <f>IF(ISBLANK(INDEX('Policy Characteristics'!E:E,MATCH($C1202,'Policy Characteristics'!$C:$C,0))),"",INDEX('Policy Characteristics'!E:E,MATCH($C1202,'Policy Characteristics'!$C:$C,0)))</f>
        <v>RnD industry fuel use reduction</v>
      </c>
      <c r="L1202" s="379">
        <f>IF(ISBLANK(INDEX('Policy Characteristics'!F:F,MATCH($C1202,'Policy Characteristics'!$C:$C,0))),"",INDEX('Policy Characteristics'!F:F,MATCH($C1202,'Policy Characteristics'!$C:$C,0)))</f>
        <v>0</v>
      </c>
      <c r="M1202" s="379">
        <f>IF(ISBLANK(INDEX('Policy Characteristics'!G:G,MATCH($C1202,'Policy Characteristics'!$C:$C,0))),"",INDEX('Policy Characteristics'!G:G,MATCH($C1202,'Policy Characteristics'!$C:$C,0)))</f>
        <v>0.4</v>
      </c>
      <c r="N1202" s="379">
        <f>IF(ISBLANK(INDEX('Policy Characteristics'!H:H,MATCH($C1202,'Policy Characteristics'!$C:$C,0))),"",INDEX('Policy Characteristics'!H:H,MATCH($C1202,'Policy Characteristics'!$C:$C,0)))</f>
        <v>0.01</v>
      </c>
      <c r="O1202" s="357" t="str">
        <f>IF(ISBLANK(INDEX('Policy Characteristics'!I:I,MATCH($C1202,'Policy Characteristics'!$C:$C,0))),"",INDEX('Policy Characteristics'!I:I,MATCH($C1202,'Policy Characteristics'!$C:$C,0)))</f>
        <v>% reduction in fuel use</v>
      </c>
      <c r="P1202" s="357" t="str">
        <f>IF(ISBLANK(INDEX('Policy Characteristics'!J:J,MATCH($C1202,'Policy Characteristics'!$C:$C,0))),"",INDEX('Policy Characteristics'!J:J,MATCH($C1202,'Policy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2" s="357" t="str">
        <f>IF(ISBLANK(INDEX('Policy Characteristics'!K:K,MATCH($C1202,'Policy Characteristics'!$C:$C,0))),"",INDEX('Policy Characteristics'!K:K,MATCH($C1202,'Policy Characteristics'!$C:$C,0)))</f>
        <v>architectural-design.html#rnd</v>
      </c>
      <c r="R1202" s="357" t="str">
        <f>IF(ISBLANK(INDEX('Policy Characteristics'!L:L,MATCH($C1202,'Policy Characteristics'!$C:$C,0))),"",INDEX('Policy Characteristics'!L:L,MATCH($C1202,'Policy Characteristics'!$C:$C,0)))</f>
        <v>research-and-development.html</v>
      </c>
    </row>
    <row r="1203" spans="1:18" x14ac:dyDescent="0.35">
      <c r="A1203" s="357" t="str">
        <f>IF(ISBLANK(INDEX('Policy Characteristics'!A:A,MATCH($C1203,'Policy Characteristics'!$C:$C,0))),"",INDEX('Policy Characteristics'!A:A,MATCH($C1203,'Policy Characteristics'!$C:$C,0)))</f>
        <v>Research and Development</v>
      </c>
      <c r="B1203" s="357" t="str">
        <f>IF(ISBLANK(INDEX('Policy Characteristics'!B:B,MATCH($C1203,'Policy Characteristics'!$C:$C,0))),"",INDEX('Policy Characteristics'!B:B,MATCH($C1203,'Policy Characteristics'!$C:$C,0)))</f>
        <v>Fuel Use Reduction</v>
      </c>
      <c r="C1203" s="361" t="str">
        <f t="shared" ref="C1203:C1226" si="66">C$1202</f>
        <v>RnD Industry Fuel Use Perc Reduction</v>
      </c>
      <c r="D1203" s="194" t="s">
        <v>3193</v>
      </c>
      <c r="E1203" s="53"/>
      <c r="F1203" s="9" t="s">
        <v>3230</v>
      </c>
      <c r="G1203" s="53"/>
      <c r="H1203" s="54">
        <v>1488</v>
      </c>
      <c r="I1203" s="53" t="s">
        <v>44</v>
      </c>
      <c r="J1203" s="359" t="str">
        <f>IF(ISBLANK(INDEX('Policy Characteristics'!D:D,MATCH($C1203,'Policy Characteristics'!$C:$C,0))),"",INDEX('Policy Characteristics'!D:D,MATCH($C1203,'Policy Characteristics'!$C:$C,0)))</f>
        <v>R&amp;D Fuel Use Reductions</v>
      </c>
      <c r="K1203" s="357" t="str">
        <f>IF(ISBLANK(INDEX('Policy Characteristics'!E:E,MATCH($C1203,'Policy Characteristics'!$C:$C,0))),"",INDEX('Policy Characteristics'!E:E,MATCH($C1203,'Policy Characteristics'!$C:$C,0)))</f>
        <v>RnD industry fuel use reduction</v>
      </c>
      <c r="L1203" s="379">
        <f>IF(ISBLANK(INDEX('Policy Characteristics'!F:F,MATCH($C1203,'Policy Characteristics'!$C:$C,0))),"",INDEX('Policy Characteristics'!F:F,MATCH($C1203,'Policy Characteristics'!$C:$C,0)))</f>
        <v>0</v>
      </c>
      <c r="M1203" s="379">
        <f>IF(ISBLANK(INDEX('Policy Characteristics'!G:G,MATCH($C1203,'Policy Characteristics'!$C:$C,0))),"",INDEX('Policy Characteristics'!G:G,MATCH($C1203,'Policy Characteristics'!$C:$C,0)))</f>
        <v>0.4</v>
      </c>
      <c r="N1203" s="379">
        <f>IF(ISBLANK(INDEX('Policy Characteristics'!H:H,MATCH($C1203,'Policy Characteristics'!$C:$C,0))),"",INDEX('Policy Characteristics'!H:H,MATCH($C1203,'Policy Characteristics'!$C:$C,0)))</f>
        <v>0.01</v>
      </c>
      <c r="O1203" s="357" t="str">
        <f>IF(ISBLANK(INDEX('Policy Characteristics'!I:I,MATCH($C1203,'Policy Characteristics'!$C:$C,0))),"",INDEX('Policy Characteristics'!I:I,MATCH($C1203,'Policy Characteristics'!$C:$C,0)))</f>
        <v>% reduction in fuel use</v>
      </c>
      <c r="P1203" s="357" t="str">
        <f>IF(ISBLANK(INDEX('Policy Characteristics'!J:J,MATCH($C1203,'Policy Characteristics'!$C:$C,0))),"",INDEX('Policy Characteristics'!J:J,MATCH($C1203,'Policy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3" s="357" t="str">
        <f>IF(ISBLANK(INDEX('Policy Characteristics'!K:K,MATCH($C1203,'Policy Characteristics'!$C:$C,0))),"",INDEX('Policy Characteristics'!K:K,MATCH($C1203,'Policy Characteristics'!$C:$C,0)))</f>
        <v>architectural-design.html#rnd</v>
      </c>
      <c r="R1203" s="357" t="str">
        <f>IF(ISBLANK(INDEX('Policy Characteristics'!L:L,MATCH($C1203,'Policy Characteristics'!$C:$C,0))),"",INDEX('Policy Characteristics'!L:L,MATCH($C1203,'Policy Characteristics'!$C:$C,0)))</f>
        <v>research-and-development.html</v>
      </c>
    </row>
    <row r="1204" spans="1:18" x14ac:dyDescent="0.35">
      <c r="A1204" s="357" t="str">
        <f>IF(ISBLANK(INDEX('Policy Characteristics'!A:A,MATCH($C1204,'Policy Characteristics'!$C:$C,0))),"",INDEX('Policy Characteristics'!A:A,MATCH($C1204,'Policy Characteristics'!$C:$C,0)))</f>
        <v>Research and Development</v>
      </c>
      <c r="B1204" s="357" t="str">
        <f>IF(ISBLANK(INDEX('Policy Characteristics'!B:B,MATCH($C1204,'Policy Characteristics'!$C:$C,0))),"",INDEX('Policy Characteristics'!B:B,MATCH($C1204,'Policy Characteristics'!$C:$C,0)))</f>
        <v>Fuel Use Reduction</v>
      </c>
      <c r="C1204" s="361" t="str">
        <f t="shared" si="66"/>
        <v>RnD Industry Fuel Use Perc Reduction</v>
      </c>
      <c r="D1204" s="194" t="s">
        <v>3194</v>
      </c>
      <c r="E1204" s="53"/>
      <c r="F1204" s="9" t="s">
        <v>3231</v>
      </c>
      <c r="G1204" s="53"/>
      <c r="H1204" s="54">
        <v>1489</v>
      </c>
      <c r="I1204" s="53" t="s">
        <v>44</v>
      </c>
      <c r="J1204" s="359" t="str">
        <f>IF(ISBLANK(INDEX('Policy Characteristics'!D:D,MATCH($C1204,'Policy Characteristics'!$C:$C,0))),"",INDEX('Policy Characteristics'!D:D,MATCH($C1204,'Policy Characteristics'!$C:$C,0)))</f>
        <v>R&amp;D Fuel Use Reductions</v>
      </c>
      <c r="K1204" s="357" t="str">
        <f>IF(ISBLANK(INDEX('Policy Characteristics'!E:E,MATCH($C1204,'Policy Characteristics'!$C:$C,0))),"",INDEX('Policy Characteristics'!E:E,MATCH($C1204,'Policy Characteristics'!$C:$C,0)))</f>
        <v>RnD industry fuel use reduction</v>
      </c>
      <c r="L1204" s="379">
        <f>IF(ISBLANK(INDEX('Policy Characteristics'!F:F,MATCH($C1204,'Policy Characteristics'!$C:$C,0))),"",INDEX('Policy Characteristics'!F:F,MATCH($C1204,'Policy Characteristics'!$C:$C,0)))</f>
        <v>0</v>
      </c>
      <c r="M1204" s="379">
        <f>IF(ISBLANK(INDEX('Policy Characteristics'!G:G,MATCH($C1204,'Policy Characteristics'!$C:$C,0))),"",INDEX('Policy Characteristics'!G:G,MATCH($C1204,'Policy Characteristics'!$C:$C,0)))</f>
        <v>0.4</v>
      </c>
      <c r="N1204" s="379">
        <f>IF(ISBLANK(INDEX('Policy Characteristics'!H:H,MATCH($C1204,'Policy Characteristics'!$C:$C,0))),"",INDEX('Policy Characteristics'!H:H,MATCH($C1204,'Policy Characteristics'!$C:$C,0)))</f>
        <v>0.01</v>
      </c>
      <c r="O1204" s="357" t="str">
        <f>IF(ISBLANK(INDEX('Policy Characteristics'!I:I,MATCH($C1204,'Policy Characteristics'!$C:$C,0))),"",INDEX('Policy Characteristics'!I:I,MATCH($C1204,'Policy Characteristics'!$C:$C,0)))</f>
        <v>% reduction in fuel use</v>
      </c>
      <c r="P1204" s="357" t="str">
        <f>IF(ISBLANK(INDEX('Policy Characteristics'!J:J,MATCH($C1204,'Policy Characteristics'!$C:$C,0))),"",INDEX('Policy Characteristics'!J:J,MATCH($C1204,'Policy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4" s="357" t="str">
        <f>IF(ISBLANK(INDEX('Policy Characteristics'!K:K,MATCH($C1204,'Policy Characteristics'!$C:$C,0))),"",INDEX('Policy Characteristics'!K:K,MATCH($C1204,'Policy Characteristics'!$C:$C,0)))</f>
        <v>architectural-design.html#rnd</v>
      </c>
      <c r="R1204" s="357" t="str">
        <f>IF(ISBLANK(INDEX('Policy Characteristics'!L:L,MATCH($C1204,'Policy Characteristics'!$C:$C,0))),"",INDEX('Policy Characteristics'!L:L,MATCH($C1204,'Policy Characteristics'!$C:$C,0)))</f>
        <v>research-and-development.html</v>
      </c>
    </row>
    <row r="1205" spans="1:18" x14ac:dyDescent="0.35">
      <c r="A1205" s="357" t="str">
        <f>IF(ISBLANK(INDEX('Policy Characteristics'!A:A,MATCH($C1205,'Policy Characteristics'!$C:$C,0))),"",INDEX('Policy Characteristics'!A:A,MATCH($C1205,'Policy Characteristics'!$C:$C,0)))</f>
        <v>Research and Development</v>
      </c>
      <c r="B1205" s="357" t="str">
        <f>IF(ISBLANK(INDEX('Policy Characteristics'!B:B,MATCH($C1205,'Policy Characteristics'!$C:$C,0))),"",INDEX('Policy Characteristics'!B:B,MATCH($C1205,'Policy Characteristics'!$C:$C,0)))</f>
        <v>Fuel Use Reduction</v>
      </c>
      <c r="C1205" s="361" t="str">
        <f t="shared" si="66"/>
        <v>RnD Industry Fuel Use Perc Reduction</v>
      </c>
      <c r="D1205" s="194" t="s">
        <v>3195</v>
      </c>
      <c r="E1205" s="53"/>
      <c r="F1205" s="9" t="s">
        <v>3232</v>
      </c>
      <c r="G1205" s="53"/>
      <c r="H1205" s="54">
        <v>1490</v>
      </c>
      <c r="I1205" s="53" t="s">
        <v>44</v>
      </c>
      <c r="J1205" s="359" t="str">
        <f>IF(ISBLANK(INDEX('Policy Characteristics'!D:D,MATCH($C1205,'Policy Characteristics'!$C:$C,0))),"",INDEX('Policy Characteristics'!D:D,MATCH($C1205,'Policy Characteristics'!$C:$C,0)))</f>
        <v>R&amp;D Fuel Use Reductions</v>
      </c>
      <c r="K1205" s="357" t="str">
        <f>IF(ISBLANK(INDEX('Policy Characteristics'!E:E,MATCH($C1205,'Policy Characteristics'!$C:$C,0))),"",INDEX('Policy Characteristics'!E:E,MATCH($C1205,'Policy Characteristics'!$C:$C,0)))</f>
        <v>RnD industry fuel use reduction</v>
      </c>
      <c r="L1205" s="379">
        <f>IF(ISBLANK(INDEX('Policy Characteristics'!F:F,MATCH($C1205,'Policy Characteristics'!$C:$C,0))),"",INDEX('Policy Characteristics'!F:F,MATCH($C1205,'Policy Characteristics'!$C:$C,0)))</f>
        <v>0</v>
      </c>
      <c r="M1205" s="379">
        <f>IF(ISBLANK(INDEX('Policy Characteristics'!G:G,MATCH($C1205,'Policy Characteristics'!$C:$C,0))),"",INDEX('Policy Characteristics'!G:G,MATCH($C1205,'Policy Characteristics'!$C:$C,0)))</f>
        <v>0.4</v>
      </c>
      <c r="N1205" s="379">
        <f>IF(ISBLANK(INDEX('Policy Characteristics'!H:H,MATCH($C1205,'Policy Characteristics'!$C:$C,0))),"",INDEX('Policy Characteristics'!H:H,MATCH($C1205,'Policy Characteristics'!$C:$C,0)))</f>
        <v>0.01</v>
      </c>
      <c r="O1205" s="357" t="str">
        <f>IF(ISBLANK(INDEX('Policy Characteristics'!I:I,MATCH($C1205,'Policy Characteristics'!$C:$C,0))),"",INDEX('Policy Characteristics'!I:I,MATCH($C1205,'Policy Characteristics'!$C:$C,0)))</f>
        <v>% reduction in fuel use</v>
      </c>
      <c r="P1205" s="357" t="str">
        <f>IF(ISBLANK(INDEX('Policy Characteristics'!J:J,MATCH($C1205,'Policy Characteristics'!$C:$C,0))),"",INDEX('Policy Characteristics'!J:J,MATCH($C1205,'Policy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5" s="357" t="str">
        <f>IF(ISBLANK(INDEX('Policy Characteristics'!K:K,MATCH($C1205,'Policy Characteristics'!$C:$C,0))),"",INDEX('Policy Characteristics'!K:K,MATCH($C1205,'Policy Characteristics'!$C:$C,0)))</f>
        <v>architectural-design.html#rnd</v>
      </c>
      <c r="R1205" s="357" t="str">
        <f>IF(ISBLANK(INDEX('Policy Characteristics'!L:L,MATCH($C1205,'Policy Characteristics'!$C:$C,0))),"",INDEX('Policy Characteristics'!L:L,MATCH($C1205,'Policy Characteristics'!$C:$C,0)))</f>
        <v>research-and-development.html</v>
      </c>
    </row>
    <row r="1206" spans="1:18" x14ac:dyDescent="0.35">
      <c r="A1206" s="357" t="str">
        <f>IF(ISBLANK(INDEX('Policy Characteristics'!A:A,MATCH($C1206,'Policy Characteristics'!$C:$C,0))),"",INDEX('Policy Characteristics'!A:A,MATCH($C1206,'Policy Characteristics'!$C:$C,0)))</f>
        <v>Research and Development</v>
      </c>
      <c r="B1206" s="357" t="str">
        <f>IF(ISBLANK(INDEX('Policy Characteristics'!B:B,MATCH($C1206,'Policy Characteristics'!$C:$C,0))),"",INDEX('Policy Characteristics'!B:B,MATCH($C1206,'Policy Characteristics'!$C:$C,0)))</f>
        <v>Fuel Use Reduction</v>
      </c>
      <c r="C1206" s="361" t="str">
        <f t="shared" si="66"/>
        <v>RnD Industry Fuel Use Perc Reduction</v>
      </c>
      <c r="D1206" s="194" t="s">
        <v>3196</v>
      </c>
      <c r="E1206" s="53"/>
      <c r="F1206" s="9" t="s">
        <v>3233</v>
      </c>
      <c r="G1206" s="53"/>
      <c r="H1206" s="54">
        <v>1491</v>
      </c>
      <c r="I1206" s="53" t="s">
        <v>44</v>
      </c>
      <c r="J1206" s="359" t="str">
        <f>IF(ISBLANK(INDEX('Policy Characteristics'!D:D,MATCH($C1206,'Policy Characteristics'!$C:$C,0))),"",INDEX('Policy Characteristics'!D:D,MATCH($C1206,'Policy Characteristics'!$C:$C,0)))</f>
        <v>R&amp;D Fuel Use Reductions</v>
      </c>
      <c r="K1206" s="357" t="str">
        <f>IF(ISBLANK(INDEX('Policy Characteristics'!E:E,MATCH($C1206,'Policy Characteristics'!$C:$C,0))),"",INDEX('Policy Characteristics'!E:E,MATCH($C1206,'Policy Characteristics'!$C:$C,0)))</f>
        <v>RnD industry fuel use reduction</v>
      </c>
      <c r="L1206" s="379">
        <f>IF(ISBLANK(INDEX('Policy Characteristics'!F:F,MATCH($C1206,'Policy Characteristics'!$C:$C,0))),"",INDEX('Policy Characteristics'!F:F,MATCH($C1206,'Policy Characteristics'!$C:$C,0)))</f>
        <v>0</v>
      </c>
      <c r="M1206" s="379">
        <f>IF(ISBLANK(INDEX('Policy Characteristics'!G:G,MATCH($C1206,'Policy Characteristics'!$C:$C,0))),"",INDEX('Policy Characteristics'!G:G,MATCH($C1206,'Policy Characteristics'!$C:$C,0)))</f>
        <v>0.4</v>
      </c>
      <c r="N1206" s="379">
        <f>IF(ISBLANK(INDEX('Policy Characteristics'!H:H,MATCH($C1206,'Policy Characteristics'!$C:$C,0))),"",INDEX('Policy Characteristics'!H:H,MATCH($C1206,'Policy Characteristics'!$C:$C,0)))</f>
        <v>0.01</v>
      </c>
      <c r="O1206" s="357" t="str">
        <f>IF(ISBLANK(INDEX('Policy Characteristics'!I:I,MATCH($C1206,'Policy Characteristics'!$C:$C,0))),"",INDEX('Policy Characteristics'!I:I,MATCH($C1206,'Policy Characteristics'!$C:$C,0)))</f>
        <v>% reduction in fuel use</v>
      </c>
      <c r="P1206" s="357" t="str">
        <f>IF(ISBLANK(INDEX('Policy Characteristics'!J:J,MATCH($C1206,'Policy Characteristics'!$C:$C,0))),"",INDEX('Policy Characteristics'!J:J,MATCH($C1206,'Policy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6" s="357" t="str">
        <f>IF(ISBLANK(INDEX('Policy Characteristics'!K:K,MATCH($C1206,'Policy Characteristics'!$C:$C,0))),"",INDEX('Policy Characteristics'!K:K,MATCH($C1206,'Policy Characteristics'!$C:$C,0)))</f>
        <v>architectural-design.html#rnd</v>
      </c>
      <c r="R1206" s="357" t="str">
        <f>IF(ISBLANK(INDEX('Policy Characteristics'!L:L,MATCH($C1206,'Policy Characteristics'!$C:$C,0))),"",INDEX('Policy Characteristics'!L:L,MATCH($C1206,'Policy Characteristics'!$C:$C,0)))</f>
        <v>research-and-development.html</v>
      </c>
    </row>
    <row r="1207" spans="1:18" x14ac:dyDescent="0.35">
      <c r="A1207" s="357" t="str">
        <f>IF(ISBLANK(INDEX('Policy Characteristics'!A:A,MATCH($C1207,'Policy Characteristics'!$C:$C,0))),"",INDEX('Policy Characteristics'!A:A,MATCH($C1207,'Policy Characteristics'!$C:$C,0)))</f>
        <v>Research and Development</v>
      </c>
      <c r="B1207" s="357" t="str">
        <f>IF(ISBLANK(INDEX('Policy Characteristics'!B:B,MATCH($C1207,'Policy Characteristics'!$C:$C,0))),"",INDEX('Policy Characteristics'!B:B,MATCH($C1207,'Policy Characteristics'!$C:$C,0)))</f>
        <v>Fuel Use Reduction</v>
      </c>
      <c r="C1207" s="361" t="str">
        <f t="shared" si="66"/>
        <v>RnD Industry Fuel Use Perc Reduction</v>
      </c>
      <c r="D1207" s="194" t="s">
        <v>3197</v>
      </c>
      <c r="E1207" s="53"/>
      <c r="F1207" s="9" t="s">
        <v>3234</v>
      </c>
      <c r="G1207" s="53"/>
      <c r="H1207" s="54">
        <v>1492</v>
      </c>
      <c r="I1207" s="53" t="s">
        <v>44</v>
      </c>
      <c r="J1207" s="359" t="str">
        <f>IF(ISBLANK(INDEX('Policy Characteristics'!D:D,MATCH($C1207,'Policy Characteristics'!$C:$C,0))),"",INDEX('Policy Characteristics'!D:D,MATCH($C1207,'Policy Characteristics'!$C:$C,0)))</f>
        <v>R&amp;D Fuel Use Reductions</v>
      </c>
      <c r="K1207" s="357" t="str">
        <f>IF(ISBLANK(INDEX('Policy Characteristics'!E:E,MATCH($C1207,'Policy Characteristics'!$C:$C,0))),"",INDEX('Policy Characteristics'!E:E,MATCH($C1207,'Policy Characteristics'!$C:$C,0)))</f>
        <v>RnD industry fuel use reduction</v>
      </c>
      <c r="L1207" s="379">
        <f>IF(ISBLANK(INDEX('Policy Characteristics'!F:F,MATCH($C1207,'Policy Characteristics'!$C:$C,0))),"",INDEX('Policy Characteristics'!F:F,MATCH($C1207,'Policy Characteristics'!$C:$C,0)))</f>
        <v>0</v>
      </c>
      <c r="M1207" s="379">
        <f>IF(ISBLANK(INDEX('Policy Characteristics'!G:G,MATCH($C1207,'Policy Characteristics'!$C:$C,0))),"",INDEX('Policy Characteristics'!G:G,MATCH($C1207,'Policy Characteristics'!$C:$C,0)))</f>
        <v>0.4</v>
      </c>
      <c r="N1207" s="379">
        <f>IF(ISBLANK(INDEX('Policy Characteristics'!H:H,MATCH($C1207,'Policy Characteristics'!$C:$C,0))),"",INDEX('Policy Characteristics'!H:H,MATCH($C1207,'Policy Characteristics'!$C:$C,0)))</f>
        <v>0.01</v>
      </c>
      <c r="O1207" s="357" t="str">
        <f>IF(ISBLANK(INDEX('Policy Characteristics'!I:I,MATCH($C1207,'Policy Characteristics'!$C:$C,0))),"",INDEX('Policy Characteristics'!I:I,MATCH($C1207,'Policy Characteristics'!$C:$C,0)))</f>
        <v>% reduction in fuel use</v>
      </c>
      <c r="P1207" s="357" t="str">
        <f>IF(ISBLANK(INDEX('Policy Characteristics'!J:J,MATCH($C1207,'Policy Characteristics'!$C:$C,0))),"",INDEX('Policy Characteristics'!J:J,MATCH($C1207,'Policy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7" s="357" t="str">
        <f>IF(ISBLANK(INDEX('Policy Characteristics'!K:K,MATCH($C1207,'Policy Characteristics'!$C:$C,0))),"",INDEX('Policy Characteristics'!K:K,MATCH($C1207,'Policy Characteristics'!$C:$C,0)))</f>
        <v>architectural-design.html#rnd</v>
      </c>
      <c r="R1207" s="357" t="str">
        <f>IF(ISBLANK(INDEX('Policy Characteristics'!L:L,MATCH($C1207,'Policy Characteristics'!$C:$C,0))),"",INDEX('Policy Characteristics'!L:L,MATCH($C1207,'Policy Characteristics'!$C:$C,0)))</f>
        <v>research-and-development.html</v>
      </c>
    </row>
    <row r="1208" spans="1:18" x14ac:dyDescent="0.35">
      <c r="A1208" s="357" t="str">
        <f>IF(ISBLANK(INDEX('Policy Characteristics'!A:A,MATCH($C1208,'Policy Characteristics'!$C:$C,0))),"",INDEX('Policy Characteristics'!A:A,MATCH($C1208,'Policy Characteristics'!$C:$C,0)))</f>
        <v>Research and Development</v>
      </c>
      <c r="B1208" s="357" t="str">
        <f>IF(ISBLANK(INDEX('Policy Characteristics'!B:B,MATCH($C1208,'Policy Characteristics'!$C:$C,0))),"",INDEX('Policy Characteristics'!B:B,MATCH($C1208,'Policy Characteristics'!$C:$C,0)))</f>
        <v>Fuel Use Reduction</v>
      </c>
      <c r="C1208" s="361" t="str">
        <f t="shared" si="66"/>
        <v>RnD Industry Fuel Use Perc Reduction</v>
      </c>
      <c r="D1208" s="194" t="s">
        <v>3198</v>
      </c>
      <c r="E1208" s="53"/>
      <c r="F1208" s="9" t="s">
        <v>3235</v>
      </c>
      <c r="G1208" s="53"/>
      <c r="H1208" s="54">
        <v>1493</v>
      </c>
      <c r="I1208" s="53" t="s">
        <v>44</v>
      </c>
      <c r="J1208" s="359" t="str">
        <f>IF(ISBLANK(INDEX('Policy Characteristics'!D:D,MATCH($C1208,'Policy Characteristics'!$C:$C,0))),"",INDEX('Policy Characteristics'!D:D,MATCH($C1208,'Policy Characteristics'!$C:$C,0)))</f>
        <v>R&amp;D Fuel Use Reductions</v>
      </c>
      <c r="K1208" s="357" t="str">
        <f>IF(ISBLANK(INDEX('Policy Characteristics'!E:E,MATCH($C1208,'Policy Characteristics'!$C:$C,0))),"",INDEX('Policy Characteristics'!E:E,MATCH($C1208,'Policy Characteristics'!$C:$C,0)))</f>
        <v>RnD industry fuel use reduction</v>
      </c>
      <c r="L1208" s="379">
        <f>IF(ISBLANK(INDEX('Policy Characteristics'!F:F,MATCH($C1208,'Policy Characteristics'!$C:$C,0))),"",INDEX('Policy Characteristics'!F:F,MATCH($C1208,'Policy Characteristics'!$C:$C,0)))</f>
        <v>0</v>
      </c>
      <c r="M1208" s="379">
        <f>IF(ISBLANK(INDEX('Policy Characteristics'!G:G,MATCH($C1208,'Policy Characteristics'!$C:$C,0))),"",INDEX('Policy Characteristics'!G:G,MATCH($C1208,'Policy Characteristics'!$C:$C,0)))</f>
        <v>0.4</v>
      </c>
      <c r="N1208" s="379">
        <f>IF(ISBLANK(INDEX('Policy Characteristics'!H:H,MATCH($C1208,'Policy Characteristics'!$C:$C,0))),"",INDEX('Policy Characteristics'!H:H,MATCH($C1208,'Policy Characteristics'!$C:$C,0)))</f>
        <v>0.01</v>
      </c>
      <c r="O1208" s="357" t="str">
        <f>IF(ISBLANK(INDEX('Policy Characteristics'!I:I,MATCH($C1208,'Policy Characteristics'!$C:$C,0))),"",INDEX('Policy Characteristics'!I:I,MATCH($C1208,'Policy Characteristics'!$C:$C,0)))</f>
        <v>% reduction in fuel use</v>
      </c>
      <c r="P1208" s="357" t="str">
        <f>IF(ISBLANK(INDEX('Policy Characteristics'!J:J,MATCH($C1208,'Policy Characteristics'!$C:$C,0))),"",INDEX('Policy Characteristics'!J:J,MATCH($C1208,'Policy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8" s="357" t="str">
        <f>IF(ISBLANK(INDEX('Policy Characteristics'!K:K,MATCH($C1208,'Policy Characteristics'!$C:$C,0))),"",INDEX('Policy Characteristics'!K:K,MATCH($C1208,'Policy Characteristics'!$C:$C,0)))</f>
        <v>architectural-design.html#rnd</v>
      </c>
      <c r="R1208" s="357" t="str">
        <f>IF(ISBLANK(INDEX('Policy Characteristics'!L:L,MATCH($C1208,'Policy Characteristics'!$C:$C,0))),"",INDEX('Policy Characteristics'!L:L,MATCH($C1208,'Policy Characteristics'!$C:$C,0)))</f>
        <v>research-and-development.html</v>
      </c>
    </row>
    <row r="1209" spans="1:18" x14ac:dyDescent="0.35">
      <c r="A1209" s="357" t="str">
        <f>IF(ISBLANK(INDEX('Policy Characteristics'!A:A,MATCH($C1209,'Policy Characteristics'!$C:$C,0))),"",INDEX('Policy Characteristics'!A:A,MATCH($C1209,'Policy Characteristics'!$C:$C,0)))</f>
        <v>Research and Development</v>
      </c>
      <c r="B1209" s="357" t="str">
        <f>IF(ISBLANK(INDEX('Policy Characteristics'!B:B,MATCH($C1209,'Policy Characteristics'!$C:$C,0))),"",INDEX('Policy Characteristics'!B:B,MATCH($C1209,'Policy Characteristics'!$C:$C,0)))</f>
        <v>Fuel Use Reduction</v>
      </c>
      <c r="C1209" s="361" t="str">
        <f t="shared" si="66"/>
        <v>RnD Industry Fuel Use Perc Reduction</v>
      </c>
      <c r="D1209" s="194" t="s">
        <v>3199</v>
      </c>
      <c r="E1209" s="53"/>
      <c r="F1209" s="9" t="s">
        <v>3236</v>
      </c>
      <c r="G1209" s="53"/>
      <c r="H1209" s="54">
        <v>1494</v>
      </c>
      <c r="I1209" s="53" t="s">
        <v>44</v>
      </c>
      <c r="J1209" s="359" t="str">
        <f>IF(ISBLANK(INDEX('Policy Characteristics'!D:D,MATCH($C1209,'Policy Characteristics'!$C:$C,0))),"",INDEX('Policy Characteristics'!D:D,MATCH($C1209,'Policy Characteristics'!$C:$C,0)))</f>
        <v>R&amp;D Fuel Use Reductions</v>
      </c>
      <c r="K1209" s="357" t="str">
        <f>IF(ISBLANK(INDEX('Policy Characteristics'!E:E,MATCH($C1209,'Policy Characteristics'!$C:$C,0))),"",INDEX('Policy Characteristics'!E:E,MATCH($C1209,'Policy Characteristics'!$C:$C,0)))</f>
        <v>RnD industry fuel use reduction</v>
      </c>
      <c r="L1209" s="379">
        <f>IF(ISBLANK(INDEX('Policy Characteristics'!F:F,MATCH($C1209,'Policy Characteristics'!$C:$C,0))),"",INDEX('Policy Characteristics'!F:F,MATCH($C1209,'Policy Characteristics'!$C:$C,0)))</f>
        <v>0</v>
      </c>
      <c r="M1209" s="379">
        <f>IF(ISBLANK(INDEX('Policy Characteristics'!G:G,MATCH($C1209,'Policy Characteristics'!$C:$C,0))),"",INDEX('Policy Characteristics'!G:G,MATCH($C1209,'Policy Characteristics'!$C:$C,0)))</f>
        <v>0.4</v>
      </c>
      <c r="N1209" s="379">
        <f>IF(ISBLANK(INDEX('Policy Characteristics'!H:H,MATCH($C1209,'Policy Characteristics'!$C:$C,0))),"",INDEX('Policy Characteristics'!H:H,MATCH($C1209,'Policy Characteristics'!$C:$C,0)))</f>
        <v>0.01</v>
      </c>
      <c r="O1209" s="357" t="str">
        <f>IF(ISBLANK(INDEX('Policy Characteristics'!I:I,MATCH($C1209,'Policy Characteristics'!$C:$C,0))),"",INDEX('Policy Characteristics'!I:I,MATCH($C1209,'Policy Characteristics'!$C:$C,0)))</f>
        <v>% reduction in fuel use</v>
      </c>
      <c r="P1209" s="357" t="str">
        <f>IF(ISBLANK(INDEX('Policy Characteristics'!J:J,MATCH($C1209,'Policy Characteristics'!$C:$C,0))),"",INDEX('Policy Characteristics'!J:J,MATCH($C1209,'Policy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9" s="357" t="str">
        <f>IF(ISBLANK(INDEX('Policy Characteristics'!K:K,MATCH($C1209,'Policy Characteristics'!$C:$C,0))),"",INDEX('Policy Characteristics'!K:K,MATCH($C1209,'Policy Characteristics'!$C:$C,0)))</f>
        <v>architectural-design.html#rnd</v>
      </c>
      <c r="R1209" s="357" t="str">
        <f>IF(ISBLANK(INDEX('Policy Characteristics'!L:L,MATCH($C1209,'Policy Characteristics'!$C:$C,0))),"",INDEX('Policy Characteristics'!L:L,MATCH($C1209,'Policy Characteristics'!$C:$C,0)))</f>
        <v>research-and-development.html</v>
      </c>
    </row>
    <row r="1210" spans="1:18" x14ac:dyDescent="0.35">
      <c r="A1210" s="357" t="str">
        <f>IF(ISBLANK(INDEX('Policy Characteristics'!A:A,MATCH($C1210,'Policy Characteristics'!$C:$C,0))),"",INDEX('Policy Characteristics'!A:A,MATCH($C1210,'Policy Characteristics'!$C:$C,0)))</f>
        <v>Research and Development</v>
      </c>
      <c r="B1210" s="357" t="str">
        <f>IF(ISBLANK(INDEX('Policy Characteristics'!B:B,MATCH($C1210,'Policy Characteristics'!$C:$C,0))),"",INDEX('Policy Characteristics'!B:B,MATCH($C1210,'Policy Characteristics'!$C:$C,0)))</f>
        <v>Fuel Use Reduction</v>
      </c>
      <c r="C1210" s="361" t="str">
        <f t="shared" si="66"/>
        <v>RnD Industry Fuel Use Perc Reduction</v>
      </c>
      <c r="D1210" s="194" t="s">
        <v>3200</v>
      </c>
      <c r="E1210" s="53"/>
      <c r="F1210" s="9" t="s">
        <v>3237</v>
      </c>
      <c r="G1210" s="53"/>
      <c r="H1210" s="54">
        <v>1495</v>
      </c>
      <c r="I1210" s="53" t="s">
        <v>44</v>
      </c>
      <c r="J1210" s="359" t="str">
        <f>IF(ISBLANK(INDEX('Policy Characteristics'!D:D,MATCH($C1210,'Policy Characteristics'!$C:$C,0))),"",INDEX('Policy Characteristics'!D:D,MATCH($C1210,'Policy Characteristics'!$C:$C,0)))</f>
        <v>R&amp;D Fuel Use Reductions</v>
      </c>
      <c r="K1210" s="357" t="str">
        <f>IF(ISBLANK(INDEX('Policy Characteristics'!E:E,MATCH($C1210,'Policy Characteristics'!$C:$C,0))),"",INDEX('Policy Characteristics'!E:E,MATCH($C1210,'Policy Characteristics'!$C:$C,0)))</f>
        <v>RnD industry fuel use reduction</v>
      </c>
      <c r="L1210" s="379">
        <f>IF(ISBLANK(INDEX('Policy Characteristics'!F:F,MATCH($C1210,'Policy Characteristics'!$C:$C,0))),"",INDEX('Policy Characteristics'!F:F,MATCH($C1210,'Policy Characteristics'!$C:$C,0)))</f>
        <v>0</v>
      </c>
      <c r="M1210" s="379">
        <f>IF(ISBLANK(INDEX('Policy Characteristics'!G:G,MATCH($C1210,'Policy Characteristics'!$C:$C,0))),"",INDEX('Policy Characteristics'!G:G,MATCH($C1210,'Policy Characteristics'!$C:$C,0)))</f>
        <v>0.4</v>
      </c>
      <c r="N1210" s="379">
        <f>IF(ISBLANK(INDEX('Policy Characteristics'!H:H,MATCH($C1210,'Policy Characteristics'!$C:$C,0))),"",INDEX('Policy Characteristics'!H:H,MATCH($C1210,'Policy Characteristics'!$C:$C,0)))</f>
        <v>0.01</v>
      </c>
      <c r="O1210" s="357" t="str">
        <f>IF(ISBLANK(INDEX('Policy Characteristics'!I:I,MATCH($C1210,'Policy Characteristics'!$C:$C,0))),"",INDEX('Policy Characteristics'!I:I,MATCH($C1210,'Policy Characteristics'!$C:$C,0)))</f>
        <v>% reduction in fuel use</v>
      </c>
      <c r="P1210" s="357" t="str">
        <f>IF(ISBLANK(INDEX('Policy Characteristics'!J:J,MATCH($C1210,'Policy Characteristics'!$C:$C,0))),"",INDEX('Policy Characteristics'!J:J,MATCH($C1210,'Policy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0" s="357" t="str">
        <f>IF(ISBLANK(INDEX('Policy Characteristics'!K:K,MATCH($C1210,'Policy Characteristics'!$C:$C,0))),"",INDEX('Policy Characteristics'!K:K,MATCH($C1210,'Policy Characteristics'!$C:$C,0)))</f>
        <v>architectural-design.html#rnd</v>
      </c>
      <c r="R1210" s="357" t="str">
        <f>IF(ISBLANK(INDEX('Policy Characteristics'!L:L,MATCH($C1210,'Policy Characteristics'!$C:$C,0))),"",INDEX('Policy Characteristics'!L:L,MATCH($C1210,'Policy Characteristics'!$C:$C,0)))</f>
        <v>research-and-development.html</v>
      </c>
    </row>
    <row r="1211" spans="1:18" x14ac:dyDescent="0.35">
      <c r="A1211" s="357" t="str">
        <f>IF(ISBLANK(INDEX('Policy Characteristics'!A:A,MATCH($C1211,'Policy Characteristics'!$C:$C,0))),"",INDEX('Policy Characteristics'!A:A,MATCH($C1211,'Policy Characteristics'!$C:$C,0)))</f>
        <v>Research and Development</v>
      </c>
      <c r="B1211" s="357" t="str">
        <f>IF(ISBLANK(INDEX('Policy Characteristics'!B:B,MATCH($C1211,'Policy Characteristics'!$C:$C,0))),"",INDEX('Policy Characteristics'!B:B,MATCH($C1211,'Policy Characteristics'!$C:$C,0)))</f>
        <v>Fuel Use Reduction</v>
      </c>
      <c r="C1211" s="361" t="str">
        <f t="shared" si="66"/>
        <v>RnD Industry Fuel Use Perc Reduction</v>
      </c>
      <c r="D1211" s="194" t="s">
        <v>3201</v>
      </c>
      <c r="E1211" s="53"/>
      <c r="F1211" s="9" t="s">
        <v>349</v>
      </c>
      <c r="G1211" s="53"/>
      <c r="H1211" s="54">
        <v>1496</v>
      </c>
      <c r="I1211" s="53" t="s">
        <v>44</v>
      </c>
      <c r="J1211" s="359" t="str">
        <f>IF(ISBLANK(INDEX('Policy Characteristics'!D:D,MATCH($C1211,'Policy Characteristics'!$C:$C,0))),"",INDEX('Policy Characteristics'!D:D,MATCH($C1211,'Policy Characteristics'!$C:$C,0)))</f>
        <v>R&amp;D Fuel Use Reductions</v>
      </c>
      <c r="K1211" s="357" t="str">
        <f>IF(ISBLANK(INDEX('Policy Characteristics'!E:E,MATCH($C1211,'Policy Characteristics'!$C:$C,0))),"",INDEX('Policy Characteristics'!E:E,MATCH($C1211,'Policy Characteristics'!$C:$C,0)))</f>
        <v>RnD industry fuel use reduction</v>
      </c>
      <c r="L1211" s="379">
        <f>IF(ISBLANK(INDEX('Policy Characteristics'!F:F,MATCH($C1211,'Policy Characteristics'!$C:$C,0))),"",INDEX('Policy Characteristics'!F:F,MATCH($C1211,'Policy Characteristics'!$C:$C,0)))</f>
        <v>0</v>
      </c>
      <c r="M1211" s="379">
        <f>IF(ISBLANK(INDEX('Policy Characteristics'!G:G,MATCH($C1211,'Policy Characteristics'!$C:$C,0))),"",INDEX('Policy Characteristics'!G:G,MATCH($C1211,'Policy Characteristics'!$C:$C,0)))</f>
        <v>0.4</v>
      </c>
      <c r="N1211" s="379">
        <f>IF(ISBLANK(INDEX('Policy Characteristics'!H:H,MATCH($C1211,'Policy Characteristics'!$C:$C,0))),"",INDEX('Policy Characteristics'!H:H,MATCH($C1211,'Policy Characteristics'!$C:$C,0)))</f>
        <v>0.01</v>
      </c>
      <c r="O1211" s="357" t="str">
        <f>IF(ISBLANK(INDEX('Policy Characteristics'!I:I,MATCH($C1211,'Policy Characteristics'!$C:$C,0))),"",INDEX('Policy Characteristics'!I:I,MATCH($C1211,'Policy Characteristics'!$C:$C,0)))</f>
        <v>% reduction in fuel use</v>
      </c>
      <c r="P1211" s="357" t="str">
        <f>IF(ISBLANK(INDEX('Policy Characteristics'!J:J,MATCH($C1211,'Policy Characteristics'!$C:$C,0))),"",INDEX('Policy Characteristics'!J:J,MATCH($C1211,'Policy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1" s="357" t="str">
        <f>IF(ISBLANK(INDEX('Policy Characteristics'!K:K,MATCH($C1211,'Policy Characteristics'!$C:$C,0))),"",INDEX('Policy Characteristics'!K:K,MATCH($C1211,'Policy Characteristics'!$C:$C,0)))</f>
        <v>architectural-design.html#rnd</v>
      </c>
      <c r="R1211" s="357" t="str">
        <f>IF(ISBLANK(INDEX('Policy Characteristics'!L:L,MATCH($C1211,'Policy Characteristics'!$C:$C,0))),"",INDEX('Policy Characteristics'!L:L,MATCH($C1211,'Policy Characteristics'!$C:$C,0)))</f>
        <v>research-and-development.html</v>
      </c>
    </row>
    <row r="1212" spans="1:18" x14ac:dyDescent="0.35">
      <c r="A1212" s="357" t="str">
        <f>IF(ISBLANK(INDEX('Policy Characteristics'!A:A,MATCH($C1212,'Policy Characteristics'!$C:$C,0))),"",INDEX('Policy Characteristics'!A:A,MATCH($C1212,'Policy Characteristics'!$C:$C,0)))</f>
        <v>Research and Development</v>
      </c>
      <c r="B1212" s="357" t="str">
        <f>IF(ISBLANK(INDEX('Policy Characteristics'!B:B,MATCH($C1212,'Policy Characteristics'!$C:$C,0))),"",INDEX('Policy Characteristics'!B:B,MATCH($C1212,'Policy Characteristics'!$C:$C,0)))</f>
        <v>Fuel Use Reduction</v>
      </c>
      <c r="C1212" s="361" t="str">
        <f t="shared" si="66"/>
        <v>RnD Industry Fuel Use Perc Reduction</v>
      </c>
      <c r="D1212" s="194" t="s">
        <v>3202</v>
      </c>
      <c r="E1212" s="53"/>
      <c r="F1212" s="9" t="s">
        <v>3238</v>
      </c>
      <c r="G1212" s="53"/>
      <c r="H1212" s="54">
        <v>1497</v>
      </c>
      <c r="I1212" s="53" t="s">
        <v>44</v>
      </c>
      <c r="J1212" s="359" t="str">
        <f>IF(ISBLANK(INDEX('Policy Characteristics'!D:D,MATCH($C1212,'Policy Characteristics'!$C:$C,0))),"",INDEX('Policy Characteristics'!D:D,MATCH($C1212,'Policy Characteristics'!$C:$C,0)))</f>
        <v>R&amp;D Fuel Use Reductions</v>
      </c>
      <c r="K1212" s="357" t="str">
        <f>IF(ISBLANK(INDEX('Policy Characteristics'!E:E,MATCH($C1212,'Policy Characteristics'!$C:$C,0))),"",INDEX('Policy Characteristics'!E:E,MATCH($C1212,'Policy Characteristics'!$C:$C,0)))</f>
        <v>RnD industry fuel use reduction</v>
      </c>
      <c r="L1212" s="379">
        <f>IF(ISBLANK(INDEX('Policy Characteristics'!F:F,MATCH($C1212,'Policy Characteristics'!$C:$C,0))),"",INDEX('Policy Characteristics'!F:F,MATCH($C1212,'Policy Characteristics'!$C:$C,0)))</f>
        <v>0</v>
      </c>
      <c r="M1212" s="379">
        <f>IF(ISBLANK(INDEX('Policy Characteristics'!G:G,MATCH($C1212,'Policy Characteristics'!$C:$C,0))),"",INDEX('Policy Characteristics'!G:G,MATCH($C1212,'Policy Characteristics'!$C:$C,0)))</f>
        <v>0.4</v>
      </c>
      <c r="N1212" s="379">
        <f>IF(ISBLANK(INDEX('Policy Characteristics'!H:H,MATCH($C1212,'Policy Characteristics'!$C:$C,0))),"",INDEX('Policy Characteristics'!H:H,MATCH($C1212,'Policy Characteristics'!$C:$C,0)))</f>
        <v>0.01</v>
      </c>
      <c r="O1212" s="357" t="str">
        <f>IF(ISBLANK(INDEX('Policy Characteristics'!I:I,MATCH($C1212,'Policy Characteristics'!$C:$C,0))),"",INDEX('Policy Characteristics'!I:I,MATCH($C1212,'Policy Characteristics'!$C:$C,0)))</f>
        <v>% reduction in fuel use</v>
      </c>
      <c r="P1212" s="357" t="str">
        <f>IF(ISBLANK(INDEX('Policy Characteristics'!J:J,MATCH($C1212,'Policy Characteristics'!$C:$C,0))),"",INDEX('Policy Characteristics'!J:J,MATCH($C1212,'Policy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2" s="357" t="str">
        <f>IF(ISBLANK(INDEX('Policy Characteristics'!K:K,MATCH($C1212,'Policy Characteristics'!$C:$C,0))),"",INDEX('Policy Characteristics'!K:K,MATCH($C1212,'Policy Characteristics'!$C:$C,0)))</f>
        <v>architectural-design.html#rnd</v>
      </c>
      <c r="R1212" s="357" t="str">
        <f>IF(ISBLANK(INDEX('Policy Characteristics'!L:L,MATCH($C1212,'Policy Characteristics'!$C:$C,0))),"",INDEX('Policy Characteristics'!L:L,MATCH($C1212,'Policy Characteristics'!$C:$C,0)))</f>
        <v>research-and-development.html</v>
      </c>
    </row>
    <row r="1213" spans="1:18" x14ac:dyDescent="0.35">
      <c r="A1213" s="357" t="str">
        <f>IF(ISBLANK(INDEX('Policy Characteristics'!A:A,MATCH($C1213,'Policy Characteristics'!$C:$C,0))),"",INDEX('Policy Characteristics'!A:A,MATCH($C1213,'Policy Characteristics'!$C:$C,0)))</f>
        <v>Research and Development</v>
      </c>
      <c r="B1213" s="357" t="str">
        <f>IF(ISBLANK(INDEX('Policy Characteristics'!B:B,MATCH($C1213,'Policy Characteristics'!$C:$C,0))),"",INDEX('Policy Characteristics'!B:B,MATCH($C1213,'Policy Characteristics'!$C:$C,0)))</f>
        <v>Fuel Use Reduction</v>
      </c>
      <c r="C1213" s="361" t="str">
        <f t="shared" si="66"/>
        <v>RnD Industry Fuel Use Perc Reduction</v>
      </c>
      <c r="D1213" s="194" t="s">
        <v>3203</v>
      </c>
      <c r="E1213" s="53"/>
      <c r="F1213" s="9" t="s">
        <v>3239</v>
      </c>
      <c r="G1213" s="53"/>
      <c r="H1213" s="54">
        <v>1498</v>
      </c>
      <c r="I1213" s="53" t="s">
        <v>44</v>
      </c>
      <c r="J1213" s="359" t="str">
        <f>IF(ISBLANK(INDEX('Policy Characteristics'!D:D,MATCH($C1213,'Policy Characteristics'!$C:$C,0))),"",INDEX('Policy Characteristics'!D:D,MATCH($C1213,'Policy Characteristics'!$C:$C,0)))</f>
        <v>R&amp;D Fuel Use Reductions</v>
      </c>
      <c r="K1213" s="357" t="str">
        <f>IF(ISBLANK(INDEX('Policy Characteristics'!E:E,MATCH($C1213,'Policy Characteristics'!$C:$C,0))),"",INDEX('Policy Characteristics'!E:E,MATCH($C1213,'Policy Characteristics'!$C:$C,0)))</f>
        <v>RnD industry fuel use reduction</v>
      </c>
      <c r="L1213" s="379">
        <f>IF(ISBLANK(INDEX('Policy Characteristics'!F:F,MATCH($C1213,'Policy Characteristics'!$C:$C,0))),"",INDEX('Policy Characteristics'!F:F,MATCH($C1213,'Policy Characteristics'!$C:$C,0)))</f>
        <v>0</v>
      </c>
      <c r="M1213" s="379">
        <f>IF(ISBLANK(INDEX('Policy Characteristics'!G:G,MATCH($C1213,'Policy Characteristics'!$C:$C,0))),"",INDEX('Policy Characteristics'!G:G,MATCH($C1213,'Policy Characteristics'!$C:$C,0)))</f>
        <v>0.4</v>
      </c>
      <c r="N1213" s="379">
        <f>IF(ISBLANK(INDEX('Policy Characteristics'!H:H,MATCH($C1213,'Policy Characteristics'!$C:$C,0))),"",INDEX('Policy Characteristics'!H:H,MATCH($C1213,'Policy Characteristics'!$C:$C,0)))</f>
        <v>0.01</v>
      </c>
      <c r="O1213" s="357" t="str">
        <f>IF(ISBLANK(INDEX('Policy Characteristics'!I:I,MATCH($C1213,'Policy Characteristics'!$C:$C,0))),"",INDEX('Policy Characteristics'!I:I,MATCH($C1213,'Policy Characteristics'!$C:$C,0)))</f>
        <v>% reduction in fuel use</v>
      </c>
      <c r="P1213" s="357" t="str">
        <f>IF(ISBLANK(INDEX('Policy Characteristics'!J:J,MATCH($C1213,'Policy Characteristics'!$C:$C,0))),"",INDEX('Policy Characteristics'!J:J,MATCH($C1213,'Policy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3" s="357" t="str">
        <f>IF(ISBLANK(INDEX('Policy Characteristics'!K:K,MATCH($C1213,'Policy Characteristics'!$C:$C,0))),"",INDEX('Policy Characteristics'!K:K,MATCH($C1213,'Policy Characteristics'!$C:$C,0)))</f>
        <v>architectural-design.html#rnd</v>
      </c>
      <c r="R1213" s="357" t="str">
        <f>IF(ISBLANK(INDEX('Policy Characteristics'!L:L,MATCH($C1213,'Policy Characteristics'!$C:$C,0))),"",INDEX('Policy Characteristics'!L:L,MATCH($C1213,'Policy Characteristics'!$C:$C,0)))</f>
        <v>research-and-development.html</v>
      </c>
    </row>
    <row r="1214" spans="1:18" x14ac:dyDescent="0.35">
      <c r="A1214" s="357" t="str">
        <f>IF(ISBLANK(INDEX('Policy Characteristics'!A:A,MATCH($C1214,'Policy Characteristics'!$C:$C,0))),"",INDEX('Policy Characteristics'!A:A,MATCH($C1214,'Policy Characteristics'!$C:$C,0)))</f>
        <v>Research and Development</v>
      </c>
      <c r="B1214" s="357" t="str">
        <f>IF(ISBLANK(INDEX('Policy Characteristics'!B:B,MATCH($C1214,'Policy Characteristics'!$C:$C,0))),"",INDEX('Policy Characteristics'!B:B,MATCH($C1214,'Policy Characteristics'!$C:$C,0)))</f>
        <v>Fuel Use Reduction</v>
      </c>
      <c r="C1214" s="361" t="str">
        <f t="shared" si="66"/>
        <v>RnD Industry Fuel Use Perc Reduction</v>
      </c>
      <c r="D1214" s="194" t="s">
        <v>3204</v>
      </c>
      <c r="E1214" s="53"/>
      <c r="F1214" s="9" t="s">
        <v>3240</v>
      </c>
      <c r="G1214" s="53"/>
      <c r="H1214" s="54">
        <v>1499</v>
      </c>
      <c r="I1214" s="53" t="s">
        <v>44</v>
      </c>
      <c r="J1214" s="359" t="str">
        <f>IF(ISBLANK(INDEX('Policy Characteristics'!D:D,MATCH($C1214,'Policy Characteristics'!$C:$C,0))),"",INDEX('Policy Characteristics'!D:D,MATCH($C1214,'Policy Characteristics'!$C:$C,0)))</f>
        <v>R&amp;D Fuel Use Reductions</v>
      </c>
      <c r="K1214" s="357" t="str">
        <f>IF(ISBLANK(INDEX('Policy Characteristics'!E:E,MATCH($C1214,'Policy Characteristics'!$C:$C,0))),"",INDEX('Policy Characteristics'!E:E,MATCH($C1214,'Policy Characteristics'!$C:$C,0)))</f>
        <v>RnD industry fuel use reduction</v>
      </c>
      <c r="L1214" s="379">
        <f>IF(ISBLANK(INDEX('Policy Characteristics'!F:F,MATCH($C1214,'Policy Characteristics'!$C:$C,0))),"",INDEX('Policy Characteristics'!F:F,MATCH($C1214,'Policy Characteristics'!$C:$C,0)))</f>
        <v>0</v>
      </c>
      <c r="M1214" s="379">
        <f>IF(ISBLANK(INDEX('Policy Characteristics'!G:G,MATCH($C1214,'Policy Characteristics'!$C:$C,0))),"",INDEX('Policy Characteristics'!G:G,MATCH($C1214,'Policy Characteristics'!$C:$C,0)))</f>
        <v>0.4</v>
      </c>
      <c r="N1214" s="379">
        <f>IF(ISBLANK(INDEX('Policy Characteristics'!H:H,MATCH($C1214,'Policy Characteristics'!$C:$C,0))),"",INDEX('Policy Characteristics'!H:H,MATCH($C1214,'Policy Characteristics'!$C:$C,0)))</f>
        <v>0.01</v>
      </c>
      <c r="O1214" s="357" t="str">
        <f>IF(ISBLANK(INDEX('Policy Characteristics'!I:I,MATCH($C1214,'Policy Characteristics'!$C:$C,0))),"",INDEX('Policy Characteristics'!I:I,MATCH($C1214,'Policy Characteristics'!$C:$C,0)))</f>
        <v>% reduction in fuel use</v>
      </c>
      <c r="P1214" s="357" t="str">
        <f>IF(ISBLANK(INDEX('Policy Characteristics'!J:J,MATCH($C1214,'Policy Characteristics'!$C:$C,0))),"",INDEX('Policy Characteristics'!J:J,MATCH($C1214,'Policy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4" s="357" t="str">
        <f>IF(ISBLANK(INDEX('Policy Characteristics'!K:K,MATCH($C1214,'Policy Characteristics'!$C:$C,0))),"",INDEX('Policy Characteristics'!K:K,MATCH($C1214,'Policy Characteristics'!$C:$C,0)))</f>
        <v>architectural-design.html#rnd</v>
      </c>
      <c r="R1214" s="357" t="str">
        <f>IF(ISBLANK(INDEX('Policy Characteristics'!L:L,MATCH($C1214,'Policy Characteristics'!$C:$C,0))),"",INDEX('Policy Characteristics'!L:L,MATCH($C1214,'Policy Characteristics'!$C:$C,0)))</f>
        <v>research-and-development.html</v>
      </c>
    </row>
    <row r="1215" spans="1:18" x14ac:dyDescent="0.35">
      <c r="A1215" s="357" t="str">
        <f>IF(ISBLANK(INDEX('Policy Characteristics'!A:A,MATCH($C1215,'Policy Characteristics'!$C:$C,0))),"",INDEX('Policy Characteristics'!A:A,MATCH($C1215,'Policy Characteristics'!$C:$C,0)))</f>
        <v>Research and Development</v>
      </c>
      <c r="B1215" s="357" t="str">
        <f>IF(ISBLANK(INDEX('Policy Characteristics'!B:B,MATCH($C1215,'Policy Characteristics'!$C:$C,0))),"",INDEX('Policy Characteristics'!B:B,MATCH($C1215,'Policy Characteristics'!$C:$C,0)))</f>
        <v>Fuel Use Reduction</v>
      </c>
      <c r="C1215" s="361" t="str">
        <f t="shared" si="66"/>
        <v>RnD Industry Fuel Use Perc Reduction</v>
      </c>
      <c r="D1215" s="194" t="s">
        <v>3205</v>
      </c>
      <c r="E1215" s="53"/>
      <c r="F1215" s="9" t="s">
        <v>348</v>
      </c>
      <c r="G1215" s="53"/>
      <c r="H1215" s="54">
        <v>1500</v>
      </c>
      <c r="I1215" s="53" t="s">
        <v>44</v>
      </c>
      <c r="J1215" s="359" t="str">
        <f>IF(ISBLANK(INDEX('Policy Characteristics'!D:D,MATCH($C1215,'Policy Characteristics'!$C:$C,0))),"",INDEX('Policy Characteristics'!D:D,MATCH($C1215,'Policy Characteristics'!$C:$C,0)))</f>
        <v>R&amp;D Fuel Use Reductions</v>
      </c>
      <c r="K1215" s="357" t="str">
        <f>IF(ISBLANK(INDEX('Policy Characteristics'!E:E,MATCH($C1215,'Policy Characteristics'!$C:$C,0))),"",INDEX('Policy Characteristics'!E:E,MATCH($C1215,'Policy Characteristics'!$C:$C,0)))</f>
        <v>RnD industry fuel use reduction</v>
      </c>
      <c r="L1215" s="379">
        <f>IF(ISBLANK(INDEX('Policy Characteristics'!F:F,MATCH($C1215,'Policy Characteristics'!$C:$C,0))),"",INDEX('Policy Characteristics'!F:F,MATCH($C1215,'Policy Characteristics'!$C:$C,0)))</f>
        <v>0</v>
      </c>
      <c r="M1215" s="379">
        <f>IF(ISBLANK(INDEX('Policy Characteristics'!G:G,MATCH($C1215,'Policy Characteristics'!$C:$C,0))),"",INDEX('Policy Characteristics'!G:G,MATCH($C1215,'Policy Characteristics'!$C:$C,0)))</f>
        <v>0.4</v>
      </c>
      <c r="N1215" s="379">
        <f>IF(ISBLANK(INDEX('Policy Characteristics'!H:H,MATCH($C1215,'Policy Characteristics'!$C:$C,0))),"",INDEX('Policy Characteristics'!H:H,MATCH($C1215,'Policy Characteristics'!$C:$C,0)))</f>
        <v>0.01</v>
      </c>
      <c r="O1215" s="357" t="str">
        <f>IF(ISBLANK(INDEX('Policy Characteristics'!I:I,MATCH($C1215,'Policy Characteristics'!$C:$C,0))),"",INDEX('Policy Characteristics'!I:I,MATCH($C1215,'Policy Characteristics'!$C:$C,0)))</f>
        <v>% reduction in fuel use</v>
      </c>
      <c r="P1215" s="357" t="str">
        <f>IF(ISBLANK(INDEX('Policy Characteristics'!J:J,MATCH($C1215,'Policy Characteristics'!$C:$C,0))),"",INDEX('Policy Characteristics'!J:J,MATCH($C1215,'Policy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5" s="357" t="str">
        <f>IF(ISBLANK(INDEX('Policy Characteristics'!K:K,MATCH($C1215,'Policy Characteristics'!$C:$C,0))),"",INDEX('Policy Characteristics'!K:K,MATCH($C1215,'Policy Characteristics'!$C:$C,0)))</f>
        <v>architectural-design.html#rnd</v>
      </c>
      <c r="R1215" s="357" t="str">
        <f>IF(ISBLANK(INDEX('Policy Characteristics'!L:L,MATCH($C1215,'Policy Characteristics'!$C:$C,0))),"",INDEX('Policy Characteristics'!L:L,MATCH($C1215,'Policy Characteristics'!$C:$C,0)))</f>
        <v>research-and-development.html</v>
      </c>
    </row>
    <row r="1216" spans="1:18" x14ac:dyDescent="0.35">
      <c r="A1216" s="357" t="str">
        <f>IF(ISBLANK(INDEX('Policy Characteristics'!A:A,MATCH($C1216,'Policy Characteristics'!$C:$C,0))),"",INDEX('Policy Characteristics'!A:A,MATCH($C1216,'Policy Characteristics'!$C:$C,0)))</f>
        <v>Research and Development</v>
      </c>
      <c r="B1216" s="357" t="str">
        <f>IF(ISBLANK(INDEX('Policy Characteristics'!B:B,MATCH($C1216,'Policy Characteristics'!$C:$C,0))),"",INDEX('Policy Characteristics'!B:B,MATCH($C1216,'Policy Characteristics'!$C:$C,0)))</f>
        <v>Fuel Use Reduction</v>
      </c>
      <c r="C1216" s="361" t="str">
        <f t="shared" si="66"/>
        <v>RnD Industry Fuel Use Perc Reduction</v>
      </c>
      <c r="D1216" s="194" t="s">
        <v>3206</v>
      </c>
      <c r="E1216" s="53"/>
      <c r="F1216" s="9" t="s">
        <v>3241</v>
      </c>
      <c r="G1216" s="53"/>
      <c r="H1216" s="54">
        <v>1501</v>
      </c>
      <c r="I1216" s="53" t="s">
        <v>44</v>
      </c>
      <c r="J1216" s="359" t="str">
        <f>IF(ISBLANK(INDEX('Policy Characteristics'!D:D,MATCH($C1216,'Policy Characteristics'!$C:$C,0))),"",INDEX('Policy Characteristics'!D:D,MATCH($C1216,'Policy Characteristics'!$C:$C,0)))</f>
        <v>R&amp;D Fuel Use Reductions</v>
      </c>
      <c r="K1216" s="357" t="str">
        <f>IF(ISBLANK(INDEX('Policy Characteristics'!E:E,MATCH($C1216,'Policy Characteristics'!$C:$C,0))),"",INDEX('Policy Characteristics'!E:E,MATCH($C1216,'Policy Characteristics'!$C:$C,0)))</f>
        <v>RnD industry fuel use reduction</v>
      </c>
      <c r="L1216" s="379">
        <f>IF(ISBLANK(INDEX('Policy Characteristics'!F:F,MATCH($C1216,'Policy Characteristics'!$C:$C,0))),"",INDEX('Policy Characteristics'!F:F,MATCH($C1216,'Policy Characteristics'!$C:$C,0)))</f>
        <v>0</v>
      </c>
      <c r="M1216" s="379">
        <f>IF(ISBLANK(INDEX('Policy Characteristics'!G:G,MATCH($C1216,'Policy Characteristics'!$C:$C,0))),"",INDEX('Policy Characteristics'!G:G,MATCH($C1216,'Policy Characteristics'!$C:$C,0)))</f>
        <v>0.4</v>
      </c>
      <c r="N1216" s="379">
        <f>IF(ISBLANK(INDEX('Policy Characteristics'!H:H,MATCH($C1216,'Policy Characteristics'!$C:$C,0))),"",INDEX('Policy Characteristics'!H:H,MATCH($C1216,'Policy Characteristics'!$C:$C,0)))</f>
        <v>0.01</v>
      </c>
      <c r="O1216" s="357" t="str">
        <f>IF(ISBLANK(INDEX('Policy Characteristics'!I:I,MATCH($C1216,'Policy Characteristics'!$C:$C,0))),"",INDEX('Policy Characteristics'!I:I,MATCH($C1216,'Policy Characteristics'!$C:$C,0)))</f>
        <v>% reduction in fuel use</v>
      </c>
      <c r="P1216" s="357" t="str">
        <f>IF(ISBLANK(INDEX('Policy Characteristics'!J:J,MATCH($C1216,'Policy Characteristics'!$C:$C,0))),"",INDEX('Policy Characteristics'!J:J,MATCH($C1216,'Policy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6" s="357" t="str">
        <f>IF(ISBLANK(INDEX('Policy Characteristics'!K:K,MATCH($C1216,'Policy Characteristics'!$C:$C,0))),"",INDEX('Policy Characteristics'!K:K,MATCH($C1216,'Policy Characteristics'!$C:$C,0)))</f>
        <v>architectural-design.html#rnd</v>
      </c>
      <c r="R1216" s="357" t="str">
        <f>IF(ISBLANK(INDEX('Policy Characteristics'!L:L,MATCH($C1216,'Policy Characteristics'!$C:$C,0))),"",INDEX('Policy Characteristics'!L:L,MATCH($C1216,'Policy Characteristics'!$C:$C,0)))</f>
        <v>research-and-development.html</v>
      </c>
    </row>
    <row r="1217" spans="1:18" ht="29" x14ac:dyDescent="0.35">
      <c r="A1217" s="357" t="str">
        <f>IF(ISBLANK(INDEX('Policy Characteristics'!A:A,MATCH($C1217,'Policy Characteristics'!$C:$C,0))),"",INDEX('Policy Characteristics'!A:A,MATCH($C1217,'Policy Characteristics'!$C:$C,0)))</f>
        <v>Research and Development</v>
      </c>
      <c r="B1217" s="357" t="str">
        <f>IF(ISBLANK(INDEX('Policy Characteristics'!B:B,MATCH($C1217,'Policy Characteristics'!$C:$C,0))),"",INDEX('Policy Characteristics'!B:B,MATCH($C1217,'Policy Characteristics'!$C:$C,0)))</f>
        <v>Fuel Use Reduction</v>
      </c>
      <c r="C1217" s="361" t="str">
        <f t="shared" si="66"/>
        <v>RnD Industry Fuel Use Perc Reduction</v>
      </c>
      <c r="D1217" s="194" t="s">
        <v>3207</v>
      </c>
      <c r="E1217" s="53"/>
      <c r="F1217" s="9" t="s">
        <v>3242</v>
      </c>
      <c r="G1217" s="53"/>
      <c r="H1217" s="54">
        <v>1502</v>
      </c>
      <c r="I1217" s="53" t="s">
        <v>44</v>
      </c>
      <c r="J1217" s="359" t="str">
        <f>IF(ISBLANK(INDEX('Policy Characteristics'!D:D,MATCH($C1217,'Policy Characteristics'!$C:$C,0))),"",INDEX('Policy Characteristics'!D:D,MATCH($C1217,'Policy Characteristics'!$C:$C,0)))</f>
        <v>R&amp;D Fuel Use Reductions</v>
      </c>
      <c r="K1217" s="357" t="str">
        <f>IF(ISBLANK(INDEX('Policy Characteristics'!E:E,MATCH($C1217,'Policy Characteristics'!$C:$C,0))),"",INDEX('Policy Characteristics'!E:E,MATCH($C1217,'Policy Characteristics'!$C:$C,0)))</f>
        <v>RnD industry fuel use reduction</v>
      </c>
      <c r="L1217" s="379">
        <f>IF(ISBLANK(INDEX('Policy Characteristics'!F:F,MATCH($C1217,'Policy Characteristics'!$C:$C,0))),"",INDEX('Policy Characteristics'!F:F,MATCH($C1217,'Policy Characteristics'!$C:$C,0)))</f>
        <v>0</v>
      </c>
      <c r="M1217" s="379">
        <f>IF(ISBLANK(INDEX('Policy Characteristics'!G:G,MATCH($C1217,'Policy Characteristics'!$C:$C,0))),"",INDEX('Policy Characteristics'!G:G,MATCH($C1217,'Policy Characteristics'!$C:$C,0)))</f>
        <v>0.4</v>
      </c>
      <c r="N1217" s="379">
        <f>IF(ISBLANK(INDEX('Policy Characteristics'!H:H,MATCH($C1217,'Policy Characteristics'!$C:$C,0))),"",INDEX('Policy Characteristics'!H:H,MATCH($C1217,'Policy Characteristics'!$C:$C,0)))</f>
        <v>0.01</v>
      </c>
      <c r="O1217" s="357" t="str">
        <f>IF(ISBLANK(INDEX('Policy Characteristics'!I:I,MATCH($C1217,'Policy Characteristics'!$C:$C,0))),"",INDEX('Policy Characteristics'!I:I,MATCH($C1217,'Policy Characteristics'!$C:$C,0)))</f>
        <v>% reduction in fuel use</v>
      </c>
      <c r="P1217" s="357" t="str">
        <f>IF(ISBLANK(INDEX('Policy Characteristics'!J:J,MATCH($C1217,'Policy Characteristics'!$C:$C,0))),"",INDEX('Policy Characteristics'!J:J,MATCH($C1217,'Policy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7" s="357" t="str">
        <f>IF(ISBLANK(INDEX('Policy Characteristics'!K:K,MATCH($C1217,'Policy Characteristics'!$C:$C,0))),"",INDEX('Policy Characteristics'!K:K,MATCH($C1217,'Policy Characteristics'!$C:$C,0)))</f>
        <v>architectural-design.html#rnd</v>
      </c>
      <c r="R1217" s="357" t="str">
        <f>IF(ISBLANK(INDEX('Policy Characteristics'!L:L,MATCH($C1217,'Policy Characteristics'!$C:$C,0))),"",INDEX('Policy Characteristics'!L:L,MATCH($C1217,'Policy Characteristics'!$C:$C,0)))</f>
        <v>research-and-development.html</v>
      </c>
    </row>
    <row r="1218" spans="1:18" x14ac:dyDescent="0.35">
      <c r="A1218" s="357" t="str">
        <f>IF(ISBLANK(INDEX('Policy Characteristics'!A:A,MATCH($C1218,'Policy Characteristics'!$C:$C,0))),"",INDEX('Policy Characteristics'!A:A,MATCH($C1218,'Policy Characteristics'!$C:$C,0)))</f>
        <v>Research and Development</v>
      </c>
      <c r="B1218" s="357" t="str">
        <f>IF(ISBLANK(INDEX('Policy Characteristics'!B:B,MATCH($C1218,'Policy Characteristics'!$C:$C,0))),"",INDEX('Policy Characteristics'!B:B,MATCH($C1218,'Policy Characteristics'!$C:$C,0)))</f>
        <v>Fuel Use Reduction</v>
      </c>
      <c r="C1218" s="361" t="str">
        <f t="shared" si="66"/>
        <v>RnD Industry Fuel Use Perc Reduction</v>
      </c>
      <c r="D1218" s="194" t="s">
        <v>3208</v>
      </c>
      <c r="E1218" s="53"/>
      <c r="F1218" s="9" t="s">
        <v>3243</v>
      </c>
      <c r="G1218" s="53"/>
      <c r="H1218" s="54">
        <v>1503</v>
      </c>
      <c r="I1218" s="53" t="s">
        <v>44</v>
      </c>
      <c r="J1218" s="359" t="str">
        <f>IF(ISBLANK(INDEX('Policy Characteristics'!D:D,MATCH($C1218,'Policy Characteristics'!$C:$C,0))),"",INDEX('Policy Characteristics'!D:D,MATCH($C1218,'Policy Characteristics'!$C:$C,0)))</f>
        <v>R&amp;D Fuel Use Reductions</v>
      </c>
      <c r="K1218" s="357" t="str">
        <f>IF(ISBLANK(INDEX('Policy Characteristics'!E:E,MATCH($C1218,'Policy Characteristics'!$C:$C,0))),"",INDEX('Policy Characteristics'!E:E,MATCH($C1218,'Policy Characteristics'!$C:$C,0)))</f>
        <v>RnD industry fuel use reduction</v>
      </c>
      <c r="L1218" s="379">
        <f>IF(ISBLANK(INDEX('Policy Characteristics'!F:F,MATCH($C1218,'Policy Characteristics'!$C:$C,0))),"",INDEX('Policy Characteristics'!F:F,MATCH($C1218,'Policy Characteristics'!$C:$C,0)))</f>
        <v>0</v>
      </c>
      <c r="M1218" s="379">
        <f>IF(ISBLANK(INDEX('Policy Characteristics'!G:G,MATCH($C1218,'Policy Characteristics'!$C:$C,0))),"",INDEX('Policy Characteristics'!G:G,MATCH($C1218,'Policy Characteristics'!$C:$C,0)))</f>
        <v>0.4</v>
      </c>
      <c r="N1218" s="379">
        <f>IF(ISBLANK(INDEX('Policy Characteristics'!H:H,MATCH($C1218,'Policy Characteristics'!$C:$C,0))),"",INDEX('Policy Characteristics'!H:H,MATCH($C1218,'Policy Characteristics'!$C:$C,0)))</f>
        <v>0.01</v>
      </c>
      <c r="O1218" s="357" t="str">
        <f>IF(ISBLANK(INDEX('Policy Characteristics'!I:I,MATCH($C1218,'Policy Characteristics'!$C:$C,0))),"",INDEX('Policy Characteristics'!I:I,MATCH($C1218,'Policy Characteristics'!$C:$C,0)))</f>
        <v>% reduction in fuel use</v>
      </c>
      <c r="P1218" s="357" t="str">
        <f>IF(ISBLANK(INDEX('Policy Characteristics'!J:J,MATCH($C1218,'Policy Characteristics'!$C:$C,0))),"",INDEX('Policy Characteristics'!J:J,MATCH($C1218,'Policy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8" s="357" t="str">
        <f>IF(ISBLANK(INDEX('Policy Characteristics'!K:K,MATCH($C1218,'Policy Characteristics'!$C:$C,0))),"",INDEX('Policy Characteristics'!K:K,MATCH($C1218,'Policy Characteristics'!$C:$C,0)))</f>
        <v>architectural-design.html#rnd</v>
      </c>
      <c r="R1218" s="357" t="str">
        <f>IF(ISBLANK(INDEX('Policy Characteristics'!L:L,MATCH($C1218,'Policy Characteristics'!$C:$C,0))),"",INDEX('Policy Characteristics'!L:L,MATCH($C1218,'Policy Characteristics'!$C:$C,0)))</f>
        <v>research-and-development.html</v>
      </c>
    </row>
    <row r="1219" spans="1:18" x14ac:dyDescent="0.35">
      <c r="A1219" s="357" t="str">
        <f>IF(ISBLANK(INDEX('Policy Characteristics'!A:A,MATCH($C1219,'Policy Characteristics'!$C:$C,0))),"",INDEX('Policy Characteristics'!A:A,MATCH($C1219,'Policy Characteristics'!$C:$C,0)))</f>
        <v>Research and Development</v>
      </c>
      <c r="B1219" s="357" t="str">
        <f>IF(ISBLANK(INDEX('Policy Characteristics'!B:B,MATCH($C1219,'Policy Characteristics'!$C:$C,0))),"",INDEX('Policy Characteristics'!B:B,MATCH($C1219,'Policy Characteristics'!$C:$C,0)))</f>
        <v>Fuel Use Reduction</v>
      </c>
      <c r="C1219" s="361" t="str">
        <f t="shared" si="66"/>
        <v>RnD Industry Fuel Use Perc Reduction</v>
      </c>
      <c r="D1219" s="194" t="s">
        <v>3209</v>
      </c>
      <c r="E1219" s="53"/>
      <c r="F1219" s="9" t="s">
        <v>3244</v>
      </c>
      <c r="G1219" s="53"/>
      <c r="H1219" s="54">
        <v>1504</v>
      </c>
      <c r="I1219" s="53" t="s">
        <v>44</v>
      </c>
      <c r="J1219" s="359" t="str">
        <f>IF(ISBLANK(INDEX('Policy Characteristics'!D:D,MATCH($C1219,'Policy Characteristics'!$C:$C,0))),"",INDEX('Policy Characteristics'!D:D,MATCH($C1219,'Policy Characteristics'!$C:$C,0)))</f>
        <v>R&amp;D Fuel Use Reductions</v>
      </c>
      <c r="K1219" s="357" t="str">
        <f>IF(ISBLANK(INDEX('Policy Characteristics'!E:E,MATCH($C1219,'Policy Characteristics'!$C:$C,0))),"",INDEX('Policy Characteristics'!E:E,MATCH($C1219,'Policy Characteristics'!$C:$C,0)))</f>
        <v>RnD industry fuel use reduction</v>
      </c>
      <c r="L1219" s="379">
        <f>IF(ISBLANK(INDEX('Policy Characteristics'!F:F,MATCH($C1219,'Policy Characteristics'!$C:$C,0))),"",INDEX('Policy Characteristics'!F:F,MATCH($C1219,'Policy Characteristics'!$C:$C,0)))</f>
        <v>0</v>
      </c>
      <c r="M1219" s="379">
        <f>IF(ISBLANK(INDEX('Policy Characteristics'!G:G,MATCH($C1219,'Policy Characteristics'!$C:$C,0))),"",INDEX('Policy Characteristics'!G:G,MATCH($C1219,'Policy Characteristics'!$C:$C,0)))</f>
        <v>0.4</v>
      </c>
      <c r="N1219" s="379">
        <f>IF(ISBLANK(INDEX('Policy Characteristics'!H:H,MATCH($C1219,'Policy Characteristics'!$C:$C,0))),"",INDEX('Policy Characteristics'!H:H,MATCH($C1219,'Policy Characteristics'!$C:$C,0)))</f>
        <v>0.01</v>
      </c>
      <c r="O1219" s="357" t="str">
        <f>IF(ISBLANK(INDEX('Policy Characteristics'!I:I,MATCH($C1219,'Policy Characteristics'!$C:$C,0))),"",INDEX('Policy Characteristics'!I:I,MATCH($C1219,'Policy Characteristics'!$C:$C,0)))</f>
        <v>% reduction in fuel use</v>
      </c>
      <c r="P1219" s="357" t="str">
        <f>IF(ISBLANK(INDEX('Policy Characteristics'!J:J,MATCH($C1219,'Policy Characteristics'!$C:$C,0))),"",INDEX('Policy Characteristics'!J:J,MATCH($C1219,'Policy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9" s="357" t="str">
        <f>IF(ISBLANK(INDEX('Policy Characteristics'!K:K,MATCH($C1219,'Policy Characteristics'!$C:$C,0))),"",INDEX('Policy Characteristics'!K:K,MATCH($C1219,'Policy Characteristics'!$C:$C,0)))</f>
        <v>architectural-design.html#rnd</v>
      </c>
      <c r="R1219" s="357" t="str">
        <f>IF(ISBLANK(INDEX('Policy Characteristics'!L:L,MATCH($C1219,'Policy Characteristics'!$C:$C,0))),"",INDEX('Policy Characteristics'!L:L,MATCH($C1219,'Policy Characteristics'!$C:$C,0)))</f>
        <v>research-and-development.html</v>
      </c>
    </row>
    <row r="1220" spans="1:18" x14ac:dyDescent="0.35">
      <c r="A1220" s="357" t="str">
        <f>IF(ISBLANK(INDEX('Policy Characteristics'!A:A,MATCH($C1220,'Policy Characteristics'!$C:$C,0))),"",INDEX('Policy Characteristics'!A:A,MATCH($C1220,'Policy Characteristics'!$C:$C,0)))</f>
        <v>Research and Development</v>
      </c>
      <c r="B1220" s="357" t="str">
        <f>IF(ISBLANK(INDEX('Policy Characteristics'!B:B,MATCH($C1220,'Policy Characteristics'!$C:$C,0))),"",INDEX('Policy Characteristics'!B:B,MATCH($C1220,'Policy Characteristics'!$C:$C,0)))</f>
        <v>Fuel Use Reduction</v>
      </c>
      <c r="C1220" s="361" t="str">
        <f t="shared" si="66"/>
        <v>RnD Industry Fuel Use Perc Reduction</v>
      </c>
      <c r="D1220" s="194" t="s">
        <v>3210</v>
      </c>
      <c r="E1220" s="53"/>
      <c r="F1220" s="9" t="s">
        <v>3245</v>
      </c>
      <c r="G1220" s="53"/>
      <c r="H1220" s="54">
        <v>1505</v>
      </c>
      <c r="I1220" s="53" t="s">
        <v>44</v>
      </c>
      <c r="J1220" s="359" t="str">
        <f>IF(ISBLANK(INDEX('Policy Characteristics'!D:D,MATCH($C1220,'Policy Characteristics'!$C:$C,0))),"",INDEX('Policy Characteristics'!D:D,MATCH($C1220,'Policy Characteristics'!$C:$C,0)))</f>
        <v>R&amp;D Fuel Use Reductions</v>
      </c>
      <c r="K1220" s="357" t="str">
        <f>IF(ISBLANK(INDEX('Policy Characteristics'!E:E,MATCH($C1220,'Policy Characteristics'!$C:$C,0))),"",INDEX('Policy Characteristics'!E:E,MATCH($C1220,'Policy Characteristics'!$C:$C,0)))</f>
        <v>RnD industry fuel use reduction</v>
      </c>
      <c r="L1220" s="379">
        <f>IF(ISBLANK(INDEX('Policy Characteristics'!F:F,MATCH($C1220,'Policy Characteristics'!$C:$C,0))),"",INDEX('Policy Characteristics'!F:F,MATCH($C1220,'Policy Characteristics'!$C:$C,0)))</f>
        <v>0</v>
      </c>
      <c r="M1220" s="379">
        <f>IF(ISBLANK(INDEX('Policy Characteristics'!G:G,MATCH($C1220,'Policy Characteristics'!$C:$C,0))),"",INDEX('Policy Characteristics'!G:G,MATCH($C1220,'Policy Characteristics'!$C:$C,0)))</f>
        <v>0.4</v>
      </c>
      <c r="N1220" s="379">
        <f>IF(ISBLANK(INDEX('Policy Characteristics'!H:H,MATCH($C1220,'Policy Characteristics'!$C:$C,0))),"",INDEX('Policy Characteristics'!H:H,MATCH($C1220,'Policy Characteristics'!$C:$C,0)))</f>
        <v>0.01</v>
      </c>
      <c r="O1220" s="357" t="str">
        <f>IF(ISBLANK(INDEX('Policy Characteristics'!I:I,MATCH($C1220,'Policy Characteristics'!$C:$C,0))),"",INDEX('Policy Characteristics'!I:I,MATCH($C1220,'Policy Characteristics'!$C:$C,0)))</f>
        <v>% reduction in fuel use</v>
      </c>
      <c r="P1220" s="357" t="str">
        <f>IF(ISBLANK(INDEX('Policy Characteristics'!J:J,MATCH($C1220,'Policy Characteristics'!$C:$C,0))),"",INDEX('Policy Characteristics'!J:J,MATCH($C1220,'Policy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0" s="357" t="str">
        <f>IF(ISBLANK(INDEX('Policy Characteristics'!K:K,MATCH($C1220,'Policy Characteristics'!$C:$C,0))),"",INDEX('Policy Characteristics'!K:K,MATCH($C1220,'Policy Characteristics'!$C:$C,0)))</f>
        <v>architectural-design.html#rnd</v>
      </c>
      <c r="R1220" s="357" t="str">
        <f>IF(ISBLANK(INDEX('Policy Characteristics'!L:L,MATCH($C1220,'Policy Characteristics'!$C:$C,0))),"",INDEX('Policy Characteristics'!L:L,MATCH($C1220,'Policy Characteristics'!$C:$C,0)))</f>
        <v>research-and-development.html</v>
      </c>
    </row>
    <row r="1221" spans="1:18" x14ac:dyDescent="0.35">
      <c r="A1221" s="357" t="str">
        <f>IF(ISBLANK(INDEX('Policy Characteristics'!A:A,MATCH($C1221,'Policy Characteristics'!$C:$C,0))),"",INDEX('Policy Characteristics'!A:A,MATCH($C1221,'Policy Characteristics'!$C:$C,0)))</f>
        <v>Research and Development</v>
      </c>
      <c r="B1221" s="357" t="str">
        <f>IF(ISBLANK(INDEX('Policy Characteristics'!B:B,MATCH($C1221,'Policy Characteristics'!$C:$C,0))),"",INDEX('Policy Characteristics'!B:B,MATCH($C1221,'Policy Characteristics'!$C:$C,0)))</f>
        <v>Fuel Use Reduction</v>
      </c>
      <c r="C1221" s="361" t="str">
        <f t="shared" si="66"/>
        <v>RnD Industry Fuel Use Perc Reduction</v>
      </c>
      <c r="D1221" s="194" t="s">
        <v>3211</v>
      </c>
      <c r="E1221" s="53"/>
      <c r="F1221" s="9" t="s">
        <v>3246</v>
      </c>
      <c r="G1221" s="53"/>
      <c r="H1221" s="54">
        <v>1506</v>
      </c>
      <c r="I1221" s="53" t="s">
        <v>44</v>
      </c>
      <c r="J1221" s="359" t="str">
        <f>IF(ISBLANK(INDEX('Policy Characteristics'!D:D,MATCH($C1221,'Policy Characteristics'!$C:$C,0))),"",INDEX('Policy Characteristics'!D:D,MATCH($C1221,'Policy Characteristics'!$C:$C,0)))</f>
        <v>R&amp;D Fuel Use Reductions</v>
      </c>
      <c r="K1221" s="357" t="str">
        <f>IF(ISBLANK(INDEX('Policy Characteristics'!E:E,MATCH($C1221,'Policy Characteristics'!$C:$C,0))),"",INDEX('Policy Characteristics'!E:E,MATCH($C1221,'Policy Characteristics'!$C:$C,0)))</f>
        <v>RnD industry fuel use reduction</v>
      </c>
      <c r="L1221" s="379">
        <f>IF(ISBLANK(INDEX('Policy Characteristics'!F:F,MATCH($C1221,'Policy Characteristics'!$C:$C,0))),"",INDEX('Policy Characteristics'!F:F,MATCH($C1221,'Policy Characteristics'!$C:$C,0)))</f>
        <v>0</v>
      </c>
      <c r="M1221" s="379">
        <f>IF(ISBLANK(INDEX('Policy Characteristics'!G:G,MATCH($C1221,'Policy Characteristics'!$C:$C,0))),"",INDEX('Policy Characteristics'!G:G,MATCH($C1221,'Policy Characteristics'!$C:$C,0)))</f>
        <v>0.4</v>
      </c>
      <c r="N1221" s="379">
        <f>IF(ISBLANK(INDEX('Policy Characteristics'!H:H,MATCH($C1221,'Policy Characteristics'!$C:$C,0))),"",INDEX('Policy Characteristics'!H:H,MATCH($C1221,'Policy Characteristics'!$C:$C,0)))</f>
        <v>0.01</v>
      </c>
      <c r="O1221" s="357" t="str">
        <f>IF(ISBLANK(INDEX('Policy Characteristics'!I:I,MATCH($C1221,'Policy Characteristics'!$C:$C,0))),"",INDEX('Policy Characteristics'!I:I,MATCH($C1221,'Policy Characteristics'!$C:$C,0)))</f>
        <v>% reduction in fuel use</v>
      </c>
      <c r="P1221" s="357" t="str">
        <f>IF(ISBLANK(INDEX('Policy Characteristics'!J:J,MATCH($C1221,'Policy Characteristics'!$C:$C,0))),"",INDEX('Policy Characteristics'!J:J,MATCH($C1221,'Policy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1" s="357" t="str">
        <f>IF(ISBLANK(INDEX('Policy Characteristics'!K:K,MATCH($C1221,'Policy Characteristics'!$C:$C,0))),"",INDEX('Policy Characteristics'!K:K,MATCH($C1221,'Policy Characteristics'!$C:$C,0)))</f>
        <v>architectural-design.html#rnd</v>
      </c>
      <c r="R1221" s="357" t="str">
        <f>IF(ISBLANK(INDEX('Policy Characteristics'!L:L,MATCH($C1221,'Policy Characteristics'!$C:$C,0))),"",INDEX('Policy Characteristics'!L:L,MATCH($C1221,'Policy Characteristics'!$C:$C,0)))</f>
        <v>research-and-development.html</v>
      </c>
    </row>
    <row r="1222" spans="1:18" x14ac:dyDescent="0.35">
      <c r="A1222" s="357" t="str">
        <f>IF(ISBLANK(INDEX('Policy Characteristics'!A:A,MATCH($C1222,'Policy Characteristics'!$C:$C,0))),"",INDEX('Policy Characteristics'!A:A,MATCH($C1222,'Policy Characteristics'!$C:$C,0)))</f>
        <v>Research and Development</v>
      </c>
      <c r="B1222" s="357" t="str">
        <f>IF(ISBLANK(INDEX('Policy Characteristics'!B:B,MATCH($C1222,'Policy Characteristics'!$C:$C,0))),"",INDEX('Policy Characteristics'!B:B,MATCH($C1222,'Policy Characteristics'!$C:$C,0)))</f>
        <v>Fuel Use Reduction</v>
      </c>
      <c r="C1222" s="361" t="str">
        <f t="shared" si="66"/>
        <v>RnD Industry Fuel Use Perc Reduction</v>
      </c>
      <c r="D1222" s="194" t="s">
        <v>3212</v>
      </c>
      <c r="E1222" s="53"/>
      <c r="F1222" s="9" t="s">
        <v>3247</v>
      </c>
      <c r="G1222" s="53"/>
      <c r="H1222" s="54">
        <v>1507</v>
      </c>
      <c r="I1222" s="53" t="s">
        <v>44</v>
      </c>
      <c r="J1222" s="359" t="str">
        <f>IF(ISBLANK(INDEX('Policy Characteristics'!D:D,MATCH($C1222,'Policy Characteristics'!$C:$C,0))),"",INDEX('Policy Characteristics'!D:D,MATCH($C1222,'Policy Characteristics'!$C:$C,0)))</f>
        <v>R&amp;D Fuel Use Reductions</v>
      </c>
      <c r="K1222" s="357" t="str">
        <f>IF(ISBLANK(INDEX('Policy Characteristics'!E:E,MATCH($C1222,'Policy Characteristics'!$C:$C,0))),"",INDEX('Policy Characteristics'!E:E,MATCH($C1222,'Policy Characteristics'!$C:$C,0)))</f>
        <v>RnD industry fuel use reduction</v>
      </c>
      <c r="L1222" s="379">
        <f>IF(ISBLANK(INDEX('Policy Characteristics'!F:F,MATCH($C1222,'Policy Characteristics'!$C:$C,0))),"",INDEX('Policy Characteristics'!F:F,MATCH($C1222,'Policy Characteristics'!$C:$C,0)))</f>
        <v>0</v>
      </c>
      <c r="M1222" s="379">
        <f>IF(ISBLANK(INDEX('Policy Characteristics'!G:G,MATCH($C1222,'Policy Characteristics'!$C:$C,0))),"",INDEX('Policy Characteristics'!G:G,MATCH($C1222,'Policy Characteristics'!$C:$C,0)))</f>
        <v>0.4</v>
      </c>
      <c r="N1222" s="379">
        <f>IF(ISBLANK(INDEX('Policy Characteristics'!H:H,MATCH($C1222,'Policy Characteristics'!$C:$C,0))),"",INDEX('Policy Characteristics'!H:H,MATCH($C1222,'Policy Characteristics'!$C:$C,0)))</f>
        <v>0.01</v>
      </c>
      <c r="O1222" s="357" t="str">
        <f>IF(ISBLANK(INDEX('Policy Characteristics'!I:I,MATCH($C1222,'Policy Characteristics'!$C:$C,0))),"",INDEX('Policy Characteristics'!I:I,MATCH($C1222,'Policy Characteristics'!$C:$C,0)))</f>
        <v>% reduction in fuel use</v>
      </c>
      <c r="P1222" s="357" t="str">
        <f>IF(ISBLANK(INDEX('Policy Characteristics'!J:J,MATCH($C1222,'Policy Characteristics'!$C:$C,0))),"",INDEX('Policy Characteristics'!J:J,MATCH($C1222,'Policy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2" s="357" t="str">
        <f>IF(ISBLANK(INDEX('Policy Characteristics'!K:K,MATCH($C1222,'Policy Characteristics'!$C:$C,0))),"",INDEX('Policy Characteristics'!K:K,MATCH($C1222,'Policy Characteristics'!$C:$C,0)))</f>
        <v>architectural-design.html#rnd</v>
      </c>
      <c r="R1222" s="357" t="str">
        <f>IF(ISBLANK(INDEX('Policy Characteristics'!L:L,MATCH($C1222,'Policy Characteristics'!$C:$C,0))),"",INDEX('Policy Characteristics'!L:L,MATCH($C1222,'Policy Characteristics'!$C:$C,0)))</f>
        <v>research-and-development.html</v>
      </c>
    </row>
    <row r="1223" spans="1:18" x14ac:dyDescent="0.35">
      <c r="A1223" s="357" t="str">
        <f>IF(ISBLANK(INDEX('Policy Characteristics'!A:A,MATCH($C1223,'Policy Characteristics'!$C:$C,0))),"",INDEX('Policy Characteristics'!A:A,MATCH($C1223,'Policy Characteristics'!$C:$C,0)))</f>
        <v>Research and Development</v>
      </c>
      <c r="B1223" s="357" t="str">
        <f>IF(ISBLANK(INDEX('Policy Characteristics'!B:B,MATCH($C1223,'Policy Characteristics'!$C:$C,0))),"",INDEX('Policy Characteristics'!B:B,MATCH($C1223,'Policy Characteristics'!$C:$C,0)))</f>
        <v>Fuel Use Reduction</v>
      </c>
      <c r="C1223" s="361" t="str">
        <f t="shared" si="66"/>
        <v>RnD Industry Fuel Use Perc Reduction</v>
      </c>
      <c r="D1223" s="194" t="s">
        <v>3213</v>
      </c>
      <c r="E1223" s="53"/>
      <c r="F1223" s="9" t="s">
        <v>3248</v>
      </c>
      <c r="G1223" s="53"/>
      <c r="H1223" s="54">
        <v>1508</v>
      </c>
      <c r="I1223" s="53" t="s">
        <v>44</v>
      </c>
      <c r="J1223" s="359" t="str">
        <f>IF(ISBLANK(INDEX('Policy Characteristics'!D:D,MATCH($C1223,'Policy Characteristics'!$C:$C,0))),"",INDEX('Policy Characteristics'!D:D,MATCH($C1223,'Policy Characteristics'!$C:$C,0)))</f>
        <v>R&amp;D Fuel Use Reductions</v>
      </c>
      <c r="K1223" s="357" t="str">
        <f>IF(ISBLANK(INDEX('Policy Characteristics'!E:E,MATCH($C1223,'Policy Characteristics'!$C:$C,0))),"",INDEX('Policy Characteristics'!E:E,MATCH($C1223,'Policy Characteristics'!$C:$C,0)))</f>
        <v>RnD industry fuel use reduction</v>
      </c>
      <c r="L1223" s="379">
        <f>IF(ISBLANK(INDEX('Policy Characteristics'!F:F,MATCH($C1223,'Policy Characteristics'!$C:$C,0))),"",INDEX('Policy Characteristics'!F:F,MATCH($C1223,'Policy Characteristics'!$C:$C,0)))</f>
        <v>0</v>
      </c>
      <c r="M1223" s="379">
        <f>IF(ISBLANK(INDEX('Policy Characteristics'!G:G,MATCH($C1223,'Policy Characteristics'!$C:$C,0))),"",INDEX('Policy Characteristics'!G:G,MATCH($C1223,'Policy Characteristics'!$C:$C,0)))</f>
        <v>0.4</v>
      </c>
      <c r="N1223" s="379">
        <f>IF(ISBLANK(INDEX('Policy Characteristics'!H:H,MATCH($C1223,'Policy Characteristics'!$C:$C,0))),"",INDEX('Policy Characteristics'!H:H,MATCH($C1223,'Policy Characteristics'!$C:$C,0)))</f>
        <v>0.01</v>
      </c>
      <c r="O1223" s="357" t="str">
        <f>IF(ISBLANK(INDEX('Policy Characteristics'!I:I,MATCH($C1223,'Policy Characteristics'!$C:$C,0))),"",INDEX('Policy Characteristics'!I:I,MATCH($C1223,'Policy Characteristics'!$C:$C,0)))</f>
        <v>% reduction in fuel use</v>
      </c>
      <c r="P1223" s="357" t="str">
        <f>IF(ISBLANK(INDEX('Policy Characteristics'!J:J,MATCH($C1223,'Policy Characteristics'!$C:$C,0))),"",INDEX('Policy Characteristics'!J:J,MATCH($C1223,'Policy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3" s="357" t="str">
        <f>IF(ISBLANK(INDEX('Policy Characteristics'!K:K,MATCH($C1223,'Policy Characteristics'!$C:$C,0))),"",INDEX('Policy Characteristics'!K:K,MATCH($C1223,'Policy Characteristics'!$C:$C,0)))</f>
        <v>architectural-design.html#rnd</v>
      </c>
      <c r="R1223" s="357" t="str">
        <f>IF(ISBLANK(INDEX('Policy Characteristics'!L:L,MATCH($C1223,'Policy Characteristics'!$C:$C,0))),"",INDEX('Policy Characteristics'!L:L,MATCH($C1223,'Policy Characteristics'!$C:$C,0)))</f>
        <v>research-and-development.html</v>
      </c>
    </row>
    <row r="1224" spans="1:18" x14ac:dyDescent="0.35">
      <c r="A1224" s="357" t="str">
        <f>IF(ISBLANK(INDEX('Policy Characteristics'!A:A,MATCH($C1224,'Policy Characteristics'!$C:$C,0))),"",INDEX('Policy Characteristics'!A:A,MATCH($C1224,'Policy Characteristics'!$C:$C,0)))</f>
        <v>Research and Development</v>
      </c>
      <c r="B1224" s="357" t="str">
        <f>IF(ISBLANK(INDEX('Policy Characteristics'!B:B,MATCH($C1224,'Policy Characteristics'!$C:$C,0))),"",INDEX('Policy Characteristics'!B:B,MATCH($C1224,'Policy Characteristics'!$C:$C,0)))</f>
        <v>Fuel Use Reduction</v>
      </c>
      <c r="C1224" s="361" t="str">
        <f t="shared" si="66"/>
        <v>RnD Industry Fuel Use Perc Reduction</v>
      </c>
      <c r="D1224" s="194" t="s">
        <v>3214</v>
      </c>
      <c r="E1224" s="53"/>
      <c r="F1224" s="9" t="s">
        <v>3249</v>
      </c>
      <c r="G1224" s="53"/>
      <c r="H1224" s="54">
        <v>1509</v>
      </c>
      <c r="I1224" s="53" t="s">
        <v>44</v>
      </c>
      <c r="J1224" s="359" t="str">
        <f>IF(ISBLANK(INDEX('Policy Characteristics'!D:D,MATCH($C1224,'Policy Characteristics'!$C:$C,0))),"",INDEX('Policy Characteristics'!D:D,MATCH($C1224,'Policy Characteristics'!$C:$C,0)))</f>
        <v>R&amp;D Fuel Use Reductions</v>
      </c>
      <c r="K1224" s="357" t="str">
        <f>IF(ISBLANK(INDEX('Policy Characteristics'!E:E,MATCH($C1224,'Policy Characteristics'!$C:$C,0))),"",INDEX('Policy Characteristics'!E:E,MATCH($C1224,'Policy Characteristics'!$C:$C,0)))</f>
        <v>RnD industry fuel use reduction</v>
      </c>
      <c r="L1224" s="379">
        <f>IF(ISBLANK(INDEX('Policy Characteristics'!F:F,MATCH($C1224,'Policy Characteristics'!$C:$C,0))),"",INDEX('Policy Characteristics'!F:F,MATCH($C1224,'Policy Characteristics'!$C:$C,0)))</f>
        <v>0</v>
      </c>
      <c r="M1224" s="379">
        <f>IF(ISBLANK(INDEX('Policy Characteristics'!G:G,MATCH($C1224,'Policy Characteristics'!$C:$C,0))),"",INDEX('Policy Characteristics'!G:G,MATCH($C1224,'Policy Characteristics'!$C:$C,0)))</f>
        <v>0.4</v>
      </c>
      <c r="N1224" s="379">
        <f>IF(ISBLANK(INDEX('Policy Characteristics'!H:H,MATCH($C1224,'Policy Characteristics'!$C:$C,0))),"",INDEX('Policy Characteristics'!H:H,MATCH($C1224,'Policy Characteristics'!$C:$C,0)))</f>
        <v>0.01</v>
      </c>
      <c r="O1224" s="357" t="str">
        <f>IF(ISBLANK(INDEX('Policy Characteristics'!I:I,MATCH($C1224,'Policy Characteristics'!$C:$C,0))),"",INDEX('Policy Characteristics'!I:I,MATCH($C1224,'Policy Characteristics'!$C:$C,0)))</f>
        <v>% reduction in fuel use</v>
      </c>
      <c r="P1224" s="357" t="str">
        <f>IF(ISBLANK(INDEX('Policy Characteristics'!J:J,MATCH($C1224,'Policy Characteristics'!$C:$C,0))),"",INDEX('Policy Characteristics'!J:J,MATCH($C1224,'Policy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4" s="357" t="str">
        <f>IF(ISBLANK(INDEX('Policy Characteristics'!K:K,MATCH($C1224,'Policy Characteristics'!$C:$C,0))),"",INDEX('Policy Characteristics'!K:K,MATCH($C1224,'Policy Characteristics'!$C:$C,0)))</f>
        <v>architectural-design.html#rnd</v>
      </c>
      <c r="R1224" s="357" t="str">
        <f>IF(ISBLANK(INDEX('Policy Characteristics'!L:L,MATCH($C1224,'Policy Characteristics'!$C:$C,0))),"",INDEX('Policy Characteristics'!L:L,MATCH($C1224,'Policy Characteristics'!$C:$C,0)))</f>
        <v>research-and-development.html</v>
      </c>
    </row>
    <row r="1225" spans="1:18" x14ac:dyDescent="0.35">
      <c r="A1225" s="357" t="str">
        <f>IF(ISBLANK(INDEX('Policy Characteristics'!A:A,MATCH($C1225,'Policy Characteristics'!$C:$C,0))),"",INDEX('Policy Characteristics'!A:A,MATCH($C1225,'Policy Characteristics'!$C:$C,0)))</f>
        <v>Research and Development</v>
      </c>
      <c r="B1225" s="357" t="str">
        <f>IF(ISBLANK(INDEX('Policy Characteristics'!B:B,MATCH($C1225,'Policy Characteristics'!$C:$C,0))),"",INDEX('Policy Characteristics'!B:B,MATCH($C1225,'Policy Characteristics'!$C:$C,0)))</f>
        <v>Fuel Use Reduction</v>
      </c>
      <c r="C1225" s="361" t="str">
        <f t="shared" si="66"/>
        <v>RnD Industry Fuel Use Perc Reduction</v>
      </c>
      <c r="D1225" s="194" t="s">
        <v>3215</v>
      </c>
      <c r="E1225" s="53"/>
      <c r="F1225" s="9" t="s">
        <v>3250</v>
      </c>
      <c r="G1225" s="53"/>
      <c r="H1225" s="54">
        <v>1510</v>
      </c>
      <c r="I1225" s="53" t="s">
        <v>44</v>
      </c>
      <c r="J1225" s="359" t="str">
        <f>IF(ISBLANK(INDEX('Policy Characteristics'!D:D,MATCH($C1225,'Policy Characteristics'!$C:$C,0))),"",INDEX('Policy Characteristics'!D:D,MATCH($C1225,'Policy Characteristics'!$C:$C,0)))</f>
        <v>R&amp;D Fuel Use Reductions</v>
      </c>
      <c r="K1225" s="357" t="str">
        <f>IF(ISBLANK(INDEX('Policy Characteristics'!E:E,MATCH($C1225,'Policy Characteristics'!$C:$C,0))),"",INDEX('Policy Characteristics'!E:E,MATCH($C1225,'Policy Characteristics'!$C:$C,0)))</f>
        <v>RnD industry fuel use reduction</v>
      </c>
      <c r="L1225" s="379">
        <f>IF(ISBLANK(INDEX('Policy Characteristics'!F:F,MATCH($C1225,'Policy Characteristics'!$C:$C,0))),"",INDEX('Policy Characteristics'!F:F,MATCH($C1225,'Policy Characteristics'!$C:$C,0)))</f>
        <v>0</v>
      </c>
      <c r="M1225" s="379">
        <f>IF(ISBLANK(INDEX('Policy Characteristics'!G:G,MATCH($C1225,'Policy Characteristics'!$C:$C,0))),"",INDEX('Policy Characteristics'!G:G,MATCH($C1225,'Policy Characteristics'!$C:$C,0)))</f>
        <v>0.4</v>
      </c>
      <c r="N1225" s="379">
        <f>IF(ISBLANK(INDEX('Policy Characteristics'!H:H,MATCH($C1225,'Policy Characteristics'!$C:$C,0))),"",INDEX('Policy Characteristics'!H:H,MATCH($C1225,'Policy Characteristics'!$C:$C,0)))</f>
        <v>0.01</v>
      </c>
      <c r="O1225" s="357" t="str">
        <f>IF(ISBLANK(INDEX('Policy Characteristics'!I:I,MATCH($C1225,'Policy Characteristics'!$C:$C,0))),"",INDEX('Policy Characteristics'!I:I,MATCH($C1225,'Policy Characteristics'!$C:$C,0)))</f>
        <v>% reduction in fuel use</v>
      </c>
      <c r="P1225" s="357" t="str">
        <f>IF(ISBLANK(INDEX('Policy Characteristics'!J:J,MATCH($C1225,'Policy Characteristics'!$C:$C,0))),"",INDEX('Policy Characteristics'!J:J,MATCH($C1225,'Policy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5" s="357" t="str">
        <f>IF(ISBLANK(INDEX('Policy Characteristics'!K:K,MATCH($C1225,'Policy Characteristics'!$C:$C,0))),"",INDEX('Policy Characteristics'!K:K,MATCH($C1225,'Policy Characteristics'!$C:$C,0)))</f>
        <v>architectural-design.html#rnd</v>
      </c>
      <c r="R1225" s="357" t="str">
        <f>IF(ISBLANK(INDEX('Policy Characteristics'!L:L,MATCH($C1225,'Policy Characteristics'!$C:$C,0))),"",INDEX('Policy Characteristics'!L:L,MATCH($C1225,'Policy Characteristics'!$C:$C,0)))</f>
        <v>research-and-development.html</v>
      </c>
    </row>
    <row r="1226" spans="1:18" x14ac:dyDescent="0.35">
      <c r="A1226" s="357" t="str">
        <f>IF(ISBLANK(INDEX('Policy Characteristics'!A:A,MATCH($C1226,'Policy Characteristics'!$C:$C,0))),"",INDEX('Policy Characteristics'!A:A,MATCH($C1226,'Policy Characteristics'!$C:$C,0)))</f>
        <v>Research and Development</v>
      </c>
      <c r="B1226" s="357" t="str">
        <f>IF(ISBLANK(INDEX('Policy Characteristics'!B:B,MATCH($C1226,'Policy Characteristics'!$C:$C,0))),"",INDEX('Policy Characteristics'!B:B,MATCH($C1226,'Policy Characteristics'!$C:$C,0)))</f>
        <v>Fuel Use Reduction</v>
      </c>
      <c r="C1226" s="361" t="str">
        <f t="shared" si="66"/>
        <v>RnD Industry Fuel Use Perc Reduction</v>
      </c>
      <c r="D1226" s="194" t="s">
        <v>3216</v>
      </c>
      <c r="E1226" s="53"/>
      <c r="F1226" s="9" t="s">
        <v>3251</v>
      </c>
      <c r="G1226" s="53"/>
      <c r="H1226" s="54">
        <v>1511</v>
      </c>
      <c r="I1226" s="53" t="s">
        <v>44</v>
      </c>
      <c r="J1226" s="359" t="str">
        <f>IF(ISBLANK(INDEX('Policy Characteristics'!D:D,MATCH($C1226,'Policy Characteristics'!$C:$C,0))),"",INDEX('Policy Characteristics'!D:D,MATCH($C1226,'Policy Characteristics'!$C:$C,0)))</f>
        <v>R&amp;D Fuel Use Reductions</v>
      </c>
      <c r="K1226" s="357" t="str">
        <f>IF(ISBLANK(INDEX('Policy Characteristics'!E:E,MATCH($C1226,'Policy Characteristics'!$C:$C,0))),"",INDEX('Policy Characteristics'!E:E,MATCH($C1226,'Policy Characteristics'!$C:$C,0)))</f>
        <v>RnD industry fuel use reduction</v>
      </c>
      <c r="L1226" s="379">
        <f>IF(ISBLANK(INDEX('Policy Characteristics'!F:F,MATCH($C1226,'Policy Characteristics'!$C:$C,0))),"",INDEX('Policy Characteristics'!F:F,MATCH($C1226,'Policy Characteristics'!$C:$C,0)))</f>
        <v>0</v>
      </c>
      <c r="M1226" s="379">
        <f>IF(ISBLANK(INDEX('Policy Characteristics'!G:G,MATCH($C1226,'Policy Characteristics'!$C:$C,0))),"",INDEX('Policy Characteristics'!G:G,MATCH($C1226,'Policy Characteristics'!$C:$C,0)))</f>
        <v>0.4</v>
      </c>
      <c r="N1226" s="379">
        <f>IF(ISBLANK(INDEX('Policy Characteristics'!H:H,MATCH($C1226,'Policy Characteristics'!$C:$C,0))),"",INDEX('Policy Characteristics'!H:H,MATCH($C1226,'Policy Characteristics'!$C:$C,0)))</f>
        <v>0.01</v>
      </c>
      <c r="O1226" s="357" t="str">
        <f>IF(ISBLANK(INDEX('Policy Characteristics'!I:I,MATCH($C1226,'Policy Characteristics'!$C:$C,0))),"",INDEX('Policy Characteristics'!I:I,MATCH($C1226,'Policy Characteristics'!$C:$C,0)))</f>
        <v>% reduction in fuel use</v>
      </c>
      <c r="P1226" s="357" t="str">
        <f>IF(ISBLANK(INDEX('Policy Characteristics'!J:J,MATCH($C1226,'Policy Characteristics'!$C:$C,0))),"",INDEX('Policy Characteristics'!J:J,MATCH($C1226,'Policy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6" s="357" t="str">
        <f>IF(ISBLANK(INDEX('Policy Characteristics'!K:K,MATCH($C1226,'Policy Characteristics'!$C:$C,0))),"",INDEX('Policy Characteristics'!K:K,MATCH($C1226,'Policy Characteristics'!$C:$C,0)))</f>
        <v>architectural-design.html#rnd</v>
      </c>
      <c r="R1226" s="357" t="str">
        <f>IF(ISBLANK(INDEX('Policy Characteristics'!L:L,MATCH($C1226,'Policy Characteristics'!$C:$C,0))),"",INDEX('Policy Characteristics'!L:L,MATCH($C1226,'Policy Characteristics'!$C:$C,0)))</f>
        <v>research-and-development.html</v>
      </c>
    </row>
    <row r="1227" spans="1:18" x14ac:dyDescent="0.35">
      <c r="A1227" s="357" t="str">
        <f>IF(ISBLANK(INDEX('Policy Characteristics'!A:A,MATCH($C1227,'Policy Characteristics'!$C:$C,0))),"",INDEX('Policy Characteristics'!A:A,MATCH($C1227,'Policy Characteristics'!$C:$C,0)))</f>
        <v>Research and Development</v>
      </c>
      <c r="B1227" s="357" t="str">
        <f>IF(ISBLANK(INDEX('Policy Characteristics'!B:B,MATCH($C1227,'Policy Characteristics'!$C:$C,0))),"",INDEX('Policy Characteristics'!B:B,MATCH($C1227,'Policy Characteristics'!$C:$C,0)))</f>
        <v>Fuel Use Reduction</v>
      </c>
      <c r="C1227" s="362" t="s">
        <v>315</v>
      </c>
      <c r="D1227" s="53" t="s">
        <v>2276</v>
      </c>
      <c r="E1227" s="53"/>
      <c r="F1227" s="53" t="s">
        <v>501</v>
      </c>
      <c r="G1227" s="53"/>
      <c r="H1227" s="54">
        <v>133</v>
      </c>
      <c r="I1227" s="53" t="s">
        <v>44</v>
      </c>
      <c r="J1227" s="359" t="str">
        <f>IF(ISBLANK(INDEX('Policy Characteristics'!D:D,MATCH($C1227,'Policy Characteristics'!$C:$C,0))),"",INDEX('Policy Characteristics'!D:D,MATCH($C1227,'Policy Characteristics'!$C:$C,0)))</f>
        <v>R&amp;D Fuel Use Reductions</v>
      </c>
      <c r="K1227" s="357" t="str">
        <f>IF(ISBLANK(INDEX('Policy Characteristics'!E:E,MATCH($C1227,'Policy Characteristics'!$C:$C,0))),"",INDEX('Policy Characteristics'!E:E,MATCH($C1227,'Policy Characteristics'!$C:$C,0)))</f>
        <v>RnD transportation fuel use reduction</v>
      </c>
      <c r="L1227" s="379">
        <f>IF(ISBLANK(INDEX('Policy Characteristics'!F:F,MATCH($C1227,'Policy Characteristics'!$C:$C,0))),"",INDEX('Policy Characteristics'!F:F,MATCH($C1227,'Policy Characteristics'!$C:$C,0)))</f>
        <v>0</v>
      </c>
      <c r="M1227" s="379">
        <f>IF(ISBLANK(INDEX('Policy Characteristics'!G:G,MATCH($C1227,'Policy Characteristics'!$C:$C,0))),"",INDEX('Policy Characteristics'!G:G,MATCH($C1227,'Policy Characteristics'!$C:$C,0)))</f>
        <v>0.4</v>
      </c>
      <c r="N1227" s="379">
        <f>IF(ISBLANK(INDEX('Policy Characteristics'!H:H,MATCH($C1227,'Policy Characteristics'!$C:$C,0))),"",INDEX('Policy Characteristics'!H:H,MATCH($C1227,'Policy Characteristics'!$C:$C,0)))</f>
        <v>0.01</v>
      </c>
      <c r="O1227" s="357" t="str">
        <f>IF(ISBLANK(INDEX('Policy Characteristics'!I:I,MATCH($C1227,'Policy Characteristics'!$C:$C,0))),"",INDEX('Policy Characteristics'!I:I,MATCH($C1227,'Policy Characteristics'!$C:$C,0)))</f>
        <v>% reduction in fuel use</v>
      </c>
      <c r="P1227" s="357" t="str">
        <f>IF(ISBLANK(INDEX('Policy Characteristics'!J:J,MATCH($C1227,'Policy Characteristics'!$C:$C,0))),"",INDEX('Policy Characteristics'!J:J,MATCH($C1227,'Policy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7" s="357" t="str">
        <f>IF(ISBLANK(INDEX('Policy Characteristics'!K:K,MATCH($C1227,'Policy Characteristics'!$C:$C,0))),"",INDEX('Policy Characteristics'!K:K,MATCH($C1227,'Policy Characteristics'!$C:$C,0)))</f>
        <v>architectural-design.html#rnd</v>
      </c>
      <c r="R1227" s="357" t="str">
        <f>IF(ISBLANK(INDEX('Policy Characteristics'!L:L,MATCH($C1227,'Policy Characteristics'!$C:$C,0))),"",INDEX('Policy Characteristics'!L:L,MATCH($C1227,'Policy Characteristics'!$C:$C,0)))</f>
        <v>research-and-development.html</v>
      </c>
    </row>
    <row r="1228" spans="1:18" x14ac:dyDescent="0.35">
      <c r="A1228" s="357" t="str">
        <f>IF(ISBLANK(INDEX('Policy Characteristics'!A:A,MATCH($C1228,'Policy Characteristics'!$C:$C,0))),"",INDEX('Policy Characteristics'!A:A,MATCH($C1228,'Policy Characteristics'!$C:$C,0)))</f>
        <v>Research and Development</v>
      </c>
      <c r="B1228" s="357" t="str">
        <f>IF(ISBLANK(INDEX('Policy Characteristics'!B:B,MATCH($C1228,'Policy Characteristics'!$C:$C,0))),"",INDEX('Policy Characteristics'!B:B,MATCH($C1228,'Policy Characteristics'!$C:$C,0)))</f>
        <v>Fuel Use Reduction</v>
      </c>
      <c r="C1228" s="361" t="str">
        <f t="shared" ref="C1228:C1233" si="67">C$1227</f>
        <v>RnD Transportation Fuel Use Perc Reduction</v>
      </c>
      <c r="D1228" s="53" t="s">
        <v>2277</v>
      </c>
      <c r="E1228" s="53"/>
      <c r="F1228" s="53" t="s">
        <v>502</v>
      </c>
      <c r="G1228" s="53"/>
      <c r="H1228" s="54">
        <v>134</v>
      </c>
      <c r="I1228" s="53" t="s">
        <v>44</v>
      </c>
      <c r="J1228" s="359" t="str">
        <f>IF(ISBLANK(INDEX('Policy Characteristics'!D:D,MATCH($C1228,'Policy Characteristics'!$C:$C,0))),"",INDEX('Policy Characteristics'!D:D,MATCH($C1228,'Policy Characteristics'!$C:$C,0)))</f>
        <v>R&amp;D Fuel Use Reductions</v>
      </c>
      <c r="K1228" s="357" t="str">
        <f>IF(ISBLANK(INDEX('Policy Characteristics'!E:E,MATCH($C1228,'Policy Characteristics'!$C:$C,0))),"",INDEX('Policy Characteristics'!E:E,MATCH($C1228,'Policy Characteristics'!$C:$C,0)))</f>
        <v>RnD transportation fuel use reduction</v>
      </c>
      <c r="L1228" s="379">
        <f>IF(ISBLANK(INDEX('Policy Characteristics'!F:F,MATCH($C1228,'Policy Characteristics'!$C:$C,0))),"",INDEX('Policy Characteristics'!F:F,MATCH($C1228,'Policy Characteristics'!$C:$C,0)))</f>
        <v>0</v>
      </c>
      <c r="M1228" s="379">
        <f>IF(ISBLANK(INDEX('Policy Characteristics'!G:G,MATCH($C1228,'Policy Characteristics'!$C:$C,0))),"",INDEX('Policy Characteristics'!G:G,MATCH($C1228,'Policy Characteristics'!$C:$C,0)))</f>
        <v>0.4</v>
      </c>
      <c r="N1228" s="379">
        <f>IF(ISBLANK(INDEX('Policy Characteristics'!H:H,MATCH($C1228,'Policy Characteristics'!$C:$C,0))),"",INDEX('Policy Characteristics'!H:H,MATCH($C1228,'Policy Characteristics'!$C:$C,0)))</f>
        <v>0.01</v>
      </c>
      <c r="O1228" s="357" t="str">
        <f>IF(ISBLANK(INDEX('Policy Characteristics'!I:I,MATCH($C1228,'Policy Characteristics'!$C:$C,0))),"",INDEX('Policy Characteristics'!I:I,MATCH($C1228,'Policy Characteristics'!$C:$C,0)))</f>
        <v>% reduction in fuel use</v>
      </c>
      <c r="P1228" s="357" t="str">
        <f>IF(ISBLANK(INDEX('Policy Characteristics'!J:J,MATCH($C1228,'Policy Characteristics'!$C:$C,0))),"",INDEX('Policy Characteristics'!J:J,MATCH($C1228,'Policy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8" s="357" t="str">
        <f>IF(ISBLANK(INDEX('Policy Characteristics'!K:K,MATCH($C1228,'Policy Characteristics'!$C:$C,0))),"",INDEX('Policy Characteristics'!K:K,MATCH($C1228,'Policy Characteristics'!$C:$C,0)))</f>
        <v>architectural-design.html#rnd</v>
      </c>
      <c r="R1228" s="357" t="str">
        <f>IF(ISBLANK(INDEX('Policy Characteristics'!L:L,MATCH($C1228,'Policy Characteristics'!$C:$C,0))),"",INDEX('Policy Characteristics'!L:L,MATCH($C1228,'Policy Characteristics'!$C:$C,0)))</f>
        <v>research-and-development.html</v>
      </c>
    </row>
    <row r="1229" spans="1:18" x14ac:dyDescent="0.35">
      <c r="A1229" s="357" t="str">
        <f>IF(ISBLANK(INDEX('Policy Characteristics'!A:A,MATCH($C1229,'Policy Characteristics'!$C:$C,0))),"",INDEX('Policy Characteristics'!A:A,MATCH($C1229,'Policy Characteristics'!$C:$C,0)))</f>
        <v>Research and Development</v>
      </c>
      <c r="B1229" s="357" t="str">
        <f>IF(ISBLANK(INDEX('Policy Characteristics'!B:B,MATCH($C1229,'Policy Characteristics'!$C:$C,0))),"",INDEX('Policy Characteristics'!B:B,MATCH($C1229,'Policy Characteristics'!$C:$C,0)))</f>
        <v>Fuel Use Reduction</v>
      </c>
      <c r="C1229" s="361" t="str">
        <f t="shared" si="67"/>
        <v>RnD Transportation Fuel Use Perc Reduction</v>
      </c>
      <c r="D1229" s="53" t="s">
        <v>2278</v>
      </c>
      <c r="E1229" s="53"/>
      <c r="F1229" s="53" t="s">
        <v>503</v>
      </c>
      <c r="G1229" s="53"/>
      <c r="H1229" s="54">
        <v>135</v>
      </c>
      <c r="I1229" s="53" t="s">
        <v>44</v>
      </c>
      <c r="J1229" s="359" t="str">
        <f>IF(ISBLANK(INDEX('Policy Characteristics'!D:D,MATCH($C1229,'Policy Characteristics'!$C:$C,0))),"",INDEX('Policy Characteristics'!D:D,MATCH($C1229,'Policy Characteristics'!$C:$C,0)))</f>
        <v>R&amp;D Fuel Use Reductions</v>
      </c>
      <c r="K1229" s="357" t="str">
        <f>IF(ISBLANK(INDEX('Policy Characteristics'!E:E,MATCH($C1229,'Policy Characteristics'!$C:$C,0))),"",INDEX('Policy Characteristics'!E:E,MATCH($C1229,'Policy Characteristics'!$C:$C,0)))</f>
        <v>RnD transportation fuel use reduction</v>
      </c>
      <c r="L1229" s="379">
        <f>IF(ISBLANK(INDEX('Policy Characteristics'!F:F,MATCH($C1229,'Policy Characteristics'!$C:$C,0))),"",INDEX('Policy Characteristics'!F:F,MATCH($C1229,'Policy Characteristics'!$C:$C,0)))</f>
        <v>0</v>
      </c>
      <c r="M1229" s="379">
        <f>IF(ISBLANK(INDEX('Policy Characteristics'!G:G,MATCH($C1229,'Policy Characteristics'!$C:$C,0))),"",INDEX('Policy Characteristics'!G:G,MATCH($C1229,'Policy Characteristics'!$C:$C,0)))</f>
        <v>0.4</v>
      </c>
      <c r="N1229" s="379">
        <f>IF(ISBLANK(INDEX('Policy Characteristics'!H:H,MATCH($C1229,'Policy Characteristics'!$C:$C,0))),"",INDEX('Policy Characteristics'!H:H,MATCH($C1229,'Policy Characteristics'!$C:$C,0)))</f>
        <v>0.01</v>
      </c>
      <c r="O1229" s="357" t="str">
        <f>IF(ISBLANK(INDEX('Policy Characteristics'!I:I,MATCH($C1229,'Policy Characteristics'!$C:$C,0))),"",INDEX('Policy Characteristics'!I:I,MATCH($C1229,'Policy Characteristics'!$C:$C,0)))</f>
        <v>% reduction in fuel use</v>
      </c>
      <c r="P1229" s="357" t="str">
        <f>IF(ISBLANK(INDEX('Policy Characteristics'!J:J,MATCH($C1229,'Policy Characteristics'!$C:$C,0))),"",INDEX('Policy Characteristics'!J:J,MATCH($C1229,'Policy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9" s="357" t="str">
        <f>IF(ISBLANK(INDEX('Policy Characteristics'!K:K,MATCH($C1229,'Policy Characteristics'!$C:$C,0))),"",INDEX('Policy Characteristics'!K:K,MATCH($C1229,'Policy Characteristics'!$C:$C,0)))</f>
        <v>architectural-design.html#rnd</v>
      </c>
      <c r="R1229" s="357" t="str">
        <f>IF(ISBLANK(INDEX('Policy Characteristics'!L:L,MATCH($C1229,'Policy Characteristics'!$C:$C,0))),"",INDEX('Policy Characteristics'!L:L,MATCH($C1229,'Policy Characteristics'!$C:$C,0)))</f>
        <v>research-and-development.html</v>
      </c>
    </row>
    <row r="1230" spans="1:18" x14ac:dyDescent="0.35">
      <c r="A1230" s="357" t="str">
        <f>IF(ISBLANK(INDEX('Policy Characteristics'!A:A,MATCH($C1230,'Policy Characteristics'!$C:$C,0))),"",INDEX('Policy Characteristics'!A:A,MATCH($C1230,'Policy Characteristics'!$C:$C,0)))</f>
        <v>Research and Development</v>
      </c>
      <c r="B1230" s="357" t="str">
        <f>IF(ISBLANK(INDEX('Policy Characteristics'!B:B,MATCH($C1230,'Policy Characteristics'!$C:$C,0))),"",INDEX('Policy Characteristics'!B:B,MATCH($C1230,'Policy Characteristics'!$C:$C,0)))</f>
        <v>Fuel Use Reduction</v>
      </c>
      <c r="C1230" s="361" t="str">
        <f t="shared" si="67"/>
        <v>RnD Transportation Fuel Use Perc Reduction</v>
      </c>
      <c r="D1230" s="53" t="s">
        <v>2279</v>
      </c>
      <c r="E1230" s="53"/>
      <c r="F1230" s="53" t="s">
        <v>504</v>
      </c>
      <c r="G1230" s="53"/>
      <c r="H1230" s="54">
        <v>136</v>
      </c>
      <c r="I1230" s="53" t="s">
        <v>44</v>
      </c>
      <c r="J1230" s="359" t="str">
        <f>IF(ISBLANK(INDEX('Policy Characteristics'!D:D,MATCH($C1230,'Policy Characteristics'!$C:$C,0))),"",INDEX('Policy Characteristics'!D:D,MATCH($C1230,'Policy Characteristics'!$C:$C,0)))</f>
        <v>R&amp;D Fuel Use Reductions</v>
      </c>
      <c r="K1230" s="357" t="str">
        <f>IF(ISBLANK(INDEX('Policy Characteristics'!E:E,MATCH($C1230,'Policy Characteristics'!$C:$C,0))),"",INDEX('Policy Characteristics'!E:E,MATCH($C1230,'Policy Characteristics'!$C:$C,0)))</f>
        <v>RnD transportation fuel use reduction</v>
      </c>
      <c r="L1230" s="379">
        <f>IF(ISBLANK(INDEX('Policy Characteristics'!F:F,MATCH($C1230,'Policy Characteristics'!$C:$C,0))),"",INDEX('Policy Characteristics'!F:F,MATCH($C1230,'Policy Characteristics'!$C:$C,0)))</f>
        <v>0</v>
      </c>
      <c r="M1230" s="379">
        <f>IF(ISBLANK(INDEX('Policy Characteristics'!G:G,MATCH($C1230,'Policy Characteristics'!$C:$C,0))),"",INDEX('Policy Characteristics'!G:G,MATCH($C1230,'Policy Characteristics'!$C:$C,0)))</f>
        <v>0.4</v>
      </c>
      <c r="N1230" s="379">
        <f>IF(ISBLANK(INDEX('Policy Characteristics'!H:H,MATCH($C1230,'Policy Characteristics'!$C:$C,0))),"",INDEX('Policy Characteristics'!H:H,MATCH($C1230,'Policy Characteristics'!$C:$C,0)))</f>
        <v>0.01</v>
      </c>
      <c r="O1230" s="357" t="str">
        <f>IF(ISBLANK(INDEX('Policy Characteristics'!I:I,MATCH($C1230,'Policy Characteristics'!$C:$C,0))),"",INDEX('Policy Characteristics'!I:I,MATCH($C1230,'Policy Characteristics'!$C:$C,0)))</f>
        <v>% reduction in fuel use</v>
      </c>
      <c r="P1230" s="357" t="str">
        <f>IF(ISBLANK(INDEX('Policy Characteristics'!J:J,MATCH($C1230,'Policy Characteristics'!$C:$C,0))),"",INDEX('Policy Characteristics'!J:J,MATCH($C1230,'Policy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30" s="357" t="str">
        <f>IF(ISBLANK(INDEX('Policy Characteristics'!K:K,MATCH($C1230,'Policy Characteristics'!$C:$C,0))),"",INDEX('Policy Characteristics'!K:K,MATCH($C1230,'Policy Characteristics'!$C:$C,0)))</f>
        <v>architectural-design.html#rnd</v>
      </c>
      <c r="R1230" s="357" t="str">
        <f>IF(ISBLANK(INDEX('Policy Characteristics'!L:L,MATCH($C1230,'Policy Characteristics'!$C:$C,0))),"",INDEX('Policy Characteristics'!L:L,MATCH($C1230,'Policy Characteristics'!$C:$C,0)))</f>
        <v>research-and-development.html</v>
      </c>
    </row>
    <row r="1231" spans="1:18" x14ac:dyDescent="0.35">
      <c r="A1231" s="357" t="str">
        <f>IF(ISBLANK(INDEX('Policy Characteristics'!A:A,MATCH($C1231,'Policy Characteristics'!$C:$C,0))),"",INDEX('Policy Characteristics'!A:A,MATCH($C1231,'Policy Characteristics'!$C:$C,0)))</f>
        <v>Research and Development</v>
      </c>
      <c r="B1231" s="357" t="str">
        <f>IF(ISBLANK(INDEX('Policy Characteristics'!B:B,MATCH($C1231,'Policy Characteristics'!$C:$C,0))),"",INDEX('Policy Characteristics'!B:B,MATCH($C1231,'Policy Characteristics'!$C:$C,0)))</f>
        <v>Fuel Use Reduction</v>
      </c>
      <c r="C1231" s="361" t="str">
        <f t="shared" si="67"/>
        <v>RnD Transportation Fuel Use Perc Reduction</v>
      </c>
      <c r="D1231" s="53" t="s">
        <v>2280</v>
      </c>
      <c r="E1231" s="53"/>
      <c r="F1231" s="53" t="s">
        <v>505</v>
      </c>
      <c r="G1231" s="53"/>
      <c r="H1231" s="54">
        <v>137</v>
      </c>
      <c r="I1231" s="53" t="s">
        <v>44</v>
      </c>
      <c r="J1231" s="359" t="str">
        <f>IF(ISBLANK(INDEX('Policy Characteristics'!D:D,MATCH($C1231,'Policy Characteristics'!$C:$C,0))),"",INDEX('Policy Characteristics'!D:D,MATCH($C1231,'Policy Characteristics'!$C:$C,0)))</f>
        <v>R&amp;D Fuel Use Reductions</v>
      </c>
      <c r="K1231" s="357" t="str">
        <f>IF(ISBLANK(INDEX('Policy Characteristics'!E:E,MATCH($C1231,'Policy Characteristics'!$C:$C,0))),"",INDEX('Policy Characteristics'!E:E,MATCH($C1231,'Policy Characteristics'!$C:$C,0)))</f>
        <v>RnD transportation fuel use reduction</v>
      </c>
      <c r="L1231" s="379">
        <f>IF(ISBLANK(INDEX('Policy Characteristics'!F:F,MATCH($C1231,'Policy Characteristics'!$C:$C,0))),"",INDEX('Policy Characteristics'!F:F,MATCH($C1231,'Policy Characteristics'!$C:$C,0)))</f>
        <v>0</v>
      </c>
      <c r="M1231" s="379">
        <f>IF(ISBLANK(INDEX('Policy Characteristics'!G:G,MATCH($C1231,'Policy Characteristics'!$C:$C,0))),"",INDEX('Policy Characteristics'!G:G,MATCH($C1231,'Policy Characteristics'!$C:$C,0)))</f>
        <v>0.4</v>
      </c>
      <c r="N1231" s="379">
        <f>IF(ISBLANK(INDEX('Policy Characteristics'!H:H,MATCH($C1231,'Policy Characteristics'!$C:$C,0))),"",INDEX('Policy Characteristics'!H:H,MATCH($C1231,'Policy Characteristics'!$C:$C,0)))</f>
        <v>0.01</v>
      </c>
      <c r="O1231" s="357" t="str">
        <f>IF(ISBLANK(INDEX('Policy Characteristics'!I:I,MATCH($C1231,'Policy Characteristics'!$C:$C,0))),"",INDEX('Policy Characteristics'!I:I,MATCH($C1231,'Policy Characteristics'!$C:$C,0)))</f>
        <v>% reduction in fuel use</v>
      </c>
      <c r="P1231" s="357" t="str">
        <f>IF(ISBLANK(INDEX('Policy Characteristics'!J:J,MATCH($C1231,'Policy Characteristics'!$C:$C,0))),"",INDEX('Policy Characteristics'!J:J,MATCH($C1231,'Policy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31" s="357" t="str">
        <f>IF(ISBLANK(INDEX('Policy Characteristics'!K:K,MATCH($C1231,'Policy Characteristics'!$C:$C,0))),"",INDEX('Policy Characteristics'!K:K,MATCH($C1231,'Policy Characteristics'!$C:$C,0)))</f>
        <v>architectural-design.html#rnd</v>
      </c>
      <c r="R1231" s="357" t="str">
        <f>IF(ISBLANK(INDEX('Policy Characteristics'!L:L,MATCH($C1231,'Policy Characteristics'!$C:$C,0))),"",INDEX('Policy Characteristics'!L:L,MATCH($C1231,'Policy Characteristics'!$C:$C,0)))</f>
        <v>research-and-development.html</v>
      </c>
    </row>
    <row r="1232" spans="1:18" x14ac:dyDescent="0.35">
      <c r="A1232" s="357" t="str">
        <f>IF(ISBLANK(INDEX('Policy Characteristics'!A:A,MATCH($C1232,'Policy Characteristics'!$C:$C,0))),"",INDEX('Policy Characteristics'!A:A,MATCH($C1232,'Policy Characteristics'!$C:$C,0)))</f>
        <v>Research and Development</v>
      </c>
      <c r="B1232" s="357" t="str">
        <f>IF(ISBLANK(INDEX('Policy Characteristics'!B:B,MATCH($C1232,'Policy Characteristics'!$C:$C,0))),"",INDEX('Policy Characteristics'!B:B,MATCH($C1232,'Policy Characteristics'!$C:$C,0)))</f>
        <v>Fuel Use Reduction</v>
      </c>
      <c r="C1232" s="361" t="str">
        <f t="shared" si="67"/>
        <v>RnD Transportation Fuel Use Perc Reduction</v>
      </c>
      <c r="D1232" s="53" t="s">
        <v>2589</v>
      </c>
      <c r="E1232" s="53"/>
      <c r="F1232" s="53" t="s">
        <v>2888</v>
      </c>
      <c r="G1232" s="53"/>
      <c r="H1232" s="54">
        <v>138</v>
      </c>
      <c r="I1232" s="53" t="s">
        <v>44</v>
      </c>
      <c r="J1232" s="359" t="str">
        <f>IF(ISBLANK(INDEX('Policy Characteristics'!D:D,MATCH($C1232,'Policy Characteristics'!$C:$C,0))),"",INDEX('Policy Characteristics'!D:D,MATCH($C1232,'Policy Characteristics'!$C:$C,0)))</f>
        <v>R&amp;D Fuel Use Reductions</v>
      </c>
      <c r="K1232" s="357" t="str">
        <f>IF(ISBLANK(INDEX('Policy Characteristics'!E:E,MATCH($C1232,'Policy Characteristics'!$C:$C,0))),"",INDEX('Policy Characteristics'!E:E,MATCH($C1232,'Policy Characteristics'!$C:$C,0)))</f>
        <v>RnD transportation fuel use reduction</v>
      </c>
      <c r="L1232" s="379">
        <f>IF(ISBLANK(INDEX('Policy Characteristics'!F:F,MATCH($C1232,'Policy Characteristics'!$C:$C,0))),"",INDEX('Policy Characteristics'!F:F,MATCH($C1232,'Policy Characteristics'!$C:$C,0)))</f>
        <v>0</v>
      </c>
      <c r="M1232" s="379">
        <f>IF(ISBLANK(INDEX('Policy Characteristics'!G:G,MATCH($C1232,'Policy Characteristics'!$C:$C,0))),"",INDEX('Policy Characteristics'!G:G,MATCH($C1232,'Policy Characteristics'!$C:$C,0)))</f>
        <v>0.4</v>
      </c>
      <c r="N1232" s="379">
        <f>IF(ISBLANK(INDEX('Policy Characteristics'!H:H,MATCH($C1232,'Policy Characteristics'!$C:$C,0))),"",INDEX('Policy Characteristics'!H:H,MATCH($C1232,'Policy Characteristics'!$C:$C,0)))</f>
        <v>0.01</v>
      </c>
      <c r="O1232" s="357" t="str">
        <f>IF(ISBLANK(INDEX('Policy Characteristics'!I:I,MATCH($C1232,'Policy Characteristics'!$C:$C,0))),"",INDEX('Policy Characteristics'!I:I,MATCH($C1232,'Policy Characteristics'!$C:$C,0)))</f>
        <v>% reduction in fuel use</v>
      </c>
      <c r="P1232" s="357" t="str">
        <f>IF(ISBLANK(INDEX('Policy Characteristics'!J:J,MATCH($C1232,'Policy Characteristics'!$C:$C,0))),"",INDEX('Policy Characteristics'!J:J,MATCH($C1232,'Policy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32" s="357" t="str">
        <f>IF(ISBLANK(INDEX('Policy Characteristics'!K:K,MATCH($C1232,'Policy Characteristics'!$C:$C,0))),"",INDEX('Policy Characteristics'!K:K,MATCH($C1232,'Policy Characteristics'!$C:$C,0)))</f>
        <v>architectural-design.html#rnd</v>
      </c>
      <c r="R1232" s="357" t="str">
        <f>IF(ISBLANK(INDEX('Policy Characteristics'!L:L,MATCH($C1232,'Policy Characteristics'!$C:$C,0))),"",INDEX('Policy Characteristics'!L:L,MATCH($C1232,'Policy Characteristics'!$C:$C,0)))</f>
        <v>research-and-development.html</v>
      </c>
    </row>
    <row r="1233" spans="1:18" x14ac:dyDescent="0.35">
      <c r="A1233" s="357" t="str">
        <f>IF(ISBLANK(INDEX('Policy Characteristics'!A:A,MATCH($C1233,'Policy Characteristics'!$C:$C,0))),"",INDEX('Policy Characteristics'!A:A,MATCH($C1233,'Policy Characteristics'!$C:$C,0)))</f>
        <v>Research and Development</v>
      </c>
      <c r="B1233" s="357" t="str">
        <f>IF(ISBLANK(INDEX('Policy Characteristics'!B:B,MATCH($C1233,'Policy Characteristics'!$C:$C,0))),"",INDEX('Policy Characteristics'!B:B,MATCH($C1233,'Policy Characteristics'!$C:$C,0)))</f>
        <v>Fuel Use Reduction</v>
      </c>
      <c r="C1233" s="361" t="str">
        <f t="shared" si="67"/>
        <v>RnD Transportation Fuel Use Perc Reduction</v>
      </c>
      <c r="D1233" s="53" t="s">
        <v>2588</v>
      </c>
      <c r="E1233" s="53"/>
      <c r="F1233" s="53" t="s">
        <v>2889</v>
      </c>
      <c r="G1233" s="53"/>
      <c r="H1233" s="54">
        <v>524</v>
      </c>
      <c r="I1233" s="53" t="s">
        <v>44</v>
      </c>
      <c r="J1233" s="359" t="str">
        <f>IF(ISBLANK(INDEX('Policy Characteristics'!D:D,MATCH($C1233,'Policy Characteristics'!$C:$C,0))),"",INDEX('Policy Characteristics'!D:D,MATCH($C1233,'Policy Characteristics'!$C:$C,0)))</f>
        <v>R&amp;D Fuel Use Reductions</v>
      </c>
      <c r="K1233" s="357" t="str">
        <f>IF(ISBLANK(INDEX('Policy Characteristics'!E:E,MATCH($C1233,'Policy Characteristics'!$C:$C,0))),"",INDEX('Policy Characteristics'!E:E,MATCH($C1233,'Policy Characteristics'!$C:$C,0)))</f>
        <v>RnD transportation fuel use reduction</v>
      </c>
      <c r="L1233" s="379">
        <f>IF(ISBLANK(INDEX('Policy Characteristics'!F:F,MATCH($C1233,'Policy Characteristics'!$C:$C,0))),"",INDEX('Policy Characteristics'!F:F,MATCH($C1233,'Policy Characteristics'!$C:$C,0)))</f>
        <v>0</v>
      </c>
      <c r="M1233" s="379">
        <f>IF(ISBLANK(INDEX('Policy Characteristics'!G:G,MATCH($C1233,'Policy Characteristics'!$C:$C,0))),"",INDEX('Policy Characteristics'!G:G,MATCH($C1233,'Policy Characteristics'!$C:$C,0)))</f>
        <v>0.4</v>
      </c>
      <c r="N1233" s="379">
        <f>IF(ISBLANK(INDEX('Policy Characteristics'!H:H,MATCH($C1233,'Policy Characteristics'!$C:$C,0))),"",INDEX('Policy Characteristics'!H:H,MATCH($C1233,'Policy Characteristics'!$C:$C,0)))</f>
        <v>0.01</v>
      </c>
      <c r="O1233" s="357" t="str">
        <f>IF(ISBLANK(INDEX('Policy Characteristics'!I:I,MATCH($C1233,'Policy Characteristics'!$C:$C,0))),"",INDEX('Policy Characteristics'!I:I,MATCH($C1233,'Policy Characteristics'!$C:$C,0)))</f>
        <v>% reduction in fuel use</v>
      </c>
      <c r="P1233" s="357" t="str">
        <f>IF(ISBLANK(INDEX('Policy Characteristics'!J:J,MATCH($C1233,'Policy Characteristics'!$C:$C,0))),"",INDEX('Policy Characteristics'!J:J,MATCH($C1233,'Policy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33" s="357" t="str">
        <f>IF(ISBLANK(INDEX('Policy Characteristics'!K:K,MATCH($C1233,'Policy Characteristics'!$C:$C,0))),"",INDEX('Policy Characteristics'!K:K,MATCH($C1233,'Policy Characteristics'!$C:$C,0)))</f>
        <v>architectural-design.html#rnd</v>
      </c>
      <c r="R1233" s="357" t="str">
        <f>IF(ISBLANK(INDEX('Policy Characteristics'!L:L,MATCH($C1233,'Policy Characteristics'!$C:$C,0))),"",INDEX('Policy Characteristics'!L:L,MATCH($C1233,'Policy Characteristics'!$C:$C,0)))</f>
        <v>research-and-development.html</v>
      </c>
    </row>
    <row r="1234" spans="1:18" x14ac:dyDescent="0.35">
      <c r="A1234" s="357" t="str">
        <f>IF(ISBLANK(INDEX('Policy Characteristics'!A:A,MATCH($C1234,'Policy Characteristics'!$C:$C,0))),"",INDEX('Policy Characteristics'!A:A,MATCH($C1234,'Policy Characteristics'!$C:$C,0)))</f>
        <v>Government Revenue Accounting</v>
      </c>
      <c r="B1234" s="357" t="str">
        <f>IF(ISBLANK(INDEX('Policy Characteristics'!B:B,MATCH($C1234,'Policy Characteristics'!$C:$C,0))),"",INDEX('Policy Characteristics'!B:B,MATCH($C1234,'Policy Characteristics'!$C:$C,0)))</f>
        <v>Carbon Tax Revenue</v>
      </c>
      <c r="C1234" s="366" t="s">
        <v>3060</v>
      </c>
      <c r="D1234" s="4" t="s">
        <v>3069</v>
      </c>
      <c r="F1234" s="4" t="s">
        <v>3074</v>
      </c>
      <c r="H1234" s="267">
        <v>545</v>
      </c>
      <c r="I1234" s="4" t="s">
        <v>44</v>
      </c>
      <c r="J1234" s="359" t="str">
        <f>IF(ISBLANK(INDEX('Policy Characteristics'!D:D,MATCH($C1234,'Policy Characteristics'!$C:$C,0))),"",INDEX('Policy Characteristics'!D:D,MATCH($C1234,'Policy Characteristics'!$C:$C,0)))</f>
        <v/>
      </c>
      <c r="K1234" s="357" t="str">
        <f>IF(ISBLANK(INDEX('Policy Characteristics'!E:E,MATCH($C1234,'Policy Characteristics'!$C:$C,0))),"",INDEX('Policy Characteristics'!E:E,MATCH($C1234,'Policy Characteristics'!$C:$C,0)))</f>
        <v>GRA carbon tax revenue</v>
      </c>
      <c r="L1234" s="357">
        <f>IF(ISBLANK(INDEX('Policy Characteristics'!F:F,MATCH($C1234,'Policy Characteristics'!$C:$C,0))),"",INDEX('Policy Characteristics'!F:F,MATCH($C1234,'Policy Characteristics'!$C:$C,0)))</f>
        <v>0</v>
      </c>
      <c r="M1234" s="357">
        <f>IF(ISBLANK(INDEX('Policy Characteristics'!G:G,MATCH($C1234,'Policy Characteristics'!$C:$C,0))),"",INDEX('Policy Characteristics'!G:G,MATCH($C1234,'Policy Characteristics'!$C:$C,0)))</f>
        <v>10</v>
      </c>
      <c r="N1234" s="357">
        <f>IF(ISBLANK(INDEX('Policy Characteristics'!H:H,MATCH($C1234,'Policy Characteristics'!$C:$C,0))),"",INDEX('Policy Characteristics'!H:H,MATCH($C1234,'Policy Characteristics'!$C:$C,0)))</f>
        <v>1</v>
      </c>
      <c r="O1234" s="357" t="str">
        <f>IF(ISBLANK(INDEX('Policy Characteristics'!I:I,MATCH($C1234,'Policy Characteristics'!$C:$C,0))),"",INDEX('Policy Characteristics'!I:I,MATCH($C1234,'Policy Characteristics'!$C:$C,0)))</f>
        <v>weight</v>
      </c>
      <c r="P1234" s="357" t="str">
        <f>IF(ISBLANK(INDEX('Policy Characteristics'!J:J,MATCH($C1234,'Policy Characteristics'!$C:$C,0))),"",INDEX('Policy Characteristics'!J:J,MATCH($C1234,'Policy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34" s="357" t="str">
        <f>IF(ISBLANK(INDEX('Policy Characteristics'!K:K,MATCH($C1234,'Policy Characteristics'!$C:$C,0))),"",INDEX('Policy Characteristics'!K:K,MATCH($C1234,'Policy Characteristics'!$C:$C,0)))</f>
        <v>io-model.html</v>
      </c>
      <c r="R1234" s="357" t="str">
        <f>IF(ISBLANK(INDEX('Policy Characteristics'!L:L,MATCH($C1234,'Policy Characteristics'!$C:$C,0))),"",INDEX('Policy Characteristics'!L:L,MATCH($C1234,'Policy Characteristics'!$C:$C,0)))</f>
        <v/>
      </c>
    </row>
    <row r="1235" spans="1:18" x14ac:dyDescent="0.35">
      <c r="A1235" s="357" t="str">
        <f>IF(ISBLANK(INDEX('Policy Characteristics'!A:A,MATCH($C1235,'Policy Characteristics'!$C:$C,0))),"",INDEX('Policy Characteristics'!A:A,MATCH($C1235,'Policy Characteristics'!$C:$C,0)))</f>
        <v>Government Revenue Accounting</v>
      </c>
      <c r="B1235" s="357" t="str">
        <f>IF(ISBLANK(INDEX('Policy Characteristics'!B:B,MATCH($C1235,'Policy Characteristics'!$C:$C,0))),"",INDEX('Policy Characteristics'!B:B,MATCH($C1235,'Policy Characteristics'!$C:$C,0)))</f>
        <v>Carbon Tax Revenue</v>
      </c>
      <c r="C1235" s="367" t="str">
        <f t="shared" ref="C1235" si="68">C$1234</f>
        <v>GRA for Carbon Tax Revenue</v>
      </c>
      <c r="D1235" s="4" t="s">
        <v>3070</v>
      </c>
      <c r="F1235" s="4" t="s">
        <v>3098</v>
      </c>
      <c r="H1235" s="270">
        <v>546</v>
      </c>
      <c r="I1235" s="5" t="str">
        <f t="shared" ref="I1235:I1238" si="69">I$1234</f>
        <v>Yes</v>
      </c>
      <c r="J1235" s="359" t="str">
        <f>IF(ISBLANK(INDEX('Policy Characteristics'!D:D,MATCH($C1235,'Policy Characteristics'!$C:$C,0))),"",INDEX('Policy Characteristics'!D:D,MATCH($C1235,'Policy Characteristics'!$C:$C,0)))</f>
        <v/>
      </c>
      <c r="K1235" s="357" t="str">
        <f>IF(ISBLANK(INDEX('Policy Characteristics'!E:E,MATCH($C1235,'Policy Characteristics'!$C:$C,0))),"",INDEX('Policy Characteristics'!E:E,MATCH($C1235,'Policy Characteristics'!$C:$C,0)))</f>
        <v>GRA carbon tax revenue</v>
      </c>
      <c r="L1235" s="357">
        <f>IF(ISBLANK(INDEX('Policy Characteristics'!F:F,MATCH($C1235,'Policy Characteristics'!$C:$C,0))),"",INDEX('Policy Characteristics'!F:F,MATCH($C1235,'Policy Characteristics'!$C:$C,0)))</f>
        <v>0</v>
      </c>
      <c r="M1235" s="357">
        <f>IF(ISBLANK(INDEX('Policy Characteristics'!G:G,MATCH($C1235,'Policy Characteristics'!$C:$C,0))),"",INDEX('Policy Characteristics'!G:G,MATCH($C1235,'Policy Characteristics'!$C:$C,0)))</f>
        <v>10</v>
      </c>
      <c r="N1235" s="357">
        <f>IF(ISBLANK(INDEX('Policy Characteristics'!H:H,MATCH($C1235,'Policy Characteristics'!$C:$C,0))),"",INDEX('Policy Characteristics'!H:H,MATCH($C1235,'Policy Characteristics'!$C:$C,0)))</f>
        <v>1</v>
      </c>
      <c r="O1235" s="357" t="str">
        <f>IF(ISBLANK(INDEX('Policy Characteristics'!I:I,MATCH($C1235,'Policy Characteristics'!$C:$C,0))),"",INDEX('Policy Characteristics'!I:I,MATCH($C1235,'Policy Characteristics'!$C:$C,0)))</f>
        <v>weight</v>
      </c>
      <c r="P1235" s="357" t="str">
        <f>IF(ISBLANK(INDEX('Policy Characteristics'!J:J,MATCH($C1235,'Policy Characteristics'!$C:$C,0))),"",INDEX('Policy Characteristics'!J:J,MATCH($C1235,'Policy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35" s="357" t="str">
        <f>IF(ISBLANK(INDEX('Policy Characteristics'!K:K,MATCH($C1235,'Policy Characteristics'!$C:$C,0))),"",INDEX('Policy Characteristics'!K:K,MATCH($C1235,'Policy Characteristics'!$C:$C,0)))</f>
        <v>io-model.html</v>
      </c>
      <c r="R1235" s="357" t="str">
        <f>IF(ISBLANK(INDEX('Policy Characteristics'!L:L,MATCH($C1235,'Policy Characteristics'!$C:$C,0))),"",INDEX('Policy Characteristics'!L:L,MATCH($C1235,'Policy Characteristics'!$C:$C,0)))</f>
        <v/>
      </c>
    </row>
    <row r="1236" spans="1:18" x14ac:dyDescent="0.35">
      <c r="A1236" s="357" t="str">
        <f>IF(ISBLANK(INDEX('Policy Characteristics'!A:A,MATCH($C1236,'Policy Characteristics'!$C:$C,0))),"",INDEX('Policy Characteristics'!A:A,MATCH($C1236,'Policy Characteristics'!$C:$C,0)))</f>
        <v>Government Revenue Accounting</v>
      </c>
      <c r="B1236" s="357" t="str">
        <f>IF(ISBLANK(INDEX('Policy Characteristics'!B:B,MATCH($C1236,'Policy Characteristics'!$C:$C,0))),"",INDEX('Policy Characteristics'!B:B,MATCH($C1236,'Policy Characteristics'!$C:$C,0)))</f>
        <v>Carbon Tax Revenue</v>
      </c>
      <c r="C1236" s="367" t="str">
        <f t="shared" ref="C1236:C1238" si="70">C$1234</f>
        <v>GRA for Carbon Tax Revenue</v>
      </c>
      <c r="D1236" s="4" t="s">
        <v>3071</v>
      </c>
      <c r="F1236" s="4" t="s">
        <v>3075</v>
      </c>
      <c r="H1236" s="270">
        <v>547</v>
      </c>
      <c r="I1236" s="5" t="str">
        <f t="shared" si="69"/>
        <v>Yes</v>
      </c>
      <c r="J1236" s="359" t="str">
        <f>IF(ISBLANK(INDEX('Policy Characteristics'!D:D,MATCH($C1236,'Policy Characteristics'!$C:$C,0))),"",INDEX('Policy Characteristics'!D:D,MATCH($C1236,'Policy Characteristics'!$C:$C,0)))</f>
        <v/>
      </c>
      <c r="K1236" s="357" t="str">
        <f>IF(ISBLANK(INDEX('Policy Characteristics'!E:E,MATCH($C1236,'Policy Characteristics'!$C:$C,0))),"",INDEX('Policy Characteristics'!E:E,MATCH($C1236,'Policy Characteristics'!$C:$C,0)))</f>
        <v>GRA carbon tax revenue</v>
      </c>
      <c r="L1236" s="357">
        <f>IF(ISBLANK(INDEX('Policy Characteristics'!F:F,MATCH($C1236,'Policy Characteristics'!$C:$C,0))),"",INDEX('Policy Characteristics'!F:F,MATCH($C1236,'Policy Characteristics'!$C:$C,0)))</f>
        <v>0</v>
      </c>
      <c r="M1236" s="357">
        <f>IF(ISBLANK(INDEX('Policy Characteristics'!G:G,MATCH($C1236,'Policy Characteristics'!$C:$C,0))),"",INDEX('Policy Characteristics'!G:G,MATCH($C1236,'Policy Characteristics'!$C:$C,0)))</f>
        <v>10</v>
      </c>
      <c r="N1236" s="357">
        <f>IF(ISBLANK(INDEX('Policy Characteristics'!H:H,MATCH($C1236,'Policy Characteristics'!$C:$C,0))),"",INDEX('Policy Characteristics'!H:H,MATCH($C1236,'Policy Characteristics'!$C:$C,0)))</f>
        <v>1</v>
      </c>
      <c r="O1236" s="357" t="str">
        <f>IF(ISBLANK(INDEX('Policy Characteristics'!I:I,MATCH($C1236,'Policy Characteristics'!$C:$C,0))),"",INDEX('Policy Characteristics'!I:I,MATCH($C1236,'Policy Characteristics'!$C:$C,0)))</f>
        <v>weight</v>
      </c>
      <c r="P1236" s="357" t="str">
        <f>IF(ISBLANK(INDEX('Policy Characteristics'!J:J,MATCH($C1236,'Policy Characteristics'!$C:$C,0))),"",INDEX('Policy Characteristics'!J:J,MATCH($C1236,'Policy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36" s="357" t="str">
        <f>IF(ISBLANK(INDEX('Policy Characteristics'!K:K,MATCH($C1236,'Policy Characteristics'!$C:$C,0))),"",INDEX('Policy Characteristics'!K:K,MATCH($C1236,'Policy Characteristics'!$C:$C,0)))</f>
        <v>io-model.html</v>
      </c>
      <c r="R1236" s="357" t="str">
        <f>IF(ISBLANK(INDEX('Policy Characteristics'!L:L,MATCH($C1236,'Policy Characteristics'!$C:$C,0))),"",INDEX('Policy Characteristics'!L:L,MATCH($C1236,'Policy Characteristics'!$C:$C,0)))</f>
        <v/>
      </c>
    </row>
    <row r="1237" spans="1:18" x14ac:dyDescent="0.35">
      <c r="A1237" s="357" t="str">
        <f>IF(ISBLANK(INDEX('Policy Characteristics'!A:A,MATCH($C1237,'Policy Characteristics'!$C:$C,0))),"",INDEX('Policy Characteristics'!A:A,MATCH($C1237,'Policy Characteristics'!$C:$C,0)))</f>
        <v>Government Revenue Accounting</v>
      </c>
      <c r="B1237" s="357" t="str">
        <f>IF(ISBLANK(INDEX('Policy Characteristics'!B:B,MATCH($C1237,'Policy Characteristics'!$C:$C,0))),"",INDEX('Policy Characteristics'!B:B,MATCH($C1237,'Policy Characteristics'!$C:$C,0)))</f>
        <v>Carbon Tax Revenue</v>
      </c>
      <c r="C1237" s="367" t="str">
        <f t="shared" si="70"/>
        <v>GRA for Carbon Tax Revenue</v>
      </c>
      <c r="D1237" s="4" t="s">
        <v>3072</v>
      </c>
      <c r="F1237" s="4" t="s">
        <v>3076</v>
      </c>
      <c r="H1237" s="270">
        <v>548</v>
      </c>
      <c r="I1237" s="5" t="str">
        <f t="shared" si="69"/>
        <v>Yes</v>
      </c>
      <c r="J1237" s="359" t="str">
        <f>IF(ISBLANK(INDEX('Policy Characteristics'!D:D,MATCH($C1237,'Policy Characteristics'!$C:$C,0))),"",INDEX('Policy Characteristics'!D:D,MATCH($C1237,'Policy Characteristics'!$C:$C,0)))</f>
        <v/>
      </c>
      <c r="K1237" s="357" t="str">
        <f>IF(ISBLANK(INDEX('Policy Characteristics'!E:E,MATCH($C1237,'Policy Characteristics'!$C:$C,0))),"",INDEX('Policy Characteristics'!E:E,MATCH($C1237,'Policy Characteristics'!$C:$C,0)))</f>
        <v>GRA carbon tax revenue</v>
      </c>
      <c r="L1237" s="357">
        <f>IF(ISBLANK(INDEX('Policy Characteristics'!F:F,MATCH($C1237,'Policy Characteristics'!$C:$C,0))),"",INDEX('Policy Characteristics'!F:F,MATCH($C1237,'Policy Characteristics'!$C:$C,0)))</f>
        <v>0</v>
      </c>
      <c r="M1237" s="357">
        <f>IF(ISBLANK(INDEX('Policy Characteristics'!G:G,MATCH($C1237,'Policy Characteristics'!$C:$C,0))),"",INDEX('Policy Characteristics'!G:G,MATCH($C1237,'Policy Characteristics'!$C:$C,0)))</f>
        <v>10</v>
      </c>
      <c r="N1237" s="357">
        <f>IF(ISBLANK(INDEX('Policy Characteristics'!H:H,MATCH($C1237,'Policy Characteristics'!$C:$C,0))),"",INDEX('Policy Characteristics'!H:H,MATCH($C1237,'Policy Characteristics'!$C:$C,0)))</f>
        <v>1</v>
      </c>
      <c r="O1237" s="357" t="str">
        <f>IF(ISBLANK(INDEX('Policy Characteristics'!I:I,MATCH($C1237,'Policy Characteristics'!$C:$C,0))),"",INDEX('Policy Characteristics'!I:I,MATCH($C1237,'Policy Characteristics'!$C:$C,0)))</f>
        <v>weight</v>
      </c>
      <c r="P1237" s="357" t="str">
        <f>IF(ISBLANK(INDEX('Policy Characteristics'!J:J,MATCH($C1237,'Policy Characteristics'!$C:$C,0))),"",INDEX('Policy Characteristics'!J:J,MATCH($C1237,'Policy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37" s="357" t="str">
        <f>IF(ISBLANK(INDEX('Policy Characteristics'!K:K,MATCH($C1237,'Policy Characteristics'!$C:$C,0))),"",INDEX('Policy Characteristics'!K:K,MATCH($C1237,'Policy Characteristics'!$C:$C,0)))</f>
        <v>io-model.html</v>
      </c>
      <c r="R1237" s="357" t="str">
        <f>IF(ISBLANK(INDEX('Policy Characteristics'!L:L,MATCH($C1237,'Policy Characteristics'!$C:$C,0))),"",INDEX('Policy Characteristics'!L:L,MATCH($C1237,'Policy Characteristics'!$C:$C,0)))</f>
        <v/>
      </c>
    </row>
    <row r="1238" spans="1:18" x14ac:dyDescent="0.35">
      <c r="A1238" s="357" t="str">
        <f>IF(ISBLANK(INDEX('Policy Characteristics'!A:A,MATCH($C1238,'Policy Characteristics'!$C:$C,0))),"",INDEX('Policy Characteristics'!A:A,MATCH($C1238,'Policy Characteristics'!$C:$C,0)))</f>
        <v>Government Revenue Accounting</v>
      </c>
      <c r="B1238" s="357" t="str">
        <f>IF(ISBLANK(INDEX('Policy Characteristics'!B:B,MATCH($C1238,'Policy Characteristics'!$C:$C,0))),"",INDEX('Policy Characteristics'!B:B,MATCH($C1238,'Policy Characteristics'!$C:$C,0)))</f>
        <v>Carbon Tax Revenue</v>
      </c>
      <c r="C1238" s="367" t="str">
        <f t="shared" si="70"/>
        <v>GRA for Carbon Tax Revenue</v>
      </c>
      <c r="D1238" s="4" t="s">
        <v>3073</v>
      </c>
      <c r="F1238" s="4" t="s">
        <v>3077</v>
      </c>
      <c r="H1238" s="270">
        <v>549</v>
      </c>
      <c r="I1238" s="5" t="str">
        <f t="shared" si="69"/>
        <v>Yes</v>
      </c>
      <c r="J1238" s="359" t="str">
        <f>IF(ISBLANK(INDEX('Policy Characteristics'!D:D,MATCH($C1238,'Policy Characteristics'!$C:$C,0))),"",INDEX('Policy Characteristics'!D:D,MATCH($C1238,'Policy Characteristics'!$C:$C,0)))</f>
        <v/>
      </c>
      <c r="K1238" s="357" t="str">
        <f>IF(ISBLANK(INDEX('Policy Characteristics'!E:E,MATCH($C1238,'Policy Characteristics'!$C:$C,0))),"",INDEX('Policy Characteristics'!E:E,MATCH($C1238,'Policy Characteristics'!$C:$C,0)))</f>
        <v>GRA carbon tax revenue</v>
      </c>
      <c r="L1238" s="357">
        <f>IF(ISBLANK(INDEX('Policy Characteristics'!F:F,MATCH($C1238,'Policy Characteristics'!$C:$C,0))),"",INDEX('Policy Characteristics'!F:F,MATCH($C1238,'Policy Characteristics'!$C:$C,0)))</f>
        <v>0</v>
      </c>
      <c r="M1238" s="357">
        <f>IF(ISBLANK(INDEX('Policy Characteristics'!G:G,MATCH($C1238,'Policy Characteristics'!$C:$C,0))),"",INDEX('Policy Characteristics'!G:G,MATCH($C1238,'Policy Characteristics'!$C:$C,0)))</f>
        <v>10</v>
      </c>
      <c r="N1238" s="357">
        <f>IF(ISBLANK(INDEX('Policy Characteristics'!H:H,MATCH($C1238,'Policy Characteristics'!$C:$C,0))),"",INDEX('Policy Characteristics'!H:H,MATCH($C1238,'Policy Characteristics'!$C:$C,0)))</f>
        <v>1</v>
      </c>
      <c r="O1238" s="357" t="str">
        <f>IF(ISBLANK(INDEX('Policy Characteristics'!I:I,MATCH($C1238,'Policy Characteristics'!$C:$C,0))),"",INDEX('Policy Characteristics'!I:I,MATCH($C1238,'Policy Characteristics'!$C:$C,0)))</f>
        <v>weight</v>
      </c>
      <c r="P1238" s="357" t="str">
        <f>IF(ISBLANK(INDEX('Policy Characteristics'!J:J,MATCH($C1238,'Policy Characteristics'!$C:$C,0))),"",INDEX('Policy Characteristics'!J:J,MATCH($C1238,'Policy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38" s="357" t="str">
        <f>IF(ISBLANK(INDEX('Policy Characteristics'!K:K,MATCH($C1238,'Policy Characteristics'!$C:$C,0))),"",INDEX('Policy Characteristics'!K:K,MATCH($C1238,'Policy Characteristics'!$C:$C,0)))</f>
        <v>io-model.html</v>
      </c>
      <c r="R1238" s="357" t="str">
        <f>IF(ISBLANK(INDEX('Policy Characteristics'!L:L,MATCH($C1238,'Policy Characteristics'!$C:$C,0))),"",INDEX('Policy Characteristics'!L:L,MATCH($C1238,'Policy Characteristics'!$C:$C,0)))</f>
        <v/>
      </c>
    </row>
    <row r="1239" spans="1:18" x14ac:dyDescent="0.35">
      <c r="A1239" s="357" t="str">
        <f>IF(ISBLANK(INDEX('Policy Characteristics'!A:A,MATCH($C1239,'Policy Characteristics'!$C:$C,0))),"",INDEX('Policy Characteristics'!A:A,MATCH($C1239,'Policy Characteristics'!$C:$C,0)))</f>
        <v>Government Revenue Accounting</v>
      </c>
      <c r="B1239" s="357" t="str">
        <f>IF(ISBLANK(INDEX('Policy Characteristics'!B:B,MATCH($C1239,'Policy Characteristics'!$C:$C,0))),"",INDEX('Policy Characteristics'!B:B,MATCH($C1239,'Policy Characteristics'!$C:$C,0)))</f>
        <v>Fuel Tax Revenue</v>
      </c>
      <c r="C1239" s="366" t="s">
        <v>3061</v>
      </c>
      <c r="D1239" s="4" t="s">
        <v>3069</v>
      </c>
      <c r="F1239" s="4" t="s">
        <v>3074</v>
      </c>
      <c r="H1239" s="270">
        <v>550</v>
      </c>
      <c r="I1239" s="4" t="s">
        <v>44</v>
      </c>
      <c r="J1239" s="359" t="str">
        <f>IF(ISBLANK(INDEX('Policy Characteristics'!D:D,MATCH($C1239,'Policy Characteristics'!$C:$C,0))),"",INDEX('Policy Characteristics'!D:D,MATCH($C1239,'Policy Characteristics'!$C:$C,0)))</f>
        <v/>
      </c>
      <c r="K1239" s="357" t="str">
        <f>IF(ISBLANK(INDEX('Policy Characteristics'!E:E,MATCH($C1239,'Policy Characteristics'!$C:$C,0))),"",INDEX('Policy Characteristics'!E:E,MATCH($C1239,'Policy Characteristics'!$C:$C,0)))</f>
        <v>GRA fuel tax revenue</v>
      </c>
      <c r="L1239" s="357">
        <f>IF(ISBLANK(INDEX('Policy Characteristics'!F:F,MATCH($C1239,'Policy Characteristics'!$C:$C,0))),"",INDEX('Policy Characteristics'!F:F,MATCH($C1239,'Policy Characteristics'!$C:$C,0)))</f>
        <v>0</v>
      </c>
      <c r="M1239" s="357">
        <f>IF(ISBLANK(INDEX('Policy Characteristics'!G:G,MATCH($C1239,'Policy Characteristics'!$C:$C,0))),"",INDEX('Policy Characteristics'!G:G,MATCH($C1239,'Policy Characteristics'!$C:$C,0)))</f>
        <v>10</v>
      </c>
      <c r="N1239" s="357">
        <f>IF(ISBLANK(INDEX('Policy Characteristics'!H:H,MATCH($C1239,'Policy Characteristics'!$C:$C,0))),"",INDEX('Policy Characteristics'!H:H,MATCH($C1239,'Policy Characteristics'!$C:$C,0)))</f>
        <v>1</v>
      </c>
      <c r="O1239" s="357" t="str">
        <f>IF(ISBLANK(INDEX('Policy Characteristics'!I:I,MATCH($C1239,'Policy Characteristics'!$C:$C,0))),"",INDEX('Policy Characteristics'!I:I,MATCH($C1239,'Policy Characteristics'!$C:$C,0)))</f>
        <v>weight</v>
      </c>
      <c r="P1239" s="357" t="str">
        <f>IF(ISBLANK(INDEX('Policy Characteristics'!J:J,MATCH($C1239,'Policy Characteristics'!$C:$C,0))),"",INDEX('Policy Characteristics'!J:J,MATCH($C1239,'Policy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39" s="357" t="str">
        <f>IF(ISBLANK(INDEX('Policy Characteristics'!K:K,MATCH($C1239,'Policy Characteristics'!$C:$C,0))),"",INDEX('Policy Characteristics'!K:K,MATCH($C1239,'Policy Characteristics'!$C:$C,0)))</f>
        <v>io-model.html</v>
      </c>
      <c r="R1239" s="357" t="str">
        <f>IF(ISBLANK(INDEX('Policy Characteristics'!L:L,MATCH($C1239,'Policy Characteristics'!$C:$C,0))),"",INDEX('Policy Characteristics'!L:L,MATCH($C1239,'Policy Characteristics'!$C:$C,0)))</f>
        <v/>
      </c>
    </row>
    <row r="1240" spans="1:18" x14ac:dyDescent="0.35">
      <c r="A1240" s="357" t="str">
        <f>IF(ISBLANK(INDEX('Policy Characteristics'!A:A,MATCH($C1240,'Policy Characteristics'!$C:$C,0))),"",INDEX('Policy Characteristics'!A:A,MATCH($C1240,'Policy Characteristics'!$C:$C,0)))</f>
        <v>Government Revenue Accounting</v>
      </c>
      <c r="B1240" s="357" t="str">
        <f>IF(ISBLANK(INDEX('Policy Characteristics'!B:B,MATCH($C1240,'Policy Characteristics'!$C:$C,0))),"",INDEX('Policy Characteristics'!B:B,MATCH($C1240,'Policy Characteristics'!$C:$C,0)))</f>
        <v>Fuel Tax Revenue</v>
      </c>
      <c r="C1240" s="367" t="str">
        <f t="shared" ref="C1240:C1243" si="71">C$1239</f>
        <v>GRA for Fuel Tax Revenue</v>
      </c>
      <c r="D1240" s="4" t="s">
        <v>3070</v>
      </c>
      <c r="F1240" s="4" t="s">
        <v>3098</v>
      </c>
      <c r="H1240" s="270">
        <v>551</v>
      </c>
      <c r="I1240" s="5" t="str">
        <f t="shared" ref="I1240:I1243" si="72">I$1239</f>
        <v>Yes</v>
      </c>
      <c r="J1240" s="359" t="str">
        <f>IF(ISBLANK(INDEX('Policy Characteristics'!D:D,MATCH($C1240,'Policy Characteristics'!$C:$C,0))),"",INDEX('Policy Characteristics'!D:D,MATCH($C1240,'Policy Characteristics'!$C:$C,0)))</f>
        <v/>
      </c>
      <c r="K1240" s="357" t="str">
        <f>IF(ISBLANK(INDEX('Policy Characteristics'!E:E,MATCH($C1240,'Policy Characteristics'!$C:$C,0))),"",INDEX('Policy Characteristics'!E:E,MATCH($C1240,'Policy Characteristics'!$C:$C,0)))</f>
        <v>GRA fuel tax revenue</v>
      </c>
      <c r="L1240" s="357">
        <f>IF(ISBLANK(INDEX('Policy Characteristics'!F:F,MATCH($C1240,'Policy Characteristics'!$C:$C,0))),"",INDEX('Policy Characteristics'!F:F,MATCH($C1240,'Policy Characteristics'!$C:$C,0)))</f>
        <v>0</v>
      </c>
      <c r="M1240" s="357">
        <f>IF(ISBLANK(INDEX('Policy Characteristics'!G:G,MATCH($C1240,'Policy Characteristics'!$C:$C,0))),"",INDEX('Policy Characteristics'!G:G,MATCH($C1240,'Policy Characteristics'!$C:$C,0)))</f>
        <v>10</v>
      </c>
      <c r="N1240" s="357">
        <f>IF(ISBLANK(INDEX('Policy Characteristics'!H:H,MATCH($C1240,'Policy Characteristics'!$C:$C,0))),"",INDEX('Policy Characteristics'!H:H,MATCH($C1240,'Policy Characteristics'!$C:$C,0)))</f>
        <v>1</v>
      </c>
      <c r="O1240" s="357" t="str">
        <f>IF(ISBLANK(INDEX('Policy Characteristics'!I:I,MATCH($C1240,'Policy Characteristics'!$C:$C,0))),"",INDEX('Policy Characteristics'!I:I,MATCH($C1240,'Policy Characteristics'!$C:$C,0)))</f>
        <v>weight</v>
      </c>
      <c r="P1240" s="357" t="str">
        <f>IF(ISBLANK(INDEX('Policy Characteristics'!J:J,MATCH($C1240,'Policy Characteristics'!$C:$C,0))),"",INDEX('Policy Characteristics'!J:J,MATCH($C1240,'Policy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0" s="357" t="str">
        <f>IF(ISBLANK(INDEX('Policy Characteristics'!K:K,MATCH($C1240,'Policy Characteristics'!$C:$C,0))),"",INDEX('Policy Characteristics'!K:K,MATCH($C1240,'Policy Characteristics'!$C:$C,0)))</f>
        <v>io-model.html</v>
      </c>
      <c r="R1240" s="357" t="str">
        <f>IF(ISBLANK(INDEX('Policy Characteristics'!L:L,MATCH($C1240,'Policy Characteristics'!$C:$C,0))),"",INDEX('Policy Characteristics'!L:L,MATCH($C1240,'Policy Characteristics'!$C:$C,0)))</f>
        <v/>
      </c>
    </row>
    <row r="1241" spans="1:18" x14ac:dyDescent="0.35">
      <c r="A1241" s="357" t="str">
        <f>IF(ISBLANK(INDEX('Policy Characteristics'!A:A,MATCH($C1241,'Policy Characteristics'!$C:$C,0))),"",INDEX('Policy Characteristics'!A:A,MATCH($C1241,'Policy Characteristics'!$C:$C,0)))</f>
        <v>Government Revenue Accounting</v>
      </c>
      <c r="B1241" s="357" t="str">
        <f>IF(ISBLANK(INDEX('Policy Characteristics'!B:B,MATCH($C1241,'Policy Characteristics'!$C:$C,0))),"",INDEX('Policy Characteristics'!B:B,MATCH($C1241,'Policy Characteristics'!$C:$C,0)))</f>
        <v>Fuel Tax Revenue</v>
      </c>
      <c r="C1241" s="367" t="str">
        <f t="shared" si="71"/>
        <v>GRA for Fuel Tax Revenue</v>
      </c>
      <c r="D1241" s="4" t="s">
        <v>3071</v>
      </c>
      <c r="F1241" s="4" t="s">
        <v>3075</v>
      </c>
      <c r="H1241" s="270">
        <v>552</v>
      </c>
      <c r="I1241" s="5" t="str">
        <f t="shared" si="72"/>
        <v>Yes</v>
      </c>
      <c r="J1241" s="359" t="str">
        <f>IF(ISBLANK(INDEX('Policy Characteristics'!D:D,MATCH($C1241,'Policy Characteristics'!$C:$C,0))),"",INDEX('Policy Characteristics'!D:D,MATCH($C1241,'Policy Characteristics'!$C:$C,0)))</f>
        <v/>
      </c>
      <c r="K1241" s="357" t="str">
        <f>IF(ISBLANK(INDEX('Policy Characteristics'!E:E,MATCH($C1241,'Policy Characteristics'!$C:$C,0))),"",INDEX('Policy Characteristics'!E:E,MATCH($C1241,'Policy Characteristics'!$C:$C,0)))</f>
        <v>GRA fuel tax revenue</v>
      </c>
      <c r="L1241" s="357">
        <f>IF(ISBLANK(INDEX('Policy Characteristics'!F:F,MATCH($C1241,'Policy Characteristics'!$C:$C,0))),"",INDEX('Policy Characteristics'!F:F,MATCH($C1241,'Policy Characteristics'!$C:$C,0)))</f>
        <v>0</v>
      </c>
      <c r="M1241" s="357">
        <f>IF(ISBLANK(INDEX('Policy Characteristics'!G:G,MATCH($C1241,'Policy Characteristics'!$C:$C,0))),"",INDEX('Policy Characteristics'!G:G,MATCH($C1241,'Policy Characteristics'!$C:$C,0)))</f>
        <v>10</v>
      </c>
      <c r="N1241" s="357">
        <f>IF(ISBLANK(INDEX('Policy Characteristics'!H:H,MATCH($C1241,'Policy Characteristics'!$C:$C,0))),"",INDEX('Policy Characteristics'!H:H,MATCH($C1241,'Policy Characteristics'!$C:$C,0)))</f>
        <v>1</v>
      </c>
      <c r="O1241" s="357" t="str">
        <f>IF(ISBLANK(INDEX('Policy Characteristics'!I:I,MATCH($C1241,'Policy Characteristics'!$C:$C,0))),"",INDEX('Policy Characteristics'!I:I,MATCH($C1241,'Policy Characteristics'!$C:$C,0)))</f>
        <v>weight</v>
      </c>
      <c r="P1241" s="357" t="str">
        <f>IF(ISBLANK(INDEX('Policy Characteristics'!J:J,MATCH($C1241,'Policy Characteristics'!$C:$C,0))),"",INDEX('Policy Characteristics'!J:J,MATCH($C1241,'Policy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1" s="357" t="str">
        <f>IF(ISBLANK(INDEX('Policy Characteristics'!K:K,MATCH($C1241,'Policy Characteristics'!$C:$C,0))),"",INDEX('Policy Characteristics'!K:K,MATCH($C1241,'Policy Characteristics'!$C:$C,0)))</f>
        <v>io-model.html</v>
      </c>
      <c r="R1241" s="357" t="str">
        <f>IF(ISBLANK(INDEX('Policy Characteristics'!L:L,MATCH($C1241,'Policy Characteristics'!$C:$C,0))),"",INDEX('Policy Characteristics'!L:L,MATCH($C1241,'Policy Characteristics'!$C:$C,0)))</f>
        <v/>
      </c>
    </row>
    <row r="1242" spans="1:18" x14ac:dyDescent="0.35">
      <c r="A1242" s="357" t="str">
        <f>IF(ISBLANK(INDEX('Policy Characteristics'!A:A,MATCH($C1242,'Policy Characteristics'!$C:$C,0))),"",INDEX('Policy Characteristics'!A:A,MATCH($C1242,'Policy Characteristics'!$C:$C,0)))</f>
        <v>Government Revenue Accounting</v>
      </c>
      <c r="B1242" s="357" t="str">
        <f>IF(ISBLANK(INDEX('Policy Characteristics'!B:B,MATCH($C1242,'Policy Characteristics'!$C:$C,0))),"",INDEX('Policy Characteristics'!B:B,MATCH($C1242,'Policy Characteristics'!$C:$C,0)))</f>
        <v>Fuel Tax Revenue</v>
      </c>
      <c r="C1242" s="367" t="str">
        <f t="shared" si="71"/>
        <v>GRA for Fuel Tax Revenue</v>
      </c>
      <c r="D1242" s="4" t="s">
        <v>3072</v>
      </c>
      <c r="F1242" s="4" t="s">
        <v>3076</v>
      </c>
      <c r="H1242" s="270">
        <v>553</v>
      </c>
      <c r="I1242" s="5" t="str">
        <f t="shared" si="72"/>
        <v>Yes</v>
      </c>
      <c r="J1242" s="359" t="str">
        <f>IF(ISBLANK(INDEX('Policy Characteristics'!D:D,MATCH($C1242,'Policy Characteristics'!$C:$C,0))),"",INDEX('Policy Characteristics'!D:D,MATCH($C1242,'Policy Characteristics'!$C:$C,0)))</f>
        <v/>
      </c>
      <c r="K1242" s="357" t="str">
        <f>IF(ISBLANK(INDEX('Policy Characteristics'!E:E,MATCH($C1242,'Policy Characteristics'!$C:$C,0))),"",INDEX('Policy Characteristics'!E:E,MATCH($C1242,'Policy Characteristics'!$C:$C,0)))</f>
        <v>GRA fuel tax revenue</v>
      </c>
      <c r="L1242" s="357">
        <f>IF(ISBLANK(INDEX('Policy Characteristics'!F:F,MATCH($C1242,'Policy Characteristics'!$C:$C,0))),"",INDEX('Policy Characteristics'!F:F,MATCH($C1242,'Policy Characteristics'!$C:$C,0)))</f>
        <v>0</v>
      </c>
      <c r="M1242" s="357">
        <f>IF(ISBLANK(INDEX('Policy Characteristics'!G:G,MATCH($C1242,'Policy Characteristics'!$C:$C,0))),"",INDEX('Policy Characteristics'!G:G,MATCH($C1242,'Policy Characteristics'!$C:$C,0)))</f>
        <v>10</v>
      </c>
      <c r="N1242" s="357">
        <f>IF(ISBLANK(INDEX('Policy Characteristics'!H:H,MATCH($C1242,'Policy Characteristics'!$C:$C,0))),"",INDEX('Policy Characteristics'!H:H,MATCH($C1242,'Policy Characteristics'!$C:$C,0)))</f>
        <v>1</v>
      </c>
      <c r="O1242" s="357" t="str">
        <f>IF(ISBLANK(INDEX('Policy Characteristics'!I:I,MATCH($C1242,'Policy Characteristics'!$C:$C,0))),"",INDEX('Policy Characteristics'!I:I,MATCH($C1242,'Policy Characteristics'!$C:$C,0)))</f>
        <v>weight</v>
      </c>
      <c r="P1242" s="357" t="str">
        <f>IF(ISBLANK(INDEX('Policy Characteristics'!J:J,MATCH($C1242,'Policy Characteristics'!$C:$C,0))),"",INDEX('Policy Characteristics'!J:J,MATCH($C1242,'Policy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2" s="357" t="str">
        <f>IF(ISBLANK(INDEX('Policy Characteristics'!K:K,MATCH($C1242,'Policy Characteristics'!$C:$C,0))),"",INDEX('Policy Characteristics'!K:K,MATCH($C1242,'Policy Characteristics'!$C:$C,0)))</f>
        <v>io-model.html</v>
      </c>
      <c r="R1242" s="357" t="str">
        <f>IF(ISBLANK(INDEX('Policy Characteristics'!L:L,MATCH($C1242,'Policy Characteristics'!$C:$C,0))),"",INDEX('Policy Characteristics'!L:L,MATCH($C1242,'Policy Characteristics'!$C:$C,0)))</f>
        <v/>
      </c>
    </row>
    <row r="1243" spans="1:18" x14ac:dyDescent="0.35">
      <c r="A1243" s="357" t="str">
        <f>IF(ISBLANK(INDEX('Policy Characteristics'!A:A,MATCH($C1243,'Policy Characteristics'!$C:$C,0))),"",INDEX('Policy Characteristics'!A:A,MATCH($C1243,'Policy Characteristics'!$C:$C,0)))</f>
        <v>Government Revenue Accounting</v>
      </c>
      <c r="B1243" s="357" t="str">
        <f>IF(ISBLANK(INDEX('Policy Characteristics'!B:B,MATCH($C1243,'Policy Characteristics'!$C:$C,0))),"",INDEX('Policy Characteristics'!B:B,MATCH($C1243,'Policy Characteristics'!$C:$C,0)))</f>
        <v>Fuel Tax Revenue</v>
      </c>
      <c r="C1243" s="367" t="str">
        <f t="shared" si="71"/>
        <v>GRA for Fuel Tax Revenue</v>
      </c>
      <c r="D1243" s="4" t="s">
        <v>3073</v>
      </c>
      <c r="F1243" s="4" t="s">
        <v>3077</v>
      </c>
      <c r="H1243" s="270">
        <v>554</v>
      </c>
      <c r="I1243" s="5" t="str">
        <f t="shared" si="72"/>
        <v>Yes</v>
      </c>
      <c r="J1243" s="359" t="str">
        <f>IF(ISBLANK(INDEX('Policy Characteristics'!D:D,MATCH($C1243,'Policy Characteristics'!$C:$C,0))),"",INDEX('Policy Characteristics'!D:D,MATCH($C1243,'Policy Characteristics'!$C:$C,0)))</f>
        <v/>
      </c>
      <c r="K1243" s="357" t="str">
        <f>IF(ISBLANK(INDEX('Policy Characteristics'!E:E,MATCH($C1243,'Policy Characteristics'!$C:$C,0))),"",INDEX('Policy Characteristics'!E:E,MATCH($C1243,'Policy Characteristics'!$C:$C,0)))</f>
        <v>GRA fuel tax revenue</v>
      </c>
      <c r="L1243" s="357">
        <f>IF(ISBLANK(INDEX('Policy Characteristics'!F:F,MATCH($C1243,'Policy Characteristics'!$C:$C,0))),"",INDEX('Policy Characteristics'!F:F,MATCH($C1243,'Policy Characteristics'!$C:$C,0)))</f>
        <v>0</v>
      </c>
      <c r="M1243" s="357">
        <f>IF(ISBLANK(INDEX('Policy Characteristics'!G:G,MATCH($C1243,'Policy Characteristics'!$C:$C,0))),"",INDEX('Policy Characteristics'!G:G,MATCH($C1243,'Policy Characteristics'!$C:$C,0)))</f>
        <v>10</v>
      </c>
      <c r="N1243" s="357">
        <f>IF(ISBLANK(INDEX('Policy Characteristics'!H:H,MATCH($C1243,'Policy Characteristics'!$C:$C,0))),"",INDEX('Policy Characteristics'!H:H,MATCH($C1243,'Policy Characteristics'!$C:$C,0)))</f>
        <v>1</v>
      </c>
      <c r="O1243" s="357" t="str">
        <f>IF(ISBLANK(INDEX('Policy Characteristics'!I:I,MATCH($C1243,'Policy Characteristics'!$C:$C,0))),"",INDEX('Policy Characteristics'!I:I,MATCH($C1243,'Policy Characteristics'!$C:$C,0)))</f>
        <v>weight</v>
      </c>
      <c r="P1243" s="357" t="str">
        <f>IF(ISBLANK(INDEX('Policy Characteristics'!J:J,MATCH($C1243,'Policy Characteristics'!$C:$C,0))),"",INDEX('Policy Characteristics'!J:J,MATCH($C1243,'Policy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3" s="357" t="str">
        <f>IF(ISBLANK(INDEX('Policy Characteristics'!K:K,MATCH($C1243,'Policy Characteristics'!$C:$C,0))),"",INDEX('Policy Characteristics'!K:K,MATCH($C1243,'Policy Characteristics'!$C:$C,0)))</f>
        <v>io-model.html</v>
      </c>
      <c r="R1243" s="357" t="str">
        <f>IF(ISBLANK(INDEX('Policy Characteristics'!L:L,MATCH($C1243,'Policy Characteristics'!$C:$C,0))),"",INDEX('Policy Characteristics'!L:L,MATCH($C1243,'Policy Characteristics'!$C:$C,0)))</f>
        <v/>
      </c>
    </row>
    <row r="1244" spans="1:18" x14ac:dyDescent="0.35">
      <c r="A1244" s="357" t="str">
        <f>IF(ISBLANK(INDEX('Policy Characteristics'!A:A,MATCH($C1244,'Policy Characteristics'!$C:$C,0))),"",INDEX('Policy Characteristics'!A:A,MATCH($C1244,'Policy Characteristics'!$C:$C,0)))</f>
        <v>Government Revenue Accounting</v>
      </c>
      <c r="B1244" s="357" t="str">
        <f>IF(ISBLANK(INDEX('Policy Characteristics'!B:B,MATCH($C1244,'Policy Characteristics'!$C:$C,0))),"",INDEX('Policy Characteristics'!B:B,MATCH($C1244,'Policy Characteristics'!$C:$C,0)))</f>
        <v>EV Subsidy</v>
      </c>
      <c r="C1244" s="366" t="s">
        <v>3062</v>
      </c>
      <c r="D1244" s="4" t="s">
        <v>3069</v>
      </c>
      <c r="F1244" s="4" t="s">
        <v>3074</v>
      </c>
      <c r="H1244" s="270">
        <v>555</v>
      </c>
      <c r="I1244" s="4" t="s">
        <v>44</v>
      </c>
      <c r="J1244" s="359" t="str">
        <f>IF(ISBLANK(INDEX('Policy Characteristics'!D:D,MATCH($C1244,'Policy Characteristics'!$C:$C,0))),"",INDEX('Policy Characteristics'!D:D,MATCH($C1244,'Policy Characteristics'!$C:$C,0)))</f>
        <v/>
      </c>
      <c r="K1244" s="357" t="str">
        <f>IF(ISBLANK(INDEX('Policy Characteristics'!E:E,MATCH($C1244,'Policy Characteristics'!$C:$C,0))),"",INDEX('Policy Characteristics'!E:E,MATCH($C1244,'Policy Characteristics'!$C:$C,0)))</f>
        <v>GRA EV subsidy</v>
      </c>
      <c r="L1244" s="357">
        <f>IF(ISBLANK(INDEX('Policy Characteristics'!F:F,MATCH($C1244,'Policy Characteristics'!$C:$C,0))),"",INDEX('Policy Characteristics'!F:F,MATCH($C1244,'Policy Characteristics'!$C:$C,0)))</f>
        <v>0</v>
      </c>
      <c r="M1244" s="357">
        <f>IF(ISBLANK(INDEX('Policy Characteristics'!G:G,MATCH($C1244,'Policy Characteristics'!$C:$C,0))),"",INDEX('Policy Characteristics'!G:G,MATCH($C1244,'Policy Characteristics'!$C:$C,0)))</f>
        <v>10</v>
      </c>
      <c r="N1244" s="357">
        <f>IF(ISBLANK(INDEX('Policy Characteristics'!H:H,MATCH($C1244,'Policy Characteristics'!$C:$C,0))),"",INDEX('Policy Characteristics'!H:H,MATCH($C1244,'Policy Characteristics'!$C:$C,0)))</f>
        <v>1</v>
      </c>
      <c r="O1244" s="357" t="str">
        <f>IF(ISBLANK(INDEX('Policy Characteristics'!I:I,MATCH($C1244,'Policy Characteristics'!$C:$C,0))),"",INDEX('Policy Characteristics'!I:I,MATCH($C1244,'Policy Characteristics'!$C:$C,0)))</f>
        <v>weight</v>
      </c>
      <c r="P1244" s="357" t="str">
        <f>IF(ISBLANK(INDEX('Policy Characteristics'!J:J,MATCH($C1244,'Policy Characteristics'!$C:$C,0))),"",INDEX('Policy Characteristics'!J:J,MATCH($C1244,'Policy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4" s="357" t="str">
        <f>IF(ISBLANK(INDEX('Policy Characteristics'!K:K,MATCH($C1244,'Policy Characteristics'!$C:$C,0))),"",INDEX('Policy Characteristics'!K:K,MATCH($C1244,'Policy Characteristics'!$C:$C,0)))</f>
        <v>io-model.html</v>
      </c>
      <c r="R1244" s="357" t="str">
        <f>IF(ISBLANK(INDEX('Policy Characteristics'!L:L,MATCH($C1244,'Policy Characteristics'!$C:$C,0))),"",INDEX('Policy Characteristics'!L:L,MATCH($C1244,'Policy Characteristics'!$C:$C,0)))</f>
        <v/>
      </c>
    </row>
    <row r="1245" spans="1:18" x14ac:dyDescent="0.35">
      <c r="A1245" s="357" t="str">
        <f>IF(ISBLANK(INDEX('Policy Characteristics'!A:A,MATCH($C1245,'Policy Characteristics'!$C:$C,0))),"",INDEX('Policy Characteristics'!A:A,MATCH($C1245,'Policy Characteristics'!$C:$C,0)))</f>
        <v>Government Revenue Accounting</v>
      </c>
      <c r="B1245" s="357" t="str">
        <f>IF(ISBLANK(INDEX('Policy Characteristics'!B:B,MATCH($C1245,'Policy Characteristics'!$C:$C,0))),"",INDEX('Policy Characteristics'!B:B,MATCH($C1245,'Policy Characteristics'!$C:$C,0)))</f>
        <v>EV Subsidy</v>
      </c>
      <c r="C1245" s="367" t="str">
        <f t="shared" ref="C1245:C1248" si="73">C$1244</f>
        <v>GRA for EV Subsidy</v>
      </c>
      <c r="D1245" s="4" t="s">
        <v>3070</v>
      </c>
      <c r="F1245" s="4" t="s">
        <v>3098</v>
      </c>
      <c r="H1245" s="270">
        <v>556</v>
      </c>
      <c r="I1245" s="5" t="str">
        <f t="shared" ref="I1245:I1248" si="74">I$1244</f>
        <v>Yes</v>
      </c>
      <c r="J1245" s="359" t="str">
        <f>IF(ISBLANK(INDEX('Policy Characteristics'!D:D,MATCH($C1245,'Policy Characteristics'!$C:$C,0))),"",INDEX('Policy Characteristics'!D:D,MATCH($C1245,'Policy Characteristics'!$C:$C,0)))</f>
        <v/>
      </c>
      <c r="K1245" s="357" t="str">
        <f>IF(ISBLANK(INDEX('Policy Characteristics'!E:E,MATCH($C1245,'Policy Characteristics'!$C:$C,0))),"",INDEX('Policy Characteristics'!E:E,MATCH($C1245,'Policy Characteristics'!$C:$C,0)))</f>
        <v>GRA EV subsidy</v>
      </c>
      <c r="L1245" s="357">
        <f>IF(ISBLANK(INDEX('Policy Characteristics'!F:F,MATCH($C1245,'Policy Characteristics'!$C:$C,0))),"",INDEX('Policy Characteristics'!F:F,MATCH($C1245,'Policy Characteristics'!$C:$C,0)))</f>
        <v>0</v>
      </c>
      <c r="M1245" s="357">
        <f>IF(ISBLANK(INDEX('Policy Characteristics'!G:G,MATCH($C1245,'Policy Characteristics'!$C:$C,0))),"",INDEX('Policy Characteristics'!G:G,MATCH($C1245,'Policy Characteristics'!$C:$C,0)))</f>
        <v>10</v>
      </c>
      <c r="N1245" s="357">
        <f>IF(ISBLANK(INDEX('Policy Characteristics'!H:H,MATCH($C1245,'Policy Characteristics'!$C:$C,0))),"",INDEX('Policy Characteristics'!H:H,MATCH($C1245,'Policy Characteristics'!$C:$C,0)))</f>
        <v>1</v>
      </c>
      <c r="O1245" s="357" t="str">
        <f>IF(ISBLANK(INDEX('Policy Characteristics'!I:I,MATCH($C1245,'Policy Characteristics'!$C:$C,0))),"",INDEX('Policy Characteristics'!I:I,MATCH($C1245,'Policy Characteristics'!$C:$C,0)))</f>
        <v>weight</v>
      </c>
      <c r="P1245" s="357" t="str">
        <f>IF(ISBLANK(INDEX('Policy Characteristics'!J:J,MATCH($C1245,'Policy Characteristics'!$C:$C,0))),"",INDEX('Policy Characteristics'!J:J,MATCH($C1245,'Policy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5" s="357" t="str">
        <f>IF(ISBLANK(INDEX('Policy Characteristics'!K:K,MATCH($C1245,'Policy Characteristics'!$C:$C,0))),"",INDEX('Policy Characteristics'!K:K,MATCH($C1245,'Policy Characteristics'!$C:$C,0)))</f>
        <v>io-model.html</v>
      </c>
      <c r="R1245" s="357" t="str">
        <f>IF(ISBLANK(INDEX('Policy Characteristics'!L:L,MATCH($C1245,'Policy Characteristics'!$C:$C,0))),"",INDEX('Policy Characteristics'!L:L,MATCH($C1245,'Policy Characteristics'!$C:$C,0)))</f>
        <v/>
      </c>
    </row>
    <row r="1246" spans="1:18" x14ac:dyDescent="0.35">
      <c r="A1246" s="357" t="str">
        <f>IF(ISBLANK(INDEX('Policy Characteristics'!A:A,MATCH($C1246,'Policy Characteristics'!$C:$C,0))),"",INDEX('Policy Characteristics'!A:A,MATCH($C1246,'Policy Characteristics'!$C:$C,0)))</f>
        <v>Government Revenue Accounting</v>
      </c>
      <c r="B1246" s="357" t="str">
        <f>IF(ISBLANK(INDEX('Policy Characteristics'!B:B,MATCH($C1246,'Policy Characteristics'!$C:$C,0))),"",INDEX('Policy Characteristics'!B:B,MATCH($C1246,'Policy Characteristics'!$C:$C,0)))</f>
        <v>EV Subsidy</v>
      </c>
      <c r="C1246" s="367" t="str">
        <f t="shared" si="73"/>
        <v>GRA for EV Subsidy</v>
      </c>
      <c r="D1246" s="4" t="s">
        <v>3071</v>
      </c>
      <c r="F1246" s="4" t="s">
        <v>3075</v>
      </c>
      <c r="H1246" s="270">
        <v>557</v>
      </c>
      <c r="I1246" s="5" t="str">
        <f t="shared" si="74"/>
        <v>Yes</v>
      </c>
      <c r="J1246" s="359" t="str">
        <f>IF(ISBLANK(INDEX('Policy Characteristics'!D:D,MATCH($C1246,'Policy Characteristics'!$C:$C,0))),"",INDEX('Policy Characteristics'!D:D,MATCH($C1246,'Policy Characteristics'!$C:$C,0)))</f>
        <v/>
      </c>
      <c r="K1246" s="357" t="str">
        <f>IF(ISBLANK(INDEX('Policy Characteristics'!E:E,MATCH($C1246,'Policy Characteristics'!$C:$C,0))),"",INDEX('Policy Characteristics'!E:E,MATCH($C1246,'Policy Characteristics'!$C:$C,0)))</f>
        <v>GRA EV subsidy</v>
      </c>
      <c r="L1246" s="357">
        <f>IF(ISBLANK(INDEX('Policy Characteristics'!F:F,MATCH($C1246,'Policy Characteristics'!$C:$C,0))),"",INDEX('Policy Characteristics'!F:F,MATCH($C1246,'Policy Characteristics'!$C:$C,0)))</f>
        <v>0</v>
      </c>
      <c r="M1246" s="357">
        <f>IF(ISBLANK(INDEX('Policy Characteristics'!G:G,MATCH($C1246,'Policy Characteristics'!$C:$C,0))),"",INDEX('Policy Characteristics'!G:G,MATCH($C1246,'Policy Characteristics'!$C:$C,0)))</f>
        <v>10</v>
      </c>
      <c r="N1246" s="357">
        <f>IF(ISBLANK(INDEX('Policy Characteristics'!H:H,MATCH($C1246,'Policy Characteristics'!$C:$C,0))),"",INDEX('Policy Characteristics'!H:H,MATCH($C1246,'Policy Characteristics'!$C:$C,0)))</f>
        <v>1</v>
      </c>
      <c r="O1246" s="357" t="str">
        <f>IF(ISBLANK(INDEX('Policy Characteristics'!I:I,MATCH($C1246,'Policy Characteristics'!$C:$C,0))),"",INDEX('Policy Characteristics'!I:I,MATCH($C1246,'Policy Characteristics'!$C:$C,0)))</f>
        <v>weight</v>
      </c>
      <c r="P1246" s="357" t="str">
        <f>IF(ISBLANK(INDEX('Policy Characteristics'!J:J,MATCH($C1246,'Policy Characteristics'!$C:$C,0))),"",INDEX('Policy Characteristics'!J:J,MATCH($C1246,'Policy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6" s="357" t="str">
        <f>IF(ISBLANK(INDEX('Policy Characteristics'!K:K,MATCH($C1246,'Policy Characteristics'!$C:$C,0))),"",INDEX('Policy Characteristics'!K:K,MATCH($C1246,'Policy Characteristics'!$C:$C,0)))</f>
        <v>io-model.html</v>
      </c>
      <c r="R1246" s="357" t="str">
        <f>IF(ISBLANK(INDEX('Policy Characteristics'!L:L,MATCH($C1246,'Policy Characteristics'!$C:$C,0))),"",INDEX('Policy Characteristics'!L:L,MATCH($C1246,'Policy Characteristics'!$C:$C,0)))</f>
        <v/>
      </c>
    </row>
    <row r="1247" spans="1:18" x14ac:dyDescent="0.35">
      <c r="A1247" s="357" t="str">
        <f>IF(ISBLANK(INDEX('Policy Characteristics'!A:A,MATCH($C1247,'Policy Characteristics'!$C:$C,0))),"",INDEX('Policy Characteristics'!A:A,MATCH($C1247,'Policy Characteristics'!$C:$C,0)))</f>
        <v>Government Revenue Accounting</v>
      </c>
      <c r="B1247" s="357" t="str">
        <f>IF(ISBLANK(INDEX('Policy Characteristics'!B:B,MATCH($C1247,'Policy Characteristics'!$C:$C,0))),"",INDEX('Policy Characteristics'!B:B,MATCH($C1247,'Policy Characteristics'!$C:$C,0)))</f>
        <v>EV Subsidy</v>
      </c>
      <c r="C1247" s="367" t="str">
        <f t="shared" si="73"/>
        <v>GRA for EV Subsidy</v>
      </c>
      <c r="D1247" s="4" t="s">
        <v>3072</v>
      </c>
      <c r="F1247" s="4" t="s">
        <v>3076</v>
      </c>
      <c r="H1247" s="270">
        <v>558</v>
      </c>
      <c r="I1247" s="5" t="str">
        <f t="shared" si="74"/>
        <v>Yes</v>
      </c>
      <c r="J1247" s="359" t="str">
        <f>IF(ISBLANK(INDEX('Policy Characteristics'!D:D,MATCH($C1247,'Policy Characteristics'!$C:$C,0))),"",INDEX('Policy Characteristics'!D:D,MATCH($C1247,'Policy Characteristics'!$C:$C,0)))</f>
        <v/>
      </c>
      <c r="K1247" s="357" t="str">
        <f>IF(ISBLANK(INDEX('Policy Characteristics'!E:E,MATCH($C1247,'Policy Characteristics'!$C:$C,0))),"",INDEX('Policy Characteristics'!E:E,MATCH($C1247,'Policy Characteristics'!$C:$C,0)))</f>
        <v>GRA EV subsidy</v>
      </c>
      <c r="L1247" s="357">
        <f>IF(ISBLANK(INDEX('Policy Characteristics'!F:F,MATCH($C1247,'Policy Characteristics'!$C:$C,0))),"",INDEX('Policy Characteristics'!F:F,MATCH($C1247,'Policy Characteristics'!$C:$C,0)))</f>
        <v>0</v>
      </c>
      <c r="M1247" s="357">
        <f>IF(ISBLANK(INDEX('Policy Characteristics'!G:G,MATCH($C1247,'Policy Characteristics'!$C:$C,0))),"",INDEX('Policy Characteristics'!G:G,MATCH($C1247,'Policy Characteristics'!$C:$C,0)))</f>
        <v>10</v>
      </c>
      <c r="N1247" s="357">
        <f>IF(ISBLANK(INDEX('Policy Characteristics'!H:H,MATCH($C1247,'Policy Characteristics'!$C:$C,0))),"",INDEX('Policy Characteristics'!H:H,MATCH($C1247,'Policy Characteristics'!$C:$C,0)))</f>
        <v>1</v>
      </c>
      <c r="O1247" s="357" t="str">
        <f>IF(ISBLANK(INDEX('Policy Characteristics'!I:I,MATCH($C1247,'Policy Characteristics'!$C:$C,0))),"",INDEX('Policy Characteristics'!I:I,MATCH($C1247,'Policy Characteristics'!$C:$C,0)))</f>
        <v>weight</v>
      </c>
      <c r="P1247" s="357" t="str">
        <f>IF(ISBLANK(INDEX('Policy Characteristics'!J:J,MATCH($C1247,'Policy Characteristics'!$C:$C,0))),"",INDEX('Policy Characteristics'!J:J,MATCH($C1247,'Policy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7" s="357" t="str">
        <f>IF(ISBLANK(INDEX('Policy Characteristics'!K:K,MATCH($C1247,'Policy Characteristics'!$C:$C,0))),"",INDEX('Policy Characteristics'!K:K,MATCH($C1247,'Policy Characteristics'!$C:$C,0)))</f>
        <v>io-model.html</v>
      </c>
      <c r="R1247" s="357" t="str">
        <f>IF(ISBLANK(INDEX('Policy Characteristics'!L:L,MATCH($C1247,'Policy Characteristics'!$C:$C,0))),"",INDEX('Policy Characteristics'!L:L,MATCH($C1247,'Policy Characteristics'!$C:$C,0)))</f>
        <v/>
      </c>
    </row>
    <row r="1248" spans="1:18" x14ac:dyDescent="0.35">
      <c r="A1248" s="357" t="str">
        <f>IF(ISBLANK(INDEX('Policy Characteristics'!A:A,MATCH($C1248,'Policy Characteristics'!$C:$C,0))),"",INDEX('Policy Characteristics'!A:A,MATCH($C1248,'Policy Characteristics'!$C:$C,0)))</f>
        <v>Government Revenue Accounting</v>
      </c>
      <c r="B1248" s="357" t="str">
        <f>IF(ISBLANK(INDEX('Policy Characteristics'!B:B,MATCH($C1248,'Policy Characteristics'!$C:$C,0))),"",INDEX('Policy Characteristics'!B:B,MATCH($C1248,'Policy Characteristics'!$C:$C,0)))</f>
        <v>EV Subsidy</v>
      </c>
      <c r="C1248" s="367" t="str">
        <f t="shared" si="73"/>
        <v>GRA for EV Subsidy</v>
      </c>
      <c r="D1248" s="4" t="s">
        <v>3073</v>
      </c>
      <c r="F1248" s="4" t="s">
        <v>3077</v>
      </c>
      <c r="H1248" s="270">
        <v>559</v>
      </c>
      <c r="I1248" s="5" t="str">
        <f t="shared" si="74"/>
        <v>Yes</v>
      </c>
      <c r="J1248" s="359" t="str">
        <f>IF(ISBLANK(INDEX('Policy Characteristics'!D:D,MATCH($C1248,'Policy Characteristics'!$C:$C,0))),"",INDEX('Policy Characteristics'!D:D,MATCH($C1248,'Policy Characteristics'!$C:$C,0)))</f>
        <v/>
      </c>
      <c r="K1248" s="357" t="str">
        <f>IF(ISBLANK(INDEX('Policy Characteristics'!E:E,MATCH($C1248,'Policy Characteristics'!$C:$C,0))),"",INDEX('Policy Characteristics'!E:E,MATCH($C1248,'Policy Characteristics'!$C:$C,0)))</f>
        <v>GRA EV subsidy</v>
      </c>
      <c r="L1248" s="357">
        <f>IF(ISBLANK(INDEX('Policy Characteristics'!F:F,MATCH($C1248,'Policy Characteristics'!$C:$C,0))),"",INDEX('Policy Characteristics'!F:F,MATCH($C1248,'Policy Characteristics'!$C:$C,0)))</f>
        <v>0</v>
      </c>
      <c r="M1248" s="357">
        <f>IF(ISBLANK(INDEX('Policy Characteristics'!G:G,MATCH($C1248,'Policy Characteristics'!$C:$C,0))),"",INDEX('Policy Characteristics'!G:G,MATCH($C1248,'Policy Characteristics'!$C:$C,0)))</f>
        <v>10</v>
      </c>
      <c r="N1248" s="357">
        <f>IF(ISBLANK(INDEX('Policy Characteristics'!H:H,MATCH($C1248,'Policy Characteristics'!$C:$C,0))),"",INDEX('Policy Characteristics'!H:H,MATCH($C1248,'Policy Characteristics'!$C:$C,0)))</f>
        <v>1</v>
      </c>
      <c r="O1248" s="357" t="str">
        <f>IF(ISBLANK(INDEX('Policy Characteristics'!I:I,MATCH($C1248,'Policy Characteristics'!$C:$C,0))),"",INDEX('Policy Characteristics'!I:I,MATCH($C1248,'Policy Characteristics'!$C:$C,0)))</f>
        <v>weight</v>
      </c>
      <c r="P1248" s="357" t="str">
        <f>IF(ISBLANK(INDEX('Policy Characteristics'!J:J,MATCH($C1248,'Policy Characteristics'!$C:$C,0))),"",INDEX('Policy Characteristics'!J:J,MATCH($C1248,'Policy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8" s="357" t="str">
        <f>IF(ISBLANK(INDEX('Policy Characteristics'!K:K,MATCH($C1248,'Policy Characteristics'!$C:$C,0))),"",INDEX('Policy Characteristics'!K:K,MATCH($C1248,'Policy Characteristics'!$C:$C,0)))</f>
        <v>io-model.html</v>
      </c>
      <c r="R1248" s="357" t="str">
        <f>IF(ISBLANK(INDEX('Policy Characteristics'!L:L,MATCH($C1248,'Policy Characteristics'!$C:$C,0))),"",INDEX('Policy Characteristics'!L:L,MATCH($C1248,'Policy Characteristics'!$C:$C,0)))</f>
        <v/>
      </c>
    </row>
    <row r="1249" spans="1:18" x14ac:dyDescent="0.35">
      <c r="A1249" s="357" t="str">
        <f>IF(ISBLANK(INDEX('Policy Characteristics'!A:A,MATCH($C1249,'Policy Characteristics'!$C:$C,0))),"",INDEX('Policy Characteristics'!A:A,MATCH($C1249,'Policy Characteristics'!$C:$C,0)))</f>
        <v>Government Revenue Accounting</v>
      </c>
      <c r="B1249" s="357" t="str">
        <f>IF(ISBLANK(INDEX('Policy Characteristics'!B:B,MATCH($C1249,'Policy Characteristics'!$C:$C,0))),"",INDEX('Policy Characteristics'!B:B,MATCH($C1249,'Policy Characteristics'!$C:$C,0)))</f>
        <v>Electricity Generation Subsidy</v>
      </c>
      <c r="C1249" s="366" t="s">
        <v>3063</v>
      </c>
      <c r="D1249" s="4" t="s">
        <v>3069</v>
      </c>
      <c r="F1249" s="4" t="s">
        <v>3074</v>
      </c>
      <c r="H1249" s="270">
        <v>560</v>
      </c>
      <c r="I1249" s="4" t="s">
        <v>44</v>
      </c>
      <c r="J1249" s="359" t="str">
        <f>IF(ISBLANK(INDEX('Policy Characteristics'!D:D,MATCH($C1249,'Policy Characteristics'!$C:$C,0))),"",INDEX('Policy Characteristics'!D:D,MATCH($C1249,'Policy Characteristics'!$C:$C,0)))</f>
        <v/>
      </c>
      <c r="K1249" s="357" t="str">
        <f>IF(ISBLANK(INDEX('Policy Characteristics'!E:E,MATCH($C1249,'Policy Characteristics'!$C:$C,0))),"",INDEX('Policy Characteristics'!E:E,MATCH($C1249,'Policy Characteristics'!$C:$C,0)))</f>
        <v>GRA elec gen subsidy</v>
      </c>
      <c r="L1249" s="357">
        <f>IF(ISBLANK(INDEX('Policy Characteristics'!F:F,MATCH($C1249,'Policy Characteristics'!$C:$C,0))),"",INDEX('Policy Characteristics'!F:F,MATCH($C1249,'Policy Characteristics'!$C:$C,0)))</f>
        <v>0</v>
      </c>
      <c r="M1249" s="357">
        <f>IF(ISBLANK(INDEX('Policy Characteristics'!G:G,MATCH($C1249,'Policy Characteristics'!$C:$C,0))),"",INDEX('Policy Characteristics'!G:G,MATCH($C1249,'Policy Characteristics'!$C:$C,0)))</f>
        <v>10</v>
      </c>
      <c r="N1249" s="357">
        <f>IF(ISBLANK(INDEX('Policy Characteristics'!H:H,MATCH($C1249,'Policy Characteristics'!$C:$C,0))),"",INDEX('Policy Characteristics'!H:H,MATCH($C1249,'Policy Characteristics'!$C:$C,0)))</f>
        <v>1</v>
      </c>
      <c r="O1249" s="357" t="str">
        <f>IF(ISBLANK(INDEX('Policy Characteristics'!I:I,MATCH($C1249,'Policy Characteristics'!$C:$C,0))),"",INDEX('Policy Characteristics'!I:I,MATCH($C1249,'Policy Characteristics'!$C:$C,0)))</f>
        <v>weight</v>
      </c>
      <c r="P1249" s="357" t="str">
        <f>IF(ISBLANK(INDEX('Policy Characteristics'!J:J,MATCH($C1249,'Policy Characteristics'!$C:$C,0))),"",INDEX('Policy Characteristics'!J:J,MATCH($C1249,'Policy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9" s="357" t="str">
        <f>IF(ISBLANK(INDEX('Policy Characteristics'!K:K,MATCH($C1249,'Policy Characteristics'!$C:$C,0))),"",INDEX('Policy Characteristics'!K:K,MATCH($C1249,'Policy Characteristics'!$C:$C,0)))</f>
        <v>io-model.html</v>
      </c>
      <c r="R1249" s="357" t="str">
        <f>IF(ISBLANK(INDEX('Policy Characteristics'!L:L,MATCH($C1249,'Policy Characteristics'!$C:$C,0))),"",INDEX('Policy Characteristics'!L:L,MATCH($C1249,'Policy Characteristics'!$C:$C,0)))</f>
        <v/>
      </c>
    </row>
    <row r="1250" spans="1:18" x14ac:dyDescent="0.35">
      <c r="A1250" s="357" t="str">
        <f>IF(ISBLANK(INDEX('Policy Characteristics'!A:A,MATCH($C1250,'Policy Characteristics'!$C:$C,0))),"",INDEX('Policy Characteristics'!A:A,MATCH($C1250,'Policy Characteristics'!$C:$C,0)))</f>
        <v>Government Revenue Accounting</v>
      </c>
      <c r="B1250" s="357" t="str">
        <f>IF(ISBLANK(INDEX('Policy Characteristics'!B:B,MATCH($C1250,'Policy Characteristics'!$C:$C,0))),"",INDEX('Policy Characteristics'!B:B,MATCH($C1250,'Policy Characteristics'!$C:$C,0)))</f>
        <v>Electricity Generation Subsidy</v>
      </c>
      <c r="C1250" s="367" t="str">
        <f t="shared" ref="C1250:C1253" si="75">C$1249</f>
        <v>GRA for Electricity Generation Subsidies</v>
      </c>
      <c r="D1250" s="4" t="s">
        <v>3070</v>
      </c>
      <c r="F1250" s="4" t="s">
        <v>3098</v>
      </c>
      <c r="H1250" s="270">
        <v>561</v>
      </c>
      <c r="I1250" s="5" t="str">
        <f t="shared" ref="I1250:I1253" si="76">I$1249</f>
        <v>Yes</v>
      </c>
      <c r="J1250" s="359" t="str">
        <f>IF(ISBLANK(INDEX('Policy Characteristics'!D:D,MATCH($C1250,'Policy Characteristics'!$C:$C,0))),"",INDEX('Policy Characteristics'!D:D,MATCH($C1250,'Policy Characteristics'!$C:$C,0)))</f>
        <v/>
      </c>
      <c r="K1250" s="357" t="str">
        <f>IF(ISBLANK(INDEX('Policy Characteristics'!E:E,MATCH($C1250,'Policy Characteristics'!$C:$C,0))),"",INDEX('Policy Characteristics'!E:E,MATCH($C1250,'Policy Characteristics'!$C:$C,0)))</f>
        <v>GRA elec gen subsidy</v>
      </c>
      <c r="L1250" s="357">
        <f>IF(ISBLANK(INDEX('Policy Characteristics'!F:F,MATCH($C1250,'Policy Characteristics'!$C:$C,0))),"",INDEX('Policy Characteristics'!F:F,MATCH($C1250,'Policy Characteristics'!$C:$C,0)))</f>
        <v>0</v>
      </c>
      <c r="M1250" s="357">
        <f>IF(ISBLANK(INDEX('Policy Characteristics'!G:G,MATCH($C1250,'Policy Characteristics'!$C:$C,0))),"",INDEX('Policy Characteristics'!G:G,MATCH($C1250,'Policy Characteristics'!$C:$C,0)))</f>
        <v>10</v>
      </c>
      <c r="N1250" s="357">
        <f>IF(ISBLANK(INDEX('Policy Characteristics'!H:H,MATCH($C1250,'Policy Characteristics'!$C:$C,0))),"",INDEX('Policy Characteristics'!H:H,MATCH($C1250,'Policy Characteristics'!$C:$C,0)))</f>
        <v>1</v>
      </c>
      <c r="O1250" s="357" t="str">
        <f>IF(ISBLANK(INDEX('Policy Characteristics'!I:I,MATCH($C1250,'Policy Characteristics'!$C:$C,0))),"",INDEX('Policy Characteristics'!I:I,MATCH($C1250,'Policy Characteristics'!$C:$C,0)))</f>
        <v>weight</v>
      </c>
      <c r="P1250" s="357" t="str">
        <f>IF(ISBLANK(INDEX('Policy Characteristics'!J:J,MATCH($C1250,'Policy Characteristics'!$C:$C,0))),"",INDEX('Policy Characteristics'!J:J,MATCH($C1250,'Policy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0" s="357" t="str">
        <f>IF(ISBLANK(INDEX('Policy Characteristics'!K:K,MATCH($C1250,'Policy Characteristics'!$C:$C,0))),"",INDEX('Policy Characteristics'!K:K,MATCH($C1250,'Policy Characteristics'!$C:$C,0)))</f>
        <v>io-model.html</v>
      </c>
      <c r="R1250" s="357" t="str">
        <f>IF(ISBLANK(INDEX('Policy Characteristics'!L:L,MATCH($C1250,'Policy Characteristics'!$C:$C,0))),"",INDEX('Policy Characteristics'!L:L,MATCH($C1250,'Policy Characteristics'!$C:$C,0)))</f>
        <v/>
      </c>
    </row>
    <row r="1251" spans="1:18" x14ac:dyDescent="0.35">
      <c r="A1251" s="357" t="str">
        <f>IF(ISBLANK(INDEX('Policy Characteristics'!A:A,MATCH($C1251,'Policy Characteristics'!$C:$C,0))),"",INDEX('Policy Characteristics'!A:A,MATCH($C1251,'Policy Characteristics'!$C:$C,0)))</f>
        <v>Government Revenue Accounting</v>
      </c>
      <c r="B1251" s="357" t="str">
        <f>IF(ISBLANK(INDEX('Policy Characteristics'!B:B,MATCH($C1251,'Policy Characteristics'!$C:$C,0))),"",INDEX('Policy Characteristics'!B:B,MATCH($C1251,'Policy Characteristics'!$C:$C,0)))</f>
        <v>Electricity Generation Subsidy</v>
      </c>
      <c r="C1251" s="367" t="str">
        <f t="shared" si="75"/>
        <v>GRA for Electricity Generation Subsidies</v>
      </c>
      <c r="D1251" s="4" t="s">
        <v>3071</v>
      </c>
      <c r="F1251" s="4" t="s">
        <v>3075</v>
      </c>
      <c r="H1251" s="270">
        <v>562</v>
      </c>
      <c r="I1251" s="5" t="str">
        <f t="shared" si="76"/>
        <v>Yes</v>
      </c>
      <c r="J1251" s="359" t="str">
        <f>IF(ISBLANK(INDEX('Policy Characteristics'!D:D,MATCH($C1251,'Policy Characteristics'!$C:$C,0))),"",INDEX('Policy Characteristics'!D:D,MATCH($C1251,'Policy Characteristics'!$C:$C,0)))</f>
        <v/>
      </c>
      <c r="K1251" s="357" t="str">
        <f>IF(ISBLANK(INDEX('Policy Characteristics'!E:E,MATCH($C1251,'Policy Characteristics'!$C:$C,0))),"",INDEX('Policy Characteristics'!E:E,MATCH($C1251,'Policy Characteristics'!$C:$C,0)))</f>
        <v>GRA elec gen subsidy</v>
      </c>
      <c r="L1251" s="357">
        <f>IF(ISBLANK(INDEX('Policy Characteristics'!F:F,MATCH($C1251,'Policy Characteristics'!$C:$C,0))),"",INDEX('Policy Characteristics'!F:F,MATCH($C1251,'Policy Characteristics'!$C:$C,0)))</f>
        <v>0</v>
      </c>
      <c r="M1251" s="357">
        <f>IF(ISBLANK(INDEX('Policy Characteristics'!G:G,MATCH($C1251,'Policy Characteristics'!$C:$C,0))),"",INDEX('Policy Characteristics'!G:G,MATCH($C1251,'Policy Characteristics'!$C:$C,0)))</f>
        <v>10</v>
      </c>
      <c r="N1251" s="357">
        <f>IF(ISBLANK(INDEX('Policy Characteristics'!H:H,MATCH($C1251,'Policy Characteristics'!$C:$C,0))),"",INDEX('Policy Characteristics'!H:H,MATCH($C1251,'Policy Characteristics'!$C:$C,0)))</f>
        <v>1</v>
      </c>
      <c r="O1251" s="357" t="str">
        <f>IF(ISBLANK(INDEX('Policy Characteristics'!I:I,MATCH($C1251,'Policy Characteristics'!$C:$C,0))),"",INDEX('Policy Characteristics'!I:I,MATCH($C1251,'Policy Characteristics'!$C:$C,0)))</f>
        <v>weight</v>
      </c>
      <c r="P1251" s="357" t="str">
        <f>IF(ISBLANK(INDEX('Policy Characteristics'!J:J,MATCH($C1251,'Policy Characteristics'!$C:$C,0))),"",INDEX('Policy Characteristics'!J:J,MATCH($C1251,'Policy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1" s="357" t="str">
        <f>IF(ISBLANK(INDEX('Policy Characteristics'!K:K,MATCH($C1251,'Policy Characteristics'!$C:$C,0))),"",INDEX('Policy Characteristics'!K:K,MATCH($C1251,'Policy Characteristics'!$C:$C,0)))</f>
        <v>io-model.html</v>
      </c>
      <c r="R1251" s="357" t="str">
        <f>IF(ISBLANK(INDEX('Policy Characteristics'!L:L,MATCH($C1251,'Policy Characteristics'!$C:$C,0))),"",INDEX('Policy Characteristics'!L:L,MATCH($C1251,'Policy Characteristics'!$C:$C,0)))</f>
        <v/>
      </c>
    </row>
    <row r="1252" spans="1:18" x14ac:dyDescent="0.35">
      <c r="A1252" s="357" t="str">
        <f>IF(ISBLANK(INDEX('Policy Characteristics'!A:A,MATCH($C1252,'Policy Characteristics'!$C:$C,0))),"",INDEX('Policy Characteristics'!A:A,MATCH($C1252,'Policy Characteristics'!$C:$C,0)))</f>
        <v>Government Revenue Accounting</v>
      </c>
      <c r="B1252" s="357" t="str">
        <f>IF(ISBLANK(INDEX('Policy Characteristics'!B:B,MATCH($C1252,'Policy Characteristics'!$C:$C,0))),"",INDEX('Policy Characteristics'!B:B,MATCH($C1252,'Policy Characteristics'!$C:$C,0)))</f>
        <v>Electricity Generation Subsidy</v>
      </c>
      <c r="C1252" s="367" t="str">
        <f t="shared" si="75"/>
        <v>GRA for Electricity Generation Subsidies</v>
      </c>
      <c r="D1252" s="4" t="s">
        <v>3072</v>
      </c>
      <c r="F1252" s="4" t="s">
        <v>3076</v>
      </c>
      <c r="H1252" s="270">
        <v>563</v>
      </c>
      <c r="I1252" s="5" t="str">
        <f t="shared" si="76"/>
        <v>Yes</v>
      </c>
      <c r="J1252" s="359" t="str">
        <f>IF(ISBLANK(INDEX('Policy Characteristics'!D:D,MATCH($C1252,'Policy Characteristics'!$C:$C,0))),"",INDEX('Policy Characteristics'!D:D,MATCH($C1252,'Policy Characteristics'!$C:$C,0)))</f>
        <v/>
      </c>
      <c r="K1252" s="357" t="str">
        <f>IF(ISBLANK(INDEX('Policy Characteristics'!E:E,MATCH($C1252,'Policy Characteristics'!$C:$C,0))),"",INDEX('Policy Characteristics'!E:E,MATCH($C1252,'Policy Characteristics'!$C:$C,0)))</f>
        <v>GRA elec gen subsidy</v>
      </c>
      <c r="L1252" s="357">
        <f>IF(ISBLANK(INDEX('Policy Characteristics'!F:F,MATCH($C1252,'Policy Characteristics'!$C:$C,0))),"",INDEX('Policy Characteristics'!F:F,MATCH($C1252,'Policy Characteristics'!$C:$C,0)))</f>
        <v>0</v>
      </c>
      <c r="M1252" s="357">
        <f>IF(ISBLANK(INDEX('Policy Characteristics'!G:G,MATCH($C1252,'Policy Characteristics'!$C:$C,0))),"",INDEX('Policy Characteristics'!G:G,MATCH($C1252,'Policy Characteristics'!$C:$C,0)))</f>
        <v>10</v>
      </c>
      <c r="N1252" s="357">
        <f>IF(ISBLANK(INDEX('Policy Characteristics'!H:H,MATCH($C1252,'Policy Characteristics'!$C:$C,0))),"",INDEX('Policy Characteristics'!H:H,MATCH($C1252,'Policy Characteristics'!$C:$C,0)))</f>
        <v>1</v>
      </c>
      <c r="O1252" s="357" t="str">
        <f>IF(ISBLANK(INDEX('Policy Characteristics'!I:I,MATCH($C1252,'Policy Characteristics'!$C:$C,0))),"",INDEX('Policy Characteristics'!I:I,MATCH($C1252,'Policy Characteristics'!$C:$C,0)))</f>
        <v>weight</v>
      </c>
      <c r="P1252" s="357" t="str">
        <f>IF(ISBLANK(INDEX('Policy Characteristics'!J:J,MATCH($C1252,'Policy Characteristics'!$C:$C,0))),"",INDEX('Policy Characteristics'!J:J,MATCH($C1252,'Policy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2" s="357" t="str">
        <f>IF(ISBLANK(INDEX('Policy Characteristics'!K:K,MATCH($C1252,'Policy Characteristics'!$C:$C,0))),"",INDEX('Policy Characteristics'!K:K,MATCH($C1252,'Policy Characteristics'!$C:$C,0)))</f>
        <v>io-model.html</v>
      </c>
      <c r="R1252" s="357" t="str">
        <f>IF(ISBLANK(INDEX('Policy Characteristics'!L:L,MATCH($C1252,'Policy Characteristics'!$C:$C,0))),"",INDEX('Policy Characteristics'!L:L,MATCH($C1252,'Policy Characteristics'!$C:$C,0)))</f>
        <v/>
      </c>
    </row>
    <row r="1253" spans="1:18" x14ac:dyDescent="0.35">
      <c r="A1253" s="357" t="str">
        <f>IF(ISBLANK(INDEX('Policy Characteristics'!A:A,MATCH($C1253,'Policy Characteristics'!$C:$C,0))),"",INDEX('Policy Characteristics'!A:A,MATCH($C1253,'Policy Characteristics'!$C:$C,0)))</f>
        <v>Government Revenue Accounting</v>
      </c>
      <c r="B1253" s="357" t="str">
        <f>IF(ISBLANK(INDEX('Policy Characteristics'!B:B,MATCH($C1253,'Policy Characteristics'!$C:$C,0))),"",INDEX('Policy Characteristics'!B:B,MATCH($C1253,'Policy Characteristics'!$C:$C,0)))</f>
        <v>Electricity Generation Subsidy</v>
      </c>
      <c r="C1253" s="367" t="str">
        <f t="shared" si="75"/>
        <v>GRA for Electricity Generation Subsidies</v>
      </c>
      <c r="D1253" s="4" t="s">
        <v>3073</v>
      </c>
      <c r="F1253" s="4" t="s">
        <v>3077</v>
      </c>
      <c r="H1253" s="270">
        <v>564</v>
      </c>
      <c r="I1253" s="5" t="str">
        <f t="shared" si="76"/>
        <v>Yes</v>
      </c>
      <c r="J1253" s="359" t="str">
        <f>IF(ISBLANK(INDEX('Policy Characteristics'!D:D,MATCH($C1253,'Policy Characteristics'!$C:$C,0))),"",INDEX('Policy Characteristics'!D:D,MATCH($C1253,'Policy Characteristics'!$C:$C,0)))</f>
        <v/>
      </c>
      <c r="K1253" s="357" t="str">
        <f>IF(ISBLANK(INDEX('Policy Characteristics'!E:E,MATCH($C1253,'Policy Characteristics'!$C:$C,0))),"",INDEX('Policy Characteristics'!E:E,MATCH($C1253,'Policy Characteristics'!$C:$C,0)))</f>
        <v>GRA elec gen subsidy</v>
      </c>
      <c r="L1253" s="357">
        <f>IF(ISBLANK(INDEX('Policy Characteristics'!F:F,MATCH($C1253,'Policy Characteristics'!$C:$C,0))),"",INDEX('Policy Characteristics'!F:F,MATCH($C1253,'Policy Characteristics'!$C:$C,0)))</f>
        <v>0</v>
      </c>
      <c r="M1253" s="357">
        <f>IF(ISBLANK(INDEX('Policy Characteristics'!G:G,MATCH($C1253,'Policy Characteristics'!$C:$C,0))),"",INDEX('Policy Characteristics'!G:G,MATCH($C1253,'Policy Characteristics'!$C:$C,0)))</f>
        <v>10</v>
      </c>
      <c r="N1253" s="357">
        <f>IF(ISBLANK(INDEX('Policy Characteristics'!H:H,MATCH($C1253,'Policy Characteristics'!$C:$C,0))),"",INDEX('Policy Characteristics'!H:H,MATCH($C1253,'Policy Characteristics'!$C:$C,0)))</f>
        <v>1</v>
      </c>
      <c r="O1253" s="357" t="str">
        <f>IF(ISBLANK(INDEX('Policy Characteristics'!I:I,MATCH($C1253,'Policy Characteristics'!$C:$C,0))),"",INDEX('Policy Characteristics'!I:I,MATCH($C1253,'Policy Characteristics'!$C:$C,0)))</f>
        <v>weight</v>
      </c>
      <c r="P1253" s="357" t="str">
        <f>IF(ISBLANK(INDEX('Policy Characteristics'!J:J,MATCH($C1253,'Policy Characteristics'!$C:$C,0))),"",INDEX('Policy Characteristics'!J:J,MATCH($C1253,'Policy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3" s="357" t="str">
        <f>IF(ISBLANK(INDEX('Policy Characteristics'!K:K,MATCH($C1253,'Policy Characteristics'!$C:$C,0))),"",INDEX('Policy Characteristics'!K:K,MATCH($C1253,'Policy Characteristics'!$C:$C,0)))</f>
        <v>io-model.html</v>
      </c>
      <c r="R1253" s="357" t="str">
        <f>IF(ISBLANK(INDEX('Policy Characteristics'!L:L,MATCH($C1253,'Policy Characteristics'!$C:$C,0))),"",INDEX('Policy Characteristics'!L:L,MATCH($C1253,'Policy Characteristics'!$C:$C,0)))</f>
        <v/>
      </c>
    </row>
    <row r="1254" spans="1:18" x14ac:dyDescent="0.35">
      <c r="A1254" s="357" t="str">
        <f>IF(ISBLANK(INDEX('Policy Characteristics'!A:A,MATCH($C1254,'Policy Characteristics'!$C:$C,0))),"",INDEX('Policy Characteristics'!A:A,MATCH($C1254,'Policy Characteristics'!$C:$C,0)))</f>
        <v>Government Revenue Accounting</v>
      </c>
      <c r="B1254" s="357" t="str">
        <f>IF(ISBLANK(INDEX('Policy Characteristics'!B:B,MATCH($C1254,'Policy Characteristics'!$C:$C,0))),"",INDEX('Policy Characteristics'!B:B,MATCH($C1254,'Policy Characteristics'!$C:$C,0)))</f>
        <v>Electricity Capacity Construction Subsidy</v>
      </c>
      <c r="C1254" s="366" t="s">
        <v>3064</v>
      </c>
      <c r="D1254" s="4" t="s">
        <v>3069</v>
      </c>
      <c r="F1254" s="4" t="s">
        <v>3074</v>
      </c>
      <c r="H1254" s="270">
        <v>565</v>
      </c>
      <c r="I1254" s="4" t="s">
        <v>44</v>
      </c>
      <c r="J1254" s="359" t="str">
        <f>IF(ISBLANK(INDEX('Policy Characteristics'!D:D,MATCH($C1254,'Policy Characteristics'!$C:$C,0))),"",INDEX('Policy Characteristics'!D:D,MATCH($C1254,'Policy Characteristics'!$C:$C,0)))</f>
        <v/>
      </c>
      <c r="K1254" s="357" t="str">
        <f>IF(ISBLANK(INDEX('Policy Characteristics'!E:E,MATCH($C1254,'Policy Characteristics'!$C:$C,0))),"",INDEX('Policy Characteristics'!E:E,MATCH($C1254,'Policy Characteristics'!$C:$C,0)))</f>
        <v>GRA elec cap const subsidy</v>
      </c>
      <c r="L1254" s="357">
        <f>IF(ISBLANK(INDEX('Policy Characteristics'!F:F,MATCH($C1254,'Policy Characteristics'!$C:$C,0))),"",INDEX('Policy Characteristics'!F:F,MATCH($C1254,'Policy Characteristics'!$C:$C,0)))</f>
        <v>0</v>
      </c>
      <c r="M1254" s="357">
        <f>IF(ISBLANK(INDEX('Policy Characteristics'!G:G,MATCH($C1254,'Policy Characteristics'!$C:$C,0))),"",INDEX('Policy Characteristics'!G:G,MATCH($C1254,'Policy Characteristics'!$C:$C,0)))</f>
        <v>10</v>
      </c>
      <c r="N1254" s="357">
        <f>IF(ISBLANK(INDEX('Policy Characteristics'!H:H,MATCH($C1254,'Policy Characteristics'!$C:$C,0))),"",INDEX('Policy Characteristics'!H:H,MATCH($C1254,'Policy Characteristics'!$C:$C,0)))</f>
        <v>1</v>
      </c>
      <c r="O1254" s="357" t="str">
        <f>IF(ISBLANK(INDEX('Policy Characteristics'!I:I,MATCH($C1254,'Policy Characteristics'!$C:$C,0))),"",INDEX('Policy Characteristics'!I:I,MATCH($C1254,'Policy Characteristics'!$C:$C,0)))</f>
        <v>weight</v>
      </c>
      <c r="P1254" s="357" t="str">
        <f>IF(ISBLANK(INDEX('Policy Characteristics'!J:J,MATCH($C1254,'Policy Characteristics'!$C:$C,0))),"",INDEX('Policy Characteristics'!J:J,MATCH($C1254,'Policy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4" s="357" t="str">
        <f>IF(ISBLANK(INDEX('Policy Characteristics'!K:K,MATCH($C1254,'Policy Characteristics'!$C:$C,0))),"",INDEX('Policy Characteristics'!K:K,MATCH($C1254,'Policy Characteristics'!$C:$C,0)))</f>
        <v>io-model.html</v>
      </c>
      <c r="R1254" s="357" t="str">
        <f>IF(ISBLANK(INDEX('Policy Characteristics'!L:L,MATCH($C1254,'Policy Characteristics'!$C:$C,0))),"",INDEX('Policy Characteristics'!L:L,MATCH($C1254,'Policy Characteristics'!$C:$C,0)))</f>
        <v/>
      </c>
    </row>
    <row r="1255" spans="1:18" x14ac:dyDescent="0.35">
      <c r="A1255" s="357" t="str">
        <f>IF(ISBLANK(INDEX('Policy Characteristics'!A:A,MATCH($C1255,'Policy Characteristics'!$C:$C,0))),"",INDEX('Policy Characteristics'!A:A,MATCH($C1255,'Policy Characteristics'!$C:$C,0)))</f>
        <v>Government Revenue Accounting</v>
      </c>
      <c r="B1255" s="357" t="str">
        <f>IF(ISBLANK(INDEX('Policy Characteristics'!B:B,MATCH($C1255,'Policy Characteristics'!$C:$C,0))),"",INDEX('Policy Characteristics'!B:B,MATCH($C1255,'Policy Characteristics'!$C:$C,0)))</f>
        <v>Electricity Capacity Construction Subsidy</v>
      </c>
      <c r="C1255" s="367" t="str">
        <f t="shared" ref="C1255:C1258" si="77">C$1254</f>
        <v>GRA for Electricity Capacity Construction Subsidies</v>
      </c>
      <c r="D1255" s="4" t="s">
        <v>3070</v>
      </c>
      <c r="F1255" s="4" t="s">
        <v>3098</v>
      </c>
      <c r="H1255" s="270">
        <v>566</v>
      </c>
      <c r="I1255" s="5" t="str">
        <f t="shared" ref="I1255:I1258" si="78">I$1254</f>
        <v>Yes</v>
      </c>
      <c r="J1255" s="359" t="str">
        <f>IF(ISBLANK(INDEX('Policy Characteristics'!D:D,MATCH($C1255,'Policy Characteristics'!$C:$C,0))),"",INDEX('Policy Characteristics'!D:D,MATCH($C1255,'Policy Characteristics'!$C:$C,0)))</f>
        <v/>
      </c>
      <c r="K1255" s="357" t="str">
        <f>IF(ISBLANK(INDEX('Policy Characteristics'!E:E,MATCH($C1255,'Policy Characteristics'!$C:$C,0))),"",INDEX('Policy Characteristics'!E:E,MATCH($C1255,'Policy Characteristics'!$C:$C,0)))</f>
        <v>GRA elec cap const subsidy</v>
      </c>
      <c r="L1255" s="357">
        <f>IF(ISBLANK(INDEX('Policy Characteristics'!F:F,MATCH($C1255,'Policy Characteristics'!$C:$C,0))),"",INDEX('Policy Characteristics'!F:F,MATCH($C1255,'Policy Characteristics'!$C:$C,0)))</f>
        <v>0</v>
      </c>
      <c r="M1255" s="357">
        <f>IF(ISBLANK(INDEX('Policy Characteristics'!G:G,MATCH($C1255,'Policy Characteristics'!$C:$C,0))),"",INDEX('Policy Characteristics'!G:G,MATCH($C1255,'Policy Characteristics'!$C:$C,0)))</f>
        <v>10</v>
      </c>
      <c r="N1255" s="357">
        <f>IF(ISBLANK(INDEX('Policy Characteristics'!H:H,MATCH($C1255,'Policy Characteristics'!$C:$C,0))),"",INDEX('Policy Characteristics'!H:H,MATCH($C1255,'Policy Characteristics'!$C:$C,0)))</f>
        <v>1</v>
      </c>
      <c r="O1255" s="357" t="str">
        <f>IF(ISBLANK(INDEX('Policy Characteristics'!I:I,MATCH($C1255,'Policy Characteristics'!$C:$C,0))),"",INDEX('Policy Characteristics'!I:I,MATCH($C1255,'Policy Characteristics'!$C:$C,0)))</f>
        <v>weight</v>
      </c>
      <c r="P1255" s="357" t="str">
        <f>IF(ISBLANK(INDEX('Policy Characteristics'!J:J,MATCH($C1255,'Policy Characteristics'!$C:$C,0))),"",INDEX('Policy Characteristics'!J:J,MATCH($C1255,'Policy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5" s="357" t="str">
        <f>IF(ISBLANK(INDEX('Policy Characteristics'!K:K,MATCH($C1255,'Policy Characteristics'!$C:$C,0))),"",INDEX('Policy Characteristics'!K:K,MATCH($C1255,'Policy Characteristics'!$C:$C,0)))</f>
        <v>io-model.html</v>
      </c>
      <c r="R1255" s="357" t="str">
        <f>IF(ISBLANK(INDEX('Policy Characteristics'!L:L,MATCH($C1255,'Policy Characteristics'!$C:$C,0))),"",INDEX('Policy Characteristics'!L:L,MATCH($C1255,'Policy Characteristics'!$C:$C,0)))</f>
        <v/>
      </c>
    </row>
    <row r="1256" spans="1:18" x14ac:dyDescent="0.35">
      <c r="A1256" s="357" t="str">
        <f>IF(ISBLANK(INDEX('Policy Characteristics'!A:A,MATCH($C1256,'Policy Characteristics'!$C:$C,0))),"",INDEX('Policy Characteristics'!A:A,MATCH($C1256,'Policy Characteristics'!$C:$C,0)))</f>
        <v>Government Revenue Accounting</v>
      </c>
      <c r="B1256" s="357" t="str">
        <f>IF(ISBLANK(INDEX('Policy Characteristics'!B:B,MATCH($C1256,'Policy Characteristics'!$C:$C,0))),"",INDEX('Policy Characteristics'!B:B,MATCH($C1256,'Policy Characteristics'!$C:$C,0)))</f>
        <v>Electricity Capacity Construction Subsidy</v>
      </c>
      <c r="C1256" s="367" t="str">
        <f t="shared" si="77"/>
        <v>GRA for Electricity Capacity Construction Subsidies</v>
      </c>
      <c r="D1256" s="4" t="s">
        <v>3071</v>
      </c>
      <c r="F1256" s="4" t="s">
        <v>3075</v>
      </c>
      <c r="H1256" s="270">
        <v>567</v>
      </c>
      <c r="I1256" s="5" t="str">
        <f t="shared" si="78"/>
        <v>Yes</v>
      </c>
      <c r="J1256" s="359" t="str">
        <f>IF(ISBLANK(INDEX('Policy Characteristics'!D:D,MATCH($C1256,'Policy Characteristics'!$C:$C,0))),"",INDEX('Policy Characteristics'!D:D,MATCH($C1256,'Policy Characteristics'!$C:$C,0)))</f>
        <v/>
      </c>
      <c r="K1256" s="357" t="str">
        <f>IF(ISBLANK(INDEX('Policy Characteristics'!E:E,MATCH($C1256,'Policy Characteristics'!$C:$C,0))),"",INDEX('Policy Characteristics'!E:E,MATCH($C1256,'Policy Characteristics'!$C:$C,0)))</f>
        <v>GRA elec cap const subsidy</v>
      </c>
      <c r="L1256" s="357">
        <f>IF(ISBLANK(INDEX('Policy Characteristics'!F:F,MATCH($C1256,'Policy Characteristics'!$C:$C,0))),"",INDEX('Policy Characteristics'!F:F,MATCH($C1256,'Policy Characteristics'!$C:$C,0)))</f>
        <v>0</v>
      </c>
      <c r="M1256" s="357">
        <f>IF(ISBLANK(INDEX('Policy Characteristics'!G:G,MATCH($C1256,'Policy Characteristics'!$C:$C,0))),"",INDEX('Policy Characteristics'!G:G,MATCH($C1256,'Policy Characteristics'!$C:$C,0)))</f>
        <v>10</v>
      </c>
      <c r="N1256" s="357">
        <f>IF(ISBLANK(INDEX('Policy Characteristics'!H:H,MATCH($C1256,'Policy Characteristics'!$C:$C,0))),"",INDEX('Policy Characteristics'!H:H,MATCH($C1256,'Policy Characteristics'!$C:$C,0)))</f>
        <v>1</v>
      </c>
      <c r="O1256" s="357" t="str">
        <f>IF(ISBLANK(INDEX('Policy Characteristics'!I:I,MATCH($C1256,'Policy Characteristics'!$C:$C,0))),"",INDEX('Policy Characteristics'!I:I,MATCH($C1256,'Policy Characteristics'!$C:$C,0)))</f>
        <v>weight</v>
      </c>
      <c r="P1256" s="357" t="str">
        <f>IF(ISBLANK(INDEX('Policy Characteristics'!J:J,MATCH($C1256,'Policy Characteristics'!$C:$C,0))),"",INDEX('Policy Characteristics'!J:J,MATCH($C1256,'Policy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6" s="357" t="str">
        <f>IF(ISBLANK(INDEX('Policy Characteristics'!K:K,MATCH($C1256,'Policy Characteristics'!$C:$C,0))),"",INDEX('Policy Characteristics'!K:K,MATCH($C1256,'Policy Characteristics'!$C:$C,0)))</f>
        <v>io-model.html</v>
      </c>
      <c r="R1256" s="357" t="str">
        <f>IF(ISBLANK(INDEX('Policy Characteristics'!L:L,MATCH($C1256,'Policy Characteristics'!$C:$C,0))),"",INDEX('Policy Characteristics'!L:L,MATCH($C1256,'Policy Characteristics'!$C:$C,0)))</f>
        <v/>
      </c>
    </row>
    <row r="1257" spans="1:18" x14ac:dyDescent="0.35">
      <c r="A1257" s="357" t="str">
        <f>IF(ISBLANK(INDEX('Policy Characteristics'!A:A,MATCH($C1257,'Policy Characteristics'!$C:$C,0))),"",INDEX('Policy Characteristics'!A:A,MATCH($C1257,'Policy Characteristics'!$C:$C,0)))</f>
        <v>Government Revenue Accounting</v>
      </c>
      <c r="B1257" s="357" t="str">
        <f>IF(ISBLANK(INDEX('Policy Characteristics'!B:B,MATCH($C1257,'Policy Characteristics'!$C:$C,0))),"",INDEX('Policy Characteristics'!B:B,MATCH($C1257,'Policy Characteristics'!$C:$C,0)))</f>
        <v>Electricity Capacity Construction Subsidy</v>
      </c>
      <c r="C1257" s="367" t="str">
        <f t="shared" si="77"/>
        <v>GRA for Electricity Capacity Construction Subsidies</v>
      </c>
      <c r="D1257" s="4" t="s">
        <v>3072</v>
      </c>
      <c r="F1257" s="4" t="s">
        <v>3076</v>
      </c>
      <c r="H1257" s="270">
        <v>568</v>
      </c>
      <c r="I1257" s="5" t="str">
        <f t="shared" si="78"/>
        <v>Yes</v>
      </c>
      <c r="J1257" s="359" t="str">
        <f>IF(ISBLANK(INDEX('Policy Characteristics'!D:D,MATCH($C1257,'Policy Characteristics'!$C:$C,0))),"",INDEX('Policy Characteristics'!D:D,MATCH($C1257,'Policy Characteristics'!$C:$C,0)))</f>
        <v/>
      </c>
      <c r="K1257" s="357" t="str">
        <f>IF(ISBLANK(INDEX('Policy Characteristics'!E:E,MATCH($C1257,'Policy Characteristics'!$C:$C,0))),"",INDEX('Policy Characteristics'!E:E,MATCH($C1257,'Policy Characteristics'!$C:$C,0)))</f>
        <v>GRA elec cap const subsidy</v>
      </c>
      <c r="L1257" s="357">
        <f>IF(ISBLANK(INDEX('Policy Characteristics'!F:F,MATCH($C1257,'Policy Characteristics'!$C:$C,0))),"",INDEX('Policy Characteristics'!F:F,MATCH($C1257,'Policy Characteristics'!$C:$C,0)))</f>
        <v>0</v>
      </c>
      <c r="M1257" s="357">
        <f>IF(ISBLANK(INDEX('Policy Characteristics'!G:G,MATCH($C1257,'Policy Characteristics'!$C:$C,0))),"",INDEX('Policy Characteristics'!G:G,MATCH($C1257,'Policy Characteristics'!$C:$C,0)))</f>
        <v>10</v>
      </c>
      <c r="N1257" s="357">
        <f>IF(ISBLANK(INDEX('Policy Characteristics'!H:H,MATCH($C1257,'Policy Characteristics'!$C:$C,0))),"",INDEX('Policy Characteristics'!H:H,MATCH($C1257,'Policy Characteristics'!$C:$C,0)))</f>
        <v>1</v>
      </c>
      <c r="O1257" s="357" t="str">
        <f>IF(ISBLANK(INDEX('Policy Characteristics'!I:I,MATCH($C1257,'Policy Characteristics'!$C:$C,0))),"",INDEX('Policy Characteristics'!I:I,MATCH($C1257,'Policy Characteristics'!$C:$C,0)))</f>
        <v>weight</v>
      </c>
      <c r="P1257" s="357" t="str">
        <f>IF(ISBLANK(INDEX('Policy Characteristics'!J:J,MATCH($C1257,'Policy Characteristics'!$C:$C,0))),"",INDEX('Policy Characteristics'!J:J,MATCH($C1257,'Policy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7" s="357" t="str">
        <f>IF(ISBLANK(INDEX('Policy Characteristics'!K:K,MATCH($C1257,'Policy Characteristics'!$C:$C,0))),"",INDEX('Policy Characteristics'!K:K,MATCH($C1257,'Policy Characteristics'!$C:$C,0)))</f>
        <v>io-model.html</v>
      </c>
      <c r="R1257" s="357" t="str">
        <f>IF(ISBLANK(INDEX('Policy Characteristics'!L:L,MATCH($C1257,'Policy Characteristics'!$C:$C,0))),"",INDEX('Policy Characteristics'!L:L,MATCH($C1257,'Policy Characteristics'!$C:$C,0)))</f>
        <v/>
      </c>
    </row>
    <row r="1258" spans="1:18" x14ac:dyDescent="0.35">
      <c r="A1258" s="357" t="str">
        <f>IF(ISBLANK(INDEX('Policy Characteristics'!A:A,MATCH($C1258,'Policy Characteristics'!$C:$C,0))),"",INDEX('Policy Characteristics'!A:A,MATCH($C1258,'Policy Characteristics'!$C:$C,0)))</f>
        <v>Government Revenue Accounting</v>
      </c>
      <c r="B1258" s="357" t="str">
        <f>IF(ISBLANK(INDEX('Policy Characteristics'!B:B,MATCH($C1258,'Policy Characteristics'!$C:$C,0))),"",INDEX('Policy Characteristics'!B:B,MATCH($C1258,'Policy Characteristics'!$C:$C,0)))</f>
        <v>Electricity Capacity Construction Subsidy</v>
      </c>
      <c r="C1258" s="367" t="str">
        <f t="shared" si="77"/>
        <v>GRA for Electricity Capacity Construction Subsidies</v>
      </c>
      <c r="D1258" s="4" t="s">
        <v>3073</v>
      </c>
      <c r="F1258" s="4" t="s">
        <v>3077</v>
      </c>
      <c r="H1258" s="270">
        <v>569</v>
      </c>
      <c r="I1258" s="5" t="str">
        <f t="shared" si="78"/>
        <v>Yes</v>
      </c>
      <c r="J1258" s="359" t="str">
        <f>IF(ISBLANK(INDEX('Policy Characteristics'!D:D,MATCH($C1258,'Policy Characteristics'!$C:$C,0))),"",INDEX('Policy Characteristics'!D:D,MATCH($C1258,'Policy Characteristics'!$C:$C,0)))</f>
        <v/>
      </c>
      <c r="K1258" s="357" t="str">
        <f>IF(ISBLANK(INDEX('Policy Characteristics'!E:E,MATCH($C1258,'Policy Characteristics'!$C:$C,0))),"",INDEX('Policy Characteristics'!E:E,MATCH($C1258,'Policy Characteristics'!$C:$C,0)))</f>
        <v>GRA elec cap const subsidy</v>
      </c>
      <c r="L1258" s="357">
        <f>IF(ISBLANK(INDEX('Policy Characteristics'!F:F,MATCH($C1258,'Policy Characteristics'!$C:$C,0))),"",INDEX('Policy Characteristics'!F:F,MATCH($C1258,'Policy Characteristics'!$C:$C,0)))</f>
        <v>0</v>
      </c>
      <c r="M1258" s="357">
        <f>IF(ISBLANK(INDEX('Policy Characteristics'!G:G,MATCH($C1258,'Policy Characteristics'!$C:$C,0))),"",INDEX('Policy Characteristics'!G:G,MATCH($C1258,'Policy Characteristics'!$C:$C,0)))</f>
        <v>10</v>
      </c>
      <c r="N1258" s="357">
        <f>IF(ISBLANK(INDEX('Policy Characteristics'!H:H,MATCH($C1258,'Policy Characteristics'!$C:$C,0))),"",INDEX('Policy Characteristics'!H:H,MATCH($C1258,'Policy Characteristics'!$C:$C,0)))</f>
        <v>1</v>
      </c>
      <c r="O1258" s="357" t="str">
        <f>IF(ISBLANK(INDEX('Policy Characteristics'!I:I,MATCH($C1258,'Policy Characteristics'!$C:$C,0))),"",INDEX('Policy Characteristics'!I:I,MATCH($C1258,'Policy Characteristics'!$C:$C,0)))</f>
        <v>weight</v>
      </c>
      <c r="P1258" s="357" t="str">
        <f>IF(ISBLANK(INDEX('Policy Characteristics'!J:J,MATCH($C1258,'Policy Characteristics'!$C:$C,0))),"",INDEX('Policy Characteristics'!J:J,MATCH($C1258,'Policy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8" s="357" t="str">
        <f>IF(ISBLANK(INDEX('Policy Characteristics'!K:K,MATCH($C1258,'Policy Characteristics'!$C:$C,0))),"",INDEX('Policy Characteristics'!K:K,MATCH($C1258,'Policy Characteristics'!$C:$C,0)))</f>
        <v>io-model.html</v>
      </c>
      <c r="R1258" s="357" t="str">
        <f>IF(ISBLANK(INDEX('Policy Characteristics'!L:L,MATCH($C1258,'Policy Characteristics'!$C:$C,0))),"",INDEX('Policy Characteristics'!L:L,MATCH($C1258,'Policy Characteristics'!$C:$C,0)))</f>
        <v/>
      </c>
    </row>
    <row r="1259" spans="1:18" x14ac:dyDescent="0.35">
      <c r="A1259" s="357" t="str">
        <f>IF(ISBLANK(INDEX('Policy Characteristics'!A:A,MATCH($C1259,'Policy Characteristics'!$C:$C,0))),"",INDEX('Policy Characteristics'!A:A,MATCH($C1259,'Policy Characteristics'!$C:$C,0)))</f>
        <v>Government Revenue Accounting</v>
      </c>
      <c r="B1259" s="357" t="str">
        <f>IF(ISBLANK(INDEX('Policy Characteristics'!B:B,MATCH($C1259,'Policy Characteristics'!$C:$C,0))),"",INDEX('Policy Characteristics'!B:B,MATCH($C1259,'Policy Characteristics'!$C:$C,0)))</f>
        <v>Distributed Solar Subsidy</v>
      </c>
      <c r="C1259" s="366" t="s">
        <v>3065</v>
      </c>
      <c r="D1259" s="4" t="s">
        <v>3069</v>
      </c>
      <c r="F1259" s="4" t="s">
        <v>3074</v>
      </c>
      <c r="H1259" s="270">
        <v>570</v>
      </c>
      <c r="I1259" s="4" t="s">
        <v>44</v>
      </c>
      <c r="J1259" s="359" t="str">
        <f>IF(ISBLANK(INDEX('Policy Characteristics'!D:D,MATCH($C1259,'Policy Characteristics'!$C:$C,0))),"",INDEX('Policy Characteristics'!D:D,MATCH($C1259,'Policy Characteristics'!$C:$C,0)))</f>
        <v/>
      </c>
      <c r="K1259" s="357" t="str">
        <f>IF(ISBLANK(INDEX('Policy Characteristics'!E:E,MATCH($C1259,'Policy Characteristics'!$C:$C,0))),"",INDEX('Policy Characteristics'!E:E,MATCH($C1259,'Policy Characteristics'!$C:$C,0)))</f>
        <v>GRA dist solar subsidy</v>
      </c>
      <c r="L1259" s="357">
        <f>IF(ISBLANK(INDEX('Policy Characteristics'!F:F,MATCH($C1259,'Policy Characteristics'!$C:$C,0))),"",INDEX('Policy Characteristics'!F:F,MATCH($C1259,'Policy Characteristics'!$C:$C,0)))</f>
        <v>0</v>
      </c>
      <c r="M1259" s="357">
        <f>IF(ISBLANK(INDEX('Policy Characteristics'!G:G,MATCH($C1259,'Policy Characteristics'!$C:$C,0))),"",INDEX('Policy Characteristics'!G:G,MATCH($C1259,'Policy Characteristics'!$C:$C,0)))</f>
        <v>10</v>
      </c>
      <c r="N1259" s="357">
        <f>IF(ISBLANK(INDEX('Policy Characteristics'!H:H,MATCH($C1259,'Policy Characteristics'!$C:$C,0))),"",INDEX('Policy Characteristics'!H:H,MATCH($C1259,'Policy Characteristics'!$C:$C,0)))</f>
        <v>1</v>
      </c>
      <c r="O1259" s="357" t="str">
        <f>IF(ISBLANK(INDEX('Policy Characteristics'!I:I,MATCH($C1259,'Policy Characteristics'!$C:$C,0))),"",INDEX('Policy Characteristics'!I:I,MATCH($C1259,'Policy Characteristics'!$C:$C,0)))</f>
        <v>weight</v>
      </c>
      <c r="P1259" s="357" t="str">
        <f>IF(ISBLANK(INDEX('Policy Characteristics'!J:J,MATCH($C1259,'Policy Characteristics'!$C:$C,0))),"",INDEX('Policy Characteristics'!J:J,MATCH($C1259,'Policy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9" s="357" t="str">
        <f>IF(ISBLANK(INDEX('Policy Characteristics'!K:K,MATCH($C1259,'Policy Characteristics'!$C:$C,0))),"",INDEX('Policy Characteristics'!K:K,MATCH($C1259,'Policy Characteristics'!$C:$C,0)))</f>
        <v>io-model.html</v>
      </c>
      <c r="R1259" s="357" t="str">
        <f>IF(ISBLANK(INDEX('Policy Characteristics'!L:L,MATCH($C1259,'Policy Characteristics'!$C:$C,0))),"",INDEX('Policy Characteristics'!L:L,MATCH($C1259,'Policy Characteristics'!$C:$C,0)))</f>
        <v/>
      </c>
    </row>
    <row r="1260" spans="1:18" x14ac:dyDescent="0.35">
      <c r="A1260" s="357" t="str">
        <f>IF(ISBLANK(INDEX('Policy Characteristics'!A:A,MATCH($C1260,'Policy Characteristics'!$C:$C,0))),"",INDEX('Policy Characteristics'!A:A,MATCH($C1260,'Policy Characteristics'!$C:$C,0)))</f>
        <v>Government Revenue Accounting</v>
      </c>
      <c r="B1260" s="357" t="str">
        <f>IF(ISBLANK(INDEX('Policy Characteristics'!B:B,MATCH($C1260,'Policy Characteristics'!$C:$C,0))),"",INDEX('Policy Characteristics'!B:B,MATCH($C1260,'Policy Characteristics'!$C:$C,0)))</f>
        <v>Distributed Solar Subsidy</v>
      </c>
      <c r="C1260" s="367" t="str">
        <f t="shared" ref="C1260:C1263" si="79">C$1259</f>
        <v>GRA for Distributed Solar Subsidy</v>
      </c>
      <c r="D1260" s="4" t="s">
        <v>3070</v>
      </c>
      <c r="F1260" s="4" t="s">
        <v>3098</v>
      </c>
      <c r="H1260" s="270">
        <v>571</v>
      </c>
      <c r="I1260" s="5" t="str">
        <f t="shared" ref="I1260:I1263" si="80">I$1259</f>
        <v>Yes</v>
      </c>
      <c r="J1260" s="359" t="str">
        <f>IF(ISBLANK(INDEX('Policy Characteristics'!D:D,MATCH($C1260,'Policy Characteristics'!$C:$C,0))),"",INDEX('Policy Characteristics'!D:D,MATCH($C1260,'Policy Characteristics'!$C:$C,0)))</f>
        <v/>
      </c>
      <c r="K1260" s="357" t="str">
        <f>IF(ISBLANK(INDEX('Policy Characteristics'!E:E,MATCH($C1260,'Policy Characteristics'!$C:$C,0))),"",INDEX('Policy Characteristics'!E:E,MATCH($C1260,'Policy Characteristics'!$C:$C,0)))</f>
        <v>GRA dist solar subsidy</v>
      </c>
      <c r="L1260" s="357">
        <f>IF(ISBLANK(INDEX('Policy Characteristics'!F:F,MATCH($C1260,'Policy Characteristics'!$C:$C,0))),"",INDEX('Policy Characteristics'!F:F,MATCH($C1260,'Policy Characteristics'!$C:$C,0)))</f>
        <v>0</v>
      </c>
      <c r="M1260" s="357">
        <f>IF(ISBLANK(INDEX('Policy Characteristics'!G:G,MATCH($C1260,'Policy Characteristics'!$C:$C,0))),"",INDEX('Policy Characteristics'!G:G,MATCH($C1260,'Policy Characteristics'!$C:$C,0)))</f>
        <v>10</v>
      </c>
      <c r="N1260" s="357">
        <f>IF(ISBLANK(INDEX('Policy Characteristics'!H:H,MATCH($C1260,'Policy Characteristics'!$C:$C,0))),"",INDEX('Policy Characteristics'!H:H,MATCH($C1260,'Policy Characteristics'!$C:$C,0)))</f>
        <v>1</v>
      </c>
      <c r="O1260" s="357" t="str">
        <f>IF(ISBLANK(INDEX('Policy Characteristics'!I:I,MATCH($C1260,'Policy Characteristics'!$C:$C,0))),"",INDEX('Policy Characteristics'!I:I,MATCH($C1260,'Policy Characteristics'!$C:$C,0)))</f>
        <v>weight</v>
      </c>
      <c r="P1260" s="357" t="str">
        <f>IF(ISBLANK(INDEX('Policy Characteristics'!J:J,MATCH($C1260,'Policy Characteristics'!$C:$C,0))),"",INDEX('Policy Characteristics'!J:J,MATCH($C1260,'Policy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0" s="357" t="str">
        <f>IF(ISBLANK(INDEX('Policy Characteristics'!K:K,MATCH($C1260,'Policy Characteristics'!$C:$C,0))),"",INDEX('Policy Characteristics'!K:K,MATCH($C1260,'Policy Characteristics'!$C:$C,0)))</f>
        <v>io-model.html</v>
      </c>
      <c r="R1260" s="357" t="str">
        <f>IF(ISBLANK(INDEX('Policy Characteristics'!L:L,MATCH($C1260,'Policy Characteristics'!$C:$C,0))),"",INDEX('Policy Characteristics'!L:L,MATCH($C1260,'Policy Characteristics'!$C:$C,0)))</f>
        <v/>
      </c>
    </row>
    <row r="1261" spans="1:18" x14ac:dyDescent="0.35">
      <c r="A1261" s="357" t="str">
        <f>IF(ISBLANK(INDEX('Policy Characteristics'!A:A,MATCH($C1261,'Policy Characteristics'!$C:$C,0))),"",INDEX('Policy Characteristics'!A:A,MATCH($C1261,'Policy Characteristics'!$C:$C,0)))</f>
        <v>Government Revenue Accounting</v>
      </c>
      <c r="B1261" s="357" t="str">
        <f>IF(ISBLANK(INDEX('Policy Characteristics'!B:B,MATCH($C1261,'Policy Characteristics'!$C:$C,0))),"",INDEX('Policy Characteristics'!B:B,MATCH($C1261,'Policy Characteristics'!$C:$C,0)))</f>
        <v>Distributed Solar Subsidy</v>
      </c>
      <c r="C1261" s="367" t="str">
        <f t="shared" si="79"/>
        <v>GRA for Distributed Solar Subsidy</v>
      </c>
      <c r="D1261" s="4" t="s">
        <v>3071</v>
      </c>
      <c r="F1261" s="4" t="s">
        <v>3075</v>
      </c>
      <c r="H1261" s="270">
        <v>572</v>
      </c>
      <c r="I1261" s="5" t="str">
        <f t="shared" si="80"/>
        <v>Yes</v>
      </c>
      <c r="J1261" s="359" t="str">
        <f>IF(ISBLANK(INDEX('Policy Characteristics'!D:D,MATCH($C1261,'Policy Characteristics'!$C:$C,0))),"",INDEX('Policy Characteristics'!D:D,MATCH($C1261,'Policy Characteristics'!$C:$C,0)))</f>
        <v/>
      </c>
      <c r="K1261" s="357" t="str">
        <f>IF(ISBLANK(INDEX('Policy Characteristics'!E:E,MATCH($C1261,'Policy Characteristics'!$C:$C,0))),"",INDEX('Policy Characteristics'!E:E,MATCH($C1261,'Policy Characteristics'!$C:$C,0)))</f>
        <v>GRA dist solar subsidy</v>
      </c>
      <c r="L1261" s="357">
        <f>IF(ISBLANK(INDEX('Policy Characteristics'!F:F,MATCH($C1261,'Policy Characteristics'!$C:$C,0))),"",INDEX('Policy Characteristics'!F:F,MATCH($C1261,'Policy Characteristics'!$C:$C,0)))</f>
        <v>0</v>
      </c>
      <c r="M1261" s="357">
        <f>IF(ISBLANK(INDEX('Policy Characteristics'!G:G,MATCH($C1261,'Policy Characteristics'!$C:$C,0))),"",INDEX('Policy Characteristics'!G:G,MATCH($C1261,'Policy Characteristics'!$C:$C,0)))</f>
        <v>10</v>
      </c>
      <c r="N1261" s="357">
        <f>IF(ISBLANK(INDEX('Policy Characteristics'!H:H,MATCH($C1261,'Policy Characteristics'!$C:$C,0))),"",INDEX('Policy Characteristics'!H:H,MATCH($C1261,'Policy Characteristics'!$C:$C,0)))</f>
        <v>1</v>
      </c>
      <c r="O1261" s="357" t="str">
        <f>IF(ISBLANK(INDEX('Policy Characteristics'!I:I,MATCH($C1261,'Policy Characteristics'!$C:$C,0))),"",INDEX('Policy Characteristics'!I:I,MATCH($C1261,'Policy Characteristics'!$C:$C,0)))</f>
        <v>weight</v>
      </c>
      <c r="P1261" s="357" t="str">
        <f>IF(ISBLANK(INDEX('Policy Characteristics'!J:J,MATCH($C1261,'Policy Characteristics'!$C:$C,0))),"",INDEX('Policy Characteristics'!J:J,MATCH($C1261,'Policy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1" s="357" t="str">
        <f>IF(ISBLANK(INDEX('Policy Characteristics'!K:K,MATCH($C1261,'Policy Characteristics'!$C:$C,0))),"",INDEX('Policy Characteristics'!K:K,MATCH($C1261,'Policy Characteristics'!$C:$C,0)))</f>
        <v>io-model.html</v>
      </c>
      <c r="R1261" s="357" t="str">
        <f>IF(ISBLANK(INDEX('Policy Characteristics'!L:L,MATCH($C1261,'Policy Characteristics'!$C:$C,0))),"",INDEX('Policy Characteristics'!L:L,MATCH($C1261,'Policy Characteristics'!$C:$C,0)))</f>
        <v/>
      </c>
    </row>
    <row r="1262" spans="1:18" x14ac:dyDescent="0.35">
      <c r="A1262" s="357" t="str">
        <f>IF(ISBLANK(INDEX('Policy Characteristics'!A:A,MATCH($C1262,'Policy Characteristics'!$C:$C,0))),"",INDEX('Policy Characteristics'!A:A,MATCH($C1262,'Policy Characteristics'!$C:$C,0)))</f>
        <v>Government Revenue Accounting</v>
      </c>
      <c r="B1262" s="357" t="str">
        <f>IF(ISBLANK(INDEX('Policy Characteristics'!B:B,MATCH($C1262,'Policy Characteristics'!$C:$C,0))),"",INDEX('Policy Characteristics'!B:B,MATCH($C1262,'Policy Characteristics'!$C:$C,0)))</f>
        <v>Distributed Solar Subsidy</v>
      </c>
      <c r="C1262" s="367" t="str">
        <f t="shared" si="79"/>
        <v>GRA for Distributed Solar Subsidy</v>
      </c>
      <c r="D1262" s="4" t="s">
        <v>3072</v>
      </c>
      <c r="F1262" s="4" t="s">
        <v>3076</v>
      </c>
      <c r="H1262" s="270">
        <v>573</v>
      </c>
      <c r="I1262" s="5" t="str">
        <f t="shared" si="80"/>
        <v>Yes</v>
      </c>
      <c r="J1262" s="359" t="str">
        <f>IF(ISBLANK(INDEX('Policy Characteristics'!D:D,MATCH($C1262,'Policy Characteristics'!$C:$C,0))),"",INDEX('Policy Characteristics'!D:D,MATCH($C1262,'Policy Characteristics'!$C:$C,0)))</f>
        <v/>
      </c>
      <c r="K1262" s="357" t="str">
        <f>IF(ISBLANK(INDEX('Policy Characteristics'!E:E,MATCH($C1262,'Policy Characteristics'!$C:$C,0))),"",INDEX('Policy Characteristics'!E:E,MATCH($C1262,'Policy Characteristics'!$C:$C,0)))</f>
        <v>GRA dist solar subsidy</v>
      </c>
      <c r="L1262" s="357">
        <f>IF(ISBLANK(INDEX('Policy Characteristics'!F:F,MATCH($C1262,'Policy Characteristics'!$C:$C,0))),"",INDEX('Policy Characteristics'!F:F,MATCH($C1262,'Policy Characteristics'!$C:$C,0)))</f>
        <v>0</v>
      </c>
      <c r="M1262" s="357">
        <f>IF(ISBLANK(INDEX('Policy Characteristics'!G:G,MATCH($C1262,'Policy Characteristics'!$C:$C,0))),"",INDEX('Policy Characteristics'!G:G,MATCH($C1262,'Policy Characteristics'!$C:$C,0)))</f>
        <v>10</v>
      </c>
      <c r="N1262" s="357">
        <f>IF(ISBLANK(INDEX('Policy Characteristics'!H:H,MATCH($C1262,'Policy Characteristics'!$C:$C,0))),"",INDEX('Policy Characteristics'!H:H,MATCH($C1262,'Policy Characteristics'!$C:$C,0)))</f>
        <v>1</v>
      </c>
      <c r="O1262" s="357" t="str">
        <f>IF(ISBLANK(INDEX('Policy Characteristics'!I:I,MATCH($C1262,'Policy Characteristics'!$C:$C,0))),"",INDEX('Policy Characteristics'!I:I,MATCH($C1262,'Policy Characteristics'!$C:$C,0)))</f>
        <v>weight</v>
      </c>
      <c r="P1262" s="357" t="str">
        <f>IF(ISBLANK(INDEX('Policy Characteristics'!J:J,MATCH($C1262,'Policy Characteristics'!$C:$C,0))),"",INDEX('Policy Characteristics'!J:J,MATCH($C1262,'Policy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2" s="357" t="str">
        <f>IF(ISBLANK(INDEX('Policy Characteristics'!K:K,MATCH($C1262,'Policy Characteristics'!$C:$C,0))),"",INDEX('Policy Characteristics'!K:K,MATCH($C1262,'Policy Characteristics'!$C:$C,0)))</f>
        <v>io-model.html</v>
      </c>
      <c r="R1262" s="357" t="str">
        <f>IF(ISBLANK(INDEX('Policy Characteristics'!L:L,MATCH($C1262,'Policy Characteristics'!$C:$C,0))),"",INDEX('Policy Characteristics'!L:L,MATCH($C1262,'Policy Characteristics'!$C:$C,0)))</f>
        <v/>
      </c>
    </row>
    <row r="1263" spans="1:18" x14ac:dyDescent="0.35">
      <c r="A1263" s="357" t="str">
        <f>IF(ISBLANK(INDEX('Policy Characteristics'!A:A,MATCH($C1263,'Policy Characteristics'!$C:$C,0))),"",INDEX('Policy Characteristics'!A:A,MATCH($C1263,'Policy Characteristics'!$C:$C,0)))</f>
        <v>Government Revenue Accounting</v>
      </c>
      <c r="B1263" s="357" t="str">
        <f>IF(ISBLANK(INDEX('Policy Characteristics'!B:B,MATCH($C1263,'Policy Characteristics'!$C:$C,0))),"",INDEX('Policy Characteristics'!B:B,MATCH($C1263,'Policy Characteristics'!$C:$C,0)))</f>
        <v>Distributed Solar Subsidy</v>
      </c>
      <c r="C1263" s="367" t="str">
        <f t="shared" si="79"/>
        <v>GRA for Distributed Solar Subsidy</v>
      </c>
      <c r="D1263" s="4" t="s">
        <v>3073</v>
      </c>
      <c r="F1263" s="4" t="s">
        <v>3077</v>
      </c>
      <c r="H1263" s="270">
        <v>574</v>
      </c>
      <c r="I1263" s="5" t="str">
        <f t="shared" si="80"/>
        <v>Yes</v>
      </c>
      <c r="J1263" s="359" t="str">
        <f>IF(ISBLANK(INDEX('Policy Characteristics'!D:D,MATCH($C1263,'Policy Characteristics'!$C:$C,0))),"",INDEX('Policy Characteristics'!D:D,MATCH($C1263,'Policy Characteristics'!$C:$C,0)))</f>
        <v/>
      </c>
      <c r="K1263" s="357" t="str">
        <f>IF(ISBLANK(INDEX('Policy Characteristics'!E:E,MATCH($C1263,'Policy Characteristics'!$C:$C,0))),"",INDEX('Policy Characteristics'!E:E,MATCH($C1263,'Policy Characteristics'!$C:$C,0)))</f>
        <v>GRA dist solar subsidy</v>
      </c>
      <c r="L1263" s="357">
        <f>IF(ISBLANK(INDEX('Policy Characteristics'!F:F,MATCH($C1263,'Policy Characteristics'!$C:$C,0))),"",INDEX('Policy Characteristics'!F:F,MATCH($C1263,'Policy Characteristics'!$C:$C,0)))</f>
        <v>0</v>
      </c>
      <c r="M1263" s="357">
        <f>IF(ISBLANK(INDEX('Policy Characteristics'!G:G,MATCH($C1263,'Policy Characteristics'!$C:$C,0))),"",INDEX('Policy Characteristics'!G:G,MATCH($C1263,'Policy Characteristics'!$C:$C,0)))</f>
        <v>10</v>
      </c>
      <c r="N1263" s="357">
        <f>IF(ISBLANK(INDEX('Policy Characteristics'!H:H,MATCH($C1263,'Policy Characteristics'!$C:$C,0))),"",INDEX('Policy Characteristics'!H:H,MATCH($C1263,'Policy Characteristics'!$C:$C,0)))</f>
        <v>1</v>
      </c>
      <c r="O1263" s="357" t="str">
        <f>IF(ISBLANK(INDEX('Policy Characteristics'!I:I,MATCH($C1263,'Policy Characteristics'!$C:$C,0))),"",INDEX('Policy Characteristics'!I:I,MATCH($C1263,'Policy Characteristics'!$C:$C,0)))</f>
        <v>weight</v>
      </c>
      <c r="P1263" s="357" t="str">
        <f>IF(ISBLANK(INDEX('Policy Characteristics'!J:J,MATCH($C1263,'Policy Characteristics'!$C:$C,0))),"",INDEX('Policy Characteristics'!J:J,MATCH($C1263,'Policy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3" s="357" t="str">
        <f>IF(ISBLANK(INDEX('Policy Characteristics'!K:K,MATCH($C1263,'Policy Characteristics'!$C:$C,0))),"",INDEX('Policy Characteristics'!K:K,MATCH($C1263,'Policy Characteristics'!$C:$C,0)))</f>
        <v>io-model.html</v>
      </c>
      <c r="R1263" s="357" t="str">
        <f>IF(ISBLANK(INDEX('Policy Characteristics'!L:L,MATCH($C1263,'Policy Characteristics'!$C:$C,0))),"",INDEX('Policy Characteristics'!L:L,MATCH($C1263,'Policy Characteristics'!$C:$C,0)))</f>
        <v/>
      </c>
    </row>
    <row r="1264" spans="1:18" x14ac:dyDescent="0.35">
      <c r="A1264" s="357" t="str">
        <f>IF(ISBLANK(INDEX('Policy Characteristics'!A:A,MATCH($C1264,'Policy Characteristics'!$C:$C,0))),"",INDEX('Policy Characteristics'!A:A,MATCH($C1264,'Policy Characteristics'!$C:$C,0)))</f>
        <v>Government Revenue Accounting</v>
      </c>
      <c r="B1264" s="357" t="str">
        <f>IF(ISBLANK(INDEX('Policy Characteristics'!B:B,MATCH($C1264,'Policy Characteristics'!$C:$C,0))),"",INDEX('Policy Characteristics'!B:B,MATCH($C1264,'Policy Characteristics'!$C:$C,0)))</f>
        <v>Fuel Subsidy</v>
      </c>
      <c r="C1264" s="366" t="s">
        <v>3066</v>
      </c>
      <c r="D1264" s="4" t="s">
        <v>3069</v>
      </c>
      <c r="F1264" s="4" t="s">
        <v>3074</v>
      </c>
      <c r="H1264" s="270">
        <v>575</v>
      </c>
      <c r="I1264" s="4" t="s">
        <v>44</v>
      </c>
      <c r="J1264" s="359" t="str">
        <f>IF(ISBLANK(INDEX('Policy Characteristics'!D:D,MATCH($C1264,'Policy Characteristics'!$C:$C,0))),"",INDEX('Policy Characteristics'!D:D,MATCH($C1264,'Policy Characteristics'!$C:$C,0)))</f>
        <v/>
      </c>
      <c r="K1264" s="357" t="str">
        <f>IF(ISBLANK(INDEX('Policy Characteristics'!E:E,MATCH($C1264,'Policy Characteristics'!$C:$C,0))),"",INDEX('Policy Characteristics'!E:E,MATCH($C1264,'Policy Characteristics'!$C:$C,0)))</f>
        <v>GRA fuel subsidy</v>
      </c>
      <c r="L1264" s="357">
        <f>IF(ISBLANK(INDEX('Policy Characteristics'!F:F,MATCH($C1264,'Policy Characteristics'!$C:$C,0))),"",INDEX('Policy Characteristics'!F:F,MATCH($C1264,'Policy Characteristics'!$C:$C,0)))</f>
        <v>0</v>
      </c>
      <c r="M1264" s="357">
        <f>IF(ISBLANK(INDEX('Policy Characteristics'!G:G,MATCH($C1264,'Policy Characteristics'!$C:$C,0))),"",INDEX('Policy Characteristics'!G:G,MATCH($C1264,'Policy Characteristics'!$C:$C,0)))</f>
        <v>10</v>
      </c>
      <c r="N1264" s="357">
        <f>IF(ISBLANK(INDEX('Policy Characteristics'!H:H,MATCH($C1264,'Policy Characteristics'!$C:$C,0))),"",INDEX('Policy Characteristics'!H:H,MATCH($C1264,'Policy Characteristics'!$C:$C,0)))</f>
        <v>1</v>
      </c>
      <c r="O1264" s="357" t="str">
        <f>IF(ISBLANK(INDEX('Policy Characteristics'!I:I,MATCH($C1264,'Policy Characteristics'!$C:$C,0))),"",INDEX('Policy Characteristics'!I:I,MATCH($C1264,'Policy Characteristics'!$C:$C,0)))</f>
        <v>weight</v>
      </c>
      <c r="P1264" s="357" t="str">
        <f>IF(ISBLANK(INDEX('Policy Characteristics'!J:J,MATCH($C1264,'Policy Characteristics'!$C:$C,0))),"",INDEX('Policy Characteristics'!J:J,MATCH($C1264,'Policy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4" s="357" t="str">
        <f>IF(ISBLANK(INDEX('Policy Characteristics'!K:K,MATCH($C1264,'Policy Characteristics'!$C:$C,0))),"",INDEX('Policy Characteristics'!K:K,MATCH($C1264,'Policy Characteristics'!$C:$C,0)))</f>
        <v>io-model.html</v>
      </c>
      <c r="R1264" s="357" t="str">
        <f>IF(ISBLANK(INDEX('Policy Characteristics'!L:L,MATCH($C1264,'Policy Characteristics'!$C:$C,0))),"",INDEX('Policy Characteristics'!L:L,MATCH($C1264,'Policy Characteristics'!$C:$C,0)))</f>
        <v/>
      </c>
    </row>
    <row r="1265" spans="1:18" x14ac:dyDescent="0.35">
      <c r="A1265" s="357" t="str">
        <f>IF(ISBLANK(INDEX('Policy Characteristics'!A:A,MATCH($C1265,'Policy Characteristics'!$C:$C,0))),"",INDEX('Policy Characteristics'!A:A,MATCH($C1265,'Policy Characteristics'!$C:$C,0)))</f>
        <v>Government Revenue Accounting</v>
      </c>
      <c r="B1265" s="357" t="str">
        <f>IF(ISBLANK(INDEX('Policy Characteristics'!B:B,MATCH($C1265,'Policy Characteristics'!$C:$C,0))),"",INDEX('Policy Characteristics'!B:B,MATCH($C1265,'Policy Characteristics'!$C:$C,0)))</f>
        <v>Fuel Subsidy</v>
      </c>
      <c r="C1265" s="367" t="str">
        <f t="shared" ref="C1265:C1268" si="81">C$1264</f>
        <v>GRA for Fuel Subsidies</v>
      </c>
      <c r="D1265" s="4" t="s">
        <v>3070</v>
      </c>
      <c r="F1265" s="4" t="s">
        <v>3098</v>
      </c>
      <c r="H1265" s="270">
        <v>576</v>
      </c>
      <c r="I1265" s="5" t="str">
        <f t="shared" ref="I1265:I1268" si="82">I$1264</f>
        <v>Yes</v>
      </c>
      <c r="J1265" s="359" t="str">
        <f>IF(ISBLANK(INDEX('Policy Characteristics'!D:D,MATCH($C1265,'Policy Characteristics'!$C:$C,0))),"",INDEX('Policy Characteristics'!D:D,MATCH($C1265,'Policy Characteristics'!$C:$C,0)))</f>
        <v/>
      </c>
      <c r="K1265" s="357" t="str">
        <f>IF(ISBLANK(INDEX('Policy Characteristics'!E:E,MATCH($C1265,'Policy Characteristics'!$C:$C,0))),"",INDEX('Policy Characteristics'!E:E,MATCH($C1265,'Policy Characteristics'!$C:$C,0)))</f>
        <v>GRA fuel subsidy</v>
      </c>
      <c r="L1265" s="357">
        <f>IF(ISBLANK(INDEX('Policy Characteristics'!F:F,MATCH($C1265,'Policy Characteristics'!$C:$C,0))),"",INDEX('Policy Characteristics'!F:F,MATCH($C1265,'Policy Characteristics'!$C:$C,0)))</f>
        <v>0</v>
      </c>
      <c r="M1265" s="357">
        <f>IF(ISBLANK(INDEX('Policy Characteristics'!G:G,MATCH($C1265,'Policy Characteristics'!$C:$C,0))),"",INDEX('Policy Characteristics'!G:G,MATCH($C1265,'Policy Characteristics'!$C:$C,0)))</f>
        <v>10</v>
      </c>
      <c r="N1265" s="357">
        <f>IF(ISBLANK(INDEX('Policy Characteristics'!H:H,MATCH($C1265,'Policy Characteristics'!$C:$C,0))),"",INDEX('Policy Characteristics'!H:H,MATCH($C1265,'Policy Characteristics'!$C:$C,0)))</f>
        <v>1</v>
      </c>
      <c r="O1265" s="357" t="str">
        <f>IF(ISBLANK(INDEX('Policy Characteristics'!I:I,MATCH($C1265,'Policy Characteristics'!$C:$C,0))),"",INDEX('Policy Characteristics'!I:I,MATCH($C1265,'Policy Characteristics'!$C:$C,0)))</f>
        <v>weight</v>
      </c>
      <c r="P1265" s="357" t="str">
        <f>IF(ISBLANK(INDEX('Policy Characteristics'!J:J,MATCH($C1265,'Policy Characteristics'!$C:$C,0))),"",INDEX('Policy Characteristics'!J:J,MATCH($C1265,'Policy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5" s="357" t="str">
        <f>IF(ISBLANK(INDEX('Policy Characteristics'!K:K,MATCH($C1265,'Policy Characteristics'!$C:$C,0))),"",INDEX('Policy Characteristics'!K:K,MATCH($C1265,'Policy Characteristics'!$C:$C,0)))</f>
        <v>io-model.html</v>
      </c>
      <c r="R1265" s="357" t="str">
        <f>IF(ISBLANK(INDEX('Policy Characteristics'!L:L,MATCH($C1265,'Policy Characteristics'!$C:$C,0))),"",INDEX('Policy Characteristics'!L:L,MATCH($C1265,'Policy Characteristics'!$C:$C,0)))</f>
        <v/>
      </c>
    </row>
    <row r="1266" spans="1:18" x14ac:dyDescent="0.35">
      <c r="A1266" s="357" t="str">
        <f>IF(ISBLANK(INDEX('Policy Characteristics'!A:A,MATCH($C1266,'Policy Characteristics'!$C:$C,0))),"",INDEX('Policy Characteristics'!A:A,MATCH($C1266,'Policy Characteristics'!$C:$C,0)))</f>
        <v>Government Revenue Accounting</v>
      </c>
      <c r="B1266" s="357" t="str">
        <f>IF(ISBLANK(INDEX('Policy Characteristics'!B:B,MATCH($C1266,'Policy Characteristics'!$C:$C,0))),"",INDEX('Policy Characteristics'!B:B,MATCH($C1266,'Policy Characteristics'!$C:$C,0)))</f>
        <v>Fuel Subsidy</v>
      </c>
      <c r="C1266" s="367" t="str">
        <f t="shared" si="81"/>
        <v>GRA for Fuel Subsidies</v>
      </c>
      <c r="D1266" s="4" t="s">
        <v>3071</v>
      </c>
      <c r="F1266" s="4" t="s">
        <v>3075</v>
      </c>
      <c r="H1266" s="270">
        <v>577</v>
      </c>
      <c r="I1266" s="5" t="str">
        <f t="shared" si="82"/>
        <v>Yes</v>
      </c>
      <c r="J1266" s="359" t="str">
        <f>IF(ISBLANK(INDEX('Policy Characteristics'!D:D,MATCH($C1266,'Policy Characteristics'!$C:$C,0))),"",INDEX('Policy Characteristics'!D:D,MATCH($C1266,'Policy Characteristics'!$C:$C,0)))</f>
        <v/>
      </c>
      <c r="K1266" s="357" t="str">
        <f>IF(ISBLANK(INDEX('Policy Characteristics'!E:E,MATCH($C1266,'Policy Characteristics'!$C:$C,0))),"",INDEX('Policy Characteristics'!E:E,MATCH($C1266,'Policy Characteristics'!$C:$C,0)))</f>
        <v>GRA fuel subsidy</v>
      </c>
      <c r="L1266" s="357">
        <f>IF(ISBLANK(INDEX('Policy Characteristics'!F:F,MATCH($C1266,'Policy Characteristics'!$C:$C,0))),"",INDEX('Policy Characteristics'!F:F,MATCH($C1266,'Policy Characteristics'!$C:$C,0)))</f>
        <v>0</v>
      </c>
      <c r="M1266" s="357">
        <f>IF(ISBLANK(INDEX('Policy Characteristics'!G:G,MATCH($C1266,'Policy Characteristics'!$C:$C,0))),"",INDEX('Policy Characteristics'!G:G,MATCH($C1266,'Policy Characteristics'!$C:$C,0)))</f>
        <v>10</v>
      </c>
      <c r="N1266" s="357">
        <f>IF(ISBLANK(INDEX('Policy Characteristics'!H:H,MATCH($C1266,'Policy Characteristics'!$C:$C,0))),"",INDEX('Policy Characteristics'!H:H,MATCH($C1266,'Policy Characteristics'!$C:$C,0)))</f>
        <v>1</v>
      </c>
      <c r="O1266" s="357" t="str">
        <f>IF(ISBLANK(INDEX('Policy Characteristics'!I:I,MATCH($C1266,'Policy Characteristics'!$C:$C,0))),"",INDEX('Policy Characteristics'!I:I,MATCH($C1266,'Policy Characteristics'!$C:$C,0)))</f>
        <v>weight</v>
      </c>
      <c r="P1266" s="357" t="str">
        <f>IF(ISBLANK(INDEX('Policy Characteristics'!J:J,MATCH($C1266,'Policy Characteristics'!$C:$C,0))),"",INDEX('Policy Characteristics'!J:J,MATCH($C1266,'Policy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6" s="357" t="str">
        <f>IF(ISBLANK(INDEX('Policy Characteristics'!K:K,MATCH($C1266,'Policy Characteristics'!$C:$C,0))),"",INDEX('Policy Characteristics'!K:K,MATCH($C1266,'Policy Characteristics'!$C:$C,0)))</f>
        <v>io-model.html</v>
      </c>
      <c r="R1266" s="357" t="str">
        <f>IF(ISBLANK(INDEX('Policy Characteristics'!L:L,MATCH($C1266,'Policy Characteristics'!$C:$C,0))),"",INDEX('Policy Characteristics'!L:L,MATCH($C1266,'Policy Characteristics'!$C:$C,0)))</f>
        <v/>
      </c>
    </row>
    <row r="1267" spans="1:18" x14ac:dyDescent="0.35">
      <c r="A1267" s="357" t="str">
        <f>IF(ISBLANK(INDEX('Policy Characteristics'!A:A,MATCH($C1267,'Policy Characteristics'!$C:$C,0))),"",INDEX('Policy Characteristics'!A:A,MATCH($C1267,'Policy Characteristics'!$C:$C,0)))</f>
        <v>Government Revenue Accounting</v>
      </c>
      <c r="B1267" s="357" t="str">
        <f>IF(ISBLANK(INDEX('Policy Characteristics'!B:B,MATCH($C1267,'Policy Characteristics'!$C:$C,0))),"",INDEX('Policy Characteristics'!B:B,MATCH($C1267,'Policy Characteristics'!$C:$C,0)))</f>
        <v>Fuel Subsidy</v>
      </c>
      <c r="C1267" s="367" t="str">
        <f t="shared" si="81"/>
        <v>GRA for Fuel Subsidies</v>
      </c>
      <c r="D1267" s="4" t="s">
        <v>3072</v>
      </c>
      <c r="F1267" s="4" t="s">
        <v>3076</v>
      </c>
      <c r="H1267" s="270">
        <v>578</v>
      </c>
      <c r="I1267" s="5" t="str">
        <f t="shared" si="82"/>
        <v>Yes</v>
      </c>
      <c r="J1267" s="359" t="str">
        <f>IF(ISBLANK(INDEX('Policy Characteristics'!D:D,MATCH($C1267,'Policy Characteristics'!$C:$C,0))),"",INDEX('Policy Characteristics'!D:D,MATCH($C1267,'Policy Characteristics'!$C:$C,0)))</f>
        <v/>
      </c>
      <c r="K1267" s="357" t="str">
        <f>IF(ISBLANK(INDEX('Policy Characteristics'!E:E,MATCH($C1267,'Policy Characteristics'!$C:$C,0))),"",INDEX('Policy Characteristics'!E:E,MATCH($C1267,'Policy Characteristics'!$C:$C,0)))</f>
        <v>GRA fuel subsidy</v>
      </c>
      <c r="L1267" s="357">
        <f>IF(ISBLANK(INDEX('Policy Characteristics'!F:F,MATCH($C1267,'Policy Characteristics'!$C:$C,0))),"",INDEX('Policy Characteristics'!F:F,MATCH($C1267,'Policy Characteristics'!$C:$C,0)))</f>
        <v>0</v>
      </c>
      <c r="M1267" s="357">
        <f>IF(ISBLANK(INDEX('Policy Characteristics'!G:G,MATCH($C1267,'Policy Characteristics'!$C:$C,0))),"",INDEX('Policy Characteristics'!G:G,MATCH($C1267,'Policy Characteristics'!$C:$C,0)))</f>
        <v>10</v>
      </c>
      <c r="N1267" s="357">
        <f>IF(ISBLANK(INDEX('Policy Characteristics'!H:H,MATCH($C1267,'Policy Characteristics'!$C:$C,0))),"",INDEX('Policy Characteristics'!H:H,MATCH($C1267,'Policy Characteristics'!$C:$C,0)))</f>
        <v>1</v>
      </c>
      <c r="O1267" s="357" t="str">
        <f>IF(ISBLANK(INDEX('Policy Characteristics'!I:I,MATCH($C1267,'Policy Characteristics'!$C:$C,0))),"",INDEX('Policy Characteristics'!I:I,MATCH($C1267,'Policy Characteristics'!$C:$C,0)))</f>
        <v>weight</v>
      </c>
      <c r="P1267" s="357" t="str">
        <f>IF(ISBLANK(INDEX('Policy Characteristics'!J:J,MATCH($C1267,'Policy Characteristics'!$C:$C,0))),"",INDEX('Policy Characteristics'!J:J,MATCH($C1267,'Policy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7" s="357" t="str">
        <f>IF(ISBLANK(INDEX('Policy Characteristics'!K:K,MATCH($C1267,'Policy Characteristics'!$C:$C,0))),"",INDEX('Policy Characteristics'!K:K,MATCH($C1267,'Policy Characteristics'!$C:$C,0)))</f>
        <v>io-model.html</v>
      </c>
      <c r="R1267" s="357" t="str">
        <f>IF(ISBLANK(INDEX('Policy Characteristics'!L:L,MATCH($C1267,'Policy Characteristics'!$C:$C,0))),"",INDEX('Policy Characteristics'!L:L,MATCH($C1267,'Policy Characteristics'!$C:$C,0)))</f>
        <v/>
      </c>
    </row>
    <row r="1268" spans="1:18" x14ac:dyDescent="0.35">
      <c r="A1268" s="357" t="str">
        <f>IF(ISBLANK(INDEX('Policy Characteristics'!A:A,MATCH($C1268,'Policy Characteristics'!$C:$C,0))),"",INDEX('Policy Characteristics'!A:A,MATCH($C1268,'Policy Characteristics'!$C:$C,0)))</f>
        <v>Government Revenue Accounting</v>
      </c>
      <c r="B1268" s="357" t="str">
        <f>IF(ISBLANK(INDEX('Policy Characteristics'!B:B,MATCH($C1268,'Policy Characteristics'!$C:$C,0))),"",INDEX('Policy Characteristics'!B:B,MATCH($C1268,'Policy Characteristics'!$C:$C,0)))</f>
        <v>Fuel Subsidy</v>
      </c>
      <c r="C1268" s="367" t="str">
        <f t="shared" si="81"/>
        <v>GRA for Fuel Subsidies</v>
      </c>
      <c r="D1268" s="4" t="s">
        <v>3073</v>
      </c>
      <c r="F1268" s="4" t="s">
        <v>3077</v>
      </c>
      <c r="H1268" s="270">
        <v>579</v>
      </c>
      <c r="I1268" s="5" t="str">
        <f t="shared" si="82"/>
        <v>Yes</v>
      </c>
      <c r="J1268" s="359" t="str">
        <f>IF(ISBLANK(INDEX('Policy Characteristics'!D:D,MATCH($C1268,'Policy Characteristics'!$C:$C,0))),"",INDEX('Policy Characteristics'!D:D,MATCH($C1268,'Policy Characteristics'!$C:$C,0)))</f>
        <v/>
      </c>
      <c r="K1268" s="357" t="str">
        <f>IF(ISBLANK(INDEX('Policy Characteristics'!E:E,MATCH($C1268,'Policy Characteristics'!$C:$C,0))),"",INDEX('Policy Characteristics'!E:E,MATCH($C1268,'Policy Characteristics'!$C:$C,0)))</f>
        <v>GRA fuel subsidy</v>
      </c>
      <c r="L1268" s="357">
        <f>IF(ISBLANK(INDEX('Policy Characteristics'!F:F,MATCH($C1268,'Policy Characteristics'!$C:$C,0))),"",INDEX('Policy Characteristics'!F:F,MATCH($C1268,'Policy Characteristics'!$C:$C,0)))</f>
        <v>0</v>
      </c>
      <c r="M1268" s="357">
        <f>IF(ISBLANK(INDEX('Policy Characteristics'!G:G,MATCH($C1268,'Policy Characteristics'!$C:$C,0))),"",INDEX('Policy Characteristics'!G:G,MATCH($C1268,'Policy Characteristics'!$C:$C,0)))</f>
        <v>10</v>
      </c>
      <c r="N1268" s="357">
        <f>IF(ISBLANK(INDEX('Policy Characteristics'!H:H,MATCH($C1268,'Policy Characteristics'!$C:$C,0))),"",INDEX('Policy Characteristics'!H:H,MATCH($C1268,'Policy Characteristics'!$C:$C,0)))</f>
        <v>1</v>
      </c>
      <c r="O1268" s="357" t="str">
        <f>IF(ISBLANK(INDEX('Policy Characteristics'!I:I,MATCH($C1268,'Policy Characteristics'!$C:$C,0))),"",INDEX('Policy Characteristics'!I:I,MATCH($C1268,'Policy Characteristics'!$C:$C,0)))</f>
        <v>weight</v>
      </c>
      <c r="P1268" s="357" t="str">
        <f>IF(ISBLANK(INDEX('Policy Characteristics'!J:J,MATCH($C1268,'Policy Characteristics'!$C:$C,0))),"",INDEX('Policy Characteristics'!J:J,MATCH($C1268,'Policy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8" s="357" t="str">
        <f>IF(ISBLANK(INDEX('Policy Characteristics'!K:K,MATCH($C1268,'Policy Characteristics'!$C:$C,0))),"",INDEX('Policy Characteristics'!K:K,MATCH($C1268,'Policy Characteristics'!$C:$C,0)))</f>
        <v>io-model.html</v>
      </c>
      <c r="R1268" s="357" t="str">
        <f>IF(ISBLANK(INDEX('Policy Characteristics'!L:L,MATCH($C1268,'Policy Characteristics'!$C:$C,0))),"",INDEX('Policy Characteristics'!L:L,MATCH($C1268,'Policy Characteristics'!$C:$C,0)))</f>
        <v/>
      </c>
    </row>
    <row r="1269" spans="1:18" x14ac:dyDescent="0.35">
      <c r="A1269" s="357" t="str">
        <f>IF(ISBLANK(INDEX('Policy Characteristics'!A:A,MATCH($C1269,'Policy Characteristics'!$C:$C,0))),"",INDEX('Policy Characteristics'!A:A,MATCH($C1269,'Policy Characteristics'!$C:$C,0)))</f>
        <v>Government Revenue Accounting</v>
      </c>
      <c r="B1269" s="357" t="str">
        <f>IF(ISBLANK(INDEX('Policy Characteristics'!B:B,MATCH($C1269,'Policy Characteristics'!$C:$C,0))),"",INDEX('Policy Characteristics'!B:B,MATCH($C1269,'Policy Characteristics'!$C:$C,0)))</f>
        <v>National Debt Interest</v>
      </c>
      <c r="C1269" s="366" t="s">
        <v>3067</v>
      </c>
      <c r="D1269" s="4" t="s">
        <v>3069</v>
      </c>
      <c r="F1269" s="4" t="s">
        <v>3074</v>
      </c>
      <c r="H1269" s="270">
        <v>580</v>
      </c>
      <c r="I1269" s="4" t="s">
        <v>44</v>
      </c>
      <c r="J1269" s="359" t="str">
        <f>IF(ISBLANK(INDEX('Policy Characteristics'!D:D,MATCH($C1269,'Policy Characteristics'!$C:$C,0))),"",INDEX('Policy Characteristics'!D:D,MATCH($C1269,'Policy Characteristics'!$C:$C,0)))</f>
        <v/>
      </c>
      <c r="K1269" s="357" t="str">
        <f>IF(ISBLANK(INDEX('Policy Characteristics'!E:E,MATCH($C1269,'Policy Characteristics'!$C:$C,0))),"",INDEX('Policy Characteristics'!E:E,MATCH($C1269,'Policy Characteristics'!$C:$C,0)))</f>
        <v>GRA national debt interest</v>
      </c>
      <c r="L1269" s="357">
        <f>IF(ISBLANK(INDEX('Policy Characteristics'!F:F,MATCH($C1269,'Policy Characteristics'!$C:$C,0))),"",INDEX('Policy Characteristics'!F:F,MATCH($C1269,'Policy Characteristics'!$C:$C,0)))</f>
        <v>0</v>
      </c>
      <c r="M1269" s="357">
        <f>IF(ISBLANK(INDEX('Policy Characteristics'!G:G,MATCH($C1269,'Policy Characteristics'!$C:$C,0))),"",INDEX('Policy Characteristics'!G:G,MATCH($C1269,'Policy Characteristics'!$C:$C,0)))</f>
        <v>10</v>
      </c>
      <c r="N1269" s="357">
        <f>IF(ISBLANK(INDEX('Policy Characteristics'!H:H,MATCH($C1269,'Policy Characteristics'!$C:$C,0))),"",INDEX('Policy Characteristics'!H:H,MATCH($C1269,'Policy Characteristics'!$C:$C,0)))</f>
        <v>1</v>
      </c>
      <c r="O1269" s="357" t="str">
        <f>IF(ISBLANK(INDEX('Policy Characteristics'!I:I,MATCH($C1269,'Policy Characteristics'!$C:$C,0))),"",INDEX('Policy Characteristics'!I:I,MATCH($C1269,'Policy Characteristics'!$C:$C,0)))</f>
        <v>weight</v>
      </c>
      <c r="P1269" s="357" t="str">
        <f>IF(ISBLANK(INDEX('Policy Characteristics'!J:J,MATCH($C1269,'Policy Characteristics'!$C:$C,0))),"",INDEX('Policy Characteristics'!J:J,MATCH($C1269,'Policy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9" s="357" t="str">
        <f>IF(ISBLANK(INDEX('Policy Characteristics'!K:K,MATCH($C1269,'Policy Characteristics'!$C:$C,0))),"",INDEX('Policy Characteristics'!K:K,MATCH($C1269,'Policy Characteristics'!$C:$C,0)))</f>
        <v>io-model.html</v>
      </c>
      <c r="R1269" s="357" t="str">
        <f>IF(ISBLANK(INDEX('Policy Characteristics'!L:L,MATCH($C1269,'Policy Characteristics'!$C:$C,0))),"",INDEX('Policy Characteristics'!L:L,MATCH($C1269,'Policy Characteristics'!$C:$C,0)))</f>
        <v/>
      </c>
    </row>
    <row r="1270" spans="1:18" x14ac:dyDescent="0.35">
      <c r="A1270" s="357" t="str">
        <f>IF(ISBLANK(INDEX('Policy Characteristics'!A:A,MATCH($C1270,'Policy Characteristics'!$C:$C,0))),"",INDEX('Policy Characteristics'!A:A,MATCH($C1270,'Policy Characteristics'!$C:$C,0)))</f>
        <v>Government Revenue Accounting</v>
      </c>
      <c r="B1270" s="357" t="str">
        <f>IF(ISBLANK(INDEX('Policy Characteristics'!B:B,MATCH($C1270,'Policy Characteristics'!$C:$C,0))),"",INDEX('Policy Characteristics'!B:B,MATCH($C1270,'Policy Characteristics'!$C:$C,0)))</f>
        <v>National Debt Interest</v>
      </c>
      <c r="C1270" s="367" t="str">
        <f t="shared" ref="C1270:C1273" si="83">C$1269</f>
        <v>GRA for National Debt Interest</v>
      </c>
      <c r="D1270" s="4" t="s">
        <v>3070</v>
      </c>
      <c r="F1270" s="4" t="s">
        <v>3098</v>
      </c>
      <c r="H1270" s="270">
        <v>581</v>
      </c>
      <c r="I1270" s="5" t="str">
        <f t="shared" ref="I1270:I1273" si="84">I$1269</f>
        <v>Yes</v>
      </c>
      <c r="J1270" s="359" t="str">
        <f>IF(ISBLANK(INDEX('Policy Characteristics'!D:D,MATCH($C1270,'Policy Characteristics'!$C:$C,0))),"",INDEX('Policy Characteristics'!D:D,MATCH($C1270,'Policy Characteristics'!$C:$C,0)))</f>
        <v/>
      </c>
      <c r="K1270" s="357" t="str">
        <f>IF(ISBLANK(INDEX('Policy Characteristics'!E:E,MATCH($C1270,'Policy Characteristics'!$C:$C,0))),"",INDEX('Policy Characteristics'!E:E,MATCH($C1270,'Policy Characteristics'!$C:$C,0)))</f>
        <v>GRA national debt interest</v>
      </c>
      <c r="L1270" s="357">
        <f>IF(ISBLANK(INDEX('Policy Characteristics'!F:F,MATCH($C1270,'Policy Characteristics'!$C:$C,0))),"",INDEX('Policy Characteristics'!F:F,MATCH($C1270,'Policy Characteristics'!$C:$C,0)))</f>
        <v>0</v>
      </c>
      <c r="M1270" s="357">
        <f>IF(ISBLANK(INDEX('Policy Characteristics'!G:G,MATCH($C1270,'Policy Characteristics'!$C:$C,0))),"",INDEX('Policy Characteristics'!G:G,MATCH($C1270,'Policy Characteristics'!$C:$C,0)))</f>
        <v>10</v>
      </c>
      <c r="N1270" s="357">
        <f>IF(ISBLANK(INDEX('Policy Characteristics'!H:H,MATCH($C1270,'Policy Characteristics'!$C:$C,0))),"",INDEX('Policy Characteristics'!H:H,MATCH($C1270,'Policy Characteristics'!$C:$C,0)))</f>
        <v>1</v>
      </c>
      <c r="O1270" s="357" t="str">
        <f>IF(ISBLANK(INDEX('Policy Characteristics'!I:I,MATCH($C1270,'Policy Characteristics'!$C:$C,0))),"",INDEX('Policy Characteristics'!I:I,MATCH($C1270,'Policy Characteristics'!$C:$C,0)))</f>
        <v>weight</v>
      </c>
      <c r="P1270" s="357" t="str">
        <f>IF(ISBLANK(INDEX('Policy Characteristics'!J:J,MATCH($C1270,'Policy Characteristics'!$C:$C,0))),"",INDEX('Policy Characteristics'!J:J,MATCH($C1270,'Policy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70" s="357" t="str">
        <f>IF(ISBLANK(INDEX('Policy Characteristics'!K:K,MATCH($C1270,'Policy Characteristics'!$C:$C,0))),"",INDEX('Policy Characteristics'!K:K,MATCH($C1270,'Policy Characteristics'!$C:$C,0)))</f>
        <v>io-model.html</v>
      </c>
      <c r="R1270" s="357" t="str">
        <f>IF(ISBLANK(INDEX('Policy Characteristics'!L:L,MATCH($C1270,'Policy Characteristics'!$C:$C,0))),"",INDEX('Policy Characteristics'!L:L,MATCH($C1270,'Policy Characteristics'!$C:$C,0)))</f>
        <v/>
      </c>
    </row>
    <row r="1271" spans="1:18" x14ac:dyDescent="0.35">
      <c r="A1271" s="357" t="str">
        <f>IF(ISBLANK(INDEX('Policy Characteristics'!A:A,MATCH($C1271,'Policy Characteristics'!$C:$C,0))),"",INDEX('Policy Characteristics'!A:A,MATCH($C1271,'Policy Characteristics'!$C:$C,0)))</f>
        <v>Government Revenue Accounting</v>
      </c>
      <c r="B1271" s="357" t="str">
        <f>IF(ISBLANK(INDEX('Policy Characteristics'!B:B,MATCH($C1271,'Policy Characteristics'!$C:$C,0))),"",INDEX('Policy Characteristics'!B:B,MATCH($C1271,'Policy Characteristics'!$C:$C,0)))</f>
        <v>National Debt Interest</v>
      </c>
      <c r="C1271" s="367" t="str">
        <f t="shared" si="83"/>
        <v>GRA for National Debt Interest</v>
      </c>
      <c r="D1271" s="4" t="s">
        <v>3071</v>
      </c>
      <c r="F1271" s="4" t="s">
        <v>3075</v>
      </c>
      <c r="H1271" s="270">
        <v>582</v>
      </c>
      <c r="I1271" s="5" t="str">
        <f t="shared" si="84"/>
        <v>Yes</v>
      </c>
      <c r="J1271" s="359" t="str">
        <f>IF(ISBLANK(INDEX('Policy Characteristics'!D:D,MATCH($C1271,'Policy Characteristics'!$C:$C,0))),"",INDEX('Policy Characteristics'!D:D,MATCH($C1271,'Policy Characteristics'!$C:$C,0)))</f>
        <v/>
      </c>
      <c r="K1271" s="357" t="str">
        <f>IF(ISBLANK(INDEX('Policy Characteristics'!E:E,MATCH($C1271,'Policy Characteristics'!$C:$C,0))),"",INDEX('Policy Characteristics'!E:E,MATCH($C1271,'Policy Characteristics'!$C:$C,0)))</f>
        <v>GRA national debt interest</v>
      </c>
      <c r="L1271" s="357">
        <f>IF(ISBLANK(INDEX('Policy Characteristics'!F:F,MATCH($C1271,'Policy Characteristics'!$C:$C,0))),"",INDEX('Policy Characteristics'!F:F,MATCH($C1271,'Policy Characteristics'!$C:$C,0)))</f>
        <v>0</v>
      </c>
      <c r="M1271" s="357">
        <f>IF(ISBLANK(INDEX('Policy Characteristics'!G:G,MATCH($C1271,'Policy Characteristics'!$C:$C,0))),"",INDEX('Policy Characteristics'!G:G,MATCH($C1271,'Policy Characteristics'!$C:$C,0)))</f>
        <v>10</v>
      </c>
      <c r="N1271" s="357">
        <f>IF(ISBLANK(INDEX('Policy Characteristics'!H:H,MATCH($C1271,'Policy Characteristics'!$C:$C,0))),"",INDEX('Policy Characteristics'!H:H,MATCH($C1271,'Policy Characteristics'!$C:$C,0)))</f>
        <v>1</v>
      </c>
      <c r="O1271" s="357" t="str">
        <f>IF(ISBLANK(INDEX('Policy Characteristics'!I:I,MATCH($C1271,'Policy Characteristics'!$C:$C,0))),"",INDEX('Policy Characteristics'!I:I,MATCH($C1271,'Policy Characteristics'!$C:$C,0)))</f>
        <v>weight</v>
      </c>
      <c r="P1271" s="357" t="str">
        <f>IF(ISBLANK(INDEX('Policy Characteristics'!J:J,MATCH($C1271,'Policy Characteristics'!$C:$C,0))),"",INDEX('Policy Characteristics'!J:J,MATCH($C1271,'Policy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71" s="357" t="str">
        <f>IF(ISBLANK(INDEX('Policy Characteristics'!K:K,MATCH($C1271,'Policy Characteristics'!$C:$C,0))),"",INDEX('Policy Characteristics'!K:K,MATCH($C1271,'Policy Characteristics'!$C:$C,0)))</f>
        <v>io-model.html</v>
      </c>
      <c r="R1271" s="357" t="str">
        <f>IF(ISBLANK(INDEX('Policy Characteristics'!L:L,MATCH($C1271,'Policy Characteristics'!$C:$C,0))),"",INDEX('Policy Characteristics'!L:L,MATCH($C1271,'Policy Characteristics'!$C:$C,0)))</f>
        <v/>
      </c>
    </row>
    <row r="1272" spans="1:18" x14ac:dyDescent="0.35">
      <c r="A1272" s="357" t="str">
        <f>IF(ISBLANK(INDEX('Policy Characteristics'!A:A,MATCH($C1272,'Policy Characteristics'!$C:$C,0))),"",INDEX('Policy Characteristics'!A:A,MATCH($C1272,'Policy Characteristics'!$C:$C,0)))</f>
        <v>Government Revenue Accounting</v>
      </c>
      <c r="B1272" s="357" t="str">
        <f>IF(ISBLANK(INDEX('Policy Characteristics'!B:B,MATCH($C1272,'Policy Characteristics'!$C:$C,0))),"",INDEX('Policy Characteristics'!B:B,MATCH($C1272,'Policy Characteristics'!$C:$C,0)))</f>
        <v>National Debt Interest</v>
      </c>
      <c r="C1272" s="367" t="str">
        <f t="shared" si="83"/>
        <v>GRA for National Debt Interest</v>
      </c>
      <c r="D1272" s="4" t="s">
        <v>3072</v>
      </c>
      <c r="F1272" s="4" t="s">
        <v>3076</v>
      </c>
      <c r="H1272" s="270">
        <v>583</v>
      </c>
      <c r="I1272" s="5" t="str">
        <f t="shared" si="84"/>
        <v>Yes</v>
      </c>
      <c r="J1272" s="359" t="str">
        <f>IF(ISBLANK(INDEX('Policy Characteristics'!D:D,MATCH($C1272,'Policy Characteristics'!$C:$C,0))),"",INDEX('Policy Characteristics'!D:D,MATCH($C1272,'Policy Characteristics'!$C:$C,0)))</f>
        <v/>
      </c>
      <c r="K1272" s="357" t="str">
        <f>IF(ISBLANK(INDEX('Policy Characteristics'!E:E,MATCH($C1272,'Policy Characteristics'!$C:$C,0))),"",INDEX('Policy Characteristics'!E:E,MATCH($C1272,'Policy Characteristics'!$C:$C,0)))</f>
        <v>GRA national debt interest</v>
      </c>
      <c r="L1272" s="357">
        <f>IF(ISBLANK(INDEX('Policy Characteristics'!F:F,MATCH($C1272,'Policy Characteristics'!$C:$C,0))),"",INDEX('Policy Characteristics'!F:F,MATCH($C1272,'Policy Characteristics'!$C:$C,0)))</f>
        <v>0</v>
      </c>
      <c r="M1272" s="357">
        <f>IF(ISBLANK(INDEX('Policy Characteristics'!G:G,MATCH($C1272,'Policy Characteristics'!$C:$C,0))),"",INDEX('Policy Characteristics'!G:G,MATCH($C1272,'Policy Characteristics'!$C:$C,0)))</f>
        <v>10</v>
      </c>
      <c r="N1272" s="357">
        <f>IF(ISBLANK(INDEX('Policy Characteristics'!H:H,MATCH($C1272,'Policy Characteristics'!$C:$C,0))),"",INDEX('Policy Characteristics'!H:H,MATCH($C1272,'Policy Characteristics'!$C:$C,0)))</f>
        <v>1</v>
      </c>
      <c r="O1272" s="357" t="str">
        <f>IF(ISBLANK(INDEX('Policy Characteristics'!I:I,MATCH($C1272,'Policy Characteristics'!$C:$C,0))),"",INDEX('Policy Characteristics'!I:I,MATCH($C1272,'Policy Characteristics'!$C:$C,0)))</f>
        <v>weight</v>
      </c>
      <c r="P1272" s="357" t="str">
        <f>IF(ISBLANK(INDEX('Policy Characteristics'!J:J,MATCH($C1272,'Policy Characteristics'!$C:$C,0))),"",INDEX('Policy Characteristics'!J:J,MATCH($C1272,'Policy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72" s="357" t="str">
        <f>IF(ISBLANK(INDEX('Policy Characteristics'!K:K,MATCH($C1272,'Policy Characteristics'!$C:$C,0))),"",INDEX('Policy Characteristics'!K:K,MATCH($C1272,'Policy Characteristics'!$C:$C,0)))</f>
        <v>io-model.html</v>
      </c>
      <c r="R1272" s="357" t="str">
        <f>IF(ISBLANK(INDEX('Policy Characteristics'!L:L,MATCH($C1272,'Policy Characteristics'!$C:$C,0))),"",INDEX('Policy Characteristics'!L:L,MATCH($C1272,'Policy Characteristics'!$C:$C,0)))</f>
        <v/>
      </c>
    </row>
    <row r="1273" spans="1:18" x14ac:dyDescent="0.35">
      <c r="A1273" s="357" t="str">
        <f>IF(ISBLANK(INDEX('Policy Characteristics'!A:A,MATCH($C1273,'Policy Characteristics'!$C:$C,0))),"",INDEX('Policy Characteristics'!A:A,MATCH($C1273,'Policy Characteristics'!$C:$C,0)))</f>
        <v>Government Revenue Accounting</v>
      </c>
      <c r="B1273" s="357" t="str">
        <f>IF(ISBLANK(INDEX('Policy Characteristics'!B:B,MATCH($C1273,'Policy Characteristics'!$C:$C,0))),"",INDEX('Policy Characteristics'!B:B,MATCH($C1273,'Policy Characteristics'!$C:$C,0)))</f>
        <v>National Debt Interest</v>
      </c>
      <c r="C1273" s="367" t="str">
        <f t="shared" si="83"/>
        <v>GRA for National Debt Interest</v>
      </c>
      <c r="D1273" s="4" t="s">
        <v>3073</v>
      </c>
      <c r="F1273" s="4" t="s">
        <v>3077</v>
      </c>
      <c r="H1273" s="270">
        <v>584</v>
      </c>
      <c r="I1273" s="5" t="str">
        <f t="shared" si="84"/>
        <v>Yes</v>
      </c>
      <c r="J1273" s="359" t="str">
        <f>IF(ISBLANK(INDEX('Policy Characteristics'!D:D,MATCH($C1273,'Policy Characteristics'!$C:$C,0))),"",INDEX('Policy Characteristics'!D:D,MATCH($C1273,'Policy Characteristics'!$C:$C,0)))</f>
        <v/>
      </c>
      <c r="K1273" s="357" t="str">
        <f>IF(ISBLANK(INDEX('Policy Characteristics'!E:E,MATCH($C1273,'Policy Characteristics'!$C:$C,0))),"",INDEX('Policy Characteristics'!E:E,MATCH($C1273,'Policy Characteristics'!$C:$C,0)))</f>
        <v>GRA national debt interest</v>
      </c>
      <c r="L1273" s="357">
        <f>IF(ISBLANK(INDEX('Policy Characteristics'!F:F,MATCH($C1273,'Policy Characteristics'!$C:$C,0))),"",INDEX('Policy Characteristics'!F:F,MATCH($C1273,'Policy Characteristics'!$C:$C,0)))</f>
        <v>0</v>
      </c>
      <c r="M1273" s="357">
        <f>IF(ISBLANK(INDEX('Policy Characteristics'!G:G,MATCH($C1273,'Policy Characteristics'!$C:$C,0))),"",INDEX('Policy Characteristics'!G:G,MATCH($C1273,'Policy Characteristics'!$C:$C,0)))</f>
        <v>10</v>
      </c>
      <c r="N1273" s="357">
        <f>IF(ISBLANK(INDEX('Policy Characteristics'!H:H,MATCH($C1273,'Policy Characteristics'!$C:$C,0))),"",INDEX('Policy Characteristics'!H:H,MATCH($C1273,'Policy Characteristics'!$C:$C,0)))</f>
        <v>1</v>
      </c>
      <c r="O1273" s="357" t="str">
        <f>IF(ISBLANK(INDEX('Policy Characteristics'!I:I,MATCH($C1273,'Policy Characteristics'!$C:$C,0))),"",INDEX('Policy Characteristics'!I:I,MATCH($C1273,'Policy Characteristics'!$C:$C,0)))</f>
        <v>weight</v>
      </c>
      <c r="P1273" s="357" t="str">
        <f>IF(ISBLANK(INDEX('Policy Characteristics'!J:J,MATCH($C1273,'Policy Characteristics'!$C:$C,0))),"",INDEX('Policy Characteristics'!J:J,MATCH($C1273,'Policy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73" s="357" t="str">
        <f>IF(ISBLANK(INDEX('Policy Characteristics'!K:K,MATCH($C1273,'Policy Characteristics'!$C:$C,0))),"",INDEX('Policy Characteristics'!K:K,MATCH($C1273,'Policy Characteristics'!$C:$C,0)))</f>
        <v>io-model.html</v>
      </c>
      <c r="R1273" s="357" t="str">
        <f>IF(ISBLANK(INDEX('Policy Characteristics'!L:L,MATCH($C1273,'Policy Characteristics'!$C:$C,0))),"",INDEX('Policy Characteristics'!L:L,MATCH($C1273,'Policy Characteristics'!$C:$C,0)))</f>
        <v/>
      </c>
    </row>
    <row r="1274" spans="1:18" x14ac:dyDescent="0.35">
      <c r="A1274" s="357" t="str">
        <f>IF(ISBLANK(INDEX('Policy Characteristics'!A:A,MATCH($C1274,'Policy Characteristics'!$C:$C,0))),"",INDEX('Policy Characteristics'!A:A,MATCH($C1274,'Policy Characteristics'!$C:$C,0)))</f>
        <v>Government Revenue Accounting</v>
      </c>
      <c r="B1274" s="357" t="str">
        <f>IF(ISBLANK(INDEX('Policy Characteristics'!B:B,MATCH($C1274,'Policy Characteristics'!$C:$C,0))),"",INDEX('Policy Characteristics'!B:B,MATCH($C1274,'Policy Characteristics'!$C:$C,0)))</f>
        <v>Remaining Government Cash Flows</v>
      </c>
      <c r="C1274" s="366" t="s">
        <v>3068</v>
      </c>
      <c r="D1274" s="4" t="s">
        <v>3069</v>
      </c>
      <c r="F1274" s="4" t="s">
        <v>3074</v>
      </c>
      <c r="H1274" s="270">
        <v>585</v>
      </c>
      <c r="I1274" s="4" t="s">
        <v>44</v>
      </c>
      <c r="J1274" s="359" t="str">
        <f>IF(ISBLANK(INDEX('Policy Characteristics'!D:D,MATCH($C1274,'Policy Characteristics'!$C:$C,0))),"",INDEX('Policy Characteristics'!D:D,MATCH($C1274,'Policy Characteristics'!$C:$C,0)))</f>
        <v/>
      </c>
      <c r="K1274" s="357" t="str">
        <f>IF(ISBLANK(INDEX('Policy Characteristics'!E:E,MATCH($C1274,'Policy Characteristics'!$C:$C,0))),"",INDEX('Policy Characteristics'!E:E,MATCH($C1274,'Policy Characteristics'!$C:$C,0)))</f>
        <v>GRA remaining cash flow changes</v>
      </c>
      <c r="L1274" s="357">
        <f>IF(ISBLANK(INDEX('Policy Characteristics'!F:F,MATCH($C1274,'Policy Characteristics'!$C:$C,0))),"",INDEX('Policy Characteristics'!F:F,MATCH($C1274,'Policy Characteristics'!$C:$C,0)))</f>
        <v>0</v>
      </c>
      <c r="M1274" s="357">
        <f>IF(ISBLANK(INDEX('Policy Characteristics'!G:G,MATCH($C1274,'Policy Characteristics'!$C:$C,0))),"",INDEX('Policy Characteristics'!G:G,MATCH($C1274,'Policy Characteristics'!$C:$C,0)))</f>
        <v>10</v>
      </c>
      <c r="N1274" s="357">
        <f>IF(ISBLANK(INDEX('Policy Characteristics'!H:H,MATCH($C1274,'Policy Characteristics'!$C:$C,0))),"",INDEX('Policy Characteristics'!H:H,MATCH($C1274,'Policy Characteristics'!$C:$C,0)))</f>
        <v>1</v>
      </c>
      <c r="O1274" s="357" t="str">
        <f>IF(ISBLANK(INDEX('Policy Characteristics'!I:I,MATCH($C1274,'Policy Characteristics'!$C:$C,0))),"",INDEX('Policy Characteristics'!I:I,MATCH($C1274,'Policy Characteristics'!$C:$C,0)))</f>
        <v>weight</v>
      </c>
      <c r="P1274" s="357" t="str">
        <f>IF(ISBLANK(INDEX('Policy Characteristics'!J:J,MATCH($C1274,'Policy Characteristics'!$C:$C,0))),"",INDEX('Policy Characteristics'!J:J,MATCH($C1274,'Policy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74" s="357" t="str">
        <f>IF(ISBLANK(INDEX('Policy Characteristics'!K:K,MATCH($C1274,'Policy Characteristics'!$C:$C,0))),"",INDEX('Policy Characteristics'!K:K,MATCH($C1274,'Policy Characteristics'!$C:$C,0)))</f>
        <v>io-model.html</v>
      </c>
      <c r="R1274" s="357" t="str">
        <f>IF(ISBLANK(INDEX('Policy Characteristics'!L:L,MATCH($C1274,'Policy Characteristics'!$C:$C,0))),"",INDEX('Policy Characteristics'!L:L,MATCH($C1274,'Policy Characteristics'!$C:$C,0)))</f>
        <v/>
      </c>
    </row>
    <row r="1275" spans="1:18" x14ac:dyDescent="0.35">
      <c r="A1275" s="357" t="str">
        <f>IF(ISBLANK(INDEX('Policy Characteristics'!A:A,MATCH($C1275,'Policy Characteristics'!$C:$C,0))),"",INDEX('Policy Characteristics'!A:A,MATCH($C1275,'Policy Characteristics'!$C:$C,0)))</f>
        <v>Government Revenue Accounting</v>
      </c>
      <c r="B1275" s="357" t="str">
        <f>IF(ISBLANK(INDEX('Policy Characteristics'!B:B,MATCH($C1275,'Policy Characteristics'!$C:$C,0))),"",INDEX('Policy Characteristics'!B:B,MATCH($C1275,'Policy Characteristics'!$C:$C,0)))</f>
        <v>Remaining Government Cash Flows</v>
      </c>
      <c r="C1275" s="367" t="str">
        <f t="shared" ref="C1275" si="85">C$1274</f>
        <v>GRA for Remaining Government Cash Flow Changes</v>
      </c>
      <c r="D1275" s="4" t="s">
        <v>3070</v>
      </c>
      <c r="F1275" s="4" t="s">
        <v>3098</v>
      </c>
      <c r="H1275" s="270">
        <v>586</v>
      </c>
      <c r="I1275" s="5" t="str">
        <f t="shared" ref="I1275:I1278" si="86">I$1274</f>
        <v>Yes</v>
      </c>
      <c r="J1275" s="359" t="str">
        <f>IF(ISBLANK(INDEX('Policy Characteristics'!D:D,MATCH($C1275,'Policy Characteristics'!$C:$C,0))),"",INDEX('Policy Characteristics'!D:D,MATCH($C1275,'Policy Characteristics'!$C:$C,0)))</f>
        <v/>
      </c>
      <c r="K1275" s="357" t="str">
        <f>IF(ISBLANK(INDEX('Policy Characteristics'!E:E,MATCH($C1275,'Policy Characteristics'!$C:$C,0))),"",INDEX('Policy Characteristics'!E:E,MATCH($C1275,'Policy Characteristics'!$C:$C,0)))</f>
        <v>GRA remaining cash flow changes</v>
      </c>
      <c r="L1275" s="357">
        <f>IF(ISBLANK(INDEX('Policy Characteristics'!F:F,MATCH($C1275,'Policy Characteristics'!$C:$C,0))),"",INDEX('Policy Characteristics'!F:F,MATCH($C1275,'Policy Characteristics'!$C:$C,0)))</f>
        <v>0</v>
      </c>
      <c r="M1275" s="357">
        <f>IF(ISBLANK(INDEX('Policy Characteristics'!G:G,MATCH($C1275,'Policy Characteristics'!$C:$C,0))),"",INDEX('Policy Characteristics'!G:G,MATCH($C1275,'Policy Characteristics'!$C:$C,0)))</f>
        <v>10</v>
      </c>
      <c r="N1275" s="357">
        <f>IF(ISBLANK(INDEX('Policy Characteristics'!H:H,MATCH($C1275,'Policy Characteristics'!$C:$C,0))),"",INDEX('Policy Characteristics'!H:H,MATCH($C1275,'Policy Characteristics'!$C:$C,0)))</f>
        <v>1</v>
      </c>
      <c r="O1275" s="357" t="str">
        <f>IF(ISBLANK(INDEX('Policy Characteristics'!I:I,MATCH($C1275,'Policy Characteristics'!$C:$C,0))),"",INDEX('Policy Characteristics'!I:I,MATCH($C1275,'Policy Characteristics'!$C:$C,0)))</f>
        <v>weight</v>
      </c>
      <c r="P1275" s="357" t="str">
        <f>IF(ISBLANK(INDEX('Policy Characteristics'!J:J,MATCH($C1275,'Policy Characteristics'!$C:$C,0))),"",INDEX('Policy Characteristics'!J:J,MATCH($C1275,'Policy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75" s="357" t="str">
        <f>IF(ISBLANK(INDEX('Policy Characteristics'!K:K,MATCH($C1275,'Policy Characteristics'!$C:$C,0))),"",INDEX('Policy Characteristics'!K:K,MATCH($C1275,'Policy Characteristics'!$C:$C,0)))</f>
        <v>io-model.html</v>
      </c>
      <c r="R1275" s="357" t="str">
        <f>IF(ISBLANK(INDEX('Policy Characteristics'!L:L,MATCH($C1275,'Policy Characteristics'!$C:$C,0))),"",INDEX('Policy Characteristics'!L:L,MATCH($C1275,'Policy Characteristics'!$C:$C,0)))</f>
        <v/>
      </c>
    </row>
    <row r="1276" spans="1:18" x14ac:dyDescent="0.35">
      <c r="A1276" s="357" t="str">
        <f>IF(ISBLANK(INDEX('Policy Characteristics'!A:A,MATCH($C1276,'Policy Characteristics'!$C:$C,0))),"",INDEX('Policy Characteristics'!A:A,MATCH($C1276,'Policy Characteristics'!$C:$C,0)))</f>
        <v>Government Revenue Accounting</v>
      </c>
      <c r="B1276" s="357" t="str">
        <f>IF(ISBLANK(INDEX('Policy Characteristics'!B:B,MATCH($C1276,'Policy Characteristics'!$C:$C,0))),"",INDEX('Policy Characteristics'!B:B,MATCH($C1276,'Policy Characteristics'!$C:$C,0)))</f>
        <v>Remaining Government Cash Flows</v>
      </c>
      <c r="C1276" s="367" t="str">
        <f t="shared" ref="C1276:C1278" si="87">C$1274</f>
        <v>GRA for Remaining Government Cash Flow Changes</v>
      </c>
      <c r="D1276" s="4" t="s">
        <v>3071</v>
      </c>
      <c r="F1276" s="4" t="s">
        <v>3075</v>
      </c>
      <c r="H1276" s="270">
        <v>587</v>
      </c>
      <c r="I1276" s="5" t="str">
        <f t="shared" si="86"/>
        <v>Yes</v>
      </c>
      <c r="J1276" s="359" t="str">
        <f>IF(ISBLANK(INDEX('Policy Characteristics'!D:D,MATCH($C1276,'Policy Characteristics'!$C:$C,0))),"",INDEX('Policy Characteristics'!D:D,MATCH($C1276,'Policy Characteristics'!$C:$C,0)))</f>
        <v/>
      </c>
      <c r="K1276" s="357" t="str">
        <f>IF(ISBLANK(INDEX('Policy Characteristics'!E:E,MATCH($C1276,'Policy Characteristics'!$C:$C,0))),"",INDEX('Policy Characteristics'!E:E,MATCH($C1276,'Policy Characteristics'!$C:$C,0)))</f>
        <v>GRA remaining cash flow changes</v>
      </c>
      <c r="L1276" s="357">
        <f>IF(ISBLANK(INDEX('Policy Characteristics'!F:F,MATCH($C1276,'Policy Characteristics'!$C:$C,0))),"",INDEX('Policy Characteristics'!F:F,MATCH($C1276,'Policy Characteristics'!$C:$C,0)))</f>
        <v>0</v>
      </c>
      <c r="M1276" s="357">
        <f>IF(ISBLANK(INDEX('Policy Characteristics'!G:G,MATCH($C1276,'Policy Characteristics'!$C:$C,0))),"",INDEX('Policy Characteristics'!G:G,MATCH($C1276,'Policy Characteristics'!$C:$C,0)))</f>
        <v>10</v>
      </c>
      <c r="N1276" s="357">
        <f>IF(ISBLANK(INDEX('Policy Characteristics'!H:H,MATCH($C1276,'Policy Characteristics'!$C:$C,0))),"",INDEX('Policy Characteristics'!H:H,MATCH($C1276,'Policy Characteristics'!$C:$C,0)))</f>
        <v>1</v>
      </c>
      <c r="O1276" s="357" t="str">
        <f>IF(ISBLANK(INDEX('Policy Characteristics'!I:I,MATCH($C1276,'Policy Characteristics'!$C:$C,0))),"",INDEX('Policy Characteristics'!I:I,MATCH($C1276,'Policy Characteristics'!$C:$C,0)))</f>
        <v>weight</v>
      </c>
      <c r="P1276" s="357" t="str">
        <f>IF(ISBLANK(INDEX('Policy Characteristics'!J:J,MATCH($C1276,'Policy Characteristics'!$C:$C,0))),"",INDEX('Policy Characteristics'!J:J,MATCH($C1276,'Policy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76" s="357" t="str">
        <f>IF(ISBLANK(INDEX('Policy Characteristics'!K:K,MATCH($C1276,'Policy Characteristics'!$C:$C,0))),"",INDEX('Policy Characteristics'!K:K,MATCH($C1276,'Policy Characteristics'!$C:$C,0)))</f>
        <v>io-model.html</v>
      </c>
      <c r="R1276" s="357" t="str">
        <f>IF(ISBLANK(INDEX('Policy Characteristics'!L:L,MATCH($C1276,'Policy Characteristics'!$C:$C,0))),"",INDEX('Policy Characteristics'!L:L,MATCH($C1276,'Policy Characteristics'!$C:$C,0)))</f>
        <v/>
      </c>
    </row>
    <row r="1277" spans="1:18" x14ac:dyDescent="0.35">
      <c r="A1277" s="357" t="str">
        <f>IF(ISBLANK(INDEX('Policy Characteristics'!A:A,MATCH($C1277,'Policy Characteristics'!$C:$C,0))),"",INDEX('Policy Characteristics'!A:A,MATCH($C1277,'Policy Characteristics'!$C:$C,0)))</f>
        <v>Government Revenue Accounting</v>
      </c>
      <c r="B1277" s="357" t="str">
        <f>IF(ISBLANK(INDEX('Policy Characteristics'!B:B,MATCH($C1277,'Policy Characteristics'!$C:$C,0))),"",INDEX('Policy Characteristics'!B:B,MATCH($C1277,'Policy Characteristics'!$C:$C,0)))</f>
        <v>Remaining Government Cash Flows</v>
      </c>
      <c r="C1277" s="367" t="str">
        <f t="shared" si="87"/>
        <v>GRA for Remaining Government Cash Flow Changes</v>
      </c>
      <c r="D1277" s="4" t="s">
        <v>3072</v>
      </c>
      <c r="F1277" s="4" t="s">
        <v>3076</v>
      </c>
      <c r="H1277" s="270">
        <v>588</v>
      </c>
      <c r="I1277" s="5" t="str">
        <f t="shared" si="86"/>
        <v>Yes</v>
      </c>
      <c r="J1277" s="359" t="str">
        <f>IF(ISBLANK(INDEX('Policy Characteristics'!D:D,MATCH($C1277,'Policy Characteristics'!$C:$C,0))),"",INDEX('Policy Characteristics'!D:D,MATCH($C1277,'Policy Characteristics'!$C:$C,0)))</f>
        <v/>
      </c>
      <c r="K1277" s="357" t="str">
        <f>IF(ISBLANK(INDEX('Policy Characteristics'!E:E,MATCH($C1277,'Policy Characteristics'!$C:$C,0))),"",INDEX('Policy Characteristics'!E:E,MATCH($C1277,'Policy Characteristics'!$C:$C,0)))</f>
        <v>GRA remaining cash flow changes</v>
      </c>
      <c r="L1277" s="357">
        <f>IF(ISBLANK(INDEX('Policy Characteristics'!F:F,MATCH($C1277,'Policy Characteristics'!$C:$C,0))),"",INDEX('Policy Characteristics'!F:F,MATCH($C1277,'Policy Characteristics'!$C:$C,0)))</f>
        <v>0</v>
      </c>
      <c r="M1277" s="357">
        <f>IF(ISBLANK(INDEX('Policy Characteristics'!G:G,MATCH($C1277,'Policy Characteristics'!$C:$C,0))),"",INDEX('Policy Characteristics'!G:G,MATCH($C1277,'Policy Characteristics'!$C:$C,0)))</f>
        <v>10</v>
      </c>
      <c r="N1277" s="357">
        <f>IF(ISBLANK(INDEX('Policy Characteristics'!H:H,MATCH($C1277,'Policy Characteristics'!$C:$C,0))),"",INDEX('Policy Characteristics'!H:H,MATCH($C1277,'Policy Characteristics'!$C:$C,0)))</f>
        <v>1</v>
      </c>
      <c r="O1277" s="357" t="str">
        <f>IF(ISBLANK(INDEX('Policy Characteristics'!I:I,MATCH($C1277,'Policy Characteristics'!$C:$C,0))),"",INDEX('Policy Characteristics'!I:I,MATCH($C1277,'Policy Characteristics'!$C:$C,0)))</f>
        <v>weight</v>
      </c>
      <c r="P1277" s="357" t="str">
        <f>IF(ISBLANK(INDEX('Policy Characteristics'!J:J,MATCH($C1277,'Policy Characteristics'!$C:$C,0))),"",INDEX('Policy Characteristics'!J:J,MATCH($C1277,'Policy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77" s="357" t="str">
        <f>IF(ISBLANK(INDEX('Policy Characteristics'!K:K,MATCH($C1277,'Policy Characteristics'!$C:$C,0))),"",INDEX('Policy Characteristics'!K:K,MATCH($C1277,'Policy Characteristics'!$C:$C,0)))</f>
        <v>io-model.html</v>
      </c>
      <c r="R1277" s="357" t="str">
        <f>IF(ISBLANK(INDEX('Policy Characteristics'!L:L,MATCH($C1277,'Policy Characteristics'!$C:$C,0))),"",INDEX('Policy Characteristics'!L:L,MATCH($C1277,'Policy Characteristics'!$C:$C,0)))</f>
        <v/>
      </c>
    </row>
    <row r="1278" spans="1:18" x14ac:dyDescent="0.35">
      <c r="A1278" s="357" t="str">
        <f>IF(ISBLANK(INDEX('Policy Characteristics'!A:A,MATCH($C1278,'Policy Characteristics'!$C:$C,0))),"",INDEX('Policy Characteristics'!A:A,MATCH($C1278,'Policy Characteristics'!$C:$C,0)))</f>
        <v>Government Revenue Accounting</v>
      </c>
      <c r="B1278" s="357" t="str">
        <f>IF(ISBLANK(INDEX('Policy Characteristics'!B:B,MATCH($C1278,'Policy Characteristics'!$C:$C,0))),"",INDEX('Policy Characteristics'!B:B,MATCH($C1278,'Policy Characteristics'!$C:$C,0)))</f>
        <v>Remaining Government Cash Flows</v>
      </c>
      <c r="C1278" s="367" t="str">
        <f t="shared" si="87"/>
        <v>GRA for Remaining Government Cash Flow Changes</v>
      </c>
      <c r="D1278" s="4" t="s">
        <v>3073</v>
      </c>
      <c r="F1278" s="4" t="s">
        <v>3077</v>
      </c>
      <c r="H1278" s="270">
        <v>589</v>
      </c>
      <c r="I1278" s="5" t="str">
        <f t="shared" si="86"/>
        <v>Yes</v>
      </c>
      <c r="J1278" s="359" t="str">
        <f>IF(ISBLANK(INDEX('Policy Characteristics'!D:D,MATCH($C1278,'Policy Characteristics'!$C:$C,0))),"",INDEX('Policy Characteristics'!D:D,MATCH($C1278,'Policy Characteristics'!$C:$C,0)))</f>
        <v/>
      </c>
      <c r="K1278" s="357" t="str">
        <f>IF(ISBLANK(INDEX('Policy Characteristics'!E:E,MATCH($C1278,'Policy Characteristics'!$C:$C,0))),"",INDEX('Policy Characteristics'!E:E,MATCH($C1278,'Policy Characteristics'!$C:$C,0)))</f>
        <v>GRA remaining cash flow changes</v>
      </c>
      <c r="L1278" s="357">
        <f>IF(ISBLANK(INDEX('Policy Characteristics'!F:F,MATCH($C1278,'Policy Characteristics'!$C:$C,0))),"",INDEX('Policy Characteristics'!F:F,MATCH($C1278,'Policy Characteristics'!$C:$C,0)))</f>
        <v>0</v>
      </c>
      <c r="M1278" s="357">
        <f>IF(ISBLANK(INDEX('Policy Characteristics'!G:G,MATCH($C1278,'Policy Characteristics'!$C:$C,0))),"",INDEX('Policy Characteristics'!G:G,MATCH($C1278,'Policy Characteristics'!$C:$C,0)))</f>
        <v>10</v>
      </c>
      <c r="N1278" s="357">
        <f>IF(ISBLANK(INDEX('Policy Characteristics'!H:H,MATCH($C1278,'Policy Characteristics'!$C:$C,0))),"",INDEX('Policy Characteristics'!H:H,MATCH($C1278,'Policy Characteristics'!$C:$C,0)))</f>
        <v>1</v>
      </c>
      <c r="O1278" s="357" t="str">
        <f>IF(ISBLANK(INDEX('Policy Characteristics'!I:I,MATCH($C1278,'Policy Characteristics'!$C:$C,0))),"",INDEX('Policy Characteristics'!I:I,MATCH($C1278,'Policy Characteristics'!$C:$C,0)))</f>
        <v>weight</v>
      </c>
      <c r="P1278" s="357" t="str">
        <f>IF(ISBLANK(INDEX('Policy Characteristics'!J:J,MATCH($C1278,'Policy Characteristics'!$C:$C,0))),"",INDEX('Policy Characteristics'!J:J,MATCH($C1278,'Policy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78" s="357" t="str">
        <f>IF(ISBLANK(INDEX('Policy Characteristics'!K:K,MATCH($C1278,'Policy Characteristics'!$C:$C,0))),"",INDEX('Policy Characteristics'!K:K,MATCH($C1278,'Policy Characteristics'!$C:$C,0)))</f>
        <v>io-model.html</v>
      </c>
      <c r="R1278" s="357" t="str">
        <f>IF(ISBLANK(INDEX('Policy Characteristics'!L:L,MATCH($C1278,'Policy Characteristics'!$C:$C,0))),"",INDEX('Policy Characteristics'!L:L,MATCH($C1278,'Policy Characteristics'!$C:$C,0)))</f>
        <v/>
      </c>
    </row>
    <row r="1279" spans="1:18" x14ac:dyDescent="0.35">
      <c r="A1279" s="357" t="str">
        <f>IF(ISBLANK(INDEX('Policy Characteristics'!A:A,MATCH($C1279,'Policy Characteristics'!$C:$C,0))),"",INDEX('Policy Characteristics'!A:A,MATCH($C1279,'Policy Characteristics'!$C:$C,0)))</f>
        <v>Control Settings</v>
      </c>
      <c r="B1279" s="357" t="str">
        <f>IF(ISBLANK(INDEX('Policy Characteristics'!B:B,MATCH($C1279,'Policy Characteristics'!$C:$C,0))),"",INDEX('Policy Characteristics'!B:B,MATCH($C1279,'Policy Characteristics'!$C:$C,0)))</f>
        <v>COVID-19 Recession</v>
      </c>
      <c r="C1279" s="366" t="s">
        <v>2926</v>
      </c>
      <c r="H1279" s="258">
        <v>543</v>
      </c>
      <c r="I1279" s="4" t="s">
        <v>45</v>
      </c>
      <c r="J1279" s="359" t="str">
        <f>IF(ISBLANK(INDEX('Policy Characteristics'!D:D,MATCH($C1279,'Policy Characteristics'!$C:$C,0))),"",INDEX('Policy Characteristics'!D:D,MATCH($C1279,'Policy Characteristics'!$C:$C,0)))</f>
        <v/>
      </c>
      <c r="K1279" s="357" t="str">
        <f>IF(ISBLANK(INDEX('Policy Characteristics'!E:E,MATCH($C1279,'Policy Characteristics'!$C:$C,0))),"",INDEX('Policy Characteristics'!E:E,MATCH($C1279,'Policy Characteristics'!$C:$C,0)))</f>
        <v>settings exogenous GDP adjustment</v>
      </c>
      <c r="L1279" s="379">
        <f>IF(ISBLANK(INDEX('Policy Characteristics'!F:F,MATCH($C1279,'Policy Characteristics'!$C:$C,0))),"",INDEX('Policy Characteristics'!F:F,MATCH($C1279,'Policy Characteristics'!$C:$C,0)))</f>
        <v>-0.08</v>
      </c>
      <c r="M1279" s="379">
        <f>IF(ISBLANK(INDEX('Policy Characteristics'!G:G,MATCH($C1279,'Policy Characteristics'!$C:$C,0))),"",INDEX('Policy Characteristics'!G:G,MATCH($C1279,'Policy Characteristics'!$C:$C,0)))</f>
        <v>0.02</v>
      </c>
      <c r="N1279" s="379">
        <f>IF(ISBLANK(INDEX('Policy Characteristics'!H:H,MATCH($C1279,'Policy Characteristics'!$C:$C,0))),"",INDEX('Policy Characteristics'!H:H,MATCH($C1279,'Policy Characteristics'!$C:$C,0)))</f>
        <v>1E-3</v>
      </c>
      <c r="O1279" s="357" t="str">
        <f>IF(ISBLANK(INDEX('Policy Characteristics'!I:I,MATCH($C1279,'Policy Characteristics'!$C:$C,0))),"",INDEX('Policy Characteristics'!I:I,MATCH($C1279,'Policy Characteristics'!$C:$C,0)))</f>
        <v>GDP growth rate (%)</v>
      </c>
      <c r="P1279" s="357" t="str">
        <f>IF(ISBLANK(INDEX('Policy Characteristics'!J:J,MATCH($C1279,'Policy Characteristics'!$C:$C,0))),"",INDEX('Policy Characteristics'!J:J,MATCH($C1279,'Policy Characteristics'!$C:$C,0)))</f>
        <v>**Description:**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November 2020 Short-Term Energy Outlook (STEO) expects a 3.6% shrinkage in GDP (versus a counter-factual growth of 2.0% from the January STEO).  This is the default setting.</v>
      </c>
      <c r="Q1279" s="357" t="str">
        <f>IF(ISBLANK(INDEX('Policy Characteristics'!K:K,MATCH($C1279,'Policy Characteristics'!$C:$C,0))),"",INDEX('Policy Characteristics'!K:K,MATCH($C1279,'Policy Characteristics'!$C:$C,0)))</f>
        <v/>
      </c>
      <c r="R1279" s="357" t="str">
        <f>IF(ISBLANK(INDEX('Policy Characteristics'!L:L,MATCH($C1279,'Policy Characteristics'!$C:$C,0))),"",INDEX('Policy Characteristics'!L:L,MATCH($C1279,'Policy Characteristics'!$C:$C,0)))</f>
        <v/>
      </c>
    </row>
    <row r="1280" spans="1:18" x14ac:dyDescent="0.35">
      <c r="A1280" s="357" t="str">
        <f>IF(ISBLANK(INDEX('Policy Characteristics'!A:A,MATCH($C1280,'Policy Characteristics'!$C:$C,0))),"",INDEX('Policy Characteristics'!A:A,MATCH($C1280,'Policy Characteristics'!$C:$C,0)))</f>
        <v>Control Settings</v>
      </c>
      <c r="B1280" s="357" t="str">
        <f>IF(ISBLANK(INDEX('Policy Characteristics'!B:B,MATCH($C1280,'Policy Characteristics'!$C:$C,0))),"",INDEX('Policy Characteristics'!B:B,MATCH($C1280,'Policy Characteristics'!$C:$C,0)))</f>
        <v>Use 20-Year GWP Values</v>
      </c>
      <c r="C1280" s="366" t="s">
        <v>3467</v>
      </c>
      <c r="H1280" s="296">
        <v>1601</v>
      </c>
      <c r="I1280" s="4" t="s">
        <v>45</v>
      </c>
      <c r="J1280" s="359" t="str">
        <f>IF(ISBLANK(INDEX('Policy Characteristics'!D:D,MATCH($C1280,'Policy Characteristics'!$C:$C,0))),"",INDEX('Policy Characteristics'!D:D,MATCH($C1280,'Policy Characteristics'!$C:$C,0)))</f>
        <v/>
      </c>
      <c r="K1280" s="357" t="str">
        <f>IF(ISBLANK(INDEX('Policy Characteristics'!E:E,MATCH($C1280,'Policy Characteristics'!$C:$C,0))),"",INDEX('Policy Characteristics'!E:E,MATCH($C1280,'Policy Characteristics'!$C:$C,0)))</f>
        <v/>
      </c>
      <c r="L1280" s="379">
        <f>IF(ISBLANK(INDEX('Policy Characteristics'!F:F,MATCH($C1280,'Policy Characteristics'!$C:$C,0))),"",INDEX('Policy Characteristics'!F:F,MATCH($C1280,'Policy Characteristics'!$C:$C,0)))</f>
        <v>0</v>
      </c>
      <c r="M1280" s="379">
        <f>IF(ISBLANK(INDEX('Policy Characteristics'!G:G,MATCH($C1280,'Policy Characteristics'!$C:$C,0))),"",INDEX('Policy Characteristics'!G:G,MATCH($C1280,'Policy Characteristics'!$C:$C,0)))</f>
        <v>1</v>
      </c>
      <c r="N1280" s="379">
        <f>IF(ISBLANK(INDEX('Policy Characteristics'!H:H,MATCH($C1280,'Policy Characteristics'!$C:$C,0))),"",INDEX('Policy Characteristics'!H:H,MATCH($C1280,'Policy Characteristics'!$C:$C,0)))</f>
        <v>1</v>
      </c>
      <c r="O1280" s="357" t="str">
        <f>IF(ISBLANK(INDEX('Policy Characteristics'!I:I,MATCH($C1280,'Policy Characteristics'!$C:$C,0))),"",INDEX('Policy Characteristics'!I:I,MATCH($C1280,'Policy Characteristics'!$C:$C,0)))</f>
        <v>on/off</v>
      </c>
      <c r="P1280" s="357" t="str">
        <f>IF(ISBLANK(INDEX('Policy Characteristics'!J:J,MATCH($C1280,'Policy Characteristics'!$C:$C,0))),"",INDEX('Policy Characteristics'!J:J,MATCH($C1280,'Policy Characteristics'!$C:$C,0)))</f>
        <v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v>
      </c>
      <c r="Q1280" s="357" t="str">
        <f>IF(ISBLANK(INDEX('Policy Characteristics'!K:K,MATCH($C1280,'Policy Characteristics'!$C:$C,0))),"",INDEX('Policy Characteristics'!K:K,MATCH($C1280,'Policy Characteristics'!$C:$C,0)))</f>
        <v/>
      </c>
      <c r="R1280" s="357" t="str">
        <f>IF(ISBLANK(INDEX('Policy Characteristics'!L:L,MATCH($C1280,'Policy Characteristics'!$C:$C,0))),"",INDEX('Policy Characteristics'!L:L,MATCH($C1280,'Policy Characteristics'!$C:$C,0)))</f>
        <v/>
      </c>
    </row>
  </sheetData>
  <sortState xmlns:xlrd2="http://schemas.microsoft.com/office/spreadsheetml/2017/richdata2" ref="A129:I149">
    <sortCondition ref="B129:B149"/>
  </sortState>
  <conditionalFormatting sqref="I76:I88 I1200 I90:I99 I1:I9 I12:I19 I24 I33:I36 I43:I46 I53:I59 I38:I39 I48:I49 I63:I64 I1184:I1198 I1239 I1244 I1249 I1254 I1259 I1264 I1269 I1274 I113 I1149:I1181 I1202:I1232 I126:I346 I348 I351 I354 I357 I360 I363 I366 I368:I376 I378 I380:I388 I1234 I1279:I1048576 I464:I1147">
    <cfRule type="containsText" dxfId="55" priority="124" operator="containsText" text="No">
      <formula>NOT(ISERROR(SEARCH("No",I1)))</formula>
    </cfRule>
  </conditionalFormatting>
  <conditionalFormatting sqref="I1201">
    <cfRule type="containsText" dxfId="54" priority="123" operator="containsText" text="No">
      <formula>NOT(ISERROR(SEARCH("No",I1201)))</formula>
    </cfRule>
  </conditionalFormatting>
  <conditionalFormatting sqref="I66 I74 I22 I32 I42 I52">
    <cfRule type="containsText" dxfId="53" priority="122" operator="containsText" text="No">
      <formula>NOT(ISERROR(SEARCH("No",I22)))</formula>
    </cfRule>
  </conditionalFormatting>
  <conditionalFormatting sqref="I75">
    <cfRule type="containsText" dxfId="52" priority="121" operator="containsText" text="No">
      <formula>NOT(ISERROR(SEARCH("No",I75)))</formula>
    </cfRule>
  </conditionalFormatting>
  <conditionalFormatting sqref="I65">
    <cfRule type="containsText" dxfId="51" priority="118" operator="containsText" text="No">
      <formula>NOT(ISERROR(SEARCH("No",I65)))</formula>
    </cfRule>
  </conditionalFormatting>
  <conditionalFormatting sqref="I67:I73">
    <cfRule type="containsText" dxfId="50" priority="117" operator="containsText" text="No">
      <formula>NOT(ISERROR(SEARCH("No",I67)))</formula>
    </cfRule>
  </conditionalFormatting>
  <conditionalFormatting sqref="I89">
    <cfRule type="containsText" dxfId="49" priority="116" operator="containsText" text="No">
      <formula>NOT(ISERROR(SEARCH("No",I89)))</formula>
    </cfRule>
  </conditionalFormatting>
  <conditionalFormatting sqref="I100">
    <cfRule type="containsText" dxfId="48" priority="111" operator="containsText" text="No">
      <formula>NOT(ISERROR(SEARCH("No",I100)))</formula>
    </cfRule>
  </conditionalFormatting>
  <conditionalFormatting sqref="I1148">
    <cfRule type="containsText" dxfId="47" priority="110" operator="containsText" text="No">
      <formula>NOT(ISERROR(SEARCH("No",I1148)))</formula>
    </cfRule>
  </conditionalFormatting>
  <conditionalFormatting sqref="I1199">
    <cfRule type="containsText" dxfId="46" priority="109" operator="containsText" text="No">
      <formula>NOT(ISERROR(SEARCH("No",I1199)))</formula>
    </cfRule>
  </conditionalFormatting>
  <conditionalFormatting sqref="I60:I62">
    <cfRule type="containsText" dxfId="45" priority="103" operator="containsText" text="No">
      <formula>NOT(ISERROR(SEARCH("No",I60)))</formula>
    </cfRule>
  </conditionalFormatting>
  <conditionalFormatting sqref="I50:I51">
    <cfRule type="containsText" dxfId="44" priority="102" operator="containsText" text="No">
      <formula>NOT(ISERROR(SEARCH("No",I50)))</formula>
    </cfRule>
  </conditionalFormatting>
  <conditionalFormatting sqref="I40:I41">
    <cfRule type="containsText" dxfId="43" priority="101" operator="containsText" text="No">
      <formula>NOT(ISERROR(SEARCH("No",I40)))</formula>
    </cfRule>
  </conditionalFormatting>
  <conditionalFormatting sqref="I30:I31">
    <cfRule type="containsText" dxfId="42" priority="100" operator="containsText" text="No">
      <formula>NOT(ISERROR(SEARCH("No",I30)))</formula>
    </cfRule>
  </conditionalFormatting>
  <conditionalFormatting sqref="I20:I21">
    <cfRule type="containsText" dxfId="41" priority="99" operator="containsText" text="No">
      <formula>NOT(ISERROR(SEARCH("No",I20)))</formula>
    </cfRule>
  </conditionalFormatting>
  <conditionalFormatting sqref="I10:I11">
    <cfRule type="containsText" dxfId="40" priority="98" operator="containsText" text="No">
      <formula>NOT(ISERROR(SEARCH("No",I10)))</formula>
    </cfRule>
  </conditionalFormatting>
  <conditionalFormatting sqref="I23">
    <cfRule type="containsText" dxfId="39" priority="97" operator="containsText" text="No">
      <formula>NOT(ISERROR(SEARCH("No",I23)))</formula>
    </cfRule>
  </conditionalFormatting>
  <conditionalFormatting sqref="I25:I29">
    <cfRule type="containsText" dxfId="38" priority="96" operator="containsText" text="No">
      <formula>NOT(ISERROR(SEARCH("No",I25)))</formula>
    </cfRule>
  </conditionalFormatting>
  <conditionalFormatting sqref="I37">
    <cfRule type="containsText" dxfId="37" priority="95" operator="containsText" text="No">
      <formula>NOT(ISERROR(SEARCH("No",I37)))</formula>
    </cfRule>
  </conditionalFormatting>
  <conditionalFormatting sqref="I47">
    <cfRule type="containsText" dxfId="36" priority="94" operator="containsText" text="No">
      <formula>NOT(ISERROR(SEARCH("No",I47)))</formula>
    </cfRule>
  </conditionalFormatting>
  <conditionalFormatting sqref="I101:I110">
    <cfRule type="containsText" dxfId="35" priority="92" operator="containsText" text="No">
      <formula>NOT(ISERROR(SEARCH("No",I101)))</formula>
    </cfRule>
  </conditionalFormatting>
  <conditionalFormatting sqref="I111:I112">
    <cfRule type="containsText" dxfId="34" priority="91" operator="containsText" text="No">
      <formula>NOT(ISERROR(SEARCH("No",I111)))</formula>
    </cfRule>
  </conditionalFormatting>
  <conditionalFormatting sqref="I1182:I1183">
    <cfRule type="containsText" dxfId="33" priority="61" operator="containsText" text="No">
      <formula>NOT(ISERROR(SEARCH("No",I1182)))</formula>
    </cfRule>
  </conditionalFormatting>
  <conditionalFormatting sqref="I1233">
    <cfRule type="containsText" dxfId="32" priority="60" operator="containsText" text="No">
      <formula>NOT(ISERROR(SEARCH("No",I1233)))</formula>
    </cfRule>
  </conditionalFormatting>
  <conditionalFormatting sqref="I748:I967 I969:I997">
    <cfRule type="containsText" dxfId="31" priority="35" operator="containsText" text="No">
      <formula>NOT(ISERROR(SEARCH("No",I748)))</formula>
    </cfRule>
  </conditionalFormatting>
  <conditionalFormatting sqref="I115 I119:I120 I122:I125">
    <cfRule type="containsText" dxfId="30" priority="27" operator="containsText" text="No">
      <formula>NOT(ISERROR(SEARCH("No",I115)))</formula>
    </cfRule>
  </conditionalFormatting>
  <conditionalFormatting sqref="I114">
    <cfRule type="containsText" dxfId="29" priority="26" operator="containsText" text="No">
      <formula>NOT(ISERROR(SEARCH("No",I114)))</formula>
    </cfRule>
  </conditionalFormatting>
  <conditionalFormatting sqref="I118">
    <cfRule type="containsText" dxfId="28" priority="22" operator="containsText" text="No">
      <formula>NOT(ISERROR(SEARCH("No",I118)))</formula>
    </cfRule>
  </conditionalFormatting>
  <conditionalFormatting sqref="I121">
    <cfRule type="containsText" dxfId="27" priority="20" operator="containsText" text="No">
      <formula>NOT(ISERROR(SEARCH("No",I121)))</formula>
    </cfRule>
  </conditionalFormatting>
  <conditionalFormatting sqref="I117">
    <cfRule type="containsText" dxfId="26" priority="23" operator="containsText" text="No">
      <formula>NOT(ISERROR(SEARCH("No",I117)))</formula>
    </cfRule>
  </conditionalFormatting>
  <conditionalFormatting sqref="I116">
    <cfRule type="containsText" dxfId="25" priority="21" operator="containsText" text="No">
      <formula>NOT(ISERROR(SEARCH("No",I116)))</formula>
    </cfRule>
  </conditionalFormatting>
  <conditionalFormatting sqref="I428 I430 I432:I434 I436 I438:I442 I444 I446 I448 I450 I452 I454 I456 I458">
    <cfRule type="containsText" dxfId="24" priority="19" operator="containsText" text="No">
      <formula>NOT(ISERROR(SEARCH("No",I428)))</formula>
    </cfRule>
  </conditionalFormatting>
  <conditionalFormatting sqref="I415">
    <cfRule type="containsText" dxfId="23" priority="16" operator="containsText" text="No">
      <formula>NOT(ISERROR(SEARCH("No",I415)))</formula>
    </cfRule>
  </conditionalFormatting>
  <conditionalFormatting sqref="I414">
    <cfRule type="containsText" dxfId="22" priority="17" operator="containsText" text="No">
      <formula>NOT(ISERROR(SEARCH("No",I414)))</formula>
    </cfRule>
  </conditionalFormatting>
  <conditionalFormatting sqref="I416:I419">
    <cfRule type="containsText" dxfId="21" priority="15" operator="containsText" text="No">
      <formula>NOT(ISERROR(SEARCH("No",I416)))</formula>
    </cfRule>
  </conditionalFormatting>
  <conditionalFormatting sqref="I420:I421">
    <cfRule type="containsText" dxfId="20" priority="14" operator="containsText" text="No">
      <formula>NOT(ISERROR(SEARCH("No",I420)))</formula>
    </cfRule>
  </conditionalFormatting>
  <conditionalFormatting sqref="I422 I424 I426">
    <cfRule type="containsText" dxfId="19" priority="13" operator="containsText" text="No">
      <formula>NOT(ISERROR(SEARCH("No",I422)))</formula>
    </cfRule>
  </conditionalFormatting>
  <conditionalFormatting sqref="I460:I463">
    <cfRule type="containsText" dxfId="18" priority="12" operator="containsText" text="No">
      <formula>NOT(ISERROR(SEARCH("No",I460)))</formula>
    </cfRule>
  </conditionalFormatting>
  <conditionalFormatting sqref="I968">
    <cfRule type="containsText" dxfId="17" priority="11" operator="containsText" text="No">
      <formula>NOT(ISERROR(SEARCH("No",I968)))</formula>
    </cfRule>
  </conditionalFormatting>
  <conditionalFormatting sqref="I431 I429 I427 I425 I423">
    <cfRule type="containsText" dxfId="16" priority="10" operator="containsText" text="No">
      <formula>NOT(ISERROR(SEARCH("No",I423)))</formula>
    </cfRule>
  </conditionalFormatting>
  <conditionalFormatting sqref="I437 I435">
    <cfRule type="containsText" dxfId="15" priority="9" operator="containsText" text="No">
      <formula>NOT(ISERROR(SEARCH("No",I435)))</formula>
    </cfRule>
  </conditionalFormatting>
  <conditionalFormatting sqref="I443">
    <cfRule type="containsText" dxfId="14" priority="8" operator="containsText" text="No">
      <formula>NOT(ISERROR(SEARCH("No",I443)))</formula>
    </cfRule>
  </conditionalFormatting>
  <conditionalFormatting sqref="I459 I457 I455 I453 I451 I449 I447 I445">
    <cfRule type="containsText" dxfId="13" priority="7" operator="containsText" text="No">
      <formula>NOT(ISERROR(SEARCH("No",I445)))</formula>
    </cfRule>
  </conditionalFormatting>
  <conditionalFormatting sqref="I389:I413">
    <cfRule type="containsText" dxfId="12" priority="6" operator="containsText" text="No">
      <formula>NOT(ISERROR(SEARCH("No",I389)))</formula>
    </cfRule>
  </conditionalFormatting>
  <conditionalFormatting sqref="I349 I347">
    <cfRule type="containsText" dxfId="11" priority="4" operator="containsText" text="No">
      <formula>NOT(ISERROR(SEARCH("No",I347)))</formula>
    </cfRule>
  </conditionalFormatting>
  <conditionalFormatting sqref="I352 I350">
    <cfRule type="containsText" dxfId="10" priority="3" operator="containsText" text="No">
      <formula>NOT(ISERROR(SEARCH("No",I350)))</formula>
    </cfRule>
  </conditionalFormatting>
  <conditionalFormatting sqref="I367 I364:I365 I361:I362 I358:I359 I355:I356 I353">
    <cfRule type="containsText" dxfId="9" priority="2" operator="containsText" text="No">
      <formula>NOT(ISERROR(SEARCH("No",I353)))</formula>
    </cfRule>
  </conditionalFormatting>
  <conditionalFormatting sqref="I379 I377">
    <cfRule type="containsText" dxfId="8" priority="1" operator="containsText" text="No">
      <formula>NOT(ISERROR(SEARCH("No",I377)))</formula>
    </cfRule>
  </conditionalFormatting>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59"/>
  <sheetViews>
    <sheetView zoomScale="85" zoomScaleNormal="85" workbookViewId="0">
      <selection activeCell="B16" sqref="B16"/>
    </sheetView>
  </sheetViews>
  <sheetFormatPr defaultColWidth="9.1796875" defaultRowHeight="14.5" x14ac:dyDescent="0.35"/>
  <cols>
    <col min="1" max="2" width="76.81640625" style="194" customWidth="1"/>
    <col min="3" max="16384" width="9.1796875" style="194"/>
  </cols>
  <sheetData>
    <row r="1" spans="1:2" x14ac:dyDescent="0.35">
      <c r="A1" s="462" t="s">
        <v>2913</v>
      </c>
      <c r="B1" s="462"/>
    </row>
    <row r="2" spans="1:2" x14ac:dyDescent="0.35">
      <c r="A2" s="248" t="s">
        <v>2914</v>
      </c>
      <c r="B2" s="248" t="s">
        <v>2915</v>
      </c>
    </row>
    <row r="3" spans="1:2" x14ac:dyDescent="0.35">
      <c r="A3" s="249" t="s">
        <v>375</v>
      </c>
      <c r="B3" s="194" t="str">
        <f>A3</f>
        <v>million metric tons / year</v>
      </c>
    </row>
    <row r="4" spans="1:2" x14ac:dyDescent="0.35">
      <c r="A4" s="249" t="s">
        <v>3470</v>
      </c>
      <c r="B4" s="194" t="str">
        <f>A4</f>
        <v>g CO2e / 2020 dollar</v>
      </c>
    </row>
    <row r="5" spans="1:2" x14ac:dyDescent="0.35">
      <c r="A5" s="250" t="s">
        <v>2364</v>
      </c>
      <c r="B5" s="194" t="str">
        <f t="shared" ref="B5:B43" si="0">A5</f>
        <v>thousand metric tons / year</v>
      </c>
    </row>
    <row r="6" spans="1:2" x14ac:dyDescent="0.35">
      <c r="A6" s="250" t="s">
        <v>3471</v>
      </c>
      <c r="B6" s="194" t="str">
        <f>A6</f>
        <v>g CO2 / 2020 dollar</v>
      </c>
    </row>
    <row r="7" spans="1:2" ht="29" x14ac:dyDescent="0.35">
      <c r="A7" s="250" t="s">
        <v>3507</v>
      </c>
      <c r="B7" s="194" t="str">
        <f t="shared" si="0"/>
        <v>2020 dollars / metric ton CO2e abated, Annual average abatement (million metric tons CO2e)</v>
      </c>
    </row>
    <row r="8" spans="1:2" x14ac:dyDescent="0.35">
      <c r="A8" s="250" t="s">
        <v>3472</v>
      </c>
      <c r="B8" s="194" t="str">
        <f t="shared" si="0"/>
        <v>billion 2020 dollars / year</v>
      </c>
    </row>
    <row r="9" spans="1:2" x14ac:dyDescent="0.35">
      <c r="A9" s="250" t="s">
        <v>3473</v>
      </c>
      <c r="B9" s="194" t="str">
        <f t="shared" si="0"/>
        <v>billion 2020 dollars</v>
      </c>
    </row>
    <row r="10" spans="1:2" x14ac:dyDescent="0.35">
      <c r="A10" s="250" t="s">
        <v>2960</v>
      </c>
      <c r="B10" s="194" t="str">
        <f t="shared" si="0"/>
        <v>jobs</v>
      </c>
    </row>
    <row r="11" spans="1:2" x14ac:dyDescent="0.35">
      <c r="A11" s="250" t="s">
        <v>3004</v>
      </c>
      <c r="B11" s="194" t="str">
        <f t="shared" si="0"/>
        <v>incidents / year</v>
      </c>
    </row>
    <row r="12" spans="1:2" x14ac:dyDescent="0.35">
      <c r="A12" s="250" t="s">
        <v>2979</v>
      </c>
      <c r="B12" s="194" t="str">
        <f t="shared" si="0"/>
        <v>% change</v>
      </c>
    </row>
    <row r="13" spans="1:2" x14ac:dyDescent="0.35">
      <c r="A13" s="250" t="s">
        <v>3474</v>
      </c>
      <c r="B13" s="194" t="str">
        <f t="shared" si="0"/>
        <v>2020 dollars / employee-year</v>
      </c>
    </row>
    <row r="14" spans="1:2" x14ac:dyDescent="0.35">
      <c r="A14" s="250" t="s">
        <v>376</v>
      </c>
      <c r="B14" s="194" t="str">
        <f t="shared" si="0"/>
        <v>lives / year</v>
      </c>
    </row>
    <row r="15" spans="1:2" x14ac:dyDescent="0.35">
      <c r="A15" s="250" t="s">
        <v>377</v>
      </c>
      <c r="B15" s="194" t="str">
        <f t="shared" si="0"/>
        <v>terawatt-hours (TWh) / year</v>
      </c>
    </row>
    <row r="16" spans="1:2" x14ac:dyDescent="0.35">
      <c r="A16" s="250" t="s">
        <v>3549</v>
      </c>
      <c r="B16" s="194" t="str">
        <f t="shared" si="0"/>
        <v>%</v>
      </c>
    </row>
    <row r="17" spans="1:2" x14ac:dyDescent="0.35">
      <c r="A17" s="250" t="s">
        <v>3550</v>
      </c>
      <c r="B17" s="194" t="str">
        <f t="shared" si="0"/>
        <v>metric tons CO2e / megawatt-hour (MWh)</v>
      </c>
    </row>
    <row r="18" spans="1:2" x14ac:dyDescent="0.35">
      <c r="A18" s="250" t="s">
        <v>3563</v>
      </c>
      <c r="B18" s="194" t="str">
        <f t="shared" si="0"/>
        <v>kilowatt-hour / 2020 dollar</v>
      </c>
    </row>
    <row r="19" spans="1:2" x14ac:dyDescent="0.35">
      <c r="A19" s="250" t="s">
        <v>378</v>
      </c>
      <c r="B19" s="194" t="str">
        <f t="shared" si="0"/>
        <v>gigawatts (GW) / year</v>
      </c>
    </row>
    <row r="20" spans="1:2" x14ac:dyDescent="0.35">
      <c r="A20" s="250" t="s">
        <v>3475</v>
      </c>
      <c r="B20" s="194" t="str">
        <f t="shared" si="0"/>
        <v>2020 dollars / megawatt-hour (MWh)</v>
      </c>
    </row>
    <row r="21" spans="1:2" x14ac:dyDescent="0.35">
      <c r="A21" s="250" t="s">
        <v>2514</v>
      </c>
      <c r="B21" s="194" t="str">
        <f t="shared" si="0"/>
        <v>cubic km / yr</v>
      </c>
    </row>
    <row r="22" spans="1:2" x14ac:dyDescent="0.35">
      <c r="A22" s="250" t="s">
        <v>2428</v>
      </c>
      <c r="B22" s="194" t="str">
        <f t="shared" si="0"/>
        <v>trillion passenger-miles / year</v>
      </c>
    </row>
    <row r="23" spans="1:2" x14ac:dyDescent="0.35">
      <c r="A23" s="250" t="s">
        <v>2429</v>
      </c>
      <c r="B23" s="194" t="str">
        <f t="shared" si="0"/>
        <v>trillion freight ton-miles / year</v>
      </c>
    </row>
    <row r="24" spans="1:2" x14ac:dyDescent="0.35">
      <c r="A24" s="250" t="s">
        <v>506</v>
      </c>
      <c r="B24" s="194" t="str">
        <f t="shared" si="0"/>
        <v>million vehicles / year</v>
      </c>
    </row>
    <row r="25" spans="1:2" x14ac:dyDescent="0.35">
      <c r="A25" s="250" t="s">
        <v>2406</v>
      </c>
      <c r="B25" s="194" t="str">
        <f t="shared" si="0"/>
        <v>thousand vehicles / year</v>
      </c>
    </row>
    <row r="26" spans="1:2" x14ac:dyDescent="0.35">
      <c r="A26" s="250" t="s">
        <v>2405</v>
      </c>
      <c r="B26" s="194" t="str">
        <f t="shared" si="0"/>
        <v>million vehicles</v>
      </c>
    </row>
    <row r="27" spans="1:2" x14ac:dyDescent="0.35">
      <c r="A27" s="250" t="s">
        <v>2438</v>
      </c>
      <c r="B27" s="194" t="str">
        <f t="shared" si="0"/>
        <v>thousand vehicles</v>
      </c>
    </row>
    <row r="28" spans="1:2" x14ac:dyDescent="0.35">
      <c r="A28" s="250" t="s">
        <v>483</v>
      </c>
      <c r="B28" s="194" t="str">
        <f t="shared" si="0"/>
        <v>quads / year</v>
      </c>
    </row>
    <row r="29" spans="1:2" x14ac:dyDescent="0.35">
      <c r="A29" s="250" t="s">
        <v>3476</v>
      </c>
      <c r="B29" s="194" t="str">
        <f>A29</f>
        <v>thousand BTU / 2020 dollar</v>
      </c>
    </row>
    <row r="30" spans="1:2" x14ac:dyDescent="0.35">
      <c r="A30" s="250" t="s">
        <v>2411</v>
      </c>
      <c r="B30" s="194" t="str">
        <f t="shared" si="0"/>
        <v>millions of short tons / year</v>
      </c>
    </row>
    <row r="31" spans="1:2" x14ac:dyDescent="0.35">
      <c r="A31" s="250" t="s">
        <v>2412</v>
      </c>
      <c r="B31" s="194" t="str">
        <f t="shared" si="0"/>
        <v>trillion cubic feet / year</v>
      </c>
    </row>
    <row r="32" spans="1:2" x14ac:dyDescent="0.35">
      <c r="A32" s="250" t="s">
        <v>3509</v>
      </c>
      <c r="B32" s="194" t="str">
        <f t="shared" si="0"/>
        <v>million barrels of oil / year</v>
      </c>
    </row>
    <row r="33" spans="1:2" x14ac:dyDescent="0.35">
      <c r="A33" s="250" t="s">
        <v>2715</v>
      </c>
      <c r="B33" s="194" t="str">
        <f t="shared" si="0"/>
        <v>million gallons / year</v>
      </c>
    </row>
    <row r="34" spans="1:2" x14ac:dyDescent="0.35">
      <c r="A34" s="250" t="s">
        <v>2475</v>
      </c>
      <c r="B34" s="194" t="str">
        <f t="shared" si="0"/>
        <v>trillion BTU / year</v>
      </c>
    </row>
    <row r="35" spans="1:2" x14ac:dyDescent="0.35">
      <c r="A35" s="250" t="s">
        <v>3477</v>
      </c>
      <c r="B35" s="194" t="str">
        <f t="shared" si="0"/>
        <v>2020 dollars / short ton</v>
      </c>
    </row>
    <row r="36" spans="1:2" x14ac:dyDescent="0.35">
      <c r="A36" s="250" t="s">
        <v>3478</v>
      </c>
      <c r="B36" s="194" t="str">
        <f t="shared" si="0"/>
        <v>2020 dollars / thousand cubic feet</v>
      </c>
    </row>
    <row r="37" spans="1:2" x14ac:dyDescent="0.35">
      <c r="A37" s="250" t="s">
        <v>3479</v>
      </c>
      <c r="B37" s="194" t="str">
        <f t="shared" si="0"/>
        <v>2020 dollars / gallon</v>
      </c>
    </row>
    <row r="38" spans="1:2" x14ac:dyDescent="0.35">
      <c r="A38" s="250" t="s">
        <v>3508</v>
      </c>
      <c r="B38" s="194" t="str">
        <f t="shared" si="0"/>
        <v>2020 dollars / barrel of oil</v>
      </c>
    </row>
    <row r="39" spans="1:2" x14ac:dyDescent="0.35">
      <c r="A39" s="250" t="s">
        <v>3480</v>
      </c>
      <c r="B39" s="194" t="str">
        <f t="shared" si="0"/>
        <v>2020 dollars / kg</v>
      </c>
    </row>
    <row r="40" spans="1:2" x14ac:dyDescent="0.35">
      <c r="A40" s="250" t="s">
        <v>3481</v>
      </c>
      <c r="B40" s="194" t="str">
        <f t="shared" si="0"/>
        <v>2020 dollars / kilowatt-hour (kWh)</v>
      </c>
    </row>
    <row r="41" spans="1:2" x14ac:dyDescent="0.35">
      <c r="A41" s="250" t="s">
        <v>3482</v>
      </c>
      <c r="B41" s="194" t="str">
        <f t="shared" si="0"/>
        <v>cost of eqpt. to capture 1 metric ton CO2e/yr (2020 dollars)</v>
      </c>
    </row>
    <row r="42" spans="1:2" x14ac:dyDescent="0.35">
      <c r="A42" s="250" t="s">
        <v>3483</v>
      </c>
      <c r="B42" s="194" t="str">
        <f t="shared" si="0"/>
        <v>million 2020 dollars / megawatt (MW)</v>
      </c>
    </row>
    <row r="43" spans="1:2" x14ac:dyDescent="0.35">
      <c r="A43" s="250" t="s">
        <v>3484</v>
      </c>
      <c r="B43" s="194" t="str">
        <f t="shared" si="0"/>
        <v>cost of eqpt. to produce 1 kg H2/yr (2020 dollars)</v>
      </c>
    </row>
    <row r="45" spans="1:2" x14ac:dyDescent="0.35">
      <c r="A45" s="462" t="s">
        <v>2917</v>
      </c>
      <c r="B45" s="462"/>
    </row>
    <row r="46" spans="1:2" x14ac:dyDescent="0.35">
      <c r="A46" s="248" t="s">
        <v>2914</v>
      </c>
      <c r="B46" s="248" t="s">
        <v>2915</v>
      </c>
    </row>
    <row r="47" spans="1:2" x14ac:dyDescent="0.35">
      <c r="A47" s="184" t="s">
        <v>143</v>
      </c>
      <c r="B47" s="194" t="str">
        <f t="shared" ref="B47:B48" si="1">A47</f>
        <v>$/metric ton CO2e</v>
      </c>
    </row>
    <row r="48" spans="1:2" x14ac:dyDescent="0.35">
      <c r="A48" s="184" t="s">
        <v>145</v>
      </c>
      <c r="B48" s="194" t="str">
        <f t="shared" si="1"/>
        <v>$/MWh</v>
      </c>
    </row>
    <row r="59" spans="1:1" x14ac:dyDescent="0.35">
      <c r="A59" s="4"/>
    </row>
  </sheetData>
  <mergeCells count="2">
    <mergeCell ref="A1:B1"/>
    <mergeCell ref="A45:B45"/>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S191"/>
  <sheetViews>
    <sheetView topLeftCell="H1" zoomScaleNormal="100" workbookViewId="0">
      <pane ySplit="1" topLeftCell="A119" activePane="bottomLeft" state="frozen"/>
      <selection pane="bottomLeft" activeCell="I119" sqref="I119"/>
    </sheetView>
  </sheetViews>
  <sheetFormatPr defaultColWidth="9.1796875" defaultRowHeight="14.5" x14ac:dyDescent="0.35"/>
  <cols>
    <col min="1" max="1" width="37.453125" style="68" customWidth="1"/>
    <col min="2" max="2" width="27.453125" style="68" customWidth="1"/>
    <col min="3" max="3" width="9" style="4" customWidth="1"/>
    <col min="4" max="4" width="18.54296875" style="68" customWidth="1"/>
    <col min="5" max="5" width="18.1796875" style="68" customWidth="1"/>
    <col min="6" max="6" width="34.1796875" style="4" customWidth="1"/>
    <col min="7" max="7" width="95" style="68" customWidth="1"/>
    <col min="8" max="8" width="37.453125" style="68" customWidth="1"/>
    <col min="9" max="9" width="34.453125" style="68" customWidth="1"/>
    <col min="10" max="10" width="25.453125" style="68" customWidth="1"/>
    <col min="11" max="11" width="11.1796875" style="68" customWidth="1"/>
    <col min="12" max="13" width="16" style="68" customWidth="1"/>
    <col min="14" max="14" width="37.453125" style="68" customWidth="1"/>
    <col min="15" max="15" width="25.453125" style="68" customWidth="1"/>
    <col min="16" max="16" width="11.1796875" style="68" customWidth="1"/>
    <col min="17" max="18" width="16" style="68" customWidth="1"/>
    <col min="19" max="19" width="37.453125" style="68" customWidth="1"/>
    <col min="20" max="16384" width="9.1796875" style="68"/>
  </cols>
  <sheetData>
    <row r="1" spans="1:19" s="193" customFormat="1" ht="29" x14ac:dyDescent="0.35">
      <c r="A1" s="190" t="s">
        <v>2355</v>
      </c>
      <c r="B1" s="191" t="s">
        <v>2356</v>
      </c>
      <c r="C1" s="252" t="s">
        <v>2916</v>
      </c>
      <c r="D1" s="191" t="s">
        <v>61</v>
      </c>
      <c r="E1" s="191" t="s">
        <v>63</v>
      </c>
      <c r="F1" s="251" t="s">
        <v>465</v>
      </c>
      <c r="G1" s="191" t="s">
        <v>62</v>
      </c>
      <c r="H1" s="191" t="s">
        <v>2365</v>
      </c>
      <c r="I1" s="192" t="s">
        <v>321</v>
      </c>
      <c r="J1" s="271" t="s">
        <v>3078</v>
      </c>
      <c r="K1" s="271" t="s">
        <v>3079</v>
      </c>
      <c r="L1" s="271" t="s">
        <v>3080</v>
      </c>
      <c r="M1" s="271" t="s">
        <v>3081</v>
      </c>
      <c r="N1" s="271" t="s">
        <v>3082</v>
      </c>
      <c r="O1" s="271" t="s">
        <v>3083</v>
      </c>
      <c r="P1" s="271" t="s">
        <v>3084</v>
      </c>
      <c r="Q1" s="271" t="s">
        <v>3085</v>
      </c>
      <c r="R1" s="271" t="s">
        <v>3086</v>
      </c>
      <c r="S1" s="271" t="s">
        <v>3087</v>
      </c>
    </row>
    <row r="2" spans="1:19" ht="87" x14ac:dyDescent="0.35">
      <c r="A2" s="197" t="s">
        <v>2370</v>
      </c>
      <c r="B2" s="195" t="s">
        <v>2371</v>
      </c>
      <c r="C2" s="246">
        <v>1</v>
      </c>
      <c r="D2" s="195" t="s">
        <v>64</v>
      </c>
      <c r="E2" s="195" t="s">
        <v>65</v>
      </c>
      <c r="F2" s="4" t="str">
        <f>UnitControlCenter!$B$3</f>
        <v>million metric tons / year</v>
      </c>
      <c r="G2" s="195" t="s">
        <v>182</v>
      </c>
      <c r="J2" s="4" t="s">
        <v>3283</v>
      </c>
      <c r="K2" s="4">
        <v>2030</v>
      </c>
      <c r="L2" s="6">
        <f>0.48*'Target Calculations'!B695</f>
        <v>3268.5355517883677</v>
      </c>
      <c r="M2" s="6">
        <f>0.5*'Target Calculations'!B695</f>
        <v>3404.7245331128829</v>
      </c>
      <c r="N2" s="4" t="s">
        <v>3284</v>
      </c>
    </row>
    <row r="3" spans="1:19" x14ac:dyDescent="0.35">
      <c r="A3" s="197" t="s">
        <v>2370</v>
      </c>
      <c r="B3" s="195" t="s">
        <v>2372</v>
      </c>
      <c r="C3" s="199">
        <v>1</v>
      </c>
      <c r="D3" s="196" t="s">
        <v>64</v>
      </c>
      <c r="E3" s="196" t="s">
        <v>65</v>
      </c>
      <c r="F3" s="4" t="str">
        <f>UnitControlCenter!$B$3</f>
        <v>million metric tons / year</v>
      </c>
      <c r="G3" s="195" t="s">
        <v>2354</v>
      </c>
      <c r="I3" s="195"/>
    </row>
    <row r="4" spans="1:19" ht="72.5" x14ac:dyDescent="0.35">
      <c r="A4" s="197" t="s">
        <v>2370</v>
      </c>
      <c r="B4" s="196" t="s">
        <v>2373</v>
      </c>
      <c r="C4" s="246">
        <v>1</v>
      </c>
      <c r="D4" s="195" t="s">
        <v>66</v>
      </c>
      <c r="E4" s="195" t="s">
        <v>67</v>
      </c>
      <c r="F4" s="4" t="str">
        <f>UnitControlCenter!$B$3</f>
        <v>million metric tons / year</v>
      </c>
      <c r="G4" s="195" t="s">
        <v>2892</v>
      </c>
      <c r="H4" s="195" t="s">
        <v>2893</v>
      </c>
      <c r="I4" s="195" t="s">
        <v>2894</v>
      </c>
    </row>
    <row r="5" spans="1:19" ht="29" x14ac:dyDescent="0.35">
      <c r="A5" s="197" t="s">
        <v>2370</v>
      </c>
      <c r="B5" s="196" t="s">
        <v>2374</v>
      </c>
      <c r="C5" s="246">
        <v>1</v>
      </c>
      <c r="D5" s="195" t="s">
        <v>66</v>
      </c>
      <c r="E5" s="195" t="s">
        <v>67</v>
      </c>
      <c r="F5" s="4" t="str">
        <f>UnitControlCenter!$B$3</f>
        <v>million metric tons / year</v>
      </c>
      <c r="G5" s="195" t="s">
        <v>2895</v>
      </c>
      <c r="H5" s="195" t="s">
        <v>2896</v>
      </c>
      <c r="I5" s="195" t="s">
        <v>2897</v>
      </c>
    </row>
    <row r="6" spans="1:19" ht="29" x14ac:dyDescent="0.35">
      <c r="A6" s="197" t="s">
        <v>2370</v>
      </c>
      <c r="B6" s="196" t="s">
        <v>2375</v>
      </c>
      <c r="C6" s="246">
        <v>1</v>
      </c>
      <c r="D6" s="195" t="s">
        <v>66</v>
      </c>
      <c r="E6" s="195" t="s">
        <v>67</v>
      </c>
      <c r="F6" s="4" t="str">
        <f>UnitControlCenter!$B$3</f>
        <v>million metric tons / year</v>
      </c>
      <c r="G6" s="195" t="s">
        <v>2683</v>
      </c>
      <c r="H6" s="68" t="s">
        <v>2684</v>
      </c>
      <c r="I6" s="195" t="s">
        <v>2685</v>
      </c>
    </row>
    <row r="7" spans="1:19" x14ac:dyDescent="0.35">
      <c r="A7" s="197" t="s">
        <v>2370</v>
      </c>
      <c r="B7" s="196" t="s">
        <v>2970</v>
      </c>
      <c r="C7" s="247">
        <v>0</v>
      </c>
      <c r="D7" s="195" t="s">
        <v>64</v>
      </c>
      <c r="E7" s="195" t="s">
        <v>65</v>
      </c>
      <c r="F7" s="1" t="str">
        <f>UnitControlCenter!$B$4</f>
        <v>g CO2e / 2020 dollar</v>
      </c>
      <c r="G7" s="195" t="s">
        <v>2919</v>
      </c>
      <c r="I7" s="195"/>
    </row>
    <row r="8" spans="1:19" x14ac:dyDescent="0.35">
      <c r="A8" s="197" t="s">
        <v>2370</v>
      </c>
      <c r="B8" s="196" t="s">
        <v>136</v>
      </c>
      <c r="C8" s="246">
        <v>1</v>
      </c>
      <c r="D8" s="195" t="s">
        <v>64</v>
      </c>
      <c r="E8" s="195" t="s">
        <v>65</v>
      </c>
      <c r="F8" s="4" t="str">
        <f>UnitControlCenter!$B$3</f>
        <v>million metric tons / year</v>
      </c>
      <c r="G8" s="195" t="s">
        <v>2480</v>
      </c>
      <c r="I8" s="195"/>
    </row>
    <row r="9" spans="1:19" x14ac:dyDescent="0.35">
      <c r="A9" s="197" t="s">
        <v>2370</v>
      </c>
      <c r="B9" s="196" t="s">
        <v>2478</v>
      </c>
      <c r="C9" s="246">
        <v>1</v>
      </c>
      <c r="D9" s="195" t="s">
        <v>64</v>
      </c>
      <c r="E9" s="195" t="s">
        <v>65</v>
      </c>
      <c r="F9" s="4" t="str">
        <f>UnitControlCenter!$B$3</f>
        <v>million metric tons / year</v>
      </c>
      <c r="G9" s="195" t="s">
        <v>2481</v>
      </c>
      <c r="I9" s="195"/>
    </row>
    <row r="10" spans="1:19" x14ac:dyDescent="0.35">
      <c r="A10" s="197" t="s">
        <v>2370</v>
      </c>
      <c r="B10" s="196" t="s">
        <v>2543</v>
      </c>
      <c r="C10" s="246">
        <v>1</v>
      </c>
      <c r="D10" s="195" t="s">
        <v>64</v>
      </c>
      <c r="E10" s="195" t="s">
        <v>65</v>
      </c>
      <c r="F10" s="4" t="str">
        <f>UnitControlCenter!$B$3</f>
        <v>million metric tons / year</v>
      </c>
      <c r="G10" s="195" t="s">
        <v>2554</v>
      </c>
      <c r="I10" s="195"/>
    </row>
    <row r="11" spans="1:19" x14ac:dyDescent="0.35">
      <c r="A11" s="197" t="s">
        <v>2370</v>
      </c>
      <c r="B11" s="196" t="s">
        <v>94</v>
      </c>
      <c r="C11" s="246">
        <v>1</v>
      </c>
      <c r="D11" s="195" t="s">
        <v>64</v>
      </c>
      <c r="E11" s="195" t="s">
        <v>65</v>
      </c>
      <c r="F11" s="4" t="str">
        <f>UnitControlCenter!$B$3</f>
        <v>million metric tons / year</v>
      </c>
      <c r="G11" s="195" t="s">
        <v>2482</v>
      </c>
      <c r="I11" s="195"/>
    </row>
    <row r="12" spans="1:19" x14ac:dyDescent="0.35">
      <c r="A12" s="197" t="s">
        <v>2370</v>
      </c>
      <c r="B12" s="196" t="s">
        <v>9</v>
      </c>
      <c r="C12" s="246">
        <v>1</v>
      </c>
      <c r="D12" s="195" t="s">
        <v>64</v>
      </c>
      <c r="E12" s="195" t="s">
        <v>65</v>
      </c>
      <c r="F12" s="4" t="str">
        <f>UnitControlCenter!$B$3</f>
        <v>million metric tons / year</v>
      </c>
      <c r="G12" s="195" t="s">
        <v>2501</v>
      </c>
      <c r="I12" s="195"/>
    </row>
    <row r="13" spans="1:19" x14ac:dyDescent="0.35">
      <c r="A13" s="197" t="s">
        <v>2370</v>
      </c>
      <c r="B13" s="196" t="s">
        <v>2479</v>
      </c>
      <c r="C13" s="246">
        <v>1</v>
      </c>
      <c r="D13" s="195" t="s">
        <v>64</v>
      </c>
      <c r="E13" s="195" t="s">
        <v>65</v>
      </c>
      <c r="F13" s="4" t="str">
        <f>UnitControlCenter!$B$3</f>
        <v>million metric tons / year</v>
      </c>
      <c r="G13" s="195" t="s">
        <v>2483</v>
      </c>
      <c r="I13" s="195"/>
    </row>
    <row r="14" spans="1:19" x14ac:dyDescent="0.35">
      <c r="A14" s="197" t="s">
        <v>2370</v>
      </c>
      <c r="B14" s="196" t="s">
        <v>4</v>
      </c>
      <c r="C14" s="246">
        <v>1</v>
      </c>
      <c r="D14" s="195" t="s">
        <v>64</v>
      </c>
      <c r="E14" s="195" t="s">
        <v>65</v>
      </c>
      <c r="F14" s="4" t="str">
        <f>UnitControlCenter!$B$3</f>
        <v>million metric tons / year</v>
      </c>
      <c r="G14" s="195" t="s">
        <v>2484</v>
      </c>
      <c r="I14" s="195"/>
    </row>
    <row r="15" spans="1:19" ht="15" thickBot="1" x14ac:dyDescent="0.4">
      <c r="A15" s="244" t="s">
        <v>2370</v>
      </c>
      <c r="B15" s="238" t="s">
        <v>2488</v>
      </c>
      <c r="C15" s="253">
        <v>1</v>
      </c>
      <c r="D15" s="239" t="s">
        <v>64</v>
      </c>
      <c r="E15" s="239" t="s">
        <v>65</v>
      </c>
      <c r="F15" s="242" t="str">
        <f>UnitControlCenter!$B$3</f>
        <v>million metric tons / year</v>
      </c>
      <c r="G15" s="239" t="s">
        <v>2485</v>
      </c>
      <c r="H15" s="240"/>
      <c r="I15" s="239"/>
      <c r="J15" s="240"/>
      <c r="K15" s="240"/>
      <c r="L15" s="240"/>
      <c r="M15" s="240"/>
      <c r="N15" s="240"/>
      <c r="O15" s="240"/>
      <c r="P15" s="240"/>
      <c r="Q15" s="240"/>
      <c r="R15" s="240"/>
      <c r="S15" s="240"/>
    </row>
    <row r="16" spans="1:19" ht="101.5" x14ac:dyDescent="0.35">
      <c r="A16" s="196" t="s">
        <v>2376</v>
      </c>
      <c r="B16" s="196" t="s">
        <v>2250</v>
      </c>
      <c r="C16" s="246">
        <v>1</v>
      </c>
      <c r="D16" s="195" t="s">
        <v>66</v>
      </c>
      <c r="E16" s="195" t="s">
        <v>67</v>
      </c>
      <c r="F16" s="4" t="str">
        <f>UnitControlCenter!$B$3</f>
        <v>million metric tons / year</v>
      </c>
      <c r="G16" s="195" t="s">
        <v>3515</v>
      </c>
      <c r="H16" s="195" t="s">
        <v>2893</v>
      </c>
      <c r="I16" s="195" t="s">
        <v>2894</v>
      </c>
    </row>
    <row r="17" spans="1:19" ht="101.5" x14ac:dyDescent="0.35">
      <c r="A17" s="196" t="s">
        <v>2376</v>
      </c>
      <c r="B17" s="197" t="s">
        <v>2266</v>
      </c>
      <c r="C17" s="246">
        <v>1</v>
      </c>
      <c r="D17" s="195" t="s">
        <v>66</v>
      </c>
      <c r="E17" s="195" t="s">
        <v>67</v>
      </c>
      <c r="F17" s="4" t="str">
        <f>UnitControlCenter!$B$3</f>
        <v>million metric tons / year</v>
      </c>
      <c r="G17" s="195" t="s">
        <v>3535</v>
      </c>
      <c r="H17" s="195" t="s">
        <v>2893</v>
      </c>
      <c r="I17" s="195" t="s">
        <v>3524</v>
      </c>
    </row>
    <row r="18" spans="1:19" ht="101.5" x14ac:dyDescent="0.35">
      <c r="A18" s="196" t="s">
        <v>2376</v>
      </c>
      <c r="B18" s="197" t="s">
        <v>2268</v>
      </c>
      <c r="C18" s="246">
        <v>1</v>
      </c>
      <c r="D18" s="195" t="s">
        <v>66</v>
      </c>
      <c r="E18" s="195" t="s">
        <v>67</v>
      </c>
      <c r="F18" s="4" t="str">
        <f>UnitControlCenter!$B$3</f>
        <v>million metric tons / year</v>
      </c>
      <c r="G18" s="195" t="s">
        <v>3536</v>
      </c>
      <c r="H18" s="195" t="s">
        <v>2893</v>
      </c>
      <c r="I18" s="195" t="s">
        <v>3525</v>
      </c>
    </row>
    <row r="19" spans="1:19" ht="101.5" x14ac:dyDescent="0.35">
      <c r="A19" s="196" t="s">
        <v>2376</v>
      </c>
      <c r="B19" s="197" t="s">
        <v>2363</v>
      </c>
      <c r="C19" s="246">
        <v>1</v>
      </c>
      <c r="D19" s="195" t="s">
        <v>66</v>
      </c>
      <c r="E19" s="195" t="s">
        <v>67</v>
      </c>
      <c r="F19" s="4" t="str">
        <f>UnitControlCenter!$B$3</f>
        <v>million metric tons / year</v>
      </c>
      <c r="G19" s="195" t="s">
        <v>3537</v>
      </c>
      <c r="H19" s="195" t="s">
        <v>2893</v>
      </c>
      <c r="I19" s="195" t="s">
        <v>3526</v>
      </c>
    </row>
    <row r="20" spans="1:19" ht="101.5" x14ac:dyDescent="0.35">
      <c r="A20" s="196" t="s">
        <v>2376</v>
      </c>
      <c r="B20" s="197" t="s">
        <v>2362</v>
      </c>
      <c r="C20" s="246">
        <v>1</v>
      </c>
      <c r="D20" s="195" t="s">
        <v>66</v>
      </c>
      <c r="E20" s="195" t="s">
        <v>67</v>
      </c>
      <c r="F20" s="4" t="str">
        <f>UnitControlCenter!$B$5</f>
        <v>thousand metric tons / year</v>
      </c>
      <c r="G20" s="195" t="s">
        <v>3538</v>
      </c>
      <c r="H20" s="195" t="s">
        <v>2893</v>
      </c>
      <c r="I20" s="195" t="s">
        <v>3527</v>
      </c>
    </row>
    <row r="21" spans="1:19" ht="101.5" x14ac:dyDescent="0.35">
      <c r="A21" s="196" t="s">
        <v>2376</v>
      </c>
      <c r="B21" s="197" t="s">
        <v>2257</v>
      </c>
      <c r="C21" s="246">
        <v>1</v>
      </c>
      <c r="D21" s="195" t="s">
        <v>66</v>
      </c>
      <c r="E21" s="195" t="s">
        <v>67</v>
      </c>
      <c r="F21" s="4" t="str">
        <f>UnitControlCenter!$B$5</f>
        <v>thousand metric tons / year</v>
      </c>
      <c r="G21" s="195" t="s">
        <v>3539</v>
      </c>
      <c r="H21" s="195" t="s">
        <v>2893</v>
      </c>
      <c r="I21" s="195" t="s">
        <v>3528</v>
      </c>
    </row>
    <row r="22" spans="1:19" ht="87" x14ac:dyDescent="0.35">
      <c r="A22" s="196" t="s">
        <v>2376</v>
      </c>
      <c r="B22" s="197" t="s">
        <v>2262</v>
      </c>
      <c r="C22" s="246">
        <v>1</v>
      </c>
      <c r="D22" s="195" t="s">
        <v>66</v>
      </c>
      <c r="E22" s="195" t="s">
        <v>67</v>
      </c>
      <c r="F22" s="4" t="str">
        <f>UnitControlCenter!$B$5</f>
        <v>thousand metric tons / year</v>
      </c>
      <c r="G22" s="195" t="s">
        <v>3540</v>
      </c>
      <c r="H22" s="195" t="s">
        <v>2893</v>
      </c>
      <c r="I22" s="195" t="s">
        <v>3529</v>
      </c>
    </row>
    <row r="23" spans="1:19" ht="101.5" x14ac:dyDescent="0.35">
      <c r="A23" s="196" t="s">
        <v>2376</v>
      </c>
      <c r="B23" s="197" t="s">
        <v>2264</v>
      </c>
      <c r="C23" s="246">
        <v>1</v>
      </c>
      <c r="D23" s="195" t="s">
        <v>66</v>
      </c>
      <c r="E23" s="195" t="s">
        <v>67</v>
      </c>
      <c r="F23" s="4" t="str">
        <f>UnitControlCenter!$B$5</f>
        <v>thousand metric tons / year</v>
      </c>
      <c r="G23" s="195" t="s">
        <v>3541</v>
      </c>
      <c r="H23" s="195" t="s">
        <v>2893</v>
      </c>
      <c r="I23" s="195" t="s">
        <v>3530</v>
      </c>
    </row>
    <row r="24" spans="1:19" ht="101.5" x14ac:dyDescent="0.35">
      <c r="A24" s="196" t="s">
        <v>2376</v>
      </c>
      <c r="B24" s="197" t="s">
        <v>2255</v>
      </c>
      <c r="C24" s="246">
        <v>1</v>
      </c>
      <c r="D24" s="195" t="s">
        <v>66</v>
      </c>
      <c r="E24" s="195" t="s">
        <v>67</v>
      </c>
      <c r="F24" s="4" t="str">
        <f>UnitControlCenter!$B$3</f>
        <v>million metric tons / year</v>
      </c>
      <c r="G24" s="195" t="s">
        <v>3542</v>
      </c>
      <c r="H24" s="195" t="s">
        <v>2893</v>
      </c>
      <c r="I24" s="195" t="s">
        <v>3531</v>
      </c>
    </row>
    <row r="25" spans="1:19" ht="101.5" x14ac:dyDescent="0.35">
      <c r="A25" s="196" t="s">
        <v>2376</v>
      </c>
      <c r="B25" s="197" t="s">
        <v>2252</v>
      </c>
      <c r="C25" s="246">
        <v>1</v>
      </c>
      <c r="D25" s="195" t="s">
        <v>66</v>
      </c>
      <c r="E25" s="195" t="s">
        <v>67</v>
      </c>
      <c r="F25" s="4" t="str">
        <f>UnitControlCenter!$B$5</f>
        <v>thousand metric tons / year</v>
      </c>
      <c r="G25" s="195" t="s">
        <v>3543</v>
      </c>
      <c r="H25" s="195" t="s">
        <v>2893</v>
      </c>
      <c r="I25" s="195" t="s">
        <v>3532</v>
      </c>
    </row>
    <row r="26" spans="1:19" ht="101.5" x14ac:dyDescent="0.35">
      <c r="A26" s="196" t="s">
        <v>2376</v>
      </c>
      <c r="B26" s="197" t="s">
        <v>2260</v>
      </c>
      <c r="C26" s="246">
        <v>1</v>
      </c>
      <c r="D26" s="195" t="s">
        <v>66</v>
      </c>
      <c r="E26" s="195" t="s">
        <v>67</v>
      </c>
      <c r="F26" s="4" t="str">
        <f>UnitControlCenter!$B$3</f>
        <v>million metric tons / year</v>
      </c>
      <c r="G26" s="195" t="s">
        <v>3544</v>
      </c>
      <c r="H26" s="195" t="s">
        <v>2893</v>
      </c>
      <c r="I26" s="195" t="s">
        <v>3533</v>
      </c>
    </row>
    <row r="27" spans="1:19" ht="102" thickBot="1" x14ac:dyDescent="0.4">
      <c r="A27" s="238" t="s">
        <v>2376</v>
      </c>
      <c r="B27" s="244" t="s">
        <v>515</v>
      </c>
      <c r="C27" s="253">
        <v>1</v>
      </c>
      <c r="D27" s="195" t="s">
        <v>66</v>
      </c>
      <c r="E27" s="195" t="s">
        <v>67</v>
      </c>
      <c r="F27" s="242" t="str">
        <f>UnitControlCenter!$B$3</f>
        <v>million metric tons / year</v>
      </c>
      <c r="G27" s="195" t="s">
        <v>3545</v>
      </c>
      <c r="H27" s="195" t="s">
        <v>2893</v>
      </c>
      <c r="I27" s="195" t="s">
        <v>3534</v>
      </c>
      <c r="J27" s="240"/>
      <c r="K27" s="240"/>
      <c r="L27" s="240"/>
      <c r="M27" s="240"/>
      <c r="N27" s="240"/>
      <c r="O27" s="240"/>
      <c r="P27" s="240"/>
      <c r="Q27" s="240"/>
      <c r="R27" s="240"/>
      <c r="S27" s="240"/>
    </row>
    <row r="28" spans="1:19" ht="72.5" x14ac:dyDescent="0.35">
      <c r="A28" s="196" t="s">
        <v>2377</v>
      </c>
      <c r="B28" s="196" t="s">
        <v>2373</v>
      </c>
      <c r="C28" s="246">
        <v>1</v>
      </c>
      <c r="D28" s="195" t="s">
        <v>66</v>
      </c>
      <c r="E28" s="195" t="s">
        <v>67</v>
      </c>
      <c r="F28" s="4" t="str">
        <f>UnitControlCenter!$B$3</f>
        <v>million metric tons / year</v>
      </c>
      <c r="G28" s="195" t="s">
        <v>2982</v>
      </c>
      <c r="H28" s="68" t="s">
        <v>2983</v>
      </c>
      <c r="I28" s="195" t="s">
        <v>2984</v>
      </c>
    </row>
    <row r="29" spans="1:19" ht="87" x14ac:dyDescent="0.35">
      <c r="A29" s="196" t="s">
        <v>2377</v>
      </c>
      <c r="B29" s="196" t="s">
        <v>2555</v>
      </c>
      <c r="C29" s="246">
        <v>1</v>
      </c>
      <c r="D29" s="195" t="s">
        <v>66</v>
      </c>
      <c r="E29" s="195" t="s">
        <v>67</v>
      </c>
      <c r="F29" s="4" t="str">
        <f>UnitControlCenter!$B$3</f>
        <v>million metric tons / year</v>
      </c>
      <c r="G29" s="195" t="s">
        <v>2985</v>
      </c>
      <c r="H29" s="68" t="s">
        <v>2986</v>
      </c>
      <c r="I29" s="195" t="s">
        <v>2987</v>
      </c>
    </row>
    <row r="30" spans="1:19" ht="58" x14ac:dyDescent="0.35">
      <c r="A30" s="196" t="s">
        <v>2377</v>
      </c>
      <c r="B30" s="196" t="s">
        <v>2378</v>
      </c>
      <c r="C30" s="254">
        <v>1</v>
      </c>
      <c r="D30" s="195" t="s">
        <v>66</v>
      </c>
      <c r="E30" s="195" t="s">
        <v>67</v>
      </c>
      <c r="F30" s="7" t="str">
        <f>UnitControlCenter!$B$3</f>
        <v>million metric tons / year</v>
      </c>
      <c r="G30" s="245" t="s">
        <v>2988</v>
      </c>
      <c r="H30" s="245" t="s">
        <v>2989</v>
      </c>
      <c r="I30" s="195" t="s">
        <v>2990</v>
      </c>
    </row>
    <row r="31" spans="1:19" ht="15" thickBot="1" x14ac:dyDescent="0.4">
      <c r="A31" s="238" t="s">
        <v>2377</v>
      </c>
      <c r="B31" s="238" t="s">
        <v>2970</v>
      </c>
      <c r="C31" s="253">
        <v>0</v>
      </c>
      <c r="D31" s="239" t="s">
        <v>64</v>
      </c>
      <c r="E31" s="239" t="s">
        <v>65</v>
      </c>
      <c r="F31" s="256" t="str">
        <f>UnitControlCenter!$B$6</f>
        <v>g CO2 / 2020 dollar</v>
      </c>
      <c r="G31" s="240" t="s">
        <v>2918</v>
      </c>
      <c r="H31" s="240"/>
      <c r="I31" s="239"/>
      <c r="J31" s="240"/>
      <c r="K31" s="240"/>
      <c r="L31" s="240"/>
      <c r="M31" s="240"/>
      <c r="N31" s="240"/>
      <c r="O31" s="240"/>
      <c r="P31" s="240"/>
      <c r="Q31" s="240"/>
      <c r="R31" s="240"/>
      <c r="S31" s="240"/>
    </row>
    <row r="32" spans="1:19" ht="87" x14ac:dyDescent="0.35">
      <c r="A32" s="196" t="s">
        <v>2821</v>
      </c>
      <c r="B32" s="196" t="s">
        <v>2648</v>
      </c>
      <c r="C32" s="246">
        <v>1</v>
      </c>
      <c r="D32" s="195" t="s">
        <v>64</v>
      </c>
      <c r="E32" s="195" t="s">
        <v>3093</v>
      </c>
      <c r="F32" s="4" t="str">
        <f>UnitControlCenter!$B$3</f>
        <v>million metric tons / year</v>
      </c>
      <c r="G32" s="68" t="s">
        <v>3138</v>
      </c>
      <c r="I32" s="195"/>
    </row>
    <row r="33" spans="1:19" x14ac:dyDescent="0.35">
      <c r="A33" s="196" t="s">
        <v>2821</v>
      </c>
      <c r="B33" s="196" t="s">
        <v>136</v>
      </c>
      <c r="C33" s="246">
        <v>1</v>
      </c>
      <c r="D33" s="195" t="s">
        <v>64</v>
      </c>
      <c r="E33" s="195" t="s">
        <v>3093</v>
      </c>
      <c r="F33" s="4" t="str">
        <f>UnitControlCenter!$B$3</f>
        <v>million metric tons / year</v>
      </c>
      <c r="G33" s="195" t="s">
        <v>2480</v>
      </c>
      <c r="I33" s="195"/>
    </row>
    <row r="34" spans="1:19" x14ac:dyDescent="0.35">
      <c r="A34" s="196" t="s">
        <v>2821</v>
      </c>
      <c r="B34" s="196" t="s">
        <v>2478</v>
      </c>
      <c r="C34" s="246">
        <v>1</v>
      </c>
      <c r="D34" s="195" t="s">
        <v>64</v>
      </c>
      <c r="E34" s="195" t="s">
        <v>3093</v>
      </c>
      <c r="F34" s="4" t="str">
        <f>UnitControlCenter!$B$3</f>
        <v>million metric tons / year</v>
      </c>
      <c r="G34" s="195" t="s">
        <v>2481</v>
      </c>
      <c r="I34" s="195"/>
    </row>
    <row r="35" spans="1:19" x14ac:dyDescent="0.35">
      <c r="A35" s="196" t="s">
        <v>2821</v>
      </c>
      <c r="B35" s="196" t="s">
        <v>2543</v>
      </c>
      <c r="C35" s="246">
        <v>1</v>
      </c>
      <c r="D35" s="195" t="s">
        <v>64</v>
      </c>
      <c r="E35" s="195" t="s">
        <v>3093</v>
      </c>
      <c r="F35" s="4" t="str">
        <f>UnitControlCenter!$B$3</f>
        <v>million metric tons / year</v>
      </c>
      <c r="G35" s="195" t="s">
        <v>2554</v>
      </c>
      <c r="I35" s="195"/>
    </row>
    <row r="36" spans="1:19" x14ac:dyDescent="0.35">
      <c r="A36" s="196" t="s">
        <v>2821</v>
      </c>
      <c r="B36" s="196" t="s">
        <v>94</v>
      </c>
      <c r="C36" s="246">
        <v>1</v>
      </c>
      <c r="D36" s="195" t="s">
        <v>64</v>
      </c>
      <c r="E36" s="195" t="s">
        <v>3093</v>
      </c>
      <c r="F36" s="4" t="str">
        <f>UnitControlCenter!$B$3</f>
        <v>million metric tons / year</v>
      </c>
      <c r="G36" s="195" t="s">
        <v>2482</v>
      </c>
      <c r="I36" s="195"/>
    </row>
    <row r="37" spans="1:19" ht="29" x14ac:dyDescent="0.35">
      <c r="A37" s="196" t="s">
        <v>2821</v>
      </c>
      <c r="B37" s="196" t="s">
        <v>9</v>
      </c>
      <c r="C37" s="246">
        <v>1</v>
      </c>
      <c r="D37" s="195" t="s">
        <v>64</v>
      </c>
      <c r="E37" s="195" t="s">
        <v>3093</v>
      </c>
      <c r="F37" s="4" t="str">
        <f>UnitControlCenter!$B$3</f>
        <v>million metric tons / year</v>
      </c>
      <c r="G37" s="195" t="s">
        <v>3139</v>
      </c>
      <c r="I37" s="195"/>
    </row>
    <row r="38" spans="1:19" ht="15" thickBot="1" x14ac:dyDescent="0.4">
      <c r="A38" s="238" t="s">
        <v>2821</v>
      </c>
      <c r="B38" s="238" t="s">
        <v>4</v>
      </c>
      <c r="C38" s="253">
        <v>1</v>
      </c>
      <c r="D38" s="239" t="s">
        <v>64</v>
      </c>
      <c r="E38" s="239" t="s">
        <v>3093</v>
      </c>
      <c r="F38" s="242" t="str">
        <f>UnitControlCenter!$B$3</f>
        <v>million metric tons / year</v>
      </c>
      <c r="G38" s="239" t="s">
        <v>2484</v>
      </c>
      <c r="H38" s="240"/>
      <c r="I38" s="239"/>
      <c r="J38" s="240"/>
      <c r="K38" s="240"/>
      <c r="L38" s="240"/>
      <c r="M38" s="240"/>
      <c r="N38" s="240"/>
      <c r="O38" s="240"/>
      <c r="P38" s="240"/>
      <c r="Q38" s="240"/>
      <c r="R38" s="240"/>
      <c r="S38" s="240"/>
    </row>
    <row r="39" spans="1:19" ht="43.5" x14ac:dyDescent="0.35">
      <c r="A39" s="196" t="s">
        <v>379</v>
      </c>
      <c r="B39" s="196" t="s">
        <v>3046</v>
      </c>
      <c r="C39" s="246">
        <v>1</v>
      </c>
      <c r="D39" s="195" t="s">
        <v>66</v>
      </c>
      <c r="E39" s="195" t="s">
        <v>464</v>
      </c>
      <c r="F39" s="4" t="str">
        <f>UnitControlCenter!$B$7</f>
        <v>2020 dollars / metric ton CO2e abated, Annual average abatement (million metric tons CO2e)</v>
      </c>
      <c r="G39" s="68" t="s">
        <v>3140</v>
      </c>
      <c r="I39" s="195"/>
    </row>
    <row r="40" spans="1:19" ht="44" thickBot="1" x14ac:dyDescent="0.4">
      <c r="A40" s="238" t="s">
        <v>379</v>
      </c>
      <c r="B40" s="238" t="s">
        <v>3047</v>
      </c>
      <c r="C40" s="253">
        <v>1</v>
      </c>
      <c r="D40" s="239" t="s">
        <v>66</v>
      </c>
      <c r="E40" s="239" t="s">
        <v>464</v>
      </c>
      <c r="F40" s="242" t="str">
        <f>UnitControlCenter!$B$7</f>
        <v>2020 dollars / metric ton CO2e abated, Annual average abatement (million metric tons CO2e)</v>
      </c>
      <c r="G40" s="240" t="s">
        <v>3140</v>
      </c>
      <c r="H40" s="240"/>
      <c r="I40" s="239"/>
      <c r="J40" s="240"/>
      <c r="K40" s="240"/>
      <c r="L40" s="240"/>
      <c r="M40" s="240"/>
      <c r="N40" s="240"/>
      <c r="O40" s="240"/>
      <c r="P40" s="240"/>
      <c r="Q40" s="240"/>
      <c r="R40" s="240"/>
      <c r="S40" s="240"/>
    </row>
    <row r="41" spans="1:19" ht="43.5" x14ac:dyDescent="0.35">
      <c r="A41" s="196" t="s">
        <v>2379</v>
      </c>
      <c r="B41" s="196" t="s">
        <v>3051</v>
      </c>
      <c r="C41" s="246">
        <v>1</v>
      </c>
      <c r="D41" s="195" t="s">
        <v>66</v>
      </c>
      <c r="E41" s="195" t="s">
        <v>65</v>
      </c>
      <c r="F41" s="4" t="str">
        <f>UnitControlCenter!$B$8</f>
        <v>billion 2020 dollars / year</v>
      </c>
      <c r="G41" s="68" t="s">
        <v>3048</v>
      </c>
      <c r="H41" s="68" t="s">
        <v>2462</v>
      </c>
      <c r="I41" s="195" t="s">
        <v>2446</v>
      </c>
    </row>
    <row r="42" spans="1:19" x14ac:dyDescent="0.35">
      <c r="A42" s="196" t="s">
        <v>2379</v>
      </c>
      <c r="B42" s="237" t="s">
        <v>2841</v>
      </c>
      <c r="C42" s="246">
        <v>1</v>
      </c>
      <c r="D42" s="195" t="s">
        <v>64</v>
      </c>
      <c r="E42" s="195" t="s">
        <v>65</v>
      </c>
      <c r="F42" s="4" t="str">
        <f>UnitControlCenter!$B$8</f>
        <v>billion 2020 dollars / year</v>
      </c>
      <c r="G42" s="68" t="s">
        <v>2835</v>
      </c>
      <c r="I42" s="195"/>
    </row>
    <row r="43" spans="1:19" ht="58" x14ac:dyDescent="0.35">
      <c r="A43" s="196" t="s">
        <v>2379</v>
      </c>
      <c r="B43" s="196" t="s">
        <v>3036</v>
      </c>
      <c r="C43" s="268">
        <v>1</v>
      </c>
      <c r="D43" s="195" t="s">
        <v>66</v>
      </c>
      <c r="E43" s="195" t="s">
        <v>67</v>
      </c>
      <c r="F43" s="4" t="str">
        <f>UnitControlCenter!$B$8</f>
        <v>billion 2020 dollars / year</v>
      </c>
      <c r="G43" s="4" t="s">
        <v>3037</v>
      </c>
      <c r="H43" s="4" t="s">
        <v>3038</v>
      </c>
      <c r="I43" s="4" t="s">
        <v>3039</v>
      </c>
    </row>
    <row r="44" spans="1:19" ht="29" x14ac:dyDescent="0.35">
      <c r="A44" s="196" t="s">
        <v>2379</v>
      </c>
      <c r="B44" s="237" t="s">
        <v>3041</v>
      </c>
      <c r="C44" s="254">
        <v>1</v>
      </c>
      <c r="D44" s="195" t="s">
        <v>64</v>
      </c>
      <c r="E44" s="195" t="s">
        <v>65</v>
      </c>
      <c r="F44" s="7" t="str">
        <f>UnitControlCenter!$B$9</f>
        <v>billion 2020 dollars</v>
      </c>
      <c r="G44" s="245" t="s">
        <v>3042</v>
      </c>
      <c r="H44" s="245"/>
      <c r="I44" s="195"/>
    </row>
    <row r="45" spans="1:19" s="245" customFormat="1" ht="29" x14ac:dyDescent="0.35">
      <c r="A45" s="196" t="s">
        <v>2379</v>
      </c>
      <c r="B45" s="237" t="s">
        <v>3043</v>
      </c>
      <c r="C45" s="254">
        <v>1</v>
      </c>
      <c r="D45" s="195" t="s">
        <v>64</v>
      </c>
      <c r="E45" s="195" t="s">
        <v>65</v>
      </c>
      <c r="F45" s="7" t="str">
        <f>UnitControlCenter!$B$8</f>
        <v>billion 2020 dollars / year</v>
      </c>
      <c r="G45" s="245" t="s">
        <v>3044</v>
      </c>
      <c r="I45" s="195"/>
    </row>
    <row r="46" spans="1:19" ht="116.5" thickBot="1" x14ac:dyDescent="0.4">
      <c r="A46" s="238" t="s">
        <v>2379</v>
      </c>
      <c r="B46" s="243" t="s">
        <v>3132</v>
      </c>
      <c r="C46" s="253">
        <v>1</v>
      </c>
      <c r="D46" s="239" t="s">
        <v>66</v>
      </c>
      <c r="E46" s="239" t="s">
        <v>65</v>
      </c>
      <c r="F46" s="242" t="str">
        <f>UnitControlCenter!$B$8</f>
        <v>billion 2020 dollars / year</v>
      </c>
      <c r="G46" s="240" t="s">
        <v>3136</v>
      </c>
      <c r="H46" s="240" t="s">
        <v>3133</v>
      </c>
      <c r="I46" s="239" t="s">
        <v>3135</v>
      </c>
      <c r="J46" s="240"/>
      <c r="K46" s="240"/>
      <c r="L46" s="240"/>
      <c r="M46" s="240"/>
      <c r="N46" s="240"/>
      <c r="O46" s="240"/>
      <c r="P46" s="240"/>
      <c r="Q46" s="240"/>
      <c r="R46" s="240"/>
      <c r="S46" s="240"/>
    </row>
    <row r="47" spans="1:19" ht="29" x14ac:dyDescent="0.35">
      <c r="A47" s="196" t="s">
        <v>2957</v>
      </c>
      <c r="B47" s="237" t="s">
        <v>2974</v>
      </c>
      <c r="C47" s="261">
        <v>1</v>
      </c>
      <c r="D47" s="195" t="s">
        <v>66</v>
      </c>
      <c r="E47" s="195" t="s">
        <v>65</v>
      </c>
      <c r="F47" s="7" t="str">
        <f>UnitControlCenter!$B$10</f>
        <v>jobs</v>
      </c>
      <c r="G47" s="245" t="s">
        <v>2965</v>
      </c>
      <c r="H47" s="245" t="s">
        <v>2964</v>
      </c>
      <c r="I47" s="195" t="s">
        <v>2447</v>
      </c>
    </row>
    <row r="48" spans="1:19" ht="29" x14ac:dyDescent="0.35">
      <c r="A48" s="196" t="s">
        <v>2957</v>
      </c>
      <c r="B48" s="237" t="s">
        <v>3449</v>
      </c>
      <c r="C48" s="296">
        <v>0</v>
      </c>
      <c r="D48" s="195" t="s">
        <v>66</v>
      </c>
      <c r="E48" s="195" t="s">
        <v>67</v>
      </c>
      <c r="F48" s="7" t="str">
        <f>UnitControlCenter!$B$10</f>
        <v>jobs</v>
      </c>
      <c r="G48" s="245" t="s">
        <v>3305</v>
      </c>
      <c r="H48" s="245" t="s">
        <v>3306</v>
      </c>
      <c r="I48" s="195" t="s">
        <v>3307</v>
      </c>
    </row>
    <row r="49" spans="1:9" ht="29" x14ac:dyDescent="0.35">
      <c r="A49" s="196" t="s">
        <v>2957</v>
      </c>
      <c r="B49" s="237" t="s">
        <v>3450</v>
      </c>
      <c r="C49" s="296">
        <v>0</v>
      </c>
      <c r="D49" s="195" t="s">
        <v>66</v>
      </c>
      <c r="E49" s="195" t="s">
        <v>65</v>
      </c>
      <c r="F49" s="4" t="str">
        <f>UnitControlCenter!$B$12</f>
        <v>% change</v>
      </c>
      <c r="G49" s="245" t="s">
        <v>3324</v>
      </c>
      <c r="H49" s="245" t="s">
        <v>3306</v>
      </c>
      <c r="I49" s="195" t="s">
        <v>3307</v>
      </c>
    </row>
    <row r="50" spans="1:9" ht="43.5" x14ac:dyDescent="0.35">
      <c r="A50" s="196" t="s">
        <v>2957</v>
      </c>
      <c r="B50" s="237" t="s">
        <v>3289</v>
      </c>
      <c r="C50" s="296">
        <v>0</v>
      </c>
      <c r="D50" s="195" t="s">
        <v>66</v>
      </c>
      <c r="E50" s="195" t="s">
        <v>67</v>
      </c>
      <c r="F50" s="7" t="str">
        <f>UnitControlCenter!$B$10</f>
        <v>jobs</v>
      </c>
      <c r="G50" s="245" t="s">
        <v>3328</v>
      </c>
      <c r="H50" s="245" t="s">
        <v>3308</v>
      </c>
      <c r="I50" s="214" t="s">
        <v>3309</v>
      </c>
    </row>
    <row r="51" spans="1:9" ht="43.5" x14ac:dyDescent="0.35">
      <c r="A51" s="196" t="s">
        <v>2957</v>
      </c>
      <c r="B51" s="237" t="s">
        <v>3321</v>
      </c>
      <c r="C51" s="296">
        <v>0</v>
      </c>
      <c r="D51" s="195" t="s">
        <v>66</v>
      </c>
      <c r="E51" s="195" t="s">
        <v>65</v>
      </c>
      <c r="F51" s="4" t="str">
        <f>UnitControlCenter!$B$12</f>
        <v>% change</v>
      </c>
      <c r="G51" s="245" t="s">
        <v>3327</v>
      </c>
      <c r="H51" s="245" t="s">
        <v>3308</v>
      </c>
      <c r="I51" s="214" t="s">
        <v>3309</v>
      </c>
    </row>
    <row r="52" spans="1:9" ht="29" x14ac:dyDescent="0.35">
      <c r="A52" s="196" t="s">
        <v>2957</v>
      </c>
      <c r="B52" s="237" t="s">
        <v>3294</v>
      </c>
      <c r="C52" s="296">
        <v>0</v>
      </c>
      <c r="D52" s="195" t="s">
        <v>66</v>
      </c>
      <c r="E52" s="195" t="s">
        <v>67</v>
      </c>
      <c r="F52" s="7" t="str">
        <f>UnitControlCenter!$B$10</f>
        <v>jobs</v>
      </c>
      <c r="G52" s="245" t="s">
        <v>3310</v>
      </c>
      <c r="H52" s="245" t="s">
        <v>3311</v>
      </c>
      <c r="I52" s="195" t="s">
        <v>3312</v>
      </c>
    </row>
    <row r="53" spans="1:9" ht="29" x14ac:dyDescent="0.35">
      <c r="A53" s="196" t="s">
        <v>2957</v>
      </c>
      <c r="B53" s="237" t="s">
        <v>3322</v>
      </c>
      <c r="C53" s="296">
        <v>0</v>
      </c>
      <c r="D53" s="195" t="s">
        <v>66</v>
      </c>
      <c r="E53" s="195" t="s">
        <v>65</v>
      </c>
      <c r="F53" s="4" t="str">
        <f>UnitControlCenter!$B$12</f>
        <v>% change</v>
      </c>
      <c r="G53" s="245" t="s">
        <v>3325</v>
      </c>
      <c r="H53" s="245" t="s">
        <v>3311</v>
      </c>
      <c r="I53" s="195" t="s">
        <v>3312</v>
      </c>
    </row>
    <row r="54" spans="1:9" ht="72.5" x14ac:dyDescent="0.35">
      <c r="A54" s="196" t="s">
        <v>2957</v>
      </c>
      <c r="B54" s="237" t="s">
        <v>3297</v>
      </c>
      <c r="C54" s="296">
        <v>0</v>
      </c>
      <c r="D54" s="195" t="s">
        <v>66</v>
      </c>
      <c r="E54" s="195" t="s">
        <v>67</v>
      </c>
      <c r="F54" s="7" t="str">
        <f>UnitControlCenter!$B$10</f>
        <v>jobs</v>
      </c>
      <c r="G54" s="245" t="s">
        <v>3313</v>
      </c>
      <c r="H54" s="245" t="s">
        <v>3314</v>
      </c>
      <c r="I54" s="195" t="s">
        <v>3315</v>
      </c>
    </row>
    <row r="55" spans="1:9" ht="72.5" x14ac:dyDescent="0.35">
      <c r="A55" s="196" t="s">
        <v>2957</v>
      </c>
      <c r="B55" s="237" t="s">
        <v>3323</v>
      </c>
      <c r="C55" s="296">
        <v>0</v>
      </c>
      <c r="D55" s="195" t="s">
        <v>66</v>
      </c>
      <c r="E55" s="195" t="s">
        <v>65</v>
      </c>
      <c r="F55" s="4" t="str">
        <f>UnitControlCenter!$B$12</f>
        <v>% change</v>
      </c>
      <c r="G55" s="245" t="s">
        <v>3326</v>
      </c>
      <c r="H55" s="245" t="s">
        <v>3314</v>
      </c>
      <c r="I55" s="195" t="s">
        <v>3315</v>
      </c>
    </row>
    <row r="56" spans="1:9" ht="29" x14ac:dyDescent="0.35">
      <c r="A56" s="196" t="s">
        <v>2957</v>
      </c>
      <c r="B56" s="237" t="s">
        <v>3388</v>
      </c>
      <c r="C56" s="264">
        <v>1</v>
      </c>
      <c r="D56" s="195" t="s">
        <v>66</v>
      </c>
      <c r="E56" s="195" t="s">
        <v>67</v>
      </c>
      <c r="F56" s="7" t="str">
        <f>UnitControlCenter!$B$10</f>
        <v>jobs</v>
      </c>
      <c r="G56" s="245" t="s">
        <v>3389</v>
      </c>
      <c r="H56" s="245" t="s">
        <v>3390</v>
      </c>
      <c r="I56" s="195" t="s">
        <v>3391</v>
      </c>
    </row>
    <row r="57" spans="1:9" ht="29" x14ac:dyDescent="0.35">
      <c r="A57" s="196" t="s">
        <v>2957</v>
      </c>
      <c r="B57" s="237" t="s">
        <v>3392</v>
      </c>
      <c r="C57" s="296">
        <v>1</v>
      </c>
      <c r="D57" s="195" t="s">
        <v>66</v>
      </c>
      <c r="E57" s="195" t="s">
        <v>65</v>
      </c>
      <c r="F57" s="4" t="str">
        <f>UnitControlCenter!$B$12</f>
        <v>% change</v>
      </c>
      <c r="G57" s="245" t="s">
        <v>3393</v>
      </c>
      <c r="H57" s="245" t="s">
        <v>3390</v>
      </c>
      <c r="I57" s="195" t="s">
        <v>3391</v>
      </c>
    </row>
    <row r="58" spans="1:9" ht="29" x14ac:dyDescent="0.35">
      <c r="A58" s="196" t="s">
        <v>2957</v>
      </c>
      <c r="B58" s="237" t="s">
        <v>3020</v>
      </c>
      <c r="C58" s="266">
        <v>1</v>
      </c>
      <c r="D58" s="195" t="s">
        <v>66</v>
      </c>
      <c r="E58" s="195" t="s">
        <v>65</v>
      </c>
      <c r="F58" s="7" t="str">
        <f>UnitControlCenter!$B$10</f>
        <v>jobs</v>
      </c>
      <c r="G58" s="245" t="s">
        <v>3024</v>
      </c>
      <c r="H58" s="245" t="s">
        <v>3023</v>
      </c>
      <c r="I58" s="195" t="s">
        <v>3035</v>
      </c>
    </row>
    <row r="59" spans="1:9" ht="43.5" x14ac:dyDescent="0.35">
      <c r="A59" s="196" t="s">
        <v>2957</v>
      </c>
      <c r="B59" s="237" t="s">
        <v>3089</v>
      </c>
      <c r="C59" s="272">
        <v>1</v>
      </c>
      <c r="D59" s="195" t="s">
        <v>66</v>
      </c>
      <c r="E59" s="195" t="s">
        <v>65</v>
      </c>
      <c r="F59" s="7" t="str">
        <f>UnitControlCenter!$B$10</f>
        <v>jobs</v>
      </c>
      <c r="G59" s="245" t="s">
        <v>3088</v>
      </c>
      <c r="H59" s="245" t="s">
        <v>2964</v>
      </c>
      <c r="I59" s="195" t="s">
        <v>2447</v>
      </c>
    </row>
    <row r="60" spans="1:9" ht="43.5" x14ac:dyDescent="0.35">
      <c r="A60" s="196" t="s">
        <v>2957</v>
      </c>
      <c r="B60" s="237" t="s">
        <v>2959</v>
      </c>
      <c r="C60" s="261">
        <v>1</v>
      </c>
      <c r="D60" s="195" t="s">
        <v>66</v>
      </c>
      <c r="E60" s="195" t="s">
        <v>65</v>
      </c>
      <c r="F60" s="4" t="str">
        <f>UnitControlCenter!$B$8</f>
        <v>billion 2020 dollars / year</v>
      </c>
      <c r="G60" s="245" t="s">
        <v>2966</v>
      </c>
      <c r="H60" s="245" t="s">
        <v>2968</v>
      </c>
      <c r="I60" s="195" t="s">
        <v>2447</v>
      </c>
    </row>
    <row r="61" spans="1:9" ht="43.5" x14ac:dyDescent="0.35">
      <c r="A61" s="196" t="s">
        <v>2957</v>
      </c>
      <c r="B61" s="237" t="s">
        <v>2978</v>
      </c>
      <c r="C61" s="265">
        <v>1</v>
      </c>
      <c r="D61" s="195" t="s">
        <v>66</v>
      </c>
      <c r="E61" s="195" t="s">
        <v>65</v>
      </c>
      <c r="F61" s="4" t="str">
        <f>UnitControlCenter!$B$12</f>
        <v>% change</v>
      </c>
      <c r="G61" s="245" t="s">
        <v>2980</v>
      </c>
      <c r="H61" s="245" t="s">
        <v>2968</v>
      </c>
      <c r="I61" s="195" t="s">
        <v>2447</v>
      </c>
    </row>
    <row r="62" spans="1:9" ht="29" x14ac:dyDescent="0.35">
      <c r="A62" s="196" t="s">
        <v>2957</v>
      </c>
      <c r="B62" s="237" t="s">
        <v>3021</v>
      </c>
      <c r="C62" s="266">
        <v>1</v>
      </c>
      <c r="D62" s="195" t="s">
        <v>66</v>
      </c>
      <c r="E62" s="195" t="s">
        <v>65</v>
      </c>
      <c r="F62" s="4" t="str">
        <f>UnitControlCenter!$B$8</f>
        <v>billion 2020 dollars / year</v>
      </c>
      <c r="G62" s="245" t="s">
        <v>3025</v>
      </c>
      <c r="H62" s="245" t="s">
        <v>3023</v>
      </c>
      <c r="I62" s="195" t="s">
        <v>3035</v>
      </c>
    </row>
    <row r="63" spans="1:9" ht="43.5" x14ac:dyDescent="0.35">
      <c r="A63" s="196" t="s">
        <v>2957</v>
      </c>
      <c r="B63" s="237" t="s">
        <v>2973</v>
      </c>
      <c r="C63" s="261">
        <v>1</v>
      </c>
      <c r="D63" s="195" t="s">
        <v>66</v>
      </c>
      <c r="E63" s="195" t="s">
        <v>65</v>
      </c>
      <c r="F63" s="4" t="str">
        <f>UnitControlCenter!$B$8</f>
        <v>billion 2020 dollars / year</v>
      </c>
      <c r="G63" s="245" t="s">
        <v>2969</v>
      </c>
      <c r="H63" s="245" t="s">
        <v>2967</v>
      </c>
      <c r="I63" s="195" t="s">
        <v>2447</v>
      </c>
    </row>
    <row r="64" spans="1:9" ht="29" x14ac:dyDescent="0.35">
      <c r="A64" s="196" t="s">
        <v>2957</v>
      </c>
      <c r="B64" s="237" t="s">
        <v>2971</v>
      </c>
      <c r="C64" s="254">
        <v>1</v>
      </c>
      <c r="D64" s="195" t="s">
        <v>64</v>
      </c>
      <c r="E64" s="195" t="s">
        <v>65</v>
      </c>
      <c r="F64" s="7" t="str">
        <f>UnitControlCenter!$B$13</f>
        <v>2020 dollars / employee-year</v>
      </c>
      <c r="G64" s="245" t="s">
        <v>2972</v>
      </c>
      <c r="H64" s="245"/>
      <c r="I64" s="195"/>
    </row>
    <row r="65" spans="1:19" ht="29.5" thickBot="1" x14ac:dyDescent="0.4">
      <c r="A65" s="238" t="s">
        <v>2957</v>
      </c>
      <c r="B65" s="243" t="s">
        <v>3022</v>
      </c>
      <c r="C65" s="253">
        <v>1</v>
      </c>
      <c r="D65" s="239" t="s">
        <v>66</v>
      </c>
      <c r="E65" s="239" t="s">
        <v>65</v>
      </c>
      <c r="F65" s="242" t="str">
        <f>UnitControlCenter!$B$8</f>
        <v>billion 2020 dollars / year</v>
      </c>
      <c r="G65" s="240" t="s">
        <v>3026</v>
      </c>
      <c r="H65" s="240" t="s">
        <v>3023</v>
      </c>
      <c r="I65" s="239" t="s">
        <v>3035</v>
      </c>
      <c r="J65" s="240"/>
      <c r="K65" s="240"/>
      <c r="L65" s="240"/>
      <c r="M65" s="240"/>
      <c r="N65" s="240"/>
      <c r="O65" s="240"/>
      <c r="P65" s="240"/>
      <c r="Q65" s="240"/>
      <c r="R65" s="240"/>
      <c r="S65" s="240"/>
    </row>
    <row r="66" spans="1:19" ht="87" x14ac:dyDescent="0.35">
      <c r="A66" s="196" t="s">
        <v>2958</v>
      </c>
      <c r="B66" s="196" t="s">
        <v>2751</v>
      </c>
      <c r="C66" s="246">
        <v>0</v>
      </c>
      <c r="D66" s="195" t="s">
        <v>66</v>
      </c>
      <c r="E66" s="195" t="s">
        <v>65</v>
      </c>
      <c r="F66" s="4" t="str">
        <f>UnitControlCenter!$B$8</f>
        <v>billion 2020 dollars / year</v>
      </c>
      <c r="G66" s="4" t="s">
        <v>2752</v>
      </c>
      <c r="H66" s="4" t="s">
        <v>2753</v>
      </c>
      <c r="I66" s="4" t="s">
        <v>2728</v>
      </c>
    </row>
    <row r="67" spans="1:19" ht="43.5" x14ac:dyDescent="0.35">
      <c r="A67" s="196" t="s">
        <v>2958</v>
      </c>
      <c r="B67" s="196" t="s">
        <v>2755</v>
      </c>
      <c r="C67" s="246">
        <v>0</v>
      </c>
      <c r="D67" s="195" t="s">
        <v>66</v>
      </c>
      <c r="E67" s="195" t="s">
        <v>65</v>
      </c>
      <c r="F67" s="4" t="str">
        <f>UnitControlCenter!$B$8</f>
        <v>billion 2020 dollars / year</v>
      </c>
      <c r="G67" s="4" t="s">
        <v>2765</v>
      </c>
      <c r="H67" s="4" t="s">
        <v>2766</v>
      </c>
      <c r="I67" s="4" t="s">
        <v>2767</v>
      </c>
    </row>
    <row r="68" spans="1:19" ht="58" x14ac:dyDescent="0.35">
      <c r="A68" s="196" t="s">
        <v>2958</v>
      </c>
      <c r="B68" s="196" t="s">
        <v>2756</v>
      </c>
      <c r="C68" s="296">
        <v>0</v>
      </c>
      <c r="D68" s="195" t="s">
        <v>66</v>
      </c>
      <c r="E68" s="195" t="s">
        <v>65</v>
      </c>
      <c r="F68" s="4" t="str">
        <f>UnitControlCenter!$B$8</f>
        <v>billion 2020 dollars / year</v>
      </c>
      <c r="G68" s="4" t="s">
        <v>2776</v>
      </c>
      <c r="H68" s="4" t="s">
        <v>2774</v>
      </c>
      <c r="I68" s="4" t="s">
        <v>2775</v>
      </c>
    </row>
    <row r="69" spans="1:19" ht="43.5" x14ac:dyDescent="0.35">
      <c r="A69" s="196" t="s">
        <v>2958</v>
      </c>
      <c r="B69" s="196" t="s">
        <v>2757</v>
      </c>
      <c r="C69" s="296">
        <v>0</v>
      </c>
      <c r="D69" s="195" t="s">
        <v>66</v>
      </c>
      <c r="E69" s="195" t="s">
        <v>65</v>
      </c>
      <c r="F69" s="4" t="str">
        <f>UnitControlCenter!$B$8</f>
        <v>billion 2020 dollars / year</v>
      </c>
      <c r="G69" s="4" t="s">
        <v>2770</v>
      </c>
      <c r="H69" s="4" t="s">
        <v>2766</v>
      </c>
      <c r="I69" s="4" t="s">
        <v>2768</v>
      </c>
    </row>
    <row r="70" spans="1:19" ht="43.5" x14ac:dyDescent="0.35">
      <c r="A70" s="196" t="s">
        <v>2958</v>
      </c>
      <c r="B70" s="196" t="s">
        <v>2758</v>
      </c>
      <c r="C70" s="296">
        <v>0</v>
      </c>
      <c r="D70" s="195" t="s">
        <v>66</v>
      </c>
      <c r="E70" s="195" t="s">
        <v>65</v>
      </c>
      <c r="F70" s="4" t="str">
        <f>UnitControlCenter!$B$8</f>
        <v>billion 2020 dollars / year</v>
      </c>
      <c r="G70" s="4" t="s">
        <v>2771</v>
      </c>
      <c r="H70" s="4" t="s">
        <v>2766</v>
      </c>
      <c r="I70" s="4" t="s">
        <v>2769</v>
      </c>
    </row>
    <row r="71" spans="1:19" ht="58" x14ac:dyDescent="0.35">
      <c r="A71" s="196" t="s">
        <v>2958</v>
      </c>
      <c r="B71" s="196" t="s">
        <v>2759</v>
      </c>
      <c r="C71" s="296">
        <v>0</v>
      </c>
      <c r="D71" s="195" t="s">
        <v>66</v>
      </c>
      <c r="E71" s="195" t="s">
        <v>65</v>
      </c>
      <c r="F71" s="4" t="str">
        <f>UnitControlCenter!$B$8</f>
        <v>billion 2020 dollars / year</v>
      </c>
      <c r="G71" s="4" t="s">
        <v>2777</v>
      </c>
      <c r="H71" s="4" t="s">
        <v>2774</v>
      </c>
      <c r="I71" s="4" t="s">
        <v>2775</v>
      </c>
    </row>
    <row r="72" spans="1:19" ht="58" x14ac:dyDescent="0.35">
      <c r="A72" s="196" t="s">
        <v>2958</v>
      </c>
      <c r="B72" s="196" t="s">
        <v>2760</v>
      </c>
      <c r="C72" s="296">
        <v>0</v>
      </c>
      <c r="D72" s="195" t="s">
        <v>66</v>
      </c>
      <c r="E72" s="195" t="s">
        <v>65</v>
      </c>
      <c r="F72" s="4" t="str">
        <f>UnitControlCenter!$B$8</f>
        <v>billion 2020 dollars / year</v>
      </c>
      <c r="G72" s="4" t="s">
        <v>2778</v>
      </c>
      <c r="H72" s="4" t="s">
        <v>2774</v>
      </c>
      <c r="I72" s="4" t="s">
        <v>2775</v>
      </c>
    </row>
    <row r="73" spans="1:19" ht="72.5" x14ac:dyDescent="0.35">
      <c r="A73" s="196" t="s">
        <v>2958</v>
      </c>
      <c r="B73" s="196" t="s">
        <v>2761</v>
      </c>
      <c r="C73" s="296">
        <v>0</v>
      </c>
      <c r="D73" s="195" t="s">
        <v>66</v>
      </c>
      <c r="E73" s="195" t="s">
        <v>65</v>
      </c>
      <c r="F73" s="4" t="str">
        <f>UnitControlCenter!$B$8</f>
        <v>billion 2020 dollars / year</v>
      </c>
      <c r="G73" s="4" t="s">
        <v>2779</v>
      </c>
      <c r="H73" s="4" t="s">
        <v>2774</v>
      </c>
      <c r="I73" s="4" t="s">
        <v>2775</v>
      </c>
    </row>
    <row r="74" spans="1:19" ht="58" x14ac:dyDescent="0.35">
      <c r="A74" s="196" t="s">
        <v>2958</v>
      </c>
      <c r="B74" s="196" t="s">
        <v>2785</v>
      </c>
      <c r="C74" s="296">
        <v>0</v>
      </c>
      <c r="D74" s="195" t="s">
        <v>66</v>
      </c>
      <c r="E74" s="195" t="s">
        <v>65</v>
      </c>
      <c r="F74" s="4" t="str">
        <f>UnitControlCenter!$B$8</f>
        <v>billion 2020 dollars / year</v>
      </c>
      <c r="G74" s="4" t="s">
        <v>2783</v>
      </c>
      <c r="H74" s="4" t="s">
        <v>2774</v>
      </c>
      <c r="I74" s="4" t="s">
        <v>2781</v>
      </c>
    </row>
    <row r="75" spans="1:19" ht="58.5" thickBot="1" x14ac:dyDescent="0.4">
      <c r="A75" s="238" t="s">
        <v>2958</v>
      </c>
      <c r="B75" s="238" t="s">
        <v>2786</v>
      </c>
      <c r="C75" s="253">
        <v>0</v>
      </c>
      <c r="D75" s="239" t="s">
        <v>66</v>
      </c>
      <c r="E75" s="239" t="s">
        <v>65</v>
      </c>
      <c r="F75" s="242" t="str">
        <f>UnitControlCenter!$B$8</f>
        <v>billion 2020 dollars / year</v>
      </c>
      <c r="G75" s="242" t="s">
        <v>2784</v>
      </c>
      <c r="H75" s="242" t="s">
        <v>2774</v>
      </c>
      <c r="I75" s="242" t="s">
        <v>2782</v>
      </c>
      <c r="J75" s="240"/>
      <c r="K75" s="240"/>
      <c r="L75" s="240"/>
      <c r="M75" s="240"/>
      <c r="N75" s="240"/>
      <c r="O75" s="240"/>
      <c r="P75" s="240"/>
      <c r="Q75" s="240"/>
      <c r="R75" s="240"/>
      <c r="S75" s="240"/>
    </row>
    <row r="76" spans="1:19" ht="29" x14ac:dyDescent="0.35">
      <c r="A76" s="196" t="s">
        <v>2380</v>
      </c>
      <c r="B76" s="196" t="s">
        <v>3090</v>
      </c>
      <c r="C76" s="272">
        <v>1</v>
      </c>
      <c r="D76" s="195" t="s">
        <v>64</v>
      </c>
      <c r="E76" s="195" t="s">
        <v>3094</v>
      </c>
      <c r="F76" s="4" t="str">
        <f>UnitControlCenter!$B$11</f>
        <v>incidents / year</v>
      </c>
      <c r="G76" s="195" t="s">
        <v>3005</v>
      </c>
      <c r="I76" s="195"/>
    </row>
    <row r="77" spans="1:19" x14ac:dyDescent="0.35">
      <c r="A77" s="196" t="s">
        <v>2380</v>
      </c>
      <c r="B77" s="196" t="s">
        <v>3334</v>
      </c>
      <c r="C77" s="296">
        <v>1</v>
      </c>
      <c r="D77" s="195" t="s">
        <v>64</v>
      </c>
      <c r="E77" s="195" t="s">
        <v>65</v>
      </c>
      <c r="F77" s="4" t="str">
        <f>UnitControlCenter!$B$12</f>
        <v>% change</v>
      </c>
      <c r="G77" s="195" t="s">
        <v>3335</v>
      </c>
      <c r="I77" s="195"/>
    </row>
    <row r="78" spans="1:19" ht="29" x14ac:dyDescent="0.35">
      <c r="A78" s="196" t="s">
        <v>2380</v>
      </c>
      <c r="B78" s="196" t="s">
        <v>3447</v>
      </c>
      <c r="C78" s="296">
        <v>1</v>
      </c>
      <c r="D78" s="195" t="s">
        <v>66</v>
      </c>
      <c r="E78" s="195" t="s">
        <v>67</v>
      </c>
      <c r="F78" s="4" t="str">
        <f>UnitControlCenter!$B$11</f>
        <v>incidents / year</v>
      </c>
      <c r="G78" s="195" t="s">
        <v>3318</v>
      </c>
      <c r="H78" s="245" t="s">
        <v>3306</v>
      </c>
      <c r="I78" s="195" t="s">
        <v>3307</v>
      </c>
    </row>
    <row r="79" spans="1:19" ht="29" x14ac:dyDescent="0.35">
      <c r="A79" s="196" t="s">
        <v>2380</v>
      </c>
      <c r="B79" s="196" t="s">
        <v>3448</v>
      </c>
      <c r="C79" s="296">
        <v>1</v>
      </c>
      <c r="D79" s="195" t="s">
        <v>66</v>
      </c>
      <c r="E79" s="195" t="s">
        <v>65</v>
      </c>
      <c r="F79" s="4" t="str">
        <f>UnitControlCenter!$B$12</f>
        <v>% change</v>
      </c>
      <c r="G79" s="195" t="s">
        <v>3329</v>
      </c>
      <c r="H79" s="245" t="s">
        <v>3306</v>
      </c>
      <c r="I79" s="195" t="s">
        <v>3307</v>
      </c>
    </row>
    <row r="80" spans="1:19" ht="43.5" x14ac:dyDescent="0.35">
      <c r="A80" s="196" t="s">
        <v>2380</v>
      </c>
      <c r="B80" s="196" t="s">
        <v>3316</v>
      </c>
      <c r="C80" s="296">
        <v>1</v>
      </c>
      <c r="D80" s="195" t="s">
        <v>66</v>
      </c>
      <c r="E80" s="195" t="s">
        <v>67</v>
      </c>
      <c r="F80" s="4" t="str">
        <f>UnitControlCenter!$B$11</f>
        <v>incidents / year</v>
      </c>
      <c r="G80" s="195" t="s">
        <v>3319</v>
      </c>
      <c r="H80" s="245" t="s">
        <v>3308</v>
      </c>
      <c r="I80" s="214" t="s">
        <v>3309</v>
      </c>
    </row>
    <row r="81" spans="1:19" ht="43.5" x14ac:dyDescent="0.35">
      <c r="A81" s="196" t="s">
        <v>2380</v>
      </c>
      <c r="B81" s="196" t="s">
        <v>3332</v>
      </c>
      <c r="C81" s="296">
        <v>1</v>
      </c>
      <c r="D81" s="195" t="s">
        <v>66</v>
      </c>
      <c r="E81" s="195" t="s">
        <v>65</v>
      </c>
      <c r="F81" s="4" t="str">
        <f>UnitControlCenter!$B$12</f>
        <v>% change</v>
      </c>
      <c r="G81" s="195" t="s">
        <v>3330</v>
      </c>
      <c r="H81" s="245" t="s">
        <v>3308</v>
      </c>
      <c r="I81" s="214" t="s">
        <v>3309</v>
      </c>
    </row>
    <row r="82" spans="1:19" ht="29" x14ac:dyDescent="0.35">
      <c r="A82" s="196" t="s">
        <v>2380</v>
      </c>
      <c r="B82" s="196" t="s">
        <v>3317</v>
      </c>
      <c r="C82" s="296">
        <v>1</v>
      </c>
      <c r="D82" s="195" t="s">
        <v>66</v>
      </c>
      <c r="E82" s="195" t="s">
        <v>67</v>
      </c>
      <c r="F82" s="4" t="str">
        <f>UnitControlCenter!$B$11</f>
        <v>incidents / year</v>
      </c>
      <c r="G82" s="68" t="s">
        <v>3320</v>
      </c>
      <c r="H82" s="245" t="s">
        <v>3311</v>
      </c>
      <c r="I82" s="195" t="s">
        <v>3312</v>
      </c>
    </row>
    <row r="83" spans="1:19" ht="29" x14ac:dyDescent="0.35">
      <c r="A83" s="196" t="s">
        <v>2380</v>
      </c>
      <c r="B83" s="196" t="s">
        <v>3333</v>
      </c>
      <c r="C83" s="296">
        <v>1</v>
      </c>
      <c r="D83" s="195" t="s">
        <v>66</v>
      </c>
      <c r="E83" s="195" t="s">
        <v>65</v>
      </c>
      <c r="F83" s="4" t="str">
        <f>UnitControlCenter!$B$12</f>
        <v>% change</v>
      </c>
      <c r="G83" s="68" t="s">
        <v>3331</v>
      </c>
      <c r="H83" s="245" t="s">
        <v>3311</v>
      </c>
      <c r="I83" s="195" t="s">
        <v>3312</v>
      </c>
    </row>
    <row r="84" spans="1:19" x14ac:dyDescent="0.35">
      <c r="A84" s="196" t="s">
        <v>2380</v>
      </c>
      <c r="B84" s="196" t="s">
        <v>2997</v>
      </c>
      <c r="C84" s="246">
        <v>0</v>
      </c>
      <c r="D84" s="195" t="s">
        <v>64</v>
      </c>
      <c r="E84" s="195" t="s">
        <v>65</v>
      </c>
      <c r="F84" s="4" t="str">
        <f>UnitControlCenter!$B$11</f>
        <v>incidents / year</v>
      </c>
      <c r="G84" s="195" t="s">
        <v>3005</v>
      </c>
      <c r="I84" s="195"/>
    </row>
    <row r="85" spans="1:19" ht="29" x14ac:dyDescent="0.35">
      <c r="A85" s="196" t="s">
        <v>2380</v>
      </c>
      <c r="B85" s="196" t="s">
        <v>2381</v>
      </c>
      <c r="C85" s="254">
        <v>1</v>
      </c>
      <c r="D85" s="195" t="s">
        <v>64</v>
      </c>
      <c r="E85" s="195" t="s">
        <v>65</v>
      </c>
      <c r="F85" s="7" t="str">
        <f>UnitControlCenter!$B$8</f>
        <v>billion 2020 dollars / year</v>
      </c>
      <c r="G85" s="195" t="s">
        <v>68</v>
      </c>
      <c r="H85" s="245"/>
      <c r="I85" s="195"/>
    </row>
    <row r="86" spans="1:19" x14ac:dyDescent="0.35">
      <c r="A86" s="196" t="s">
        <v>2380</v>
      </c>
      <c r="B86" s="196" t="s">
        <v>2998</v>
      </c>
      <c r="C86" s="254">
        <v>1</v>
      </c>
      <c r="D86" s="195" t="s">
        <v>64</v>
      </c>
      <c r="E86" s="195" t="s">
        <v>65</v>
      </c>
      <c r="F86" s="4" t="str">
        <f>UnitControlCenter!$B$11</f>
        <v>incidents / year</v>
      </c>
      <c r="G86" s="195" t="s">
        <v>3006</v>
      </c>
      <c r="H86" s="245"/>
      <c r="I86" s="195"/>
    </row>
    <row r="87" spans="1:19" ht="29" x14ac:dyDescent="0.35">
      <c r="A87" s="196" t="s">
        <v>2380</v>
      </c>
      <c r="B87" s="196" t="s">
        <v>2999</v>
      </c>
      <c r="C87" s="254">
        <v>1</v>
      </c>
      <c r="D87" s="195" t="s">
        <v>64</v>
      </c>
      <c r="E87" s="195" t="s">
        <v>65</v>
      </c>
      <c r="F87" s="4" t="str">
        <f>UnitControlCenter!$B$11</f>
        <v>incidents / year</v>
      </c>
      <c r="G87" s="195" t="s">
        <v>3007</v>
      </c>
      <c r="H87" s="245"/>
      <c r="I87" s="195"/>
    </row>
    <row r="88" spans="1:19" x14ac:dyDescent="0.35">
      <c r="A88" s="196" t="s">
        <v>2380</v>
      </c>
      <c r="B88" s="196" t="s">
        <v>3012</v>
      </c>
      <c r="C88" s="254">
        <v>1</v>
      </c>
      <c r="D88" s="195" t="s">
        <v>64</v>
      </c>
      <c r="E88" s="195" t="s">
        <v>65</v>
      </c>
      <c r="F88" s="4" t="str">
        <f>UnitControlCenter!$B$11</f>
        <v>incidents / year</v>
      </c>
      <c r="G88" s="195" t="s">
        <v>3013</v>
      </c>
      <c r="H88" s="245"/>
      <c r="I88" s="195"/>
    </row>
    <row r="89" spans="1:19" x14ac:dyDescent="0.35">
      <c r="A89" s="196" t="s">
        <v>2380</v>
      </c>
      <c r="B89" s="196" t="s">
        <v>3000</v>
      </c>
      <c r="C89" s="254">
        <v>1</v>
      </c>
      <c r="D89" s="195" t="s">
        <v>64</v>
      </c>
      <c r="E89" s="195" t="s">
        <v>65</v>
      </c>
      <c r="F89" s="4" t="str">
        <f>UnitControlCenter!$B$11</f>
        <v>incidents / year</v>
      </c>
      <c r="G89" s="195" t="s">
        <v>3008</v>
      </c>
      <c r="H89" s="245"/>
      <c r="I89" s="195"/>
    </row>
    <row r="90" spans="1:19" x14ac:dyDescent="0.35">
      <c r="A90" s="196" t="s">
        <v>2380</v>
      </c>
      <c r="B90" s="196" t="s">
        <v>3001</v>
      </c>
      <c r="C90" s="254">
        <v>1</v>
      </c>
      <c r="D90" s="195" t="s">
        <v>64</v>
      </c>
      <c r="E90" s="195" t="s">
        <v>65</v>
      </c>
      <c r="F90" s="4" t="str">
        <f>UnitControlCenter!$B$11</f>
        <v>incidents / year</v>
      </c>
      <c r="G90" s="195" t="s">
        <v>3009</v>
      </c>
      <c r="H90" s="245"/>
      <c r="I90" s="195"/>
    </row>
    <row r="91" spans="1:19" x14ac:dyDescent="0.35">
      <c r="A91" s="196" t="s">
        <v>2380</v>
      </c>
      <c r="B91" s="196" t="s">
        <v>3002</v>
      </c>
      <c r="C91" s="254">
        <v>1</v>
      </c>
      <c r="D91" s="195" t="s">
        <v>64</v>
      </c>
      <c r="E91" s="195" t="s">
        <v>65</v>
      </c>
      <c r="F91" s="4" t="str">
        <f>UnitControlCenter!$B$11</f>
        <v>incidents / year</v>
      </c>
      <c r="G91" s="195" t="s">
        <v>3010</v>
      </c>
      <c r="H91" s="245"/>
      <c r="I91" s="195"/>
    </row>
    <row r="92" spans="1:19" ht="29.5" thickBot="1" x14ac:dyDescent="0.4">
      <c r="A92" s="238" t="s">
        <v>2380</v>
      </c>
      <c r="B92" s="238" t="s">
        <v>3003</v>
      </c>
      <c r="C92" s="253">
        <v>1</v>
      </c>
      <c r="D92" s="239" t="s">
        <v>64</v>
      </c>
      <c r="E92" s="239" t="s">
        <v>65</v>
      </c>
      <c r="F92" s="242" t="str">
        <f>UnitControlCenter!$B$11</f>
        <v>incidents / year</v>
      </c>
      <c r="G92" s="239" t="s">
        <v>3011</v>
      </c>
      <c r="H92" s="240"/>
      <c r="I92" s="239"/>
      <c r="J92" s="240"/>
      <c r="K92" s="240"/>
      <c r="L92" s="240"/>
      <c r="M92" s="240"/>
      <c r="N92" s="240"/>
      <c r="O92" s="240"/>
      <c r="P92" s="240"/>
      <c r="Q92" s="240"/>
      <c r="R92" s="240"/>
      <c r="S92" s="240"/>
    </row>
    <row r="93" spans="1:19" ht="130.5" x14ac:dyDescent="0.35">
      <c r="A93" s="196" t="s">
        <v>2518</v>
      </c>
      <c r="B93" s="196" t="s">
        <v>2382</v>
      </c>
      <c r="C93" s="246">
        <v>1</v>
      </c>
      <c r="D93" s="195" t="s">
        <v>66</v>
      </c>
      <c r="E93" s="195" t="s">
        <v>67</v>
      </c>
      <c r="F93" s="4" t="str">
        <f>UnitControlCenter!$B$15</f>
        <v>terawatt-hours (TWh) / year</v>
      </c>
      <c r="G93" s="195" t="s">
        <v>2556</v>
      </c>
      <c r="H93" s="68" t="s">
        <v>2557</v>
      </c>
      <c r="I93" s="195" t="s">
        <v>2564</v>
      </c>
    </row>
    <row r="94" spans="1:19" ht="145" x14ac:dyDescent="0.35">
      <c r="A94" s="196" t="s">
        <v>2518</v>
      </c>
      <c r="B94" s="196" t="s">
        <v>2383</v>
      </c>
      <c r="C94" s="246">
        <v>1</v>
      </c>
      <c r="D94" s="195" t="s">
        <v>66</v>
      </c>
      <c r="E94" s="195" t="s">
        <v>65</v>
      </c>
      <c r="F94" s="4" t="str">
        <f>UnitControlCenter!$B$15</f>
        <v>terawatt-hours (TWh) / year</v>
      </c>
      <c r="G94" s="195" t="s">
        <v>2558</v>
      </c>
      <c r="H94" s="68" t="s">
        <v>2559</v>
      </c>
      <c r="I94" s="195" t="s">
        <v>2565</v>
      </c>
    </row>
    <row r="95" spans="1:19" ht="130.5" x14ac:dyDescent="0.35">
      <c r="A95" s="196" t="s">
        <v>2518</v>
      </c>
      <c r="B95" s="196" t="s">
        <v>2384</v>
      </c>
      <c r="C95" s="246">
        <v>1</v>
      </c>
      <c r="D95" s="195" t="s">
        <v>66</v>
      </c>
      <c r="E95" s="195" t="s">
        <v>67</v>
      </c>
      <c r="F95" s="4" t="str">
        <f>UnitControlCenter!$B$19</f>
        <v>gigawatts (GW) / year</v>
      </c>
      <c r="G95" s="195" t="s">
        <v>2560</v>
      </c>
      <c r="H95" s="68" t="s">
        <v>2561</v>
      </c>
      <c r="I95" s="195" t="s">
        <v>2566</v>
      </c>
    </row>
    <row r="96" spans="1:19" ht="145" x14ac:dyDescent="0.35">
      <c r="A96" s="196" t="s">
        <v>2518</v>
      </c>
      <c r="B96" s="196" t="s">
        <v>2385</v>
      </c>
      <c r="C96" s="246">
        <v>1</v>
      </c>
      <c r="D96" s="195" t="s">
        <v>66</v>
      </c>
      <c r="E96" s="195" t="s">
        <v>65</v>
      </c>
      <c r="F96" s="4" t="str">
        <f>UnitControlCenter!$B$19</f>
        <v>gigawatts (GW) / year</v>
      </c>
      <c r="G96" s="195" t="s">
        <v>2562</v>
      </c>
      <c r="H96" s="68" t="s">
        <v>2563</v>
      </c>
      <c r="I96" s="195" t="s">
        <v>2567</v>
      </c>
    </row>
    <row r="97" spans="1:19" ht="43.5" x14ac:dyDescent="0.35">
      <c r="A97" s="196" t="s">
        <v>2518</v>
      </c>
      <c r="B97" s="196" t="s">
        <v>2519</v>
      </c>
      <c r="C97" s="296">
        <v>1</v>
      </c>
      <c r="D97" s="195" t="s">
        <v>66</v>
      </c>
      <c r="E97" s="195" t="s">
        <v>67</v>
      </c>
      <c r="F97" s="4" t="str">
        <f>UnitControlCenter!$B$15</f>
        <v>terawatt-hours (TWh) / year</v>
      </c>
      <c r="G97" s="195" t="s">
        <v>2927</v>
      </c>
      <c r="H97" s="68" t="s">
        <v>2928</v>
      </c>
      <c r="I97" s="195" t="s">
        <v>2568</v>
      </c>
    </row>
    <row r="98" spans="1:19" ht="29" x14ac:dyDescent="0.35">
      <c r="A98" s="196" t="s">
        <v>2518</v>
      </c>
      <c r="B98" s="196" t="s">
        <v>3548</v>
      </c>
      <c r="C98" s="296">
        <v>1</v>
      </c>
      <c r="D98" s="195" t="s">
        <v>64</v>
      </c>
      <c r="E98" s="195" t="s">
        <v>65</v>
      </c>
      <c r="F98" s="7" t="str">
        <f>UnitControlCenter!B16</f>
        <v>%</v>
      </c>
      <c r="G98" s="195" t="s">
        <v>3551</v>
      </c>
      <c r="H98" s="195"/>
      <c r="I98" s="195"/>
      <c r="J98" s="245"/>
      <c r="K98" s="245"/>
      <c r="L98" s="245"/>
      <c r="M98" s="245"/>
      <c r="N98" s="245"/>
      <c r="O98" s="245"/>
      <c r="P98" s="245"/>
      <c r="Q98" s="245"/>
      <c r="R98" s="245"/>
      <c r="S98" s="245"/>
    </row>
    <row r="99" spans="1:19" ht="29" x14ac:dyDescent="0.35">
      <c r="A99" s="196" t="s">
        <v>2518</v>
      </c>
      <c r="B99" s="196" t="s">
        <v>3553</v>
      </c>
      <c r="C99" s="296">
        <v>1</v>
      </c>
      <c r="D99" s="195" t="s">
        <v>64</v>
      </c>
      <c r="E99" s="195" t="s">
        <v>65</v>
      </c>
      <c r="F99" s="7" t="str">
        <f>UnitControlCenter!B17</f>
        <v>metric tons CO2e / megawatt-hour (MWh)</v>
      </c>
      <c r="G99" s="195" t="s">
        <v>3552</v>
      </c>
      <c r="H99" s="195"/>
      <c r="I99" s="195"/>
      <c r="J99" s="245"/>
      <c r="K99" s="245"/>
      <c r="L99" s="245"/>
      <c r="M99" s="245"/>
      <c r="N99" s="245"/>
      <c r="O99" s="245"/>
      <c r="P99" s="245"/>
      <c r="Q99" s="245"/>
      <c r="R99" s="245"/>
      <c r="S99" s="245"/>
    </row>
    <row r="100" spans="1:19" ht="29.5" thickBot="1" x14ac:dyDescent="0.4">
      <c r="A100" s="238" t="s">
        <v>2518</v>
      </c>
      <c r="B100" s="238" t="s">
        <v>3561</v>
      </c>
      <c r="C100" s="253">
        <v>1</v>
      </c>
      <c r="D100" s="239" t="s">
        <v>64</v>
      </c>
      <c r="E100" s="239" t="s">
        <v>65</v>
      </c>
      <c r="F100" s="239" t="str">
        <f>UnitControlCenter!B18</f>
        <v>kilowatt-hour / 2020 dollar</v>
      </c>
      <c r="G100" s="239" t="s">
        <v>3562</v>
      </c>
      <c r="H100" s="239"/>
      <c r="I100" s="239"/>
      <c r="J100" s="240"/>
      <c r="K100" s="240"/>
      <c r="L100" s="240"/>
      <c r="M100" s="240"/>
      <c r="N100" s="240"/>
      <c r="O100" s="240"/>
      <c r="P100" s="240"/>
      <c r="Q100" s="240"/>
      <c r="R100" s="240"/>
      <c r="S100" s="240"/>
    </row>
    <row r="101" spans="1:19" ht="116" x14ac:dyDescent="0.35">
      <c r="A101" s="196" t="s">
        <v>3253</v>
      </c>
      <c r="B101" s="196" t="s">
        <v>2386</v>
      </c>
      <c r="C101" s="246">
        <v>1</v>
      </c>
      <c r="D101" s="195" t="s">
        <v>66</v>
      </c>
      <c r="E101" s="195" t="s">
        <v>2403</v>
      </c>
      <c r="F101" s="4" t="str">
        <f>UnitControlCenter!$B$20</f>
        <v>2020 dollars / megawatt-hour (MWh)</v>
      </c>
      <c r="G101" s="195" t="s">
        <v>2569</v>
      </c>
      <c r="H101" s="68" t="s">
        <v>2570</v>
      </c>
      <c r="I101" s="195" t="s">
        <v>2571</v>
      </c>
    </row>
    <row r="102" spans="1:19" ht="29" x14ac:dyDescent="0.35">
      <c r="A102" s="196" t="s">
        <v>3253</v>
      </c>
      <c r="B102" s="196" t="s">
        <v>2387</v>
      </c>
      <c r="C102" s="246">
        <v>1</v>
      </c>
      <c r="D102" s="195" t="s">
        <v>66</v>
      </c>
      <c r="E102" s="195" t="s">
        <v>67</v>
      </c>
      <c r="F102" s="4" t="str">
        <f>UnitControlCenter!$B$15</f>
        <v>terawatt-hours (TWh) / year</v>
      </c>
      <c r="G102" s="195" t="s">
        <v>2861</v>
      </c>
      <c r="H102" s="68" t="s">
        <v>2862</v>
      </c>
      <c r="I102" s="195" t="s">
        <v>2863</v>
      </c>
    </row>
    <row r="103" spans="1:19" ht="58" x14ac:dyDescent="0.35">
      <c r="A103" s="196" t="s">
        <v>3253</v>
      </c>
      <c r="B103" s="196" t="s">
        <v>3254</v>
      </c>
      <c r="C103" s="296">
        <v>1</v>
      </c>
      <c r="D103" s="195" t="s">
        <v>66</v>
      </c>
      <c r="E103" s="195" t="s">
        <v>67</v>
      </c>
      <c r="F103" s="4" t="str">
        <f>UnitControlCenter!$B$3</f>
        <v>million metric tons / year</v>
      </c>
      <c r="G103" s="195" t="s">
        <v>3257</v>
      </c>
      <c r="H103" s="68" t="s">
        <v>3255</v>
      </c>
      <c r="I103" s="195" t="s">
        <v>3256</v>
      </c>
    </row>
    <row r="104" spans="1:19" ht="101.5" x14ac:dyDescent="0.35">
      <c r="A104" s="196" t="s">
        <v>3253</v>
      </c>
      <c r="B104" s="196" t="s">
        <v>2512</v>
      </c>
      <c r="C104" s="246">
        <v>1</v>
      </c>
      <c r="D104" s="195" t="s">
        <v>66</v>
      </c>
      <c r="E104" s="195" t="s">
        <v>67</v>
      </c>
      <c r="F104" s="4" t="str">
        <f>UnitControlCenter!$B$21</f>
        <v>cubic km / yr</v>
      </c>
      <c r="G104" s="195" t="s">
        <v>2572</v>
      </c>
      <c r="H104" s="68" t="s">
        <v>2573</v>
      </c>
      <c r="I104" s="195" t="s">
        <v>2574</v>
      </c>
    </row>
    <row r="105" spans="1:19" ht="102" thickBot="1" x14ac:dyDescent="0.4">
      <c r="A105" s="238" t="s">
        <v>3253</v>
      </c>
      <c r="B105" s="238" t="s">
        <v>2513</v>
      </c>
      <c r="C105" s="253">
        <v>1</v>
      </c>
      <c r="D105" s="239" t="s">
        <v>66</v>
      </c>
      <c r="E105" s="239" t="s">
        <v>67</v>
      </c>
      <c r="F105" s="242" t="str">
        <f>UnitControlCenter!$B$21</f>
        <v>cubic km / yr</v>
      </c>
      <c r="G105" s="239" t="s">
        <v>2575</v>
      </c>
      <c r="H105" s="240" t="s">
        <v>2576</v>
      </c>
      <c r="I105" s="239" t="s">
        <v>2577</v>
      </c>
    </row>
    <row r="106" spans="1:19" ht="72.5" x14ac:dyDescent="0.35">
      <c r="A106" s="196" t="s">
        <v>2836</v>
      </c>
      <c r="B106" s="196" t="s">
        <v>2837</v>
      </c>
      <c r="C106" s="246">
        <v>1</v>
      </c>
      <c r="D106" s="195" t="s">
        <v>66</v>
      </c>
      <c r="E106" s="195" t="s">
        <v>67</v>
      </c>
      <c r="F106" s="4" t="str">
        <f>UnitControlCenter!$B$24</f>
        <v>million vehicles / year</v>
      </c>
      <c r="G106" s="195" t="s">
        <v>2688</v>
      </c>
      <c r="H106" s="195" t="s">
        <v>2689</v>
      </c>
      <c r="I106" s="195" t="s">
        <v>2690</v>
      </c>
    </row>
    <row r="107" spans="1:19" ht="72.5" x14ac:dyDescent="0.35">
      <c r="A107" s="196" t="s">
        <v>2836</v>
      </c>
      <c r="B107" s="196" t="s">
        <v>2838</v>
      </c>
      <c r="C107" s="246">
        <v>1</v>
      </c>
      <c r="D107" s="195" t="s">
        <v>66</v>
      </c>
      <c r="E107" s="195" t="s">
        <v>67</v>
      </c>
      <c r="F107" s="4" t="str">
        <f>UnitControlCenter!$B$25</f>
        <v>thousand vehicles / year</v>
      </c>
      <c r="G107" s="195" t="s">
        <v>2691</v>
      </c>
      <c r="H107" s="195" t="s">
        <v>2692</v>
      </c>
      <c r="I107" s="195" t="s">
        <v>2693</v>
      </c>
    </row>
    <row r="108" spans="1:19" ht="72.5" x14ac:dyDescent="0.35">
      <c r="A108" s="196" t="s">
        <v>2836</v>
      </c>
      <c r="B108" s="196" t="s">
        <v>3258</v>
      </c>
      <c r="C108" s="246">
        <v>1</v>
      </c>
      <c r="D108" s="195" t="s">
        <v>66</v>
      </c>
      <c r="E108" s="195" t="s">
        <v>67</v>
      </c>
      <c r="F108" s="4" t="str">
        <f>UnitControlCenter!$B$25</f>
        <v>thousand vehicles / year</v>
      </c>
      <c r="G108" s="195" t="s">
        <v>2694</v>
      </c>
      <c r="H108" s="195" t="s">
        <v>2689</v>
      </c>
      <c r="I108" s="195" t="s">
        <v>2690</v>
      </c>
    </row>
    <row r="109" spans="1:19" ht="72.5" x14ac:dyDescent="0.35">
      <c r="A109" s="196" t="s">
        <v>2836</v>
      </c>
      <c r="B109" s="196" t="s">
        <v>3261</v>
      </c>
      <c r="C109" s="246">
        <v>1</v>
      </c>
      <c r="D109" s="195" t="s">
        <v>66</v>
      </c>
      <c r="E109" s="195" t="s">
        <v>67</v>
      </c>
      <c r="F109" s="4" t="str">
        <f>UnitControlCenter!$B$25</f>
        <v>thousand vehicles / year</v>
      </c>
      <c r="G109" s="195" t="s">
        <v>2695</v>
      </c>
      <c r="H109" s="195" t="s">
        <v>2692</v>
      </c>
      <c r="I109" s="195" t="s">
        <v>2693</v>
      </c>
    </row>
    <row r="110" spans="1:19" ht="29" x14ac:dyDescent="0.35">
      <c r="A110" s="196" t="s">
        <v>2836</v>
      </c>
      <c r="B110" s="196" t="s">
        <v>3597</v>
      </c>
      <c r="C110" s="246">
        <v>1</v>
      </c>
      <c r="D110" s="195" t="s">
        <v>66</v>
      </c>
      <c r="E110" s="195" t="s">
        <v>67</v>
      </c>
      <c r="F110" s="4" t="str">
        <f>UnitControlCenter!$B$25</f>
        <v>thousand vehicles / year</v>
      </c>
      <c r="G110" s="195" t="s">
        <v>2578</v>
      </c>
      <c r="H110" s="195" t="s">
        <v>2579</v>
      </c>
      <c r="I110" s="195" t="s">
        <v>2679</v>
      </c>
    </row>
    <row r="111" spans="1:19" ht="29" x14ac:dyDescent="0.35">
      <c r="A111" s="196" t="s">
        <v>2836</v>
      </c>
      <c r="B111" s="196" t="s">
        <v>3598</v>
      </c>
      <c r="C111" s="296">
        <v>0</v>
      </c>
      <c r="D111" s="195" t="s">
        <v>66</v>
      </c>
      <c r="E111" s="195" t="s">
        <v>67</v>
      </c>
      <c r="F111" s="4" t="str">
        <f>UnitControlCenter!$B$25</f>
        <v>thousand vehicles / year</v>
      </c>
      <c r="G111" s="195" t="s">
        <v>3599</v>
      </c>
      <c r="H111" s="195" t="s">
        <v>2579</v>
      </c>
      <c r="I111" s="195" t="s">
        <v>2679</v>
      </c>
    </row>
    <row r="112" spans="1:19" ht="72.5" x14ac:dyDescent="0.35">
      <c r="A112" s="196" t="s">
        <v>2836</v>
      </c>
      <c r="B112" s="196" t="s">
        <v>2839</v>
      </c>
      <c r="C112" s="246">
        <v>1</v>
      </c>
      <c r="D112" s="195" t="s">
        <v>66</v>
      </c>
      <c r="E112" s="195" t="s">
        <v>67</v>
      </c>
      <c r="F112" s="4" t="str">
        <f>UnitControlCenter!$B$26</f>
        <v>million vehicles</v>
      </c>
      <c r="G112" s="195" t="s">
        <v>2696</v>
      </c>
      <c r="H112" s="195" t="s">
        <v>2689</v>
      </c>
      <c r="I112" s="195" t="s">
        <v>2690</v>
      </c>
    </row>
    <row r="113" spans="1:19" ht="72.5" x14ac:dyDescent="0.35">
      <c r="A113" s="196" t="s">
        <v>2836</v>
      </c>
      <c r="B113" s="196" t="s">
        <v>2840</v>
      </c>
      <c r="C113" s="246">
        <v>1</v>
      </c>
      <c r="D113" s="195" t="s">
        <v>66</v>
      </c>
      <c r="E113" s="195" t="s">
        <v>67</v>
      </c>
      <c r="F113" s="4" t="str">
        <f>UnitControlCenter!$B$27</f>
        <v>thousand vehicles</v>
      </c>
      <c r="G113" s="195" t="s">
        <v>2925</v>
      </c>
      <c r="H113" s="195" t="s">
        <v>2692</v>
      </c>
      <c r="I113" s="195" t="s">
        <v>2693</v>
      </c>
    </row>
    <row r="114" spans="1:19" ht="58" x14ac:dyDescent="0.35">
      <c r="A114" s="196" t="s">
        <v>2836</v>
      </c>
      <c r="B114" s="196" t="s">
        <v>3259</v>
      </c>
      <c r="C114" s="246">
        <v>1</v>
      </c>
      <c r="D114" s="195" t="s">
        <v>66</v>
      </c>
      <c r="E114" s="195" t="s">
        <v>67</v>
      </c>
      <c r="F114" s="4" t="str">
        <f>UnitControlCenter!$B$26</f>
        <v>million vehicles</v>
      </c>
      <c r="G114" s="195" t="s">
        <v>2697</v>
      </c>
      <c r="H114" s="195" t="s">
        <v>2689</v>
      </c>
      <c r="I114" s="195" t="s">
        <v>2690</v>
      </c>
    </row>
    <row r="115" spans="1:19" ht="58" x14ac:dyDescent="0.35">
      <c r="A115" s="196" t="s">
        <v>2836</v>
      </c>
      <c r="B115" s="196" t="s">
        <v>3262</v>
      </c>
      <c r="C115" s="246">
        <v>1</v>
      </c>
      <c r="D115" s="195" t="s">
        <v>66</v>
      </c>
      <c r="E115" s="195" t="s">
        <v>67</v>
      </c>
      <c r="F115" s="4" t="str">
        <f>UnitControlCenter!$B$26</f>
        <v>million vehicles</v>
      </c>
      <c r="G115" s="195" t="s">
        <v>2698</v>
      </c>
      <c r="H115" s="195" t="s">
        <v>2692</v>
      </c>
      <c r="I115" s="195" t="s">
        <v>2693</v>
      </c>
    </row>
    <row r="116" spans="1:19" ht="29" x14ac:dyDescent="0.35">
      <c r="A116" s="196" t="s">
        <v>2836</v>
      </c>
      <c r="B116" s="196" t="s">
        <v>3600</v>
      </c>
      <c r="C116" s="296">
        <v>1</v>
      </c>
      <c r="D116" s="195" t="s">
        <v>66</v>
      </c>
      <c r="E116" s="195" t="s">
        <v>67</v>
      </c>
      <c r="F116" s="4" t="str">
        <f>UnitControlCenter!$B$26</f>
        <v>million vehicles</v>
      </c>
      <c r="G116" s="195" t="s">
        <v>2680</v>
      </c>
      <c r="H116" s="195" t="s">
        <v>2579</v>
      </c>
      <c r="I116" s="195" t="s">
        <v>2679</v>
      </c>
    </row>
    <row r="117" spans="1:19" ht="29.5" thickBot="1" x14ac:dyDescent="0.4">
      <c r="A117" s="238" t="s">
        <v>2836</v>
      </c>
      <c r="B117" s="238" t="s">
        <v>3601</v>
      </c>
      <c r="C117" s="253">
        <v>0</v>
      </c>
      <c r="D117" s="239" t="s">
        <v>66</v>
      </c>
      <c r="E117" s="239" t="s">
        <v>67</v>
      </c>
      <c r="F117" s="242" t="str">
        <f>UnitControlCenter!$B$26</f>
        <v>million vehicles</v>
      </c>
      <c r="G117" s="239" t="s">
        <v>3602</v>
      </c>
      <c r="H117" s="240" t="s">
        <v>2579</v>
      </c>
      <c r="I117" s="239" t="s">
        <v>2679</v>
      </c>
    </row>
    <row r="118" spans="1:19" ht="130.5" x14ac:dyDescent="0.35">
      <c r="A118" s="196" t="s">
        <v>2954</v>
      </c>
      <c r="B118" s="196" t="s">
        <v>2389</v>
      </c>
      <c r="C118" s="246">
        <v>1</v>
      </c>
      <c r="D118" s="195" t="s">
        <v>66</v>
      </c>
      <c r="E118" s="195" t="s">
        <v>67</v>
      </c>
      <c r="F118" s="4" t="str">
        <f>UnitControlCenter!$B$3</f>
        <v>million metric tons / year</v>
      </c>
      <c r="G118" s="195" t="s">
        <v>3452</v>
      </c>
      <c r="H118" s="195" t="s">
        <v>3451</v>
      </c>
      <c r="I118" s="195" t="s">
        <v>2681</v>
      </c>
    </row>
    <row r="119" spans="1:19" ht="87" x14ac:dyDescent="0.35">
      <c r="A119" s="196" t="s">
        <v>2954</v>
      </c>
      <c r="B119" s="196" t="s">
        <v>2390</v>
      </c>
      <c r="C119" s="246">
        <v>1</v>
      </c>
      <c r="D119" s="195" t="s">
        <v>66</v>
      </c>
      <c r="E119" s="195" t="s">
        <v>67</v>
      </c>
      <c r="F119" s="4" t="str">
        <f>UnitControlCenter!$B$28</f>
        <v>quads / year</v>
      </c>
      <c r="G119" s="195" t="s">
        <v>2860</v>
      </c>
      <c r="H119" s="195" t="s">
        <v>2699</v>
      </c>
      <c r="I119" s="195" t="s">
        <v>2700</v>
      </c>
    </row>
    <row r="120" spans="1:19" ht="116" x14ac:dyDescent="0.35">
      <c r="A120" s="196" t="s">
        <v>2954</v>
      </c>
      <c r="B120" s="196" t="s">
        <v>2445</v>
      </c>
      <c r="C120" s="254">
        <v>1</v>
      </c>
      <c r="D120" s="195" t="s">
        <v>66</v>
      </c>
      <c r="E120" s="195" t="s">
        <v>67</v>
      </c>
      <c r="F120" s="7" t="str">
        <f>UnitControlCenter!$B$28</f>
        <v>quads / year</v>
      </c>
      <c r="G120" s="195" t="s">
        <v>3453</v>
      </c>
      <c r="H120" s="195" t="s">
        <v>3451</v>
      </c>
      <c r="I120" s="195" t="s">
        <v>2681</v>
      </c>
    </row>
    <row r="121" spans="1:19" ht="29" x14ac:dyDescent="0.35">
      <c r="A121" s="196" t="s">
        <v>2954</v>
      </c>
      <c r="B121" s="196" t="s">
        <v>3460</v>
      </c>
      <c r="C121" s="254">
        <v>1</v>
      </c>
      <c r="D121" s="195" t="s">
        <v>64</v>
      </c>
      <c r="E121" s="195" t="s">
        <v>65</v>
      </c>
      <c r="F121" s="7" t="str">
        <f>UnitControlCenter!$B$28</f>
        <v>quads / year</v>
      </c>
      <c r="G121" s="195" t="s">
        <v>3461</v>
      </c>
      <c r="H121" s="195"/>
      <c r="I121" s="195"/>
    </row>
    <row r="122" spans="1:19" ht="43.5" x14ac:dyDescent="0.35">
      <c r="A122" s="196" t="s">
        <v>2954</v>
      </c>
      <c r="B122" s="196" t="s">
        <v>2955</v>
      </c>
      <c r="C122" s="254">
        <v>1</v>
      </c>
      <c r="D122" s="195" t="s">
        <v>66</v>
      </c>
      <c r="E122" s="195" t="s">
        <v>67</v>
      </c>
      <c r="F122" s="7" t="str">
        <f>UnitControlCenter!$B$22</f>
        <v>trillion passenger-miles / year</v>
      </c>
      <c r="G122" s="195" t="s">
        <v>2404</v>
      </c>
      <c r="H122" s="245" t="s">
        <v>2640</v>
      </c>
      <c r="I122" s="195" t="s">
        <v>2641</v>
      </c>
    </row>
    <row r="123" spans="1:19" ht="44" thickBot="1" x14ac:dyDescent="0.4">
      <c r="A123" s="238" t="s">
        <v>2954</v>
      </c>
      <c r="B123" s="238" t="s">
        <v>2956</v>
      </c>
      <c r="C123" s="253">
        <v>1</v>
      </c>
      <c r="D123" s="239" t="s">
        <v>66</v>
      </c>
      <c r="E123" s="239" t="s">
        <v>67</v>
      </c>
      <c r="F123" s="242" t="str">
        <f>UnitControlCenter!$B$23</f>
        <v>trillion freight ton-miles / year</v>
      </c>
      <c r="G123" s="239" t="s">
        <v>2677</v>
      </c>
      <c r="H123" s="240" t="s">
        <v>3266</v>
      </c>
      <c r="I123" s="239" t="s">
        <v>2678</v>
      </c>
      <c r="J123" s="240"/>
      <c r="K123" s="240"/>
      <c r="L123" s="240"/>
      <c r="M123" s="240"/>
      <c r="N123" s="240"/>
      <c r="O123" s="240"/>
      <c r="P123" s="240"/>
      <c r="Q123" s="240"/>
      <c r="R123" s="240"/>
      <c r="S123" s="240"/>
    </row>
    <row r="124" spans="1:19" ht="275.5" x14ac:dyDescent="0.35">
      <c r="A124" s="198" t="s">
        <v>2391</v>
      </c>
      <c r="B124" s="196" t="s">
        <v>2827</v>
      </c>
      <c r="C124" s="246">
        <v>1</v>
      </c>
      <c r="D124" s="195" t="s">
        <v>66</v>
      </c>
      <c r="E124" s="195" t="s">
        <v>67</v>
      </c>
      <c r="F124" s="4" t="str">
        <f>UnitControlCenter!$B$28</f>
        <v>quads / year</v>
      </c>
      <c r="G124" s="195" t="s">
        <v>3189</v>
      </c>
      <c r="H124" s="68" t="s">
        <v>3187</v>
      </c>
      <c r="I124" s="293" t="s">
        <v>3188</v>
      </c>
    </row>
    <row r="125" spans="1:19" ht="101.5" x14ac:dyDescent="0.35">
      <c r="A125" s="63" t="s">
        <v>2391</v>
      </c>
      <c r="B125" s="196" t="s">
        <v>2828</v>
      </c>
      <c r="C125" s="254">
        <v>1</v>
      </c>
      <c r="D125" s="195" t="s">
        <v>66</v>
      </c>
      <c r="E125" s="195" t="s">
        <v>67</v>
      </c>
      <c r="F125" s="7" t="str">
        <f>UnitControlCenter!$B$28</f>
        <v>quads / year</v>
      </c>
      <c r="G125" s="195" t="s">
        <v>2829</v>
      </c>
      <c r="H125" s="245" t="s">
        <v>2823</v>
      </c>
      <c r="I125" s="195" t="s">
        <v>2824</v>
      </c>
      <c r="J125" s="245"/>
      <c r="K125" s="245"/>
      <c r="L125" s="245"/>
      <c r="M125" s="245"/>
      <c r="N125" s="245"/>
      <c r="O125" s="245"/>
      <c r="P125" s="245"/>
      <c r="Q125" s="245"/>
      <c r="R125" s="245"/>
      <c r="S125" s="245"/>
    </row>
    <row r="126" spans="1:19" x14ac:dyDescent="0.35">
      <c r="A126" s="63" t="s">
        <v>2391</v>
      </c>
      <c r="B126" s="196" t="s">
        <v>3462</v>
      </c>
      <c r="C126" s="254">
        <v>1</v>
      </c>
      <c r="D126" s="195" t="s">
        <v>64</v>
      </c>
      <c r="E126" s="195" t="s">
        <v>65</v>
      </c>
      <c r="F126" s="7" t="str">
        <f>UnitControlCenter!$B$28</f>
        <v>quads / year</v>
      </c>
      <c r="G126" s="195" t="s">
        <v>3463</v>
      </c>
      <c r="H126" s="245"/>
      <c r="I126" s="195"/>
      <c r="J126" s="245"/>
      <c r="K126" s="245"/>
      <c r="L126" s="245"/>
      <c r="M126" s="245"/>
      <c r="N126" s="245"/>
      <c r="O126" s="245"/>
      <c r="P126" s="245"/>
      <c r="Q126" s="245"/>
      <c r="R126" s="245"/>
      <c r="S126" s="245"/>
    </row>
    <row r="127" spans="1:19" ht="217.5" x14ac:dyDescent="0.35">
      <c r="A127" s="198" t="s">
        <v>2391</v>
      </c>
      <c r="B127" s="196" t="s">
        <v>2825</v>
      </c>
      <c r="C127" s="246">
        <v>1</v>
      </c>
      <c r="D127" s="195" t="s">
        <v>66</v>
      </c>
      <c r="E127" s="195" t="s">
        <v>67</v>
      </c>
      <c r="F127" s="4" t="str">
        <f>UnitControlCenter!$B$28</f>
        <v>quads / year</v>
      </c>
      <c r="G127" s="195" t="s">
        <v>3186</v>
      </c>
      <c r="H127" s="68" t="s">
        <v>3187</v>
      </c>
      <c r="I127" s="293" t="s">
        <v>3188</v>
      </c>
    </row>
    <row r="128" spans="1:19" s="245" customFormat="1" ht="72.5" x14ac:dyDescent="0.35">
      <c r="A128" s="63" t="s">
        <v>2391</v>
      </c>
      <c r="B128" s="196" t="s">
        <v>2826</v>
      </c>
      <c r="C128" s="254">
        <v>1</v>
      </c>
      <c r="D128" s="195" t="s">
        <v>66</v>
      </c>
      <c r="E128" s="195" t="s">
        <v>67</v>
      </c>
      <c r="F128" s="7" t="str">
        <f>UnitControlCenter!$B$28</f>
        <v>quads / year</v>
      </c>
      <c r="G128" s="195" t="s">
        <v>2822</v>
      </c>
      <c r="H128" s="245" t="s">
        <v>2823</v>
      </c>
      <c r="I128" s="195" t="s">
        <v>2824</v>
      </c>
    </row>
    <row r="129" spans="1:19" s="240" customFormat="1" ht="15" thickBot="1" x14ac:dyDescent="0.4">
      <c r="A129" s="241" t="s">
        <v>2391</v>
      </c>
      <c r="B129" s="238" t="s">
        <v>3464</v>
      </c>
      <c r="C129" s="253">
        <v>1</v>
      </c>
      <c r="D129" s="239" t="s">
        <v>64</v>
      </c>
      <c r="E129" s="239" t="s">
        <v>65</v>
      </c>
      <c r="F129" s="242" t="str">
        <f>UnitControlCenter!$B$28</f>
        <v>quads / year</v>
      </c>
      <c r="G129" s="239" t="s">
        <v>3465</v>
      </c>
      <c r="I129" s="239"/>
    </row>
    <row r="130" spans="1:19" ht="261" x14ac:dyDescent="0.35">
      <c r="A130" s="198" t="s">
        <v>2909</v>
      </c>
      <c r="B130" s="196" t="s">
        <v>2441</v>
      </c>
      <c r="C130" s="246">
        <v>1</v>
      </c>
      <c r="D130" s="195" t="s">
        <v>66</v>
      </c>
      <c r="E130" s="195" t="s">
        <v>67</v>
      </c>
      <c r="F130" s="4" t="str">
        <f>UnitControlCenter!$B$3</f>
        <v>million metric tons / year</v>
      </c>
      <c r="G130" s="195" t="s">
        <v>3190</v>
      </c>
      <c r="H130" s="68" t="s">
        <v>3187</v>
      </c>
      <c r="I130" s="293" t="s">
        <v>3188</v>
      </c>
    </row>
    <row r="131" spans="1:19" ht="43.5" x14ac:dyDescent="0.35">
      <c r="A131" s="198" t="s">
        <v>2909</v>
      </c>
      <c r="B131" s="196" t="s">
        <v>2442</v>
      </c>
      <c r="C131" s="246">
        <v>1</v>
      </c>
      <c r="D131" s="195" t="s">
        <v>66</v>
      </c>
      <c r="E131" s="195" t="s">
        <v>67</v>
      </c>
      <c r="F131" s="4" t="str">
        <f>UnitControlCenter!$B$3</f>
        <v>million metric tons / year</v>
      </c>
      <c r="G131" s="195" t="s">
        <v>2686</v>
      </c>
      <c r="H131" s="68" t="s">
        <v>2684</v>
      </c>
      <c r="I131" s="195" t="s">
        <v>2685</v>
      </c>
    </row>
    <row r="132" spans="1:19" ht="246.5" x14ac:dyDescent="0.35">
      <c r="A132" s="198" t="s">
        <v>2909</v>
      </c>
      <c r="B132" s="196" t="s">
        <v>2443</v>
      </c>
      <c r="C132" s="246">
        <v>1</v>
      </c>
      <c r="D132" s="195" t="s">
        <v>66</v>
      </c>
      <c r="E132" s="195" t="s">
        <v>67</v>
      </c>
      <c r="F132" s="4" t="str">
        <f>UnitControlCenter!$B$3</f>
        <v>million metric tons / year</v>
      </c>
      <c r="G132" s="195" t="s">
        <v>3252</v>
      </c>
      <c r="H132" s="68" t="s">
        <v>3187</v>
      </c>
      <c r="I132" s="293" t="s">
        <v>3188</v>
      </c>
    </row>
    <row r="133" spans="1:19" ht="29" x14ac:dyDescent="0.35">
      <c r="A133" s="198" t="s">
        <v>2909</v>
      </c>
      <c r="B133" s="196" t="s">
        <v>2444</v>
      </c>
      <c r="C133" s="254">
        <v>1</v>
      </c>
      <c r="D133" s="195" t="s">
        <v>66</v>
      </c>
      <c r="E133" s="195" t="s">
        <v>67</v>
      </c>
      <c r="F133" s="7" t="str">
        <f>UnitControlCenter!$B$3</f>
        <v>million metric tons / year</v>
      </c>
      <c r="G133" s="195" t="s">
        <v>2687</v>
      </c>
      <c r="H133" s="245" t="s">
        <v>2684</v>
      </c>
      <c r="I133" s="195" t="s">
        <v>2685</v>
      </c>
    </row>
    <row r="134" spans="1:19" s="245" customFormat="1" ht="304.5" x14ac:dyDescent="0.35">
      <c r="A134" s="198" t="s">
        <v>2909</v>
      </c>
      <c r="B134" s="196" t="s">
        <v>2907</v>
      </c>
      <c r="C134" s="254">
        <v>1</v>
      </c>
      <c r="D134" s="195" t="s">
        <v>66</v>
      </c>
      <c r="E134" s="195" t="s">
        <v>67</v>
      </c>
      <c r="F134" s="7" t="str">
        <f>UnitControlCenter!$B$3</f>
        <v>million metric tons / year</v>
      </c>
      <c r="G134" s="195" t="s">
        <v>3191</v>
      </c>
      <c r="H134" s="68" t="s">
        <v>3187</v>
      </c>
      <c r="I134" s="293" t="s">
        <v>3188</v>
      </c>
    </row>
    <row r="135" spans="1:19" ht="43.5" x14ac:dyDescent="0.35">
      <c r="A135" s="198" t="s">
        <v>2909</v>
      </c>
      <c r="B135" s="196" t="s">
        <v>2908</v>
      </c>
      <c r="C135" s="254">
        <v>1</v>
      </c>
      <c r="D135" s="195" t="s">
        <v>66</v>
      </c>
      <c r="E135" s="195" t="s">
        <v>67</v>
      </c>
      <c r="F135" s="4" t="str">
        <f>UnitControlCenter!$B$3</f>
        <v>million metric tons / year</v>
      </c>
      <c r="G135" s="195" t="s">
        <v>2951</v>
      </c>
      <c r="H135" s="68" t="s">
        <v>2910</v>
      </c>
      <c r="I135" s="195" t="s">
        <v>2911</v>
      </c>
    </row>
    <row r="136" spans="1:19" ht="29" x14ac:dyDescent="0.35">
      <c r="A136" s="198" t="s">
        <v>2909</v>
      </c>
      <c r="B136" s="196" t="s">
        <v>3564</v>
      </c>
      <c r="C136" s="254">
        <v>1</v>
      </c>
      <c r="D136" s="195" t="s">
        <v>66</v>
      </c>
      <c r="E136" s="195" t="s">
        <v>67</v>
      </c>
      <c r="F136" s="4" t="str">
        <f>UnitControlCenter!$B$3</f>
        <v>million metric tons / year</v>
      </c>
      <c r="G136" s="195" t="s">
        <v>3556</v>
      </c>
      <c r="H136" s="245" t="s">
        <v>3557</v>
      </c>
      <c r="I136" s="195" t="s">
        <v>3560</v>
      </c>
      <c r="J136" s="245"/>
      <c r="K136" s="245"/>
      <c r="L136" s="245"/>
      <c r="M136" s="245"/>
      <c r="N136" s="245"/>
      <c r="O136" s="245"/>
      <c r="P136" s="245"/>
      <c r="Q136" s="245"/>
      <c r="R136" s="245"/>
      <c r="S136" s="245"/>
    </row>
    <row r="137" spans="1:19" ht="232" x14ac:dyDescent="0.35">
      <c r="A137" s="198" t="s">
        <v>2909</v>
      </c>
      <c r="B137" s="196" t="s">
        <v>3554</v>
      </c>
      <c r="C137" s="254">
        <v>1</v>
      </c>
      <c r="D137" s="195" t="s">
        <v>66</v>
      </c>
      <c r="E137" s="195" t="s">
        <v>67</v>
      </c>
      <c r="F137" s="4" t="str">
        <f>UnitControlCenter!$B$3</f>
        <v>million metric tons / year</v>
      </c>
      <c r="G137" s="195" t="s">
        <v>3558</v>
      </c>
      <c r="H137" s="68" t="s">
        <v>3187</v>
      </c>
      <c r="I137" s="293" t="s">
        <v>3188</v>
      </c>
      <c r="J137" s="245"/>
      <c r="K137" s="245"/>
      <c r="L137" s="245"/>
      <c r="M137" s="245"/>
      <c r="N137" s="245"/>
      <c r="O137" s="245"/>
      <c r="P137" s="245"/>
      <c r="Q137" s="245"/>
      <c r="R137" s="245"/>
      <c r="S137" s="245"/>
    </row>
    <row r="138" spans="1:19" ht="305" thickBot="1" x14ac:dyDescent="0.4">
      <c r="A138" s="238" t="s">
        <v>2909</v>
      </c>
      <c r="B138" s="238" t="s">
        <v>3555</v>
      </c>
      <c r="C138" s="253">
        <v>1</v>
      </c>
      <c r="D138" s="238" t="s">
        <v>66</v>
      </c>
      <c r="E138" s="238" t="s">
        <v>67</v>
      </c>
      <c r="F138" s="238" t="str">
        <f>UnitControlCenter!$B$3</f>
        <v>million metric tons / year</v>
      </c>
      <c r="G138" s="238" t="s">
        <v>3559</v>
      </c>
      <c r="H138" s="238" t="s">
        <v>3187</v>
      </c>
      <c r="I138" s="238" t="s">
        <v>3188</v>
      </c>
      <c r="J138" s="240"/>
      <c r="K138" s="240"/>
      <c r="L138" s="240"/>
      <c r="M138" s="240"/>
      <c r="N138" s="240"/>
      <c r="O138" s="240"/>
      <c r="P138" s="240"/>
      <c r="Q138" s="240"/>
      <c r="R138" s="240"/>
      <c r="S138" s="240"/>
    </row>
    <row r="139" spans="1:19" ht="43.5" x14ac:dyDescent="0.35">
      <c r="A139" s="198" t="s">
        <v>2392</v>
      </c>
      <c r="B139" s="196" t="s">
        <v>2393</v>
      </c>
      <c r="C139" s="254">
        <v>1</v>
      </c>
      <c r="D139" s="195" t="s">
        <v>66</v>
      </c>
      <c r="E139" s="195" t="s">
        <v>67</v>
      </c>
      <c r="F139" s="4" t="str">
        <f>UnitControlCenter!$B$28</f>
        <v>quads / year</v>
      </c>
      <c r="G139" s="195" t="s">
        <v>2407</v>
      </c>
      <c r="H139" s="68" t="s">
        <v>2408</v>
      </c>
      <c r="I139" s="195" t="s">
        <v>2670</v>
      </c>
    </row>
    <row r="140" spans="1:19" ht="29" x14ac:dyDescent="0.35">
      <c r="A140" s="198" t="s">
        <v>2392</v>
      </c>
      <c r="B140" s="196" t="s">
        <v>2394</v>
      </c>
      <c r="C140" s="254">
        <v>1</v>
      </c>
      <c r="D140" s="195" t="s">
        <v>66</v>
      </c>
      <c r="E140" s="195" t="s">
        <v>67</v>
      </c>
      <c r="F140" s="4" t="str">
        <f>UnitControlCenter!$B$28</f>
        <v>quads / year</v>
      </c>
      <c r="G140" s="195" t="s">
        <v>2425</v>
      </c>
      <c r="H140" s="68" t="s">
        <v>2409</v>
      </c>
      <c r="I140" s="195" t="s">
        <v>2410</v>
      </c>
    </row>
    <row r="141" spans="1:19" s="245" customFormat="1" ht="72.5" x14ac:dyDescent="0.35">
      <c r="A141" s="63" t="s">
        <v>2392</v>
      </c>
      <c r="B141" s="196" t="s">
        <v>2395</v>
      </c>
      <c r="C141" s="254">
        <v>1</v>
      </c>
      <c r="D141" s="195" t="s">
        <v>66</v>
      </c>
      <c r="E141" s="195" t="s">
        <v>67</v>
      </c>
      <c r="F141" s="7" t="str">
        <f>UnitControlCenter!$B$28</f>
        <v>quads / year</v>
      </c>
      <c r="G141" s="195" t="s">
        <v>2709</v>
      </c>
      <c r="H141" s="245" t="s">
        <v>2711</v>
      </c>
      <c r="I141" s="195" t="s">
        <v>2710</v>
      </c>
    </row>
    <row r="142" spans="1:19" s="240" customFormat="1" ht="15" thickBot="1" x14ac:dyDescent="0.4">
      <c r="A142" s="241" t="s">
        <v>2392</v>
      </c>
      <c r="B142" s="238" t="s">
        <v>2648</v>
      </c>
      <c r="C142" s="253">
        <v>1</v>
      </c>
      <c r="D142" s="239" t="s">
        <v>64</v>
      </c>
      <c r="E142" s="239" t="s">
        <v>65</v>
      </c>
      <c r="F142" s="242" t="str">
        <f>UnitControlCenter!$B$28</f>
        <v>quads / year</v>
      </c>
      <c r="G142" s="239" t="s">
        <v>3466</v>
      </c>
      <c r="I142" s="239"/>
    </row>
    <row r="143" spans="1:19" ht="101.5" x14ac:dyDescent="0.35">
      <c r="A143" s="196" t="s">
        <v>2463</v>
      </c>
      <c r="B143" s="196" t="s">
        <v>2464</v>
      </c>
      <c r="C143" s="254">
        <v>1</v>
      </c>
      <c r="D143" s="195" t="s">
        <v>66</v>
      </c>
      <c r="E143" s="195" t="s">
        <v>67</v>
      </c>
      <c r="F143" s="4" t="str">
        <f>UnitControlCenter!$B$28</f>
        <v>quads / year</v>
      </c>
      <c r="G143" s="195" t="s">
        <v>2729</v>
      </c>
      <c r="H143" s="195" t="s">
        <v>2730</v>
      </c>
      <c r="I143" s="195" t="s">
        <v>2731</v>
      </c>
    </row>
    <row r="144" spans="1:19" ht="58" x14ac:dyDescent="0.35">
      <c r="A144" s="196" t="s">
        <v>2463</v>
      </c>
      <c r="B144" s="196" t="s">
        <v>2465</v>
      </c>
      <c r="C144" s="254">
        <v>1</v>
      </c>
      <c r="D144" s="195" t="s">
        <v>66</v>
      </c>
      <c r="E144" s="195" t="s">
        <v>67</v>
      </c>
      <c r="F144" s="4" t="str">
        <f>UnitControlCenter!$B$28</f>
        <v>quads / year</v>
      </c>
      <c r="G144" s="195" t="s">
        <v>3457</v>
      </c>
      <c r="H144" s="195" t="s">
        <v>3458</v>
      </c>
      <c r="I144" s="195" t="s">
        <v>3459</v>
      </c>
    </row>
    <row r="145" spans="1:19" x14ac:dyDescent="0.35">
      <c r="A145" s="196" t="s">
        <v>2463</v>
      </c>
      <c r="B145" s="196" t="s">
        <v>2970</v>
      </c>
      <c r="C145" s="254">
        <v>0</v>
      </c>
      <c r="D145" s="195" t="s">
        <v>64</v>
      </c>
      <c r="E145" s="195" t="s">
        <v>65</v>
      </c>
      <c r="F145" s="1" t="str">
        <f>UnitControlCenter!$B$29</f>
        <v>thousand BTU / 2020 dollar</v>
      </c>
      <c r="G145" s="195" t="s">
        <v>2920</v>
      </c>
      <c r="H145" s="195"/>
      <c r="I145" s="195"/>
    </row>
    <row r="146" spans="1:19" x14ac:dyDescent="0.35">
      <c r="A146" s="196" t="s">
        <v>2463</v>
      </c>
      <c r="B146" s="196" t="s">
        <v>2466</v>
      </c>
      <c r="C146" s="254">
        <v>1</v>
      </c>
      <c r="D146" s="195" t="s">
        <v>64</v>
      </c>
      <c r="E146" s="195" t="s">
        <v>65</v>
      </c>
      <c r="F146" s="4" t="str">
        <f>UnitControlCenter!$B$15</f>
        <v>terawatt-hours (TWh) / year</v>
      </c>
      <c r="G146" s="195" t="s">
        <v>2361</v>
      </c>
      <c r="I146" s="195"/>
    </row>
    <row r="147" spans="1:19" x14ac:dyDescent="0.35">
      <c r="A147" s="196" t="s">
        <v>2463</v>
      </c>
      <c r="B147" s="196" t="s">
        <v>2467</v>
      </c>
      <c r="C147" s="254">
        <v>1</v>
      </c>
      <c r="D147" s="195" t="s">
        <v>64</v>
      </c>
      <c r="E147" s="195" t="s">
        <v>65</v>
      </c>
      <c r="F147" s="4" t="str">
        <f>UnitControlCenter!$B$30</f>
        <v>millions of short tons / year</v>
      </c>
      <c r="G147" s="195" t="s">
        <v>2360</v>
      </c>
      <c r="I147" s="195"/>
    </row>
    <row r="148" spans="1:19" x14ac:dyDescent="0.35">
      <c r="A148" s="196" t="s">
        <v>2463</v>
      </c>
      <c r="B148" s="196" t="s">
        <v>2468</v>
      </c>
      <c r="C148" s="254">
        <v>1</v>
      </c>
      <c r="D148" s="195" t="s">
        <v>64</v>
      </c>
      <c r="E148" s="195" t="s">
        <v>65</v>
      </c>
      <c r="F148" s="4" t="str">
        <f>UnitControlCenter!$B$30</f>
        <v>millions of short tons / year</v>
      </c>
      <c r="G148" s="195" t="s">
        <v>2359</v>
      </c>
      <c r="I148" s="195"/>
    </row>
    <row r="149" spans="1:19" x14ac:dyDescent="0.35">
      <c r="A149" s="196" t="s">
        <v>2463</v>
      </c>
      <c r="B149" s="196" t="s">
        <v>2469</v>
      </c>
      <c r="C149" s="254">
        <v>1</v>
      </c>
      <c r="D149" s="195" t="s">
        <v>64</v>
      </c>
      <c r="E149" s="195" t="s">
        <v>65</v>
      </c>
      <c r="F149" s="4" t="str">
        <f>UnitControlCenter!$B$31</f>
        <v>trillion cubic feet / year</v>
      </c>
      <c r="G149" s="195" t="s">
        <v>2358</v>
      </c>
      <c r="I149" s="195"/>
    </row>
    <row r="150" spans="1:19" x14ac:dyDescent="0.35">
      <c r="A150" s="196" t="s">
        <v>2463</v>
      </c>
      <c r="B150" s="196" t="s">
        <v>2470</v>
      </c>
      <c r="C150" s="254">
        <v>1</v>
      </c>
      <c r="D150" s="195" t="s">
        <v>64</v>
      </c>
      <c r="E150" s="195" t="s">
        <v>65</v>
      </c>
      <c r="F150" s="4" t="str">
        <f>UnitControlCenter!$B$32</f>
        <v>million barrels of oil / year</v>
      </c>
      <c r="G150" s="195" t="s">
        <v>2357</v>
      </c>
      <c r="I150" s="195"/>
    </row>
    <row r="151" spans="1:19" x14ac:dyDescent="0.35">
      <c r="A151" s="196" t="s">
        <v>2463</v>
      </c>
      <c r="B151" s="196" t="s">
        <v>2471</v>
      </c>
      <c r="C151" s="254">
        <v>1</v>
      </c>
      <c r="D151" s="195" t="s">
        <v>64</v>
      </c>
      <c r="E151" s="195" t="s">
        <v>65</v>
      </c>
      <c r="F151" s="4" t="str">
        <f>UnitControlCenter!$B$32</f>
        <v>million barrels of oil / year</v>
      </c>
      <c r="G151" s="195" t="s">
        <v>2413</v>
      </c>
      <c r="I151" s="195"/>
    </row>
    <row r="152" spans="1:19" x14ac:dyDescent="0.35">
      <c r="A152" s="196" t="s">
        <v>2463</v>
      </c>
      <c r="B152" s="196" t="s">
        <v>2472</v>
      </c>
      <c r="C152" s="254">
        <v>1</v>
      </c>
      <c r="D152" s="195" t="s">
        <v>64</v>
      </c>
      <c r="E152" s="195" t="s">
        <v>65</v>
      </c>
      <c r="F152" s="4" t="str">
        <f>UnitControlCenter!$B$30</f>
        <v>millions of short tons / year</v>
      </c>
      <c r="G152" s="195" t="s">
        <v>2414</v>
      </c>
      <c r="I152" s="195"/>
    </row>
    <row r="153" spans="1:19" ht="29" x14ac:dyDescent="0.35">
      <c r="A153" s="196" t="s">
        <v>2463</v>
      </c>
      <c r="B153" s="196" t="s">
        <v>2712</v>
      </c>
      <c r="C153" s="254">
        <v>1</v>
      </c>
      <c r="D153" s="195" t="s">
        <v>64</v>
      </c>
      <c r="E153" s="195" t="s">
        <v>65</v>
      </c>
      <c r="F153" s="4" t="str">
        <f>UnitControlCenter!$B$33</f>
        <v>million gallons / year</v>
      </c>
      <c r="G153" s="195" t="s">
        <v>2716</v>
      </c>
      <c r="I153" s="195"/>
    </row>
    <row r="154" spans="1:19" ht="29" x14ac:dyDescent="0.35">
      <c r="A154" s="196" t="s">
        <v>2463</v>
      </c>
      <c r="B154" s="196" t="s">
        <v>2713</v>
      </c>
      <c r="C154" s="254">
        <v>1</v>
      </c>
      <c r="D154" s="195" t="s">
        <v>64</v>
      </c>
      <c r="E154" s="195" t="s">
        <v>65</v>
      </c>
      <c r="F154" s="4" t="str">
        <f>UnitControlCenter!$B$30</f>
        <v>millions of short tons / year</v>
      </c>
      <c r="G154" s="195" t="s">
        <v>2717</v>
      </c>
      <c r="I154" s="195"/>
    </row>
    <row r="155" spans="1:19" ht="15" thickBot="1" x14ac:dyDescent="0.4">
      <c r="A155" s="238" t="s">
        <v>2463</v>
      </c>
      <c r="B155" s="238" t="s">
        <v>2714</v>
      </c>
      <c r="C155" s="253">
        <v>1</v>
      </c>
      <c r="D155" s="239" t="s">
        <v>64</v>
      </c>
      <c r="E155" s="239" t="s">
        <v>65</v>
      </c>
      <c r="F155" s="242" t="str">
        <f>UnitControlCenter!$B$5</f>
        <v>thousand metric tons / year</v>
      </c>
      <c r="G155" s="239" t="s">
        <v>2718</v>
      </c>
      <c r="H155" s="240"/>
      <c r="I155" s="239"/>
      <c r="J155" s="240"/>
      <c r="K155" s="240"/>
      <c r="L155" s="240"/>
      <c r="M155" s="240"/>
      <c r="N155" s="240"/>
      <c r="O155" s="240"/>
      <c r="P155" s="240"/>
      <c r="Q155" s="240"/>
      <c r="R155" s="240"/>
      <c r="S155" s="240"/>
    </row>
    <row r="156" spans="1:19" ht="58" x14ac:dyDescent="0.35">
      <c r="A156" s="196" t="s">
        <v>3571</v>
      </c>
      <c r="B156" s="196" t="s">
        <v>2724</v>
      </c>
      <c r="C156" s="254">
        <v>1</v>
      </c>
      <c r="D156" s="195" t="s">
        <v>66</v>
      </c>
      <c r="E156" s="195" t="s">
        <v>67</v>
      </c>
      <c r="F156" s="4" t="str">
        <f>UnitControlCenter!$B$34</f>
        <v>trillion BTU / year</v>
      </c>
      <c r="G156" s="195" t="s">
        <v>2732</v>
      </c>
      <c r="H156" s="68" t="s">
        <v>2733</v>
      </c>
      <c r="I156" s="195" t="s">
        <v>2734</v>
      </c>
    </row>
    <row r="157" spans="1:19" ht="58" x14ac:dyDescent="0.35">
      <c r="A157" s="196" t="s">
        <v>3571</v>
      </c>
      <c r="B157" s="196" t="s">
        <v>2473</v>
      </c>
      <c r="C157" s="254">
        <v>1</v>
      </c>
      <c r="D157" s="195" t="s">
        <v>66</v>
      </c>
      <c r="E157" s="195" t="s">
        <v>67</v>
      </c>
      <c r="F157" s="4" t="str">
        <f>UnitControlCenter!$B$34</f>
        <v>trillion BTU / year</v>
      </c>
      <c r="G157" s="195" t="s">
        <v>2735</v>
      </c>
      <c r="H157" s="68" t="s">
        <v>2733</v>
      </c>
      <c r="I157" s="195" t="s">
        <v>2734</v>
      </c>
    </row>
    <row r="158" spans="1:19" ht="58" x14ac:dyDescent="0.35">
      <c r="A158" s="196" t="s">
        <v>3571</v>
      </c>
      <c r="B158" s="196" t="s">
        <v>2725</v>
      </c>
      <c r="C158" s="254">
        <v>1</v>
      </c>
      <c r="D158" s="195" t="s">
        <v>66</v>
      </c>
      <c r="E158" s="195" t="s">
        <v>67</v>
      </c>
      <c r="F158" s="4" t="str">
        <f>UnitControlCenter!$B$8</f>
        <v>billion 2020 dollars / year</v>
      </c>
      <c r="G158" s="195" t="s">
        <v>2736</v>
      </c>
      <c r="H158" s="68" t="s">
        <v>2733</v>
      </c>
      <c r="I158" s="195" t="s">
        <v>2734</v>
      </c>
    </row>
    <row r="159" spans="1:19" ht="72.5" x14ac:dyDescent="0.35">
      <c r="A159" s="196" t="s">
        <v>3571</v>
      </c>
      <c r="B159" s="196" t="s">
        <v>2722</v>
      </c>
      <c r="C159" s="254">
        <v>1</v>
      </c>
      <c r="D159" s="195" t="s">
        <v>66</v>
      </c>
      <c r="E159" s="195" t="s">
        <v>67</v>
      </c>
      <c r="F159" s="4" t="str">
        <f>UnitControlCenter!$B$8</f>
        <v>billion 2020 dollars / year</v>
      </c>
      <c r="G159" s="195" t="s">
        <v>2737</v>
      </c>
      <c r="H159" s="68" t="s">
        <v>2733</v>
      </c>
      <c r="I159" s="195" t="s">
        <v>2734</v>
      </c>
    </row>
    <row r="160" spans="1:19" ht="43.5" x14ac:dyDescent="0.35">
      <c r="A160" s="196" t="s">
        <v>3571</v>
      </c>
      <c r="B160" s="196" t="s">
        <v>2991</v>
      </c>
      <c r="C160" s="254">
        <v>1</v>
      </c>
      <c r="D160" s="195" t="s">
        <v>66</v>
      </c>
      <c r="E160" s="195" t="s">
        <v>67</v>
      </c>
      <c r="F160" s="4" t="str">
        <f>UnitControlCenter!B3</f>
        <v>million metric tons / year</v>
      </c>
      <c r="G160" s="195" t="s">
        <v>2995</v>
      </c>
      <c r="H160" s="68" t="s">
        <v>2993</v>
      </c>
      <c r="I160" s="195" t="s">
        <v>2994</v>
      </c>
    </row>
    <row r="161" spans="1:19" ht="58" x14ac:dyDescent="0.35">
      <c r="A161" s="196" t="s">
        <v>3571</v>
      </c>
      <c r="B161" s="196" t="s">
        <v>2992</v>
      </c>
      <c r="C161" s="254">
        <v>1</v>
      </c>
      <c r="D161" s="195" t="s">
        <v>66</v>
      </c>
      <c r="E161" s="195" t="s">
        <v>67</v>
      </c>
      <c r="F161" s="4" t="str">
        <f>UnitControlCenter!B3</f>
        <v>million metric tons / year</v>
      </c>
      <c r="G161" s="195" t="s">
        <v>2996</v>
      </c>
      <c r="H161" s="68" t="s">
        <v>2993</v>
      </c>
      <c r="I161" s="195" t="s">
        <v>2994</v>
      </c>
    </row>
    <row r="162" spans="1:19" ht="58" x14ac:dyDescent="0.35">
      <c r="A162" s="196" t="s">
        <v>3571</v>
      </c>
      <c r="B162" s="196" t="s">
        <v>2726</v>
      </c>
      <c r="C162" s="254">
        <v>1</v>
      </c>
      <c r="D162" s="195" t="s">
        <v>66</v>
      </c>
      <c r="E162" s="195" t="s">
        <v>67</v>
      </c>
      <c r="F162" s="4" t="str">
        <f>UnitControlCenter!$B$34</f>
        <v>trillion BTU / year</v>
      </c>
      <c r="G162" s="195" t="s">
        <v>2817</v>
      </c>
      <c r="H162" s="68" t="s">
        <v>2812</v>
      </c>
      <c r="I162" s="195" t="s">
        <v>2813</v>
      </c>
    </row>
    <row r="163" spans="1:19" ht="72.5" x14ac:dyDescent="0.35">
      <c r="A163" s="196" t="s">
        <v>3571</v>
      </c>
      <c r="B163" s="196" t="s">
        <v>2474</v>
      </c>
      <c r="C163" s="254">
        <v>1</v>
      </c>
      <c r="D163" s="195" t="s">
        <v>66</v>
      </c>
      <c r="E163" s="195" t="s">
        <v>67</v>
      </c>
      <c r="F163" s="4" t="str">
        <f>UnitControlCenter!$B$34</f>
        <v>trillion BTU / year</v>
      </c>
      <c r="G163" s="195" t="s">
        <v>2818</v>
      </c>
      <c r="H163" s="68" t="s">
        <v>2812</v>
      </c>
      <c r="I163" s="195" t="s">
        <v>2814</v>
      </c>
    </row>
    <row r="164" spans="1:19" ht="72.5" x14ac:dyDescent="0.35">
      <c r="A164" s="196" t="s">
        <v>3571</v>
      </c>
      <c r="B164" s="196" t="s">
        <v>2727</v>
      </c>
      <c r="C164" s="254">
        <v>1</v>
      </c>
      <c r="D164" s="195" t="s">
        <v>66</v>
      </c>
      <c r="E164" s="195" t="s">
        <v>67</v>
      </c>
      <c r="F164" s="4" t="str">
        <f>UnitControlCenter!$B$8</f>
        <v>billion 2020 dollars / year</v>
      </c>
      <c r="G164" s="195" t="s">
        <v>2819</v>
      </c>
      <c r="H164" s="68" t="s">
        <v>2812</v>
      </c>
      <c r="I164" s="195" t="s">
        <v>2815</v>
      </c>
    </row>
    <row r="165" spans="1:19" ht="87" x14ac:dyDescent="0.35">
      <c r="A165" s="196" t="s">
        <v>3571</v>
      </c>
      <c r="B165" s="196" t="s">
        <v>2723</v>
      </c>
      <c r="C165" s="254">
        <v>1</v>
      </c>
      <c r="D165" s="195" t="s">
        <v>66</v>
      </c>
      <c r="E165" s="195" t="s">
        <v>67</v>
      </c>
      <c r="F165" s="4" t="str">
        <f>UnitControlCenter!$B$8</f>
        <v>billion 2020 dollars / year</v>
      </c>
      <c r="G165" s="195" t="s">
        <v>2820</v>
      </c>
      <c r="H165" s="68" t="s">
        <v>2812</v>
      </c>
      <c r="I165" s="195" t="s">
        <v>2816</v>
      </c>
    </row>
    <row r="166" spans="1:19" ht="101.5" x14ac:dyDescent="0.35">
      <c r="A166" s="196" t="s">
        <v>3571</v>
      </c>
      <c r="B166" s="196" t="s">
        <v>2846</v>
      </c>
      <c r="C166" s="254">
        <v>1</v>
      </c>
      <c r="D166" s="195" t="s">
        <v>66</v>
      </c>
      <c r="E166" s="195" t="s">
        <v>67</v>
      </c>
      <c r="F166" s="4" t="str">
        <f>UnitControlCenter!$B$28</f>
        <v>quads / year</v>
      </c>
      <c r="G166" s="195" t="s">
        <v>2848</v>
      </c>
      <c r="H166" s="68" t="s">
        <v>2850</v>
      </c>
      <c r="I166" s="195" t="s">
        <v>2851</v>
      </c>
    </row>
    <row r="167" spans="1:19" ht="116" x14ac:dyDescent="0.35">
      <c r="A167" s="196" t="s">
        <v>3571</v>
      </c>
      <c r="B167" s="196" t="s">
        <v>2847</v>
      </c>
      <c r="C167" s="254">
        <v>1</v>
      </c>
      <c r="D167" s="195" t="s">
        <v>66</v>
      </c>
      <c r="E167" s="195" t="s">
        <v>67</v>
      </c>
      <c r="F167" s="4" t="str">
        <f>UnitControlCenter!$B$28</f>
        <v>quads / year</v>
      </c>
      <c r="G167" s="195" t="s">
        <v>2849</v>
      </c>
      <c r="H167" s="68" t="s">
        <v>2850</v>
      </c>
      <c r="I167" s="195" t="s">
        <v>2851</v>
      </c>
    </row>
    <row r="168" spans="1:19" ht="203" x14ac:dyDescent="0.35">
      <c r="A168" s="196" t="s">
        <v>3571</v>
      </c>
      <c r="B168" s="196" t="s">
        <v>3572</v>
      </c>
      <c r="C168" s="254">
        <v>1</v>
      </c>
      <c r="D168" s="195" t="s">
        <v>66</v>
      </c>
      <c r="E168" s="195" t="s">
        <v>67</v>
      </c>
      <c r="F168" s="7" t="str">
        <f>UnitControlCenter!$B$9</f>
        <v>billion 2020 dollars</v>
      </c>
      <c r="G168" s="195" t="s">
        <v>3582</v>
      </c>
      <c r="H168" s="68" t="s">
        <v>3581</v>
      </c>
      <c r="I168" s="293" t="s">
        <v>3580</v>
      </c>
      <c r="J168" s="245"/>
      <c r="K168" s="245"/>
      <c r="L168" s="245"/>
      <c r="M168" s="245"/>
      <c r="N168" s="245"/>
      <c r="O168" s="245"/>
      <c r="P168" s="245"/>
      <c r="Q168" s="245"/>
      <c r="R168" s="245"/>
      <c r="S168" s="245"/>
    </row>
    <row r="169" spans="1:19" ht="232" x14ac:dyDescent="0.35">
      <c r="A169" s="196" t="s">
        <v>3571</v>
      </c>
      <c r="B169" s="196" t="s">
        <v>3573</v>
      </c>
      <c r="C169" s="254">
        <v>1</v>
      </c>
      <c r="D169" s="195" t="s">
        <v>66</v>
      </c>
      <c r="E169" s="195" t="s">
        <v>67</v>
      </c>
      <c r="F169" s="7" t="str">
        <f>UnitControlCenter!$B$9</f>
        <v>billion 2020 dollars</v>
      </c>
      <c r="G169" s="195" t="s">
        <v>3590</v>
      </c>
      <c r="H169" s="68" t="s">
        <v>3581</v>
      </c>
      <c r="I169" s="293" t="s">
        <v>3583</v>
      </c>
      <c r="J169" s="245"/>
      <c r="K169" s="245"/>
      <c r="L169" s="245"/>
      <c r="M169" s="245"/>
      <c r="N169" s="245"/>
      <c r="O169" s="245"/>
      <c r="P169" s="245"/>
      <c r="Q169" s="245"/>
      <c r="R169" s="245"/>
      <c r="S169" s="245"/>
    </row>
    <row r="170" spans="1:19" ht="203" x14ac:dyDescent="0.35">
      <c r="A170" s="196" t="s">
        <v>3571</v>
      </c>
      <c r="B170" s="196" t="s">
        <v>3574</v>
      </c>
      <c r="C170" s="254">
        <v>1</v>
      </c>
      <c r="D170" s="195" t="s">
        <v>66</v>
      </c>
      <c r="E170" s="195" t="s">
        <v>67</v>
      </c>
      <c r="F170" s="7" t="str">
        <f>UnitControlCenter!$B$9</f>
        <v>billion 2020 dollars</v>
      </c>
      <c r="G170" s="195" t="s">
        <v>3591</v>
      </c>
      <c r="H170" s="68" t="s">
        <v>3581</v>
      </c>
      <c r="I170" s="293" t="s">
        <v>3584</v>
      </c>
      <c r="J170" s="245"/>
      <c r="K170" s="245"/>
      <c r="L170" s="245"/>
      <c r="M170" s="245"/>
      <c r="N170" s="245"/>
      <c r="O170" s="245"/>
      <c r="P170" s="245"/>
      <c r="Q170" s="245"/>
      <c r="R170" s="245"/>
      <c r="S170" s="245"/>
    </row>
    <row r="171" spans="1:19" ht="232" x14ac:dyDescent="0.35">
      <c r="A171" s="196" t="s">
        <v>3571</v>
      </c>
      <c r="B171" s="196" t="s">
        <v>3575</v>
      </c>
      <c r="C171" s="254">
        <v>1</v>
      </c>
      <c r="D171" s="195" t="s">
        <v>66</v>
      </c>
      <c r="E171" s="195" t="s">
        <v>67</v>
      </c>
      <c r="F171" s="7" t="str">
        <f>UnitControlCenter!$B$9</f>
        <v>billion 2020 dollars</v>
      </c>
      <c r="G171" s="195" t="s">
        <v>3592</v>
      </c>
      <c r="H171" s="68" t="s">
        <v>3581</v>
      </c>
      <c r="I171" s="293" t="s">
        <v>3585</v>
      </c>
      <c r="J171" s="245"/>
      <c r="K171" s="245"/>
      <c r="L171" s="245"/>
      <c r="M171" s="245"/>
      <c r="N171" s="245"/>
      <c r="O171" s="245"/>
      <c r="P171" s="245"/>
      <c r="Q171" s="245"/>
      <c r="R171" s="245"/>
      <c r="S171" s="245"/>
    </row>
    <row r="172" spans="1:19" ht="188.5" x14ac:dyDescent="0.35">
      <c r="A172" s="196" t="s">
        <v>3571</v>
      </c>
      <c r="B172" s="196" t="s">
        <v>3576</v>
      </c>
      <c r="C172" s="254">
        <v>1</v>
      </c>
      <c r="D172" s="195" t="s">
        <v>66</v>
      </c>
      <c r="E172" s="195" t="s">
        <v>67</v>
      </c>
      <c r="F172" s="7" t="str">
        <f>UnitControlCenter!$B$9</f>
        <v>billion 2020 dollars</v>
      </c>
      <c r="G172" s="195" t="s">
        <v>3595</v>
      </c>
      <c r="H172" s="68" t="s">
        <v>3581</v>
      </c>
      <c r="I172" s="293" t="s">
        <v>3586</v>
      </c>
      <c r="J172" s="245"/>
      <c r="K172" s="245"/>
      <c r="L172" s="245"/>
      <c r="M172" s="245"/>
      <c r="N172" s="245"/>
      <c r="O172" s="245"/>
      <c r="P172" s="245"/>
      <c r="Q172" s="245"/>
      <c r="R172" s="245"/>
      <c r="S172" s="245"/>
    </row>
    <row r="173" spans="1:19" ht="217.5" x14ac:dyDescent="0.35">
      <c r="A173" s="196" t="s">
        <v>3571</v>
      </c>
      <c r="B173" s="196" t="s">
        <v>3577</v>
      </c>
      <c r="C173" s="254">
        <v>1</v>
      </c>
      <c r="D173" s="195" t="s">
        <v>66</v>
      </c>
      <c r="E173" s="195" t="s">
        <v>67</v>
      </c>
      <c r="F173" s="7" t="str">
        <f>UnitControlCenter!$B$9</f>
        <v>billion 2020 dollars</v>
      </c>
      <c r="G173" s="195" t="s">
        <v>3596</v>
      </c>
      <c r="H173" s="68" t="s">
        <v>3581</v>
      </c>
      <c r="I173" s="293" t="s">
        <v>3587</v>
      </c>
      <c r="J173" s="245"/>
      <c r="K173" s="245"/>
      <c r="L173" s="245"/>
      <c r="M173" s="245"/>
      <c r="N173" s="245"/>
      <c r="O173" s="245"/>
      <c r="P173" s="245"/>
      <c r="Q173" s="245"/>
      <c r="R173" s="245"/>
      <c r="S173" s="245"/>
    </row>
    <row r="174" spans="1:19" ht="246.5" x14ac:dyDescent="0.35">
      <c r="A174" s="196" t="s">
        <v>3571</v>
      </c>
      <c r="B174" s="196" t="s">
        <v>3578</v>
      </c>
      <c r="C174" s="254">
        <v>1</v>
      </c>
      <c r="D174" s="195" t="s">
        <v>66</v>
      </c>
      <c r="E174" s="195" t="s">
        <v>67</v>
      </c>
      <c r="F174" s="7" t="str">
        <f>UnitControlCenter!$B$9</f>
        <v>billion 2020 dollars</v>
      </c>
      <c r="G174" s="195" t="s">
        <v>3593</v>
      </c>
      <c r="H174" s="68" t="s">
        <v>3581</v>
      </c>
      <c r="I174" s="293" t="s">
        <v>3588</v>
      </c>
      <c r="J174" s="245"/>
      <c r="K174" s="245"/>
      <c r="L174" s="245"/>
      <c r="M174" s="245"/>
      <c r="N174" s="245"/>
      <c r="O174" s="245"/>
      <c r="P174" s="245"/>
      <c r="Q174" s="245"/>
      <c r="R174" s="245"/>
      <c r="S174" s="245"/>
    </row>
    <row r="175" spans="1:19" ht="276" thickBot="1" x14ac:dyDescent="0.4">
      <c r="A175" s="238" t="s">
        <v>3571</v>
      </c>
      <c r="B175" s="238" t="s">
        <v>3579</v>
      </c>
      <c r="C175" s="253">
        <v>1</v>
      </c>
      <c r="D175" s="239" t="s">
        <v>66</v>
      </c>
      <c r="E175" s="239" t="s">
        <v>67</v>
      </c>
      <c r="F175" s="242" t="str">
        <f>UnitControlCenter!$B$9</f>
        <v>billion 2020 dollars</v>
      </c>
      <c r="G175" s="239" t="s">
        <v>3594</v>
      </c>
      <c r="H175" s="240" t="s">
        <v>3581</v>
      </c>
      <c r="I175" s="461" t="s">
        <v>3589</v>
      </c>
      <c r="J175" s="240"/>
      <c r="K175" s="240"/>
      <c r="L175" s="240"/>
      <c r="M175" s="240"/>
      <c r="N175" s="240"/>
      <c r="O175" s="240"/>
      <c r="P175" s="240"/>
      <c r="Q175" s="240"/>
      <c r="R175" s="240"/>
      <c r="S175" s="240"/>
    </row>
    <row r="176" spans="1:19" ht="72.5" x14ac:dyDescent="0.35">
      <c r="A176" s="198" t="s">
        <v>2396</v>
      </c>
      <c r="B176" s="196" t="s">
        <v>94</v>
      </c>
      <c r="C176" s="254">
        <v>1</v>
      </c>
      <c r="D176" s="195" t="s">
        <v>66</v>
      </c>
      <c r="E176" s="195" t="s">
        <v>2403</v>
      </c>
      <c r="F176" s="4" t="str">
        <f>UnitControlCenter!$B$20</f>
        <v>2020 dollars / megawatt-hour (MWh)</v>
      </c>
      <c r="G176" s="195" t="s">
        <v>3512</v>
      </c>
      <c r="H176" s="68" t="s">
        <v>3511</v>
      </c>
      <c r="I176" s="195" t="s">
        <v>2738</v>
      </c>
    </row>
    <row r="177" spans="1:19" ht="43.5" x14ac:dyDescent="0.35">
      <c r="A177" s="198" t="s">
        <v>2396</v>
      </c>
      <c r="B177" s="196" t="s">
        <v>472</v>
      </c>
      <c r="C177" s="254">
        <v>1</v>
      </c>
      <c r="D177" s="195" t="s">
        <v>66</v>
      </c>
      <c r="E177" s="195" t="s">
        <v>2403</v>
      </c>
      <c r="F177" s="4" t="str">
        <f>UnitControlCenter!$B$35</f>
        <v>2020 dollars / short ton</v>
      </c>
      <c r="G177" s="195" t="s">
        <v>2746</v>
      </c>
      <c r="H177" s="68" t="s">
        <v>2747</v>
      </c>
      <c r="I177" s="195" t="s">
        <v>2748</v>
      </c>
    </row>
    <row r="178" spans="1:19" x14ac:dyDescent="0.35">
      <c r="A178" s="198" t="s">
        <v>2396</v>
      </c>
      <c r="B178" s="196" t="s">
        <v>469</v>
      </c>
      <c r="C178" s="254">
        <v>1</v>
      </c>
      <c r="D178" s="195" t="s">
        <v>66</v>
      </c>
      <c r="E178" s="195" t="s">
        <v>2403</v>
      </c>
      <c r="F178" s="4" t="str">
        <f>UnitControlCenter!$B$35</f>
        <v>2020 dollars / short ton</v>
      </c>
      <c r="G178" s="195" t="s">
        <v>2416</v>
      </c>
      <c r="H178" s="68" t="s">
        <v>364</v>
      </c>
      <c r="I178" s="195" t="s">
        <v>2623</v>
      </c>
    </row>
    <row r="179" spans="1:19" ht="87" x14ac:dyDescent="0.35">
      <c r="A179" s="198" t="s">
        <v>2396</v>
      </c>
      <c r="B179" s="196" t="s">
        <v>88</v>
      </c>
      <c r="C179" s="254">
        <v>1</v>
      </c>
      <c r="D179" s="195" t="s">
        <v>66</v>
      </c>
      <c r="E179" s="195" t="s">
        <v>2403</v>
      </c>
      <c r="F179" s="4" t="str">
        <f>UnitControlCenter!$B$36</f>
        <v>2020 dollars / thousand cubic feet</v>
      </c>
      <c r="G179" s="195" t="s">
        <v>3514</v>
      </c>
      <c r="H179" s="68" t="s">
        <v>3513</v>
      </c>
      <c r="I179" s="195" t="s">
        <v>2740</v>
      </c>
    </row>
    <row r="180" spans="1:19" x14ac:dyDescent="0.35">
      <c r="A180" s="198" t="s">
        <v>2396</v>
      </c>
      <c r="B180" s="196" t="s">
        <v>96</v>
      </c>
      <c r="C180" s="254">
        <v>1</v>
      </c>
      <c r="D180" s="195" t="s">
        <v>66</v>
      </c>
      <c r="E180" s="195" t="s">
        <v>2403</v>
      </c>
      <c r="F180" s="4" t="str">
        <f>UnitControlCenter!$B$37</f>
        <v>2020 dollars / gallon</v>
      </c>
      <c r="G180" s="195" t="s">
        <v>2418</v>
      </c>
      <c r="H180" s="68" t="s">
        <v>359</v>
      </c>
      <c r="I180" s="54">
        <v>969696</v>
      </c>
    </row>
    <row r="181" spans="1:19" ht="72.5" x14ac:dyDescent="0.35">
      <c r="A181" s="198" t="s">
        <v>2396</v>
      </c>
      <c r="B181" s="196" t="s">
        <v>97</v>
      </c>
      <c r="C181" s="254">
        <v>1</v>
      </c>
      <c r="D181" s="195" t="s">
        <v>66</v>
      </c>
      <c r="E181" s="195" t="s">
        <v>2403</v>
      </c>
      <c r="F181" s="4" t="str">
        <f>UnitControlCenter!$B$37</f>
        <v>2020 dollars / gallon</v>
      </c>
      <c r="G181" s="195" t="s">
        <v>2741</v>
      </c>
      <c r="H181" s="68" t="s">
        <v>2739</v>
      </c>
      <c r="I181" s="195" t="s">
        <v>2740</v>
      </c>
    </row>
    <row r="182" spans="1:19" ht="58" x14ac:dyDescent="0.35">
      <c r="A182" s="198" t="s">
        <v>2396</v>
      </c>
      <c r="B182" s="196" t="s">
        <v>93</v>
      </c>
      <c r="C182" s="254">
        <v>1</v>
      </c>
      <c r="D182" s="195" t="s">
        <v>66</v>
      </c>
      <c r="E182" s="195" t="s">
        <v>2403</v>
      </c>
      <c r="F182" s="4" t="str">
        <f>UnitControlCenter!$B$35</f>
        <v>2020 dollars / short ton</v>
      </c>
      <c r="G182" s="195" t="s">
        <v>2742</v>
      </c>
      <c r="H182" s="68" t="s">
        <v>2743</v>
      </c>
      <c r="I182" s="195" t="s">
        <v>2744</v>
      </c>
    </row>
    <row r="183" spans="1:19" ht="58" x14ac:dyDescent="0.35">
      <c r="A183" s="198" t="s">
        <v>2396</v>
      </c>
      <c r="B183" s="196" t="s">
        <v>2673</v>
      </c>
      <c r="C183" s="254">
        <v>1</v>
      </c>
      <c r="D183" s="195" t="s">
        <v>66</v>
      </c>
      <c r="E183" s="195" t="s">
        <v>2403</v>
      </c>
      <c r="F183" s="4" t="str">
        <f>UnitControlCenter!$B$38</f>
        <v>2020 dollars / barrel of oil</v>
      </c>
      <c r="G183" s="195" t="s">
        <v>2809</v>
      </c>
      <c r="H183" s="68" t="s">
        <v>2810</v>
      </c>
      <c r="I183" s="195" t="s">
        <v>2811</v>
      </c>
    </row>
    <row r="184" spans="1:19" ht="58" x14ac:dyDescent="0.35">
      <c r="A184" s="198" t="s">
        <v>2396</v>
      </c>
      <c r="B184" s="196" t="s">
        <v>2745</v>
      </c>
      <c r="C184" s="254">
        <v>1</v>
      </c>
      <c r="D184" s="195" t="s">
        <v>66</v>
      </c>
      <c r="E184" s="195" t="s">
        <v>2403</v>
      </c>
      <c r="F184" s="4" t="str">
        <f>UnitControlCenter!$B$37</f>
        <v>2020 dollars / gallon</v>
      </c>
      <c r="G184" s="195" t="s">
        <v>2749</v>
      </c>
      <c r="H184" s="68" t="s">
        <v>2415</v>
      </c>
      <c r="I184" s="195" t="s">
        <v>2669</v>
      </c>
    </row>
    <row r="185" spans="1:19" ht="29.5" thickBot="1" x14ac:dyDescent="0.4">
      <c r="A185" s="241" t="s">
        <v>2396</v>
      </c>
      <c r="B185" s="238" t="s">
        <v>2527</v>
      </c>
      <c r="C185" s="253">
        <v>1</v>
      </c>
      <c r="D185" s="239" t="s">
        <v>66</v>
      </c>
      <c r="E185" s="239" t="s">
        <v>2403</v>
      </c>
      <c r="F185" s="242" t="str">
        <f>UnitControlCenter!$B$39</f>
        <v>2020 dollars / kg</v>
      </c>
      <c r="G185" s="239" t="s">
        <v>2856</v>
      </c>
      <c r="H185" s="240" t="s">
        <v>2857</v>
      </c>
      <c r="I185" s="239" t="s">
        <v>2858</v>
      </c>
      <c r="J185" s="240"/>
      <c r="K185" s="240"/>
      <c r="L185" s="240"/>
      <c r="M185" s="240"/>
      <c r="N185" s="240"/>
      <c r="O185" s="240"/>
      <c r="P185" s="240"/>
      <c r="Q185" s="240"/>
      <c r="R185" s="240"/>
      <c r="S185" s="240"/>
    </row>
    <row r="186" spans="1:19" x14ac:dyDescent="0.35">
      <c r="A186" s="198" t="s">
        <v>2397</v>
      </c>
      <c r="B186" s="196" t="s">
        <v>2398</v>
      </c>
      <c r="C186" s="254">
        <v>1</v>
      </c>
      <c r="D186" s="195" t="s">
        <v>64</v>
      </c>
      <c r="E186" s="195" t="s">
        <v>65</v>
      </c>
      <c r="F186" s="4" t="str">
        <f>UnitControlCenter!$B$40</f>
        <v>2020 dollars / kilowatt-hour (kWh)</v>
      </c>
      <c r="G186" s="195" t="s">
        <v>2419</v>
      </c>
      <c r="I186" s="195"/>
    </row>
    <row r="187" spans="1:19" ht="29" x14ac:dyDescent="0.35">
      <c r="A187" s="198" t="s">
        <v>2397</v>
      </c>
      <c r="B187" s="196" t="s">
        <v>2399</v>
      </c>
      <c r="C187" s="254">
        <v>1</v>
      </c>
      <c r="D187" s="195" t="s">
        <v>66</v>
      </c>
      <c r="E187" s="195" t="s">
        <v>65</v>
      </c>
      <c r="F187" s="4" t="str">
        <f>UnitControlCenter!$B$41</f>
        <v>cost of eqpt. to capture 1 metric ton CO2e/yr (2020 dollars)</v>
      </c>
      <c r="G187" s="195" t="s">
        <v>2423</v>
      </c>
      <c r="H187" s="68" t="s">
        <v>2424</v>
      </c>
      <c r="I187" s="195" t="s">
        <v>2630</v>
      </c>
    </row>
    <row r="188" spans="1:19" x14ac:dyDescent="0.35">
      <c r="A188" s="198" t="s">
        <v>2397</v>
      </c>
      <c r="B188" s="196" t="s">
        <v>2400</v>
      </c>
      <c r="C188" s="254">
        <v>1</v>
      </c>
      <c r="D188" s="195" t="s">
        <v>64</v>
      </c>
      <c r="E188" s="195" t="s">
        <v>65</v>
      </c>
      <c r="F188" s="4" t="str">
        <f>UnitControlCenter!$B$42</f>
        <v>million 2020 dollars / megawatt (MW)</v>
      </c>
      <c r="G188" s="195" t="s">
        <v>2420</v>
      </c>
      <c r="I188" s="195"/>
    </row>
    <row r="189" spans="1:19" x14ac:dyDescent="0.35">
      <c r="A189" s="198" t="s">
        <v>2397</v>
      </c>
      <c r="B189" s="196" t="s">
        <v>2401</v>
      </c>
      <c r="C189" s="254">
        <v>1</v>
      </c>
      <c r="D189" s="195" t="s">
        <v>64</v>
      </c>
      <c r="E189" s="195" t="s">
        <v>65</v>
      </c>
      <c r="F189" s="4" t="str">
        <f>UnitControlCenter!$B$42</f>
        <v>million 2020 dollars / megawatt (MW)</v>
      </c>
      <c r="G189" s="195" t="s">
        <v>2421</v>
      </c>
      <c r="I189" s="195"/>
    </row>
    <row r="190" spans="1:19" x14ac:dyDescent="0.35">
      <c r="A190" s="198" t="s">
        <v>2397</v>
      </c>
      <c r="B190" s="196" t="s">
        <v>2402</v>
      </c>
      <c r="C190" s="254">
        <v>1</v>
      </c>
      <c r="D190" s="195" t="s">
        <v>64</v>
      </c>
      <c r="E190" s="195" t="s">
        <v>65</v>
      </c>
      <c r="F190" s="4" t="str">
        <f>UnitControlCenter!$B$42</f>
        <v>million 2020 dollars / megawatt (MW)</v>
      </c>
      <c r="G190" s="195" t="s">
        <v>2422</v>
      </c>
      <c r="I190" s="195"/>
    </row>
    <row r="191" spans="1:19" ht="29.5" thickBot="1" x14ac:dyDescent="0.4">
      <c r="A191" s="241" t="s">
        <v>2397</v>
      </c>
      <c r="B191" s="238" t="s">
        <v>2544</v>
      </c>
      <c r="C191" s="253">
        <v>1</v>
      </c>
      <c r="D191" s="239" t="s">
        <v>64</v>
      </c>
      <c r="E191" s="239" t="s">
        <v>65</v>
      </c>
      <c r="F191" s="242" t="str">
        <f>UnitControlCenter!$B$43</f>
        <v>cost of eqpt. to produce 1 kg H2/yr (2020 dollars)</v>
      </c>
      <c r="G191" s="239" t="s">
        <v>2545</v>
      </c>
      <c r="H191" s="240"/>
      <c r="I191" s="239"/>
      <c r="J191" s="240"/>
      <c r="K191" s="240"/>
      <c r="L191" s="240"/>
      <c r="M191" s="240"/>
      <c r="N191" s="240"/>
      <c r="O191" s="240"/>
      <c r="P191" s="240"/>
      <c r="Q191" s="240"/>
      <c r="R191" s="240"/>
      <c r="S191" s="240"/>
    </row>
  </sheetData>
  <phoneticPr fontId="107" type="noConversion"/>
  <conditionalFormatting sqref="C2:C43 C47:C60 C63:C191">
    <cfRule type="cellIs" dxfId="7" priority="7" operator="equal">
      <formula>0</formula>
    </cfRule>
    <cfRule type="cellIs" dxfId="6" priority="8" operator="equal">
      <formula>1</formula>
    </cfRule>
  </conditionalFormatting>
  <conditionalFormatting sqref="C61:C62">
    <cfRule type="cellIs" dxfId="5" priority="5" operator="equal">
      <formula>0</formula>
    </cfRule>
    <cfRule type="cellIs" dxfId="4" priority="6" operator="equal">
      <formula>1</formula>
    </cfRule>
  </conditionalFormatting>
  <conditionalFormatting sqref="C44">
    <cfRule type="cellIs" dxfId="3" priority="3" operator="equal">
      <formula>0</formula>
    </cfRule>
    <cfRule type="cellIs" dxfId="2" priority="4" operator="equal">
      <formula>1</formula>
    </cfRule>
  </conditionalFormatting>
  <conditionalFormatting sqref="C45:C46">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7 F31 F101 F153 F24 F113 F47 F84 F61 F64 F44 F49:F55" formula="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D276"/>
  <sheetViews>
    <sheetView topLeftCell="A7" workbookViewId="0">
      <selection activeCell="F26" sqref="F26"/>
    </sheetView>
  </sheetViews>
  <sheetFormatPr defaultColWidth="8.81640625" defaultRowHeight="14.5" x14ac:dyDescent="0.35"/>
  <cols>
    <col min="1" max="1" width="13.453125" customWidth="1"/>
    <col min="2" max="2" width="8.81640625" style="214"/>
    <col min="4" max="4" width="46" customWidth="1"/>
  </cols>
  <sheetData>
    <row r="1" spans="1:4" x14ac:dyDescent="0.35">
      <c r="A1" s="186" t="s">
        <v>2617</v>
      </c>
      <c r="B1" s="212"/>
      <c r="C1" s="184"/>
      <c r="D1" s="184"/>
    </row>
    <row r="2" spans="1:4" x14ac:dyDescent="0.35">
      <c r="A2" s="211" t="s">
        <v>2581</v>
      </c>
      <c r="B2" s="213" t="s">
        <v>2582</v>
      </c>
      <c r="C2" s="211" t="s">
        <v>2583</v>
      </c>
      <c r="D2" s="211" t="s">
        <v>2584</v>
      </c>
    </row>
    <row r="3" spans="1:4" x14ac:dyDescent="0.35">
      <c r="A3" s="194" t="s">
        <v>2591</v>
      </c>
      <c r="B3" s="214" t="s">
        <v>2602</v>
      </c>
      <c r="C3" s="220"/>
      <c r="D3" t="s">
        <v>462</v>
      </c>
    </row>
    <row r="4" spans="1:4" x14ac:dyDescent="0.35">
      <c r="A4" s="194" t="s">
        <v>2599</v>
      </c>
      <c r="B4" s="215" t="s">
        <v>2600</v>
      </c>
      <c r="C4" s="219"/>
      <c r="D4" t="s">
        <v>93</v>
      </c>
    </row>
    <row r="5" spans="1:4" x14ac:dyDescent="0.35">
      <c r="A5" t="s">
        <v>2628</v>
      </c>
      <c r="B5" s="214" t="s">
        <v>2622</v>
      </c>
      <c r="C5" s="230"/>
      <c r="D5" t="s">
        <v>92</v>
      </c>
    </row>
    <row r="6" spans="1:4" x14ac:dyDescent="0.35">
      <c r="A6" s="194" t="s">
        <v>2606</v>
      </c>
      <c r="B6" s="214" t="s">
        <v>2623</v>
      </c>
      <c r="C6" s="224"/>
      <c r="D6" t="s">
        <v>2618</v>
      </c>
    </row>
    <row r="7" spans="1:4" x14ac:dyDescent="0.35">
      <c r="A7" s="194" t="s">
        <v>2629</v>
      </c>
      <c r="B7" s="214" t="s">
        <v>2417</v>
      </c>
      <c r="C7" s="229"/>
      <c r="D7" t="s">
        <v>2619</v>
      </c>
    </row>
    <row r="8" spans="1:4" x14ac:dyDescent="0.35">
      <c r="A8" t="s">
        <v>2627</v>
      </c>
      <c r="B8" s="214" t="s">
        <v>2624</v>
      </c>
      <c r="C8" s="232"/>
      <c r="D8" t="s">
        <v>477</v>
      </c>
    </row>
    <row r="9" spans="1:4" x14ac:dyDescent="0.35">
      <c r="A9" s="194" t="s">
        <v>2607</v>
      </c>
      <c r="B9" s="214" t="s">
        <v>2603</v>
      </c>
      <c r="C9" s="223"/>
      <c r="D9" t="s">
        <v>480</v>
      </c>
    </row>
    <row r="10" spans="1:4" x14ac:dyDescent="0.35">
      <c r="A10" s="194" t="s">
        <v>2580</v>
      </c>
      <c r="B10" s="216" t="s">
        <v>2587</v>
      </c>
      <c r="C10" s="210"/>
      <c r="D10" t="s">
        <v>90</v>
      </c>
    </row>
    <row r="11" spans="1:4" x14ac:dyDescent="0.35">
      <c r="A11" s="194" t="s">
        <v>2608</v>
      </c>
      <c r="B11" s="214" t="s">
        <v>2604</v>
      </c>
      <c r="C11" s="225"/>
      <c r="D11" t="s">
        <v>89</v>
      </c>
    </row>
    <row r="12" spans="1:4" x14ac:dyDescent="0.35">
      <c r="A12" s="194" t="s">
        <v>2590</v>
      </c>
      <c r="B12" s="215" t="s">
        <v>2595</v>
      </c>
      <c r="C12" s="221"/>
      <c r="D12" t="s">
        <v>2620</v>
      </c>
    </row>
    <row r="13" spans="1:4" x14ac:dyDescent="0.35">
      <c r="A13" t="s">
        <v>2631</v>
      </c>
      <c r="B13" s="214" t="s">
        <v>2625</v>
      </c>
      <c r="C13" s="231"/>
      <c r="D13" t="s">
        <v>2526</v>
      </c>
    </row>
    <row r="14" spans="1:4" x14ac:dyDescent="0.35">
      <c r="A14" s="194" t="s">
        <v>2593</v>
      </c>
      <c r="B14" s="215" t="s">
        <v>2594</v>
      </c>
      <c r="C14" s="209"/>
      <c r="D14" t="s">
        <v>331</v>
      </c>
    </row>
    <row r="15" spans="1:4" s="194" customFormat="1" x14ac:dyDescent="0.35">
      <c r="A15" s="194" t="s">
        <v>2674</v>
      </c>
      <c r="B15" s="215" t="s">
        <v>2676</v>
      </c>
      <c r="C15" s="235"/>
      <c r="D15" s="194" t="s">
        <v>2673</v>
      </c>
    </row>
    <row r="16" spans="1:4" s="194" customFormat="1" x14ac:dyDescent="0.35">
      <c r="A16" s="194" t="s">
        <v>2675</v>
      </c>
      <c r="B16" s="215">
        <v>740000</v>
      </c>
      <c r="C16" s="236"/>
      <c r="D16" s="194" t="s">
        <v>2524</v>
      </c>
    </row>
    <row r="17" spans="1:4" x14ac:dyDescent="0.35">
      <c r="A17" s="194" t="s">
        <v>2609</v>
      </c>
      <c r="B17" s="214" t="s">
        <v>2605</v>
      </c>
      <c r="C17" s="226"/>
      <c r="D17" t="s">
        <v>332</v>
      </c>
    </row>
    <row r="18" spans="1:4" x14ac:dyDescent="0.35">
      <c r="A18" s="194" t="s">
        <v>2592</v>
      </c>
      <c r="B18" s="215" t="s">
        <v>2597</v>
      </c>
      <c r="C18" s="218"/>
      <c r="D18" t="s">
        <v>328</v>
      </c>
    </row>
    <row r="19" spans="1:4" x14ac:dyDescent="0.35">
      <c r="A19" s="206" t="s">
        <v>2616</v>
      </c>
      <c r="B19" s="227" t="s">
        <v>2615</v>
      </c>
      <c r="C19" s="228"/>
      <c r="D19" t="s">
        <v>469</v>
      </c>
    </row>
    <row r="20" spans="1:4" x14ac:dyDescent="0.35">
      <c r="A20" s="194" t="s">
        <v>2586</v>
      </c>
      <c r="B20" s="215" t="s">
        <v>2596</v>
      </c>
      <c r="C20" s="217"/>
      <c r="D20" t="s">
        <v>472</v>
      </c>
    </row>
    <row r="21" spans="1:4" x14ac:dyDescent="0.35">
      <c r="A21" t="s">
        <v>2632</v>
      </c>
      <c r="B21" s="214" t="s">
        <v>2626</v>
      </c>
      <c r="C21" s="233"/>
      <c r="D21" t="s">
        <v>2621</v>
      </c>
    </row>
    <row r="23" spans="1:4" s="194" customFormat="1" x14ac:dyDescent="0.35">
      <c r="A23" s="186" t="s">
        <v>2601</v>
      </c>
      <c r="B23" s="212"/>
      <c r="C23" s="184"/>
      <c r="D23" s="184"/>
    </row>
    <row r="24" spans="1:4" s="211" customFormat="1" x14ac:dyDescent="0.35">
      <c r="A24" s="211" t="s">
        <v>2581</v>
      </c>
      <c r="B24" s="213" t="s">
        <v>2582</v>
      </c>
      <c r="C24" s="211" t="s">
        <v>2583</v>
      </c>
      <c r="D24" s="211" t="s">
        <v>2666</v>
      </c>
    </row>
    <row r="25" spans="1:4" x14ac:dyDescent="0.35">
      <c r="A25" t="s">
        <v>2607</v>
      </c>
      <c r="B25" s="214" t="s">
        <v>2603</v>
      </c>
      <c r="C25" s="223"/>
      <c r="D25" t="s">
        <v>2668</v>
      </c>
    </row>
    <row r="26" spans="1:4" s="194" customFormat="1" x14ac:dyDescent="0.35">
      <c r="A26" s="194" t="s">
        <v>2580</v>
      </c>
      <c r="B26" s="216" t="s">
        <v>2587</v>
      </c>
      <c r="C26" s="210"/>
      <c r="D26" s="194" t="s">
        <v>2667</v>
      </c>
    </row>
    <row r="27" spans="1:4" x14ac:dyDescent="0.35">
      <c r="A27" t="s">
        <v>2592</v>
      </c>
      <c r="B27" s="214" t="s">
        <v>2597</v>
      </c>
      <c r="C27" s="218"/>
      <c r="D27" t="s">
        <v>4</v>
      </c>
    </row>
    <row r="28" spans="1:4" x14ac:dyDescent="0.35">
      <c r="A28" t="s">
        <v>2606</v>
      </c>
      <c r="B28" s="214" t="s">
        <v>2623</v>
      </c>
      <c r="C28" s="224"/>
      <c r="D28" t="s">
        <v>94</v>
      </c>
    </row>
    <row r="29" spans="1:4" x14ac:dyDescent="0.35">
      <c r="A29" t="s">
        <v>2586</v>
      </c>
      <c r="B29" s="214">
        <v>969696</v>
      </c>
      <c r="C29" s="217"/>
      <c r="D29" t="s">
        <v>9</v>
      </c>
    </row>
    <row r="30" spans="1:4" x14ac:dyDescent="0.35">
      <c r="A30" t="s">
        <v>2599</v>
      </c>
      <c r="B30" s="214" t="s">
        <v>2600</v>
      </c>
      <c r="C30" s="219"/>
      <c r="D30" t="s">
        <v>2479</v>
      </c>
    </row>
    <row r="31" spans="1:4" x14ac:dyDescent="0.35">
      <c r="A31" t="s">
        <v>2608</v>
      </c>
      <c r="B31" s="214" t="s">
        <v>2604</v>
      </c>
      <c r="C31" s="225"/>
      <c r="D31" t="s">
        <v>136</v>
      </c>
    </row>
    <row r="32" spans="1:4" s="194" customFormat="1" x14ac:dyDescent="0.35">
      <c r="A32" s="194" t="s">
        <v>2609</v>
      </c>
      <c r="B32" s="214" t="s">
        <v>2605</v>
      </c>
      <c r="C32" s="226"/>
      <c r="D32" s="194" t="s">
        <v>2488</v>
      </c>
    </row>
    <row r="33" spans="1:4" x14ac:dyDescent="0.35">
      <c r="A33" t="s">
        <v>2591</v>
      </c>
      <c r="B33" s="214" t="s">
        <v>2602</v>
      </c>
      <c r="C33" s="222"/>
      <c r="D33" t="s">
        <v>2543</v>
      </c>
    </row>
    <row r="34" spans="1:4" s="194" customFormat="1" x14ac:dyDescent="0.35">
      <c r="A34" s="194" t="s">
        <v>2674</v>
      </c>
      <c r="B34" s="215" t="s">
        <v>2676</v>
      </c>
      <c r="C34" s="235"/>
      <c r="D34" s="194" t="s">
        <v>2890</v>
      </c>
    </row>
    <row r="36" spans="1:4" s="194" customFormat="1" x14ac:dyDescent="0.35">
      <c r="A36" s="186" t="s">
        <v>2610</v>
      </c>
      <c r="B36" s="212"/>
      <c r="C36" s="184"/>
      <c r="D36" s="184"/>
    </row>
    <row r="37" spans="1:4" s="194" customFormat="1" x14ac:dyDescent="0.35">
      <c r="A37" s="211" t="s">
        <v>2581</v>
      </c>
      <c r="B37" s="213" t="s">
        <v>2582</v>
      </c>
      <c r="C37" s="211" t="s">
        <v>2583</v>
      </c>
      <c r="D37" s="211" t="s">
        <v>2584</v>
      </c>
    </row>
    <row r="38" spans="1:4" s="194" customFormat="1" x14ac:dyDescent="0.35">
      <c r="A38" s="194" t="s">
        <v>2592</v>
      </c>
      <c r="B38" s="215" t="s">
        <v>2597</v>
      </c>
      <c r="C38" s="218"/>
      <c r="D38" s="194" t="s">
        <v>2611</v>
      </c>
    </row>
    <row r="39" spans="1:4" s="194" customFormat="1" x14ac:dyDescent="0.35">
      <c r="A39" s="194" t="s">
        <v>2586</v>
      </c>
      <c r="B39" s="214">
        <v>969696</v>
      </c>
      <c r="C39" s="217"/>
      <c r="D39" s="194" t="s">
        <v>2612</v>
      </c>
    </row>
    <row r="40" spans="1:4" s="194" customFormat="1" x14ac:dyDescent="0.35">
      <c r="A40" s="194" t="s">
        <v>2599</v>
      </c>
      <c r="B40" s="214" t="s">
        <v>2600</v>
      </c>
      <c r="C40" s="219"/>
      <c r="D40" s="194" t="s">
        <v>2613</v>
      </c>
    </row>
    <row r="41" spans="1:4" s="194" customFormat="1" x14ac:dyDescent="0.35">
      <c r="A41" s="194" t="s">
        <v>2674</v>
      </c>
      <c r="B41" s="215" t="s">
        <v>2676</v>
      </c>
      <c r="C41" s="235"/>
      <c r="D41" s="194" t="s">
        <v>2891</v>
      </c>
    </row>
    <row r="42" spans="1:4" s="206" customFormat="1" x14ac:dyDescent="0.35">
      <c r="B42" s="227"/>
    </row>
    <row r="43" spans="1:4" s="206" customFormat="1" x14ac:dyDescent="0.35">
      <c r="A43" s="186" t="s">
        <v>2614</v>
      </c>
      <c r="B43" s="212"/>
      <c r="C43" s="184"/>
      <c r="D43" s="184"/>
    </row>
    <row r="44" spans="1:4" s="206" customFormat="1" x14ac:dyDescent="0.35">
      <c r="A44" s="211" t="s">
        <v>2581</v>
      </c>
      <c r="B44" s="213" t="s">
        <v>2582</v>
      </c>
      <c r="C44" s="211" t="s">
        <v>2583</v>
      </c>
      <c r="D44" s="211" t="s">
        <v>2584</v>
      </c>
    </row>
    <row r="45" spans="1:4" s="206" customFormat="1" x14ac:dyDescent="0.35">
      <c r="A45" s="194" t="s">
        <v>2599</v>
      </c>
      <c r="B45" s="214" t="s">
        <v>2600</v>
      </c>
      <c r="C45" s="219"/>
      <c r="D45" s="206" t="s">
        <v>2268</v>
      </c>
    </row>
    <row r="46" spans="1:4" s="206" customFormat="1" x14ac:dyDescent="0.35">
      <c r="A46" s="194" t="s">
        <v>2593</v>
      </c>
      <c r="B46" s="215" t="s">
        <v>2594</v>
      </c>
      <c r="C46" s="209"/>
      <c r="D46" s="206" t="s">
        <v>877</v>
      </c>
    </row>
    <row r="47" spans="1:4" s="206" customFormat="1" x14ac:dyDescent="0.35">
      <c r="A47" s="194" t="s">
        <v>2592</v>
      </c>
      <c r="B47" s="215" t="s">
        <v>2597</v>
      </c>
      <c r="C47" s="218"/>
      <c r="D47" s="206" t="s">
        <v>2266</v>
      </c>
    </row>
    <row r="48" spans="1:4" s="206" customFormat="1" x14ac:dyDescent="0.35">
      <c r="A48" s="194" t="s">
        <v>2586</v>
      </c>
      <c r="B48" s="215" t="s">
        <v>2596</v>
      </c>
      <c r="C48" s="217"/>
      <c r="D48" s="206" t="s">
        <v>2250</v>
      </c>
    </row>
    <row r="49" spans="1:4" s="206" customFormat="1" x14ac:dyDescent="0.35">
      <c r="B49" s="234"/>
    </row>
    <row r="50" spans="1:4" s="206" customFormat="1" x14ac:dyDescent="0.35">
      <c r="A50" s="186" t="s">
        <v>2762</v>
      </c>
      <c r="B50" s="212"/>
      <c r="C50" s="184"/>
      <c r="D50" s="184"/>
    </row>
    <row r="51" spans="1:4" s="206" customFormat="1" x14ac:dyDescent="0.35">
      <c r="A51" s="211" t="s">
        <v>2581</v>
      </c>
      <c r="B51" s="213" t="s">
        <v>2582</v>
      </c>
      <c r="C51" s="211" t="s">
        <v>2583</v>
      </c>
      <c r="D51" s="211" t="s">
        <v>2584</v>
      </c>
    </row>
    <row r="52" spans="1:4" s="206" customFormat="1" x14ac:dyDescent="0.35">
      <c r="A52" s="194" t="s">
        <v>2592</v>
      </c>
      <c r="B52" s="215" t="s">
        <v>2597</v>
      </c>
      <c r="C52" s="218"/>
      <c r="D52" s="206" t="s">
        <v>2644</v>
      </c>
    </row>
    <row r="53" spans="1:4" s="206" customFormat="1" x14ac:dyDescent="0.35">
      <c r="A53" s="194" t="s">
        <v>2607</v>
      </c>
      <c r="B53" s="214" t="s">
        <v>2603</v>
      </c>
      <c r="C53" s="223"/>
      <c r="D53" s="206" t="s">
        <v>2645</v>
      </c>
    </row>
    <row r="54" spans="1:4" s="206" customFormat="1" x14ac:dyDescent="0.35">
      <c r="A54" s="194" t="s">
        <v>2606</v>
      </c>
      <c r="B54" s="214" t="s">
        <v>2623</v>
      </c>
      <c r="C54" s="224"/>
      <c r="D54" s="206" t="s">
        <v>2646</v>
      </c>
    </row>
    <row r="55" spans="1:4" s="206" customFormat="1" x14ac:dyDescent="0.35">
      <c r="A55" s="194" t="s">
        <v>2599</v>
      </c>
      <c r="B55" s="215" t="s">
        <v>2600</v>
      </c>
      <c r="C55" s="219"/>
      <c r="D55" s="206" t="s">
        <v>2647</v>
      </c>
    </row>
    <row r="56" spans="1:4" s="206" customFormat="1" x14ac:dyDescent="0.35">
      <c r="A56" s="194" t="s">
        <v>2593</v>
      </c>
      <c r="B56" s="215" t="s">
        <v>2594</v>
      </c>
      <c r="C56" s="209"/>
      <c r="D56" s="206" t="s">
        <v>2648</v>
      </c>
    </row>
    <row r="57" spans="1:4" s="194" customFormat="1" x14ac:dyDescent="0.35">
      <c r="B57" s="214"/>
      <c r="C57" s="206"/>
    </row>
    <row r="58" spans="1:4" s="194" customFormat="1" x14ac:dyDescent="0.35">
      <c r="A58" s="186" t="s">
        <v>3045</v>
      </c>
      <c r="B58" s="212"/>
      <c r="C58" s="184"/>
      <c r="D58" s="184"/>
    </row>
    <row r="59" spans="1:4" s="194" customFormat="1" x14ac:dyDescent="0.35">
      <c r="A59" s="211" t="s">
        <v>2581</v>
      </c>
      <c r="B59" s="213" t="s">
        <v>2582</v>
      </c>
      <c r="C59" s="211" t="s">
        <v>2583</v>
      </c>
      <c r="D59" s="211" t="s">
        <v>2584</v>
      </c>
    </row>
    <row r="60" spans="1:4" s="194" customFormat="1" x14ac:dyDescent="0.35">
      <c r="A60" s="194" t="s">
        <v>2607</v>
      </c>
      <c r="B60" s="214" t="s">
        <v>2603</v>
      </c>
      <c r="C60" s="223"/>
      <c r="D60" s="194" t="s">
        <v>3034</v>
      </c>
    </row>
    <row r="61" spans="1:4" s="194" customFormat="1" x14ac:dyDescent="0.35">
      <c r="A61" s="194" t="s">
        <v>2592</v>
      </c>
      <c r="B61" s="215" t="s">
        <v>2597</v>
      </c>
      <c r="C61" s="218"/>
      <c r="D61" s="206" t="s">
        <v>3033</v>
      </c>
    </row>
    <row r="62" spans="1:4" s="194" customFormat="1" x14ac:dyDescent="0.35">
      <c r="A62" s="194" t="s">
        <v>2591</v>
      </c>
      <c r="B62" s="214" t="s">
        <v>2602</v>
      </c>
      <c r="C62" s="222"/>
      <c r="D62" s="194" t="s">
        <v>3030</v>
      </c>
    </row>
    <row r="63" spans="1:4" s="194" customFormat="1" x14ac:dyDescent="0.35">
      <c r="A63" s="194" t="s">
        <v>2632</v>
      </c>
      <c r="B63" s="214" t="s">
        <v>2626</v>
      </c>
      <c r="C63" s="233"/>
      <c r="D63" s="194" t="s">
        <v>3031</v>
      </c>
    </row>
    <row r="64" spans="1:4" s="194" customFormat="1" x14ac:dyDescent="0.35">
      <c r="A64" s="194" t="s">
        <v>2609</v>
      </c>
      <c r="B64" s="214" t="s">
        <v>2605</v>
      </c>
      <c r="C64" s="226"/>
      <c r="D64" s="206" t="s">
        <v>3032</v>
      </c>
    </row>
    <row r="65" spans="1:4" s="206" customFormat="1" x14ac:dyDescent="0.35">
      <c r="B65" s="227"/>
    </row>
    <row r="66" spans="1:4" s="206" customFormat="1" x14ac:dyDescent="0.35">
      <c r="A66" s="186" t="s">
        <v>3134</v>
      </c>
      <c r="B66" s="212"/>
      <c r="C66" s="184"/>
      <c r="D66" s="184"/>
    </row>
    <row r="67" spans="1:4" s="206" customFormat="1" x14ac:dyDescent="0.35">
      <c r="A67" s="211" t="s">
        <v>2581</v>
      </c>
      <c r="B67" s="213" t="s">
        <v>2582</v>
      </c>
      <c r="C67" s="211" t="s">
        <v>2583</v>
      </c>
      <c r="D67" s="211" t="s">
        <v>2584</v>
      </c>
    </row>
    <row r="68" spans="1:4" s="206" customFormat="1" x14ac:dyDescent="0.35">
      <c r="A68" s="194" t="s">
        <v>2674</v>
      </c>
      <c r="B68" s="215" t="s">
        <v>2676</v>
      </c>
      <c r="C68" s="235"/>
      <c r="D68" s="194" t="s">
        <v>3053</v>
      </c>
    </row>
    <row r="69" spans="1:4" s="206" customFormat="1" x14ac:dyDescent="0.35">
      <c r="A69" s="194" t="s">
        <v>2607</v>
      </c>
      <c r="B69" s="214" t="s">
        <v>2603</v>
      </c>
      <c r="C69" s="223"/>
      <c r="D69" s="194" t="s">
        <v>3054</v>
      </c>
    </row>
    <row r="70" spans="1:4" s="206" customFormat="1" x14ac:dyDescent="0.35">
      <c r="A70" s="194" t="s">
        <v>2609</v>
      </c>
      <c r="B70" s="214" t="s">
        <v>2605</v>
      </c>
      <c r="C70" s="226"/>
      <c r="D70" s="194" t="s">
        <v>484</v>
      </c>
    </row>
    <row r="71" spans="1:4" s="206" customFormat="1" x14ac:dyDescent="0.35">
      <c r="A71" s="194" t="s">
        <v>2608</v>
      </c>
      <c r="B71" s="214" t="s">
        <v>2604</v>
      </c>
      <c r="C71" s="225"/>
      <c r="D71" s="194" t="s">
        <v>3055</v>
      </c>
    </row>
    <row r="72" spans="1:4" s="206" customFormat="1" x14ac:dyDescent="0.35">
      <c r="A72" s="194" t="s">
        <v>2606</v>
      </c>
      <c r="B72" s="214" t="s">
        <v>2623</v>
      </c>
      <c r="C72" s="224"/>
      <c r="D72" s="194" t="s">
        <v>3056</v>
      </c>
    </row>
    <row r="73" spans="1:4" s="206" customFormat="1" x14ac:dyDescent="0.35">
      <c r="A73" s="194" t="s">
        <v>2586</v>
      </c>
      <c r="B73" s="215" t="s">
        <v>2596</v>
      </c>
      <c r="C73" s="217"/>
      <c r="D73" s="194" t="s">
        <v>279</v>
      </c>
    </row>
    <row r="74" spans="1:4" s="206" customFormat="1" x14ac:dyDescent="0.35">
      <c r="A74" s="194" t="s">
        <v>2592</v>
      </c>
      <c r="B74" s="215" t="s">
        <v>2597</v>
      </c>
      <c r="C74" s="218"/>
      <c r="D74" s="194" t="s">
        <v>3057</v>
      </c>
    </row>
    <row r="75" spans="1:4" s="206" customFormat="1" x14ac:dyDescent="0.35">
      <c r="A75" s="194" t="s">
        <v>2599</v>
      </c>
      <c r="B75" s="215" t="s">
        <v>2600</v>
      </c>
      <c r="C75" s="219"/>
      <c r="D75" s="194" t="s">
        <v>3058</v>
      </c>
    </row>
    <row r="76" spans="1:4" s="206" customFormat="1" x14ac:dyDescent="0.35">
      <c r="A76" s="194" t="s">
        <v>2591</v>
      </c>
      <c r="B76" s="214" t="s">
        <v>2602</v>
      </c>
      <c r="C76" s="222"/>
      <c r="D76" s="194" t="s">
        <v>3059</v>
      </c>
    </row>
    <row r="77" spans="1:4" s="206" customFormat="1" x14ac:dyDescent="0.35">
      <c r="A77" s="194" t="s">
        <v>2593</v>
      </c>
      <c r="B77" s="215" t="s">
        <v>2594</v>
      </c>
      <c r="C77" s="209"/>
      <c r="D77" s="206" t="s">
        <v>2648</v>
      </c>
    </row>
    <row r="78" spans="1:4" s="206" customFormat="1" x14ac:dyDescent="0.35">
      <c r="A78" s="194"/>
      <c r="B78" s="215"/>
    </row>
    <row r="79" spans="1:4" s="206" customFormat="1" x14ac:dyDescent="0.35">
      <c r="A79" s="186" t="s">
        <v>3015</v>
      </c>
      <c r="B79" s="212"/>
      <c r="C79" s="184"/>
      <c r="D79" s="184"/>
    </row>
    <row r="80" spans="1:4" s="206" customFormat="1" x14ac:dyDescent="0.35">
      <c r="A80" s="211" t="s">
        <v>2581</v>
      </c>
      <c r="B80" s="213" t="s">
        <v>2582</v>
      </c>
      <c r="C80" s="211" t="s">
        <v>2583</v>
      </c>
      <c r="D80" s="211" t="s">
        <v>2584</v>
      </c>
    </row>
    <row r="81" spans="1:4" s="206" customFormat="1" x14ac:dyDescent="0.35">
      <c r="A81" s="194" t="s">
        <v>2592</v>
      </c>
      <c r="B81" s="215" t="s">
        <v>2597</v>
      </c>
      <c r="C81" s="218"/>
      <c r="D81" s="206" t="s">
        <v>2961</v>
      </c>
    </row>
    <row r="82" spans="1:4" s="206" customFormat="1" x14ac:dyDescent="0.35">
      <c r="A82" s="194" t="s">
        <v>2607</v>
      </c>
      <c r="B82" s="214" t="s">
        <v>2603</v>
      </c>
      <c r="C82" s="223"/>
      <c r="D82" s="206" t="s">
        <v>2962</v>
      </c>
    </row>
    <row r="83" spans="1:4" s="206" customFormat="1" x14ac:dyDescent="0.35">
      <c r="A83" s="194" t="s">
        <v>2606</v>
      </c>
      <c r="B83" s="214" t="s">
        <v>2623</v>
      </c>
      <c r="C83" s="224"/>
      <c r="D83" s="206" t="s">
        <v>2963</v>
      </c>
    </row>
    <row r="84" spans="1:4" s="206" customFormat="1" x14ac:dyDescent="0.35">
      <c r="A84" s="194" t="s">
        <v>2593</v>
      </c>
      <c r="B84" s="215" t="s">
        <v>2594</v>
      </c>
      <c r="C84" s="209"/>
      <c r="D84" s="206" t="s">
        <v>2648</v>
      </c>
    </row>
    <row r="85" spans="1:4" s="194" customFormat="1" x14ac:dyDescent="0.35">
      <c r="B85" s="214"/>
    </row>
    <row r="86" spans="1:4" s="194" customFormat="1" x14ac:dyDescent="0.35">
      <c r="A86" s="186" t="s">
        <v>3449</v>
      </c>
      <c r="B86" s="212"/>
      <c r="C86" s="184"/>
      <c r="D86" s="184"/>
    </row>
    <row r="87" spans="1:4" s="194" customFormat="1" x14ac:dyDescent="0.35">
      <c r="A87" s="211" t="s">
        <v>2581</v>
      </c>
      <c r="B87" s="213" t="s">
        <v>2582</v>
      </c>
      <c r="C87" s="211" t="s">
        <v>2583</v>
      </c>
      <c r="D87" s="211" t="s">
        <v>2584</v>
      </c>
    </row>
    <row r="88" spans="1:4" s="194" customFormat="1" x14ac:dyDescent="0.35">
      <c r="A88" s="194" t="s">
        <v>2628</v>
      </c>
      <c r="B88" s="214" t="s">
        <v>2622</v>
      </c>
      <c r="C88" s="230"/>
      <c r="D88" s="194" t="s">
        <v>3287</v>
      </c>
    </row>
    <row r="89" spans="1:4" s="194" customFormat="1" x14ac:dyDescent="0.35">
      <c r="A89" s="194" t="s">
        <v>2599</v>
      </c>
      <c r="B89" s="215" t="s">
        <v>2600</v>
      </c>
      <c r="C89" s="219"/>
      <c r="D89" s="194" t="s">
        <v>3288</v>
      </c>
    </row>
    <row r="90" spans="1:4" s="194" customFormat="1" x14ac:dyDescent="0.35">
      <c r="B90" s="214"/>
    </row>
    <row r="91" spans="1:4" s="194" customFormat="1" x14ac:dyDescent="0.35">
      <c r="A91" s="186" t="s">
        <v>3289</v>
      </c>
      <c r="B91" s="212"/>
      <c r="C91" s="184"/>
      <c r="D91" s="184"/>
    </row>
    <row r="92" spans="1:4" s="194" customFormat="1" x14ac:dyDescent="0.35">
      <c r="A92" s="211" t="s">
        <v>2581</v>
      </c>
      <c r="B92" s="213" t="s">
        <v>2582</v>
      </c>
      <c r="C92" s="211" t="s">
        <v>2583</v>
      </c>
      <c r="D92" s="211" t="s">
        <v>2584</v>
      </c>
    </row>
    <row r="93" spans="1:4" s="194" customFormat="1" x14ac:dyDescent="0.35">
      <c r="A93" s="194" t="s">
        <v>2592</v>
      </c>
      <c r="B93" s="215" t="s">
        <v>2597</v>
      </c>
      <c r="C93" s="218"/>
      <c r="D93" s="194" t="s">
        <v>3290</v>
      </c>
    </row>
    <row r="94" spans="1:4" s="194" customFormat="1" x14ac:dyDescent="0.35">
      <c r="A94" s="194" t="s">
        <v>2606</v>
      </c>
      <c r="B94" s="214" t="s">
        <v>2623</v>
      </c>
      <c r="C94" s="224"/>
      <c r="D94" s="194" t="s">
        <v>3291</v>
      </c>
    </row>
    <row r="95" spans="1:4" s="194" customFormat="1" x14ac:dyDescent="0.35">
      <c r="A95" s="194" t="s">
        <v>2599</v>
      </c>
      <c r="B95" s="215" t="s">
        <v>2600</v>
      </c>
      <c r="C95" s="219"/>
      <c r="D95" s="194" t="s">
        <v>3292</v>
      </c>
    </row>
    <row r="96" spans="1:4" s="194" customFormat="1" x14ac:dyDescent="0.35">
      <c r="A96" s="194" t="s">
        <v>2607</v>
      </c>
      <c r="B96" s="214" t="s">
        <v>2603</v>
      </c>
      <c r="C96" s="223"/>
      <c r="D96" s="194" t="s">
        <v>3293</v>
      </c>
    </row>
    <row r="97" spans="1:4" s="194" customFormat="1" x14ac:dyDescent="0.35">
      <c r="B97" s="214"/>
    </row>
    <row r="98" spans="1:4" s="194" customFormat="1" x14ac:dyDescent="0.35">
      <c r="A98" s="186" t="s">
        <v>3294</v>
      </c>
      <c r="B98" s="212"/>
      <c r="C98" s="184"/>
      <c r="D98" s="184"/>
    </row>
    <row r="99" spans="1:4" s="194" customFormat="1" x14ac:dyDescent="0.35">
      <c r="A99" s="211" t="s">
        <v>2581</v>
      </c>
      <c r="B99" s="213" t="s">
        <v>2582</v>
      </c>
      <c r="C99" s="211" t="s">
        <v>2583</v>
      </c>
      <c r="D99" s="211" t="s">
        <v>2584</v>
      </c>
    </row>
    <row r="100" spans="1:4" s="194" customFormat="1" x14ac:dyDescent="0.35">
      <c r="A100" s="194" t="s">
        <v>2632</v>
      </c>
      <c r="B100" s="214" t="s">
        <v>2626</v>
      </c>
      <c r="C100" s="233"/>
      <c r="D100" s="194" t="s">
        <v>3295</v>
      </c>
    </row>
    <row r="101" spans="1:4" s="194" customFormat="1" x14ac:dyDescent="0.35">
      <c r="A101" s="194" t="s">
        <v>2608</v>
      </c>
      <c r="B101" s="214" t="s">
        <v>2604</v>
      </c>
      <c r="C101" s="225"/>
      <c r="D101" s="194" t="s">
        <v>3296</v>
      </c>
    </row>
    <row r="102" spans="1:4" s="194" customFormat="1" x14ac:dyDescent="0.35">
      <c r="B102" s="214"/>
    </row>
    <row r="103" spans="1:4" s="194" customFormat="1" x14ac:dyDescent="0.35">
      <c r="A103" s="186" t="s">
        <v>3297</v>
      </c>
      <c r="B103" s="212"/>
      <c r="C103" s="184"/>
      <c r="D103" s="184"/>
    </row>
    <row r="104" spans="1:4" s="194" customFormat="1" x14ac:dyDescent="0.35">
      <c r="A104" s="211" t="s">
        <v>2581</v>
      </c>
      <c r="B104" s="213" t="s">
        <v>2582</v>
      </c>
      <c r="C104" s="211" t="s">
        <v>2583</v>
      </c>
      <c r="D104" s="211" t="s">
        <v>2584</v>
      </c>
    </row>
    <row r="105" spans="1:4" s="194" customFormat="1" x14ac:dyDescent="0.35">
      <c r="A105" s="194" t="s">
        <v>2628</v>
      </c>
      <c r="B105" s="214" t="s">
        <v>2622</v>
      </c>
      <c r="C105" s="230"/>
      <c r="D105" s="194" t="s">
        <v>3298</v>
      </c>
    </row>
    <row r="106" spans="1:4" s="194" customFormat="1" x14ac:dyDescent="0.35">
      <c r="A106" s="194" t="s">
        <v>2607</v>
      </c>
      <c r="B106" s="214" t="s">
        <v>2603</v>
      </c>
      <c r="C106" s="223"/>
      <c r="D106" s="194" t="s">
        <v>3299</v>
      </c>
    </row>
    <row r="107" spans="1:4" s="194" customFormat="1" x14ac:dyDescent="0.35">
      <c r="A107" s="194" t="s">
        <v>2609</v>
      </c>
      <c r="B107" s="214" t="s">
        <v>2605</v>
      </c>
      <c r="C107" s="226"/>
      <c r="D107" s="194" t="s">
        <v>3300</v>
      </c>
    </row>
    <row r="108" spans="1:4" s="194" customFormat="1" x14ac:dyDescent="0.35">
      <c r="A108" s="194" t="s">
        <v>2599</v>
      </c>
      <c r="B108" s="215" t="s">
        <v>2600</v>
      </c>
      <c r="C108" s="219"/>
      <c r="D108" s="194" t="s">
        <v>3301</v>
      </c>
    </row>
    <row r="109" spans="1:4" s="194" customFormat="1" x14ac:dyDescent="0.35">
      <c r="A109" s="194" t="s">
        <v>2606</v>
      </c>
      <c r="B109" s="214" t="s">
        <v>2623</v>
      </c>
      <c r="C109" s="224"/>
      <c r="D109" s="194" t="s">
        <v>3302</v>
      </c>
    </row>
    <row r="110" spans="1:4" s="194" customFormat="1" x14ac:dyDescent="0.35">
      <c r="A110" s="194" t="s">
        <v>2586</v>
      </c>
      <c r="B110" s="215" t="s">
        <v>2596</v>
      </c>
      <c r="C110" s="217"/>
      <c r="D110" s="194" t="s">
        <v>3303</v>
      </c>
    </row>
    <row r="111" spans="1:4" s="194" customFormat="1" x14ac:dyDescent="0.35">
      <c r="A111" s="194" t="s">
        <v>2592</v>
      </c>
      <c r="B111" s="215" t="s">
        <v>2597</v>
      </c>
      <c r="C111" s="218"/>
      <c r="D111" s="194" t="s">
        <v>3304</v>
      </c>
    </row>
    <row r="112" spans="1:4" s="194" customFormat="1" x14ac:dyDescent="0.35">
      <c r="B112" s="214"/>
    </row>
    <row r="113" spans="1:4" s="194" customFormat="1" x14ac:dyDescent="0.35">
      <c r="A113" s="186" t="s">
        <v>2975</v>
      </c>
      <c r="B113" s="212"/>
      <c r="C113" s="184"/>
      <c r="D113" s="184"/>
    </row>
    <row r="114" spans="1:4" s="194" customFormat="1" x14ac:dyDescent="0.35">
      <c r="A114" s="211" t="s">
        <v>2581</v>
      </c>
      <c r="B114" s="213" t="s">
        <v>2582</v>
      </c>
      <c r="C114" s="211" t="s">
        <v>2583</v>
      </c>
      <c r="D114" s="211" t="s">
        <v>2584</v>
      </c>
    </row>
    <row r="115" spans="1:4" s="194" customFormat="1" x14ac:dyDescent="0.35">
      <c r="A115" s="194" t="s">
        <v>2607</v>
      </c>
      <c r="B115" s="214" t="s">
        <v>2603</v>
      </c>
      <c r="C115" s="223"/>
      <c r="D115" s="206" t="s">
        <v>2976</v>
      </c>
    </row>
    <row r="116" spans="1:4" s="194" customFormat="1" x14ac:dyDescent="0.35">
      <c r="A116" s="194" t="s">
        <v>2599</v>
      </c>
      <c r="B116" s="215" t="s">
        <v>2600</v>
      </c>
      <c r="C116" s="219"/>
      <c r="D116" s="206" t="s">
        <v>2977</v>
      </c>
    </row>
    <row r="117" spans="1:4" s="194" customFormat="1" x14ac:dyDescent="0.35">
      <c r="A117" s="194" t="s">
        <v>2593</v>
      </c>
      <c r="B117" s="215" t="s">
        <v>2594</v>
      </c>
      <c r="C117" s="209"/>
      <c r="D117" s="206" t="s">
        <v>2648</v>
      </c>
    </row>
    <row r="118" spans="1:4" s="194" customFormat="1" x14ac:dyDescent="0.35">
      <c r="B118" s="215"/>
      <c r="C118" s="206"/>
      <c r="D118" s="206"/>
    </row>
    <row r="119" spans="1:4" s="194" customFormat="1" x14ac:dyDescent="0.35">
      <c r="A119" s="186" t="s">
        <v>3016</v>
      </c>
      <c r="B119" s="212"/>
      <c r="C119" s="184"/>
      <c r="D119" s="184"/>
    </row>
    <row r="120" spans="1:4" s="194" customFormat="1" x14ac:dyDescent="0.35">
      <c r="A120" s="211" t="s">
        <v>2581</v>
      </c>
      <c r="B120" s="213" t="s">
        <v>2582</v>
      </c>
      <c r="C120" s="211" t="s">
        <v>2583</v>
      </c>
      <c r="D120" s="211" t="s">
        <v>2584</v>
      </c>
    </row>
    <row r="121" spans="1:4" s="194" customFormat="1" x14ac:dyDescent="0.35">
      <c r="A121" s="194" t="s">
        <v>2592</v>
      </c>
      <c r="B121" s="215" t="s">
        <v>2597</v>
      </c>
      <c r="C121" s="218"/>
      <c r="D121" s="206" t="s">
        <v>3017</v>
      </c>
    </row>
    <row r="122" spans="1:4" s="194" customFormat="1" x14ac:dyDescent="0.35">
      <c r="A122" s="194" t="s">
        <v>2632</v>
      </c>
      <c r="B122" s="214" t="s">
        <v>2626</v>
      </c>
      <c r="C122" s="233"/>
      <c r="D122" s="206" t="s">
        <v>3018</v>
      </c>
    </row>
    <row r="123" spans="1:4" s="194" customFormat="1" x14ac:dyDescent="0.35">
      <c r="A123" s="194" t="s">
        <v>2609</v>
      </c>
      <c r="B123" s="214" t="s">
        <v>2605</v>
      </c>
      <c r="C123" s="226"/>
      <c r="D123" s="206" t="s">
        <v>3019</v>
      </c>
    </row>
    <row r="124" spans="1:4" s="194" customFormat="1" x14ac:dyDescent="0.35">
      <c r="A124" s="194" t="s">
        <v>2593</v>
      </c>
      <c r="B124" s="215" t="s">
        <v>2594</v>
      </c>
      <c r="C124" s="209"/>
      <c r="D124" s="206" t="s">
        <v>2648</v>
      </c>
    </row>
    <row r="125" spans="1:4" s="194" customFormat="1" x14ac:dyDescent="0.35">
      <c r="B125" s="214"/>
    </row>
    <row r="126" spans="1:4" s="194" customFormat="1" x14ac:dyDescent="0.35">
      <c r="A126" s="186" t="s">
        <v>2650</v>
      </c>
      <c r="B126" s="212"/>
      <c r="C126" s="184"/>
      <c r="D126" s="184"/>
    </row>
    <row r="127" spans="1:4" s="194" customFormat="1" x14ac:dyDescent="0.35">
      <c r="A127" s="211" t="s">
        <v>2581</v>
      </c>
      <c r="B127" s="213" t="s">
        <v>2582</v>
      </c>
      <c r="C127" s="211" t="s">
        <v>2583</v>
      </c>
      <c r="D127" s="211" t="s">
        <v>2584</v>
      </c>
    </row>
    <row r="128" spans="1:4" s="194" customFormat="1" x14ac:dyDescent="0.35">
      <c r="A128" s="194" t="s">
        <v>2593</v>
      </c>
      <c r="B128" s="215" t="s">
        <v>2594</v>
      </c>
      <c r="C128" s="209"/>
      <c r="D128" s="194" t="s">
        <v>2651</v>
      </c>
    </row>
    <row r="129" spans="1:4" s="194" customFormat="1" x14ac:dyDescent="0.35">
      <c r="A129" s="194" t="s">
        <v>2607</v>
      </c>
      <c r="B129" s="214" t="s">
        <v>2603</v>
      </c>
      <c r="C129" s="223"/>
      <c r="D129" s="194" t="s">
        <v>2652</v>
      </c>
    </row>
    <row r="130" spans="1:4" s="194" customFormat="1" x14ac:dyDescent="0.35">
      <c r="A130" s="194" t="s">
        <v>2609</v>
      </c>
      <c r="B130" s="214" t="s">
        <v>2605</v>
      </c>
      <c r="C130" s="226"/>
      <c r="D130" s="194" t="s">
        <v>2754</v>
      </c>
    </row>
    <row r="131" spans="1:4" s="194" customFormat="1" x14ac:dyDescent="0.35">
      <c r="A131" s="194" t="s">
        <v>2608</v>
      </c>
      <c r="B131" s="214" t="s">
        <v>2604</v>
      </c>
      <c r="C131" s="225"/>
      <c r="D131" s="194" t="s">
        <v>2653</v>
      </c>
    </row>
    <row r="132" spans="1:4" s="194" customFormat="1" x14ac:dyDescent="0.35">
      <c r="A132" s="194" t="s">
        <v>2606</v>
      </c>
      <c r="B132" s="214" t="s">
        <v>2623</v>
      </c>
      <c r="C132" s="224"/>
      <c r="D132" s="194" t="s">
        <v>2654</v>
      </c>
    </row>
    <row r="133" spans="1:4" s="194" customFormat="1" x14ac:dyDescent="0.35">
      <c r="A133" s="194" t="s">
        <v>2586</v>
      </c>
      <c r="B133" s="215" t="s">
        <v>2596</v>
      </c>
      <c r="C133" s="217"/>
      <c r="D133" s="194" t="s">
        <v>2655</v>
      </c>
    </row>
    <row r="134" spans="1:4" s="194" customFormat="1" x14ac:dyDescent="0.35">
      <c r="A134" s="194" t="s">
        <v>2592</v>
      </c>
      <c r="B134" s="215" t="s">
        <v>2597</v>
      </c>
      <c r="C134" s="218"/>
      <c r="D134" s="194" t="s">
        <v>2656</v>
      </c>
    </row>
    <row r="135" spans="1:4" s="194" customFormat="1" x14ac:dyDescent="0.35">
      <c r="A135" s="194" t="s">
        <v>2599</v>
      </c>
      <c r="B135" s="215" t="s">
        <v>2600</v>
      </c>
      <c r="C135" s="219"/>
      <c r="D135" s="194" t="s">
        <v>2657</v>
      </c>
    </row>
    <row r="136" spans="1:4" s="194" customFormat="1" x14ac:dyDescent="0.35">
      <c r="A136" s="194" t="s">
        <v>2591</v>
      </c>
      <c r="B136" s="214" t="s">
        <v>2602</v>
      </c>
      <c r="C136" s="222"/>
      <c r="D136" s="194" t="s">
        <v>2658</v>
      </c>
    </row>
    <row r="137" spans="1:4" s="194" customFormat="1" x14ac:dyDescent="0.35">
      <c r="B137" s="214"/>
      <c r="C137" s="206"/>
    </row>
    <row r="138" spans="1:4" s="194" customFormat="1" x14ac:dyDescent="0.35">
      <c r="A138" s="186" t="s">
        <v>2649</v>
      </c>
      <c r="B138" s="212"/>
      <c r="C138" s="184"/>
      <c r="D138" s="184"/>
    </row>
    <row r="139" spans="1:4" s="194" customFormat="1" x14ac:dyDescent="0.35">
      <c r="A139" s="211" t="s">
        <v>2581</v>
      </c>
      <c r="B139" s="213" t="s">
        <v>2582</v>
      </c>
      <c r="C139" s="211" t="s">
        <v>2583</v>
      </c>
      <c r="D139" s="211" t="s">
        <v>2584</v>
      </c>
    </row>
    <row r="140" spans="1:4" s="194" customFormat="1" x14ac:dyDescent="0.35">
      <c r="A140" s="194" t="s">
        <v>2599</v>
      </c>
      <c r="B140" s="215" t="s">
        <v>2600</v>
      </c>
      <c r="C140" s="219"/>
      <c r="D140" s="194" t="s">
        <v>2772</v>
      </c>
    </row>
    <row r="141" spans="1:4" s="194" customFormat="1" x14ac:dyDescent="0.35">
      <c r="A141" s="194" t="s">
        <v>2606</v>
      </c>
      <c r="B141" s="214" t="s">
        <v>2623</v>
      </c>
      <c r="C141" s="224"/>
      <c r="D141" s="206" t="s">
        <v>2773</v>
      </c>
    </row>
    <row r="142" spans="1:4" s="194" customFormat="1" x14ac:dyDescent="0.35">
      <c r="A142" s="194" t="s">
        <v>2592</v>
      </c>
      <c r="B142" s="215" t="s">
        <v>2597</v>
      </c>
      <c r="C142" s="218"/>
      <c r="D142" s="194" t="s">
        <v>2763</v>
      </c>
    </row>
    <row r="143" spans="1:4" s="194" customFormat="1" x14ac:dyDescent="0.35">
      <c r="A143" s="194" t="s">
        <v>2607</v>
      </c>
      <c r="B143" s="214" t="s">
        <v>2603</v>
      </c>
      <c r="C143" s="223"/>
      <c r="D143" s="194" t="s">
        <v>2764</v>
      </c>
    </row>
    <row r="144" spans="1:4" s="194" customFormat="1" x14ac:dyDescent="0.35">
      <c r="A144" s="194" t="s">
        <v>2593</v>
      </c>
      <c r="B144" s="215" t="s">
        <v>2594</v>
      </c>
      <c r="C144" s="209"/>
      <c r="D144" s="206" t="s">
        <v>2648</v>
      </c>
    </row>
    <row r="145" spans="1:4" s="194" customFormat="1" x14ac:dyDescent="0.35">
      <c r="B145" s="214"/>
      <c r="C145" s="206"/>
    </row>
    <row r="146" spans="1:4" x14ac:dyDescent="0.35">
      <c r="A146" s="186" t="s">
        <v>2585</v>
      </c>
      <c r="B146" s="212"/>
      <c r="C146" s="184"/>
      <c r="D146" s="184"/>
    </row>
    <row r="147" spans="1:4" x14ac:dyDescent="0.35">
      <c r="A147" s="211" t="s">
        <v>2581</v>
      </c>
      <c r="B147" s="213" t="s">
        <v>2582</v>
      </c>
      <c r="C147" s="211" t="s">
        <v>2583</v>
      </c>
      <c r="D147" s="211" t="s">
        <v>2584</v>
      </c>
    </row>
    <row r="148" spans="1:4" x14ac:dyDescent="0.35">
      <c r="A148" s="194" t="s">
        <v>2606</v>
      </c>
      <c r="B148" s="214" t="s">
        <v>2623</v>
      </c>
      <c r="C148" s="224"/>
      <c r="D148" t="s">
        <v>2276</v>
      </c>
    </row>
    <row r="149" spans="1:4" x14ac:dyDescent="0.35">
      <c r="A149" t="s">
        <v>2586</v>
      </c>
      <c r="B149" s="215" t="s">
        <v>2596</v>
      </c>
      <c r="C149" s="217"/>
      <c r="D149" t="s">
        <v>2278</v>
      </c>
    </row>
    <row r="150" spans="1:4" x14ac:dyDescent="0.35">
      <c r="A150" t="s">
        <v>2592</v>
      </c>
      <c r="B150" s="215" t="s">
        <v>2597</v>
      </c>
      <c r="C150" s="218"/>
      <c r="D150" t="s">
        <v>2277</v>
      </c>
    </row>
    <row r="151" spans="1:4" x14ac:dyDescent="0.35">
      <c r="A151" t="s">
        <v>2591</v>
      </c>
      <c r="B151" s="214" t="s">
        <v>2602</v>
      </c>
      <c r="C151" s="220"/>
      <c r="D151" t="s">
        <v>2588</v>
      </c>
    </row>
    <row r="152" spans="1:4" x14ac:dyDescent="0.35">
      <c r="A152" s="194" t="s">
        <v>2607</v>
      </c>
      <c r="B152" s="214" t="s">
        <v>2603</v>
      </c>
      <c r="C152" s="223"/>
      <c r="D152" t="s">
        <v>2589</v>
      </c>
    </row>
    <row r="153" spans="1:4" x14ac:dyDescent="0.35">
      <c r="A153" t="s">
        <v>2593</v>
      </c>
      <c r="B153" s="215" t="s">
        <v>2594</v>
      </c>
      <c r="C153" s="209"/>
      <c r="D153" t="s">
        <v>2279</v>
      </c>
    </row>
    <row r="154" spans="1:4" x14ac:dyDescent="0.35">
      <c r="A154" t="s">
        <v>2599</v>
      </c>
      <c r="B154" s="215" t="s">
        <v>2600</v>
      </c>
      <c r="C154" s="219"/>
      <c r="D154" t="s">
        <v>2598</v>
      </c>
    </row>
    <row r="156" spans="1:4" x14ac:dyDescent="0.35">
      <c r="A156" s="186" t="s">
        <v>2633</v>
      </c>
      <c r="B156" s="212"/>
      <c r="C156" s="184"/>
      <c r="D156" s="184"/>
    </row>
    <row r="157" spans="1:4" x14ac:dyDescent="0.35">
      <c r="A157" s="211" t="s">
        <v>2581</v>
      </c>
      <c r="B157" s="213" t="s">
        <v>2582</v>
      </c>
      <c r="C157" s="211" t="s">
        <v>2583</v>
      </c>
      <c r="D157" s="211" t="s">
        <v>2584</v>
      </c>
    </row>
    <row r="158" spans="1:4" x14ac:dyDescent="0.35">
      <c r="A158" s="194" t="s">
        <v>2592</v>
      </c>
      <c r="B158" s="215" t="s">
        <v>2597</v>
      </c>
      <c r="C158" s="218"/>
      <c r="D158" t="s">
        <v>148</v>
      </c>
    </row>
    <row r="159" spans="1:4" x14ac:dyDescent="0.35">
      <c r="A159" s="194" t="s">
        <v>2580</v>
      </c>
      <c r="B159" s="216" t="s">
        <v>2587</v>
      </c>
      <c r="C159" s="210"/>
      <c r="D159" t="s">
        <v>2635</v>
      </c>
    </row>
    <row r="160" spans="1:4" x14ac:dyDescent="0.35">
      <c r="A160" s="194" t="s">
        <v>2632</v>
      </c>
      <c r="B160" s="214" t="s">
        <v>2626</v>
      </c>
      <c r="C160" s="233"/>
      <c r="D160" t="s">
        <v>2642</v>
      </c>
    </row>
    <row r="161" spans="1:4" x14ac:dyDescent="0.35">
      <c r="A161" s="194" t="s">
        <v>2599</v>
      </c>
      <c r="B161" s="215" t="s">
        <v>2600</v>
      </c>
      <c r="C161" s="219"/>
      <c r="D161" t="s">
        <v>2636</v>
      </c>
    </row>
    <row r="162" spans="1:4" x14ac:dyDescent="0.35">
      <c r="A162" s="194" t="s">
        <v>2608</v>
      </c>
      <c r="B162" s="214" t="s">
        <v>2604</v>
      </c>
      <c r="C162" s="225"/>
      <c r="D162" t="s">
        <v>2637</v>
      </c>
    </row>
    <row r="163" spans="1:4" x14ac:dyDescent="0.35">
      <c r="A163" s="194" t="s">
        <v>2607</v>
      </c>
      <c r="B163" s="214" t="s">
        <v>2603</v>
      </c>
      <c r="C163" s="223"/>
      <c r="D163" t="s">
        <v>2638</v>
      </c>
    </row>
    <row r="164" spans="1:4" x14ac:dyDescent="0.35">
      <c r="A164" s="194" t="s">
        <v>2627</v>
      </c>
      <c r="B164" s="214" t="s">
        <v>2624</v>
      </c>
      <c r="C164" s="232"/>
      <c r="D164" t="s">
        <v>2639</v>
      </c>
    </row>
    <row r="165" spans="1:4" x14ac:dyDescent="0.35">
      <c r="A165" s="194" t="s">
        <v>2593</v>
      </c>
      <c r="B165" s="215" t="s">
        <v>2594</v>
      </c>
      <c r="C165" s="209"/>
      <c r="D165" t="s">
        <v>2643</v>
      </c>
    </row>
    <row r="166" spans="1:4" x14ac:dyDescent="0.35">
      <c r="A166" s="194" t="s">
        <v>2606</v>
      </c>
      <c r="B166" s="214" t="s">
        <v>2623</v>
      </c>
      <c r="C166" s="224"/>
      <c r="D166" t="s">
        <v>2388</v>
      </c>
    </row>
    <row r="167" spans="1:4" x14ac:dyDescent="0.35">
      <c r="A167" s="194" t="s">
        <v>2609</v>
      </c>
      <c r="B167" s="214" t="s">
        <v>2605</v>
      </c>
      <c r="C167" s="226"/>
      <c r="D167" t="s">
        <v>3260</v>
      </c>
    </row>
    <row r="168" spans="1:4" x14ac:dyDescent="0.35">
      <c r="A168" s="194" t="s">
        <v>2586</v>
      </c>
      <c r="B168" s="215" t="s">
        <v>2596</v>
      </c>
      <c r="C168" s="217"/>
      <c r="D168" t="s">
        <v>2634</v>
      </c>
    </row>
    <row r="170" spans="1:4" x14ac:dyDescent="0.35">
      <c r="A170" s="186" t="s">
        <v>2659</v>
      </c>
      <c r="B170" s="212"/>
      <c r="C170" s="184"/>
      <c r="D170" s="184"/>
    </row>
    <row r="171" spans="1:4" x14ac:dyDescent="0.35">
      <c r="A171" s="211" t="s">
        <v>2581</v>
      </c>
      <c r="B171" s="213" t="s">
        <v>2582</v>
      </c>
      <c r="C171" s="211" t="s">
        <v>2583</v>
      </c>
      <c r="D171" s="211" t="s">
        <v>2584</v>
      </c>
    </row>
    <row r="172" spans="1:4" x14ac:dyDescent="0.35">
      <c r="A172" s="194" t="s">
        <v>2586</v>
      </c>
      <c r="B172" s="215" t="s">
        <v>2596</v>
      </c>
      <c r="C172" s="217"/>
      <c r="D172" s="194" t="s">
        <v>2855</v>
      </c>
    </row>
    <row r="173" spans="1:4" x14ac:dyDescent="0.35">
      <c r="A173" s="194" t="s">
        <v>2592</v>
      </c>
      <c r="B173" s="215" t="s">
        <v>2597</v>
      </c>
      <c r="C173" s="218"/>
      <c r="D173" s="194" t="s">
        <v>3158</v>
      </c>
    </row>
    <row r="174" spans="1:4" x14ac:dyDescent="0.35">
      <c r="A174" s="194" t="s">
        <v>2591</v>
      </c>
      <c r="B174" s="214" t="s">
        <v>2602</v>
      </c>
      <c r="C174" s="220"/>
      <c r="D174" s="194" t="s">
        <v>3159</v>
      </c>
    </row>
    <row r="175" spans="1:4" x14ac:dyDescent="0.35">
      <c r="A175" s="194" t="s">
        <v>2628</v>
      </c>
      <c r="B175" s="214" t="s">
        <v>2622</v>
      </c>
      <c r="C175" s="230"/>
      <c r="D175" s="194" t="s">
        <v>3160</v>
      </c>
    </row>
    <row r="176" spans="1:4" x14ac:dyDescent="0.35">
      <c r="A176" s="194" t="s">
        <v>2629</v>
      </c>
      <c r="B176" s="214" t="s">
        <v>2417</v>
      </c>
      <c r="C176" s="229"/>
      <c r="D176" s="194" t="s">
        <v>3161</v>
      </c>
    </row>
    <row r="177" spans="1:4" x14ac:dyDescent="0.35">
      <c r="A177" s="194" t="s">
        <v>2599</v>
      </c>
      <c r="B177" s="215" t="s">
        <v>2600</v>
      </c>
      <c r="C177" s="219"/>
      <c r="D177" s="194" t="s">
        <v>3162</v>
      </c>
    </row>
    <row r="178" spans="1:4" x14ac:dyDescent="0.35">
      <c r="A178" s="194" t="s">
        <v>2608</v>
      </c>
      <c r="B178" s="214" t="s">
        <v>2604</v>
      </c>
      <c r="C178" s="225"/>
      <c r="D178" s="194" t="s">
        <v>3163</v>
      </c>
    </row>
    <row r="179" spans="1:4" x14ac:dyDescent="0.35">
      <c r="A179" s="194" t="s">
        <v>2593</v>
      </c>
      <c r="B179" s="215" t="s">
        <v>2594</v>
      </c>
      <c r="C179" s="209"/>
      <c r="D179" s="194" t="s">
        <v>3164</v>
      </c>
    </row>
    <row r="180" spans="1:4" x14ac:dyDescent="0.35">
      <c r="A180" s="194" t="s">
        <v>2606</v>
      </c>
      <c r="B180" s="214" t="s">
        <v>2623</v>
      </c>
      <c r="C180" s="224"/>
      <c r="D180" s="194" t="s">
        <v>2660</v>
      </c>
    </row>
    <row r="181" spans="1:4" x14ac:dyDescent="0.35">
      <c r="A181" s="194" t="s">
        <v>2631</v>
      </c>
      <c r="B181" s="214" t="s">
        <v>2625</v>
      </c>
      <c r="C181" s="231"/>
      <c r="D181" s="194" t="s">
        <v>3165</v>
      </c>
    </row>
    <row r="182" spans="1:4" x14ac:dyDescent="0.35">
      <c r="A182" s="194" t="s">
        <v>2674</v>
      </c>
      <c r="B182" s="215" t="s">
        <v>2676</v>
      </c>
      <c r="C182" s="235"/>
      <c r="D182" s="194" t="s">
        <v>3166</v>
      </c>
    </row>
    <row r="183" spans="1:4" x14ac:dyDescent="0.35">
      <c r="A183" s="194" t="s">
        <v>2627</v>
      </c>
      <c r="B183" s="214" t="s">
        <v>2624</v>
      </c>
      <c r="C183" s="232"/>
      <c r="D183" s="194" t="s">
        <v>3167</v>
      </c>
    </row>
    <row r="184" spans="1:4" x14ac:dyDescent="0.35">
      <c r="A184" s="194" t="s">
        <v>2580</v>
      </c>
      <c r="B184" s="216" t="s">
        <v>2587</v>
      </c>
      <c r="C184" s="210"/>
      <c r="D184" s="194" t="s">
        <v>2661</v>
      </c>
    </row>
    <row r="185" spans="1:4" x14ac:dyDescent="0.35">
      <c r="A185" s="194" t="s">
        <v>2607</v>
      </c>
      <c r="B185" s="214" t="s">
        <v>2603</v>
      </c>
      <c r="C185" s="223"/>
      <c r="D185" s="194" t="s">
        <v>3168</v>
      </c>
    </row>
    <row r="186" spans="1:4" x14ac:dyDescent="0.35">
      <c r="A186" s="194" t="s">
        <v>2675</v>
      </c>
      <c r="B186" s="215">
        <v>740000</v>
      </c>
      <c r="C186" s="236"/>
      <c r="D186" s="194" t="s">
        <v>3169</v>
      </c>
    </row>
    <row r="187" spans="1:4" x14ac:dyDescent="0.35">
      <c r="A187" s="194" t="s">
        <v>2609</v>
      </c>
      <c r="B187" s="214" t="s">
        <v>2605</v>
      </c>
      <c r="C187" s="226"/>
      <c r="D187" s="194" t="s">
        <v>3170</v>
      </c>
    </row>
    <row r="188" spans="1:4" x14ac:dyDescent="0.35">
      <c r="A188" s="206" t="s">
        <v>2616</v>
      </c>
      <c r="B188" s="227" t="s">
        <v>2615</v>
      </c>
      <c r="C188" s="228"/>
      <c r="D188" s="194" t="s">
        <v>3171</v>
      </c>
    </row>
    <row r="189" spans="1:4" x14ac:dyDescent="0.35">
      <c r="A189" s="194" t="s">
        <v>2632</v>
      </c>
      <c r="B189" s="214" t="s">
        <v>2626</v>
      </c>
      <c r="C189" s="233"/>
      <c r="D189" s="194" t="s">
        <v>3172</v>
      </c>
    </row>
    <row r="190" spans="1:4" x14ac:dyDescent="0.35">
      <c r="A190" s="194" t="s">
        <v>2590</v>
      </c>
      <c r="B190" s="215" t="s">
        <v>2595</v>
      </c>
      <c r="C190" s="221"/>
      <c r="D190" s="194" t="s">
        <v>3173</v>
      </c>
    </row>
    <row r="191" spans="1:4" x14ac:dyDescent="0.35">
      <c r="A191" t="s">
        <v>3185</v>
      </c>
      <c r="B191" s="287" t="s">
        <v>3178</v>
      </c>
      <c r="C191" s="286"/>
      <c r="D191" s="194" t="s">
        <v>3174</v>
      </c>
    </row>
    <row r="192" spans="1:4" x14ac:dyDescent="0.35">
      <c r="A192" s="194" t="s">
        <v>3182</v>
      </c>
      <c r="B192" s="215" t="s">
        <v>3179</v>
      </c>
      <c r="C192" s="288"/>
      <c r="D192" s="194" t="s">
        <v>3175</v>
      </c>
    </row>
    <row r="193" spans="1:4" s="194" customFormat="1" x14ac:dyDescent="0.35">
      <c r="A193" s="194" t="s">
        <v>3183</v>
      </c>
      <c r="B193" s="194" t="s">
        <v>3180</v>
      </c>
      <c r="C193" s="289"/>
      <c r="D193" s="194" t="s">
        <v>3176</v>
      </c>
    </row>
    <row r="194" spans="1:4" s="194" customFormat="1" x14ac:dyDescent="0.35">
      <c r="A194" s="292" t="s">
        <v>3184</v>
      </c>
      <c r="B194" s="291" t="s">
        <v>3181</v>
      </c>
      <c r="C194" s="290"/>
      <c r="D194" s="194" t="s">
        <v>3177</v>
      </c>
    </row>
    <row r="195" spans="1:4" s="194" customFormat="1" x14ac:dyDescent="0.35">
      <c r="B195" s="214"/>
    </row>
    <row r="196" spans="1:4" s="194" customFormat="1" x14ac:dyDescent="0.35">
      <c r="A196" s="186" t="s">
        <v>2662</v>
      </c>
      <c r="B196" s="212"/>
      <c r="C196" s="184"/>
      <c r="D196" s="184"/>
    </row>
    <row r="197" spans="1:4" s="194" customFormat="1" x14ac:dyDescent="0.35">
      <c r="A197" s="211" t="s">
        <v>2581</v>
      </c>
      <c r="B197" s="213" t="s">
        <v>2582</v>
      </c>
      <c r="C197" s="211" t="s">
        <v>2583</v>
      </c>
      <c r="D197" s="211" t="s">
        <v>2584</v>
      </c>
    </row>
    <row r="198" spans="1:4" s="194" customFormat="1" x14ac:dyDescent="0.35">
      <c r="A198" s="194" t="s">
        <v>2593</v>
      </c>
      <c r="B198" s="215" t="s">
        <v>2594</v>
      </c>
      <c r="C198" s="209"/>
      <c r="D198" t="s">
        <v>127</v>
      </c>
    </row>
    <row r="199" spans="1:4" s="194" customFormat="1" x14ac:dyDescent="0.35">
      <c r="A199" s="194" t="s">
        <v>2599</v>
      </c>
      <c r="B199" s="215" t="s">
        <v>2600</v>
      </c>
      <c r="C199" s="219"/>
      <c r="D199" t="s">
        <v>126</v>
      </c>
    </row>
    <row r="200" spans="1:4" s="194" customFormat="1" x14ac:dyDescent="0.35">
      <c r="A200" s="194" t="s">
        <v>2606</v>
      </c>
      <c r="B200" s="214" t="s">
        <v>2623</v>
      </c>
      <c r="C200" s="224"/>
      <c r="D200" t="s">
        <v>125</v>
      </c>
    </row>
    <row r="201" spans="1:4" s="194" customFormat="1" x14ac:dyDescent="0.35">
      <c r="A201" s="194" t="s">
        <v>2607</v>
      </c>
      <c r="B201" s="214" t="s">
        <v>2603</v>
      </c>
      <c r="C201" s="223"/>
      <c r="D201" t="s">
        <v>123</v>
      </c>
    </row>
    <row r="202" spans="1:4" s="194" customFormat="1" x14ac:dyDescent="0.35">
      <c r="A202" s="194" t="s">
        <v>2592</v>
      </c>
      <c r="B202" s="215" t="s">
        <v>2597</v>
      </c>
      <c r="C202" s="218"/>
      <c r="D202" t="s">
        <v>122</v>
      </c>
    </row>
    <row r="203" spans="1:4" s="194" customFormat="1" x14ac:dyDescent="0.35">
      <c r="A203"/>
      <c r="B203" s="214"/>
      <c r="C203"/>
      <c r="D203"/>
    </row>
    <row r="204" spans="1:4" s="194" customFormat="1" x14ac:dyDescent="0.35">
      <c r="A204" s="186" t="s">
        <v>2663</v>
      </c>
      <c r="B204" s="212"/>
      <c r="C204" s="184"/>
      <c r="D204" s="184"/>
    </row>
    <row r="205" spans="1:4" s="194" customFormat="1" x14ac:dyDescent="0.35">
      <c r="A205" s="211" t="s">
        <v>2581</v>
      </c>
      <c r="B205" s="213" t="s">
        <v>2582</v>
      </c>
      <c r="C205" s="211" t="s">
        <v>2583</v>
      </c>
      <c r="D205" s="211" t="s">
        <v>2584</v>
      </c>
    </row>
    <row r="206" spans="1:4" s="194" customFormat="1" x14ac:dyDescent="0.35">
      <c r="A206" s="194" t="s">
        <v>2580</v>
      </c>
      <c r="B206" s="216" t="s">
        <v>2587</v>
      </c>
      <c r="C206" s="210"/>
      <c r="D206" t="s">
        <v>172</v>
      </c>
    </row>
    <row r="207" spans="1:4" s="194" customFormat="1" x14ac:dyDescent="0.35">
      <c r="A207" s="194" t="s">
        <v>2599</v>
      </c>
      <c r="B207" s="215" t="s">
        <v>2600</v>
      </c>
      <c r="C207" s="219"/>
      <c r="D207" t="s">
        <v>296</v>
      </c>
    </row>
    <row r="208" spans="1:4" s="194" customFormat="1" x14ac:dyDescent="0.35">
      <c r="A208" s="194" t="s">
        <v>2586</v>
      </c>
      <c r="B208" s="215" t="s">
        <v>2596</v>
      </c>
      <c r="C208" s="217"/>
      <c r="D208" t="s">
        <v>297</v>
      </c>
    </row>
    <row r="209" spans="1:4" s="194" customFormat="1" x14ac:dyDescent="0.35">
      <c r="A209"/>
      <c r="B209" s="214"/>
      <c r="C209"/>
      <c r="D209"/>
    </row>
    <row r="210" spans="1:4" s="194" customFormat="1" x14ac:dyDescent="0.35">
      <c r="A210" s="186" t="s">
        <v>2702</v>
      </c>
      <c r="B210" s="212"/>
      <c r="C210" s="184"/>
      <c r="D210" s="184"/>
    </row>
    <row r="211" spans="1:4" s="194" customFormat="1" x14ac:dyDescent="0.35">
      <c r="A211" s="211" t="s">
        <v>2581</v>
      </c>
      <c r="B211" s="213" t="s">
        <v>2582</v>
      </c>
      <c r="C211" s="211" t="s">
        <v>2583</v>
      </c>
      <c r="D211" s="211" t="s">
        <v>2584</v>
      </c>
    </row>
    <row r="212" spans="1:4" s="194" customFormat="1" x14ac:dyDescent="0.35">
      <c r="A212" s="194" t="s">
        <v>2591</v>
      </c>
      <c r="B212" s="214" t="s">
        <v>2602</v>
      </c>
      <c r="C212" s="220"/>
      <c r="D212" s="194" t="s">
        <v>2527</v>
      </c>
    </row>
    <row r="213" spans="1:4" s="194" customFormat="1" x14ac:dyDescent="0.35">
      <c r="A213" s="194" t="s">
        <v>2606</v>
      </c>
      <c r="B213" s="214" t="s">
        <v>2623</v>
      </c>
      <c r="C213" s="224"/>
      <c r="D213" s="194" t="s">
        <v>94</v>
      </c>
    </row>
    <row r="214" spans="1:4" s="194" customFormat="1" x14ac:dyDescent="0.35">
      <c r="A214" s="194" t="s">
        <v>2592</v>
      </c>
      <c r="B214" s="215" t="s">
        <v>2597</v>
      </c>
      <c r="C214" s="218"/>
      <c r="D214" s="194" t="s">
        <v>88</v>
      </c>
    </row>
    <row r="215" spans="1:4" s="194" customFormat="1" x14ac:dyDescent="0.35">
      <c r="A215" s="194" t="s">
        <v>2627</v>
      </c>
      <c r="B215" s="214" t="s">
        <v>2624</v>
      </c>
      <c r="C215" s="232"/>
      <c r="D215" s="194" t="s">
        <v>2703</v>
      </c>
    </row>
    <row r="216" spans="1:4" s="194" customFormat="1" x14ac:dyDescent="0.35">
      <c r="A216" s="194" t="s">
        <v>2607</v>
      </c>
      <c r="B216" s="214" t="s">
        <v>2603</v>
      </c>
      <c r="C216" s="223"/>
      <c r="D216" s="194" t="s">
        <v>2704</v>
      </c>
    </row>
    <row r="217" spans="1:4" s="194" customFormat="1" x14ac:dyDescent="0.35">
      <c r="A217" s="194" t="s">
        <v>2599</v>
      </c>
      <c r="B217" s="215" t="s">
        <v>2600</v>
      </c>
      <c r="C217" s="219"/>
      <c r="D217" s="194" t="s">
        <v>99</v>
      </c>
    </row>
    <row r="218" spans="1:4" s="194" customFormat="1" x14ac:dyDescent="0.35">
      <c r="A218" s="194" t="s">
        <v>2608</v>
      </c>
      <c r="B218" s="214" t="s">
        <v>2604</v>
      </c>
      <c r="C218" s="225"/>
      <c r="D218" s="194" t="s">
        <v>98</v>
      </c>
    </row>
    <row r="219" spans="1:4" s="194" customFormat="1" x14ac:dyDescent="0.35">
      <c r="A219" s="194" t="s">
        <v>2593</v>
      </c>
      <c r="B219" s="215" t="s">
        <v>2594</v>
      </c>
      <c r="C219" s="209"/>
      <c r="D219" s="194" t="s">
        <v>97</v>
      </c>
    </row>
    <row r="220" spans="1:4" s="194" customFormat="1" x14ac:dyDescent="0.35">
      <c r="A220" s="194" t="s">
        <v>2586</v>
      </c>
      <c r="B220" s="215" t="s">
        <v>2596</v>
      </c>
      <c r="C220" s="217"/>
      <c r="D220" s="194" t="s">
        <v>96</v>
      </c>
    </row>
    <row r="221" spans="1:4" s="194" customFormat="1" x14ac:dyDescent="0.35">
      <c r="B221" s="214"/>
    </row>
    <row r="222" spans="1:4" s="194" customFormat="1" x14ac:dyDescent="0.35">
      <c r="A222" s="186" t="s">
        <v>2707</v>
      </c>
      <c r="B222" s="212"/>
      <c r="C222" s="184"/>
      <c r="D222" s="184"/>
    </row>
    <row r="223" spans="1:4" s="194" customFormat="1" x14ac:dyDescent="0.35">
      <c r="A223" s="211" t="s">
        <v>2581</v>
      </c>
      <c r="B223" s="213" t="s">
        <v>2582</v>
      </c>
      <c r="C223" s="211" t="s">
        <v>2583</v>
      </c>
      <c r="D223" s="211" t="s">
        <v>2584</v>
      </c>
    </row>
    <row r="224" spans="1:4" s="194" customFormat="1" x14ac:dyDescent="0.35">
      <c r="A224" s="194" t="s">
        <v>2591</v>
      </c>
      <c r="B224" s="214" t="s">
        <v>2602</v>
      </c>
      <c r="C224" s="220"/>
      <c r="D224" s="194" t="s">
        <v>2527</v>
      </c>
    </row>
    <row r="225" spans="1:4" s="194" customFormat="1" x14ac:dyDescent="0.35">
      <c r="A225" s="194" t="s">
        <v>2609</v>
      </c>
      <c r="B225" s="214" t="s">
        <v>2605</v>
      </c>
      <c r="C225" s="226"/>
      <c r="D225" s="194" t="s">
        <v>2665</v>
      </c>
    </row>
    <row r="226" spans="1:4" s="194" customFormat="1" x14ac:dyDescent="0.35">
      <c r="A226" s="194" t="s">
        <v>2599</v>
      </c>
      <c r="B226" s="215" t="s">
        <v>2600</v>
      </c>
      <c r="C226" s="219"/>
      <c r="D226" s="194" t="s">
        <v>93</v>
      </c>
    </row>
    <row r="227" spans="1:4" s="194" customFormat="1" x14ac:dyDescent="0.35">
      <c r="A227" s="194" t="s">
        <v>2606</v>
      </c>
      <c r="B227" s="214" t="s">
        <v>2623</v>
      </c>
      <c r="C227" s="224"/>
      <c r="D227" s="194" t="s">
        <v>94</v>
      </c>
    </row>
    <row r="228" spans="1:4" s="194" customFormat="1" x14ac:dyDescent="0.35">
      <c r="A228" s="194" t="s">
        <v>2592</v>
      </c>
      <c r="B228" s="215" t="s">
        <v>2597</v>
      </c>
      <c r="C228" s="218"/>
      <c r="D228" s="194" t="s">
        <v>88</v>
      </c>
    </row>
    <row r="229" spans="1:4" s="194" customFormat="1" x14ac:dyDescent="0.35">
      <c r="A229" s="194" t="s">
        <v>2607</v>
      </c>
      <c r="B229" s="214" t="s">
        <v>2603</v>
      </c>
      <c r="C229" s="223"/>
      <c r="D229" s="194" t="s">
        <v>2705</v>
      </c>
    </row>
    <row r="230" spans="1:4" s="194" customFormat="1" x14ac:dyDescent="0.35">
      <c r="A230" s="194" t="s">
        <v>2586</v>
      </c>
      <c r="B230" s="215" t="s">
        <v>2596</v>
      </c>
      <c r="C230" s="217"/>
      <c r="D230" s="194" t="s">
        <v>472</v>
      </c>
    </row>
    <row r="231" spans="1:4" x14ac:dyDescent="0.35">
      <c r="A231" s="194" t="s">
        <v>2674</v>
      </c>
      <c r="B231" s="215" t="s">
        <v>2676</v>
      </c>
      <c r="C231" s="235"/>
      <c r="D231" s="194" t="s">
        <v>2673</v>
      </c>
    </row>
    <row r="232" spans="1:4" x14ac:dyDescent="0.35">
      <c r="A232" s="194" t="s">
        <v>2675</v>
      </c>
      <c r="B232" s="215">
        <v>740000</v>
      </c>
      <c r="C232" s="236"/>
      <c r="D232" s="194" t="s">
        <v>2524</v>
      </c>
    </row>
    <row r="233" spans="1:4" x14ac:dyDescent="0.35">
      <c r="A233" s="194" t="s">
        <v>2593</v>
      </c>
      <c r="B233" s="215" t="s">
        <v>2594</v>
      </c>
      <c r="C233" s="209"/>
      <c r="D233" s="194" t="s">
        <v>2706</v>
      </c>
    </row>
    <row r="234" spans="1:4" x14ac:dyDescent="0.35">
      <c r="A234" s="194"/>
      <c r="C234" s="194"/>
      <c r="D234" s="194"/>
    </row>
    <row r="235" spans="1:4" s="194" customFormat="1" x14ac:dyDescent="0.35">
      <c r="A235" s="186" t="s">
        <v>2708</v>
      </c>
      <c r="B235" s="212"/>
      <c r="C235" s="184"/>
      <c r="D235" s="184"/>
    </row>
    <row r="236" spans="1:4" x14ac:dyDescent="0.35">
      <c r="A236" s="211" t="s">
        <v>2581</v>
      </c>
      <c r="B236" s="213" t="s">
        <v>2582</v>
      </c>
      <c r="C236" s="211" t="s">
        <v>2583</v>
      </c>
      <c r="D236" s="211" t="s">
        <v>2584</v>
      </c>
    </row>
    <row r="237" spans="1:4" x14ac:dyDescent="0.35">
      <c r="A237" s="194" t="s">
        <v>2591</v>
      </c>
      <c r="B237" s="214" t="s">
        <v>2602</v>
      </c>
      <c r="C237" s="220"/>
      <c r="D237" s="194" t="s">
        <v>2527</v>
      </c>
    </row>
    <row r="238" spans="1:4" x14ac:dyDescent="0.35">
      <c r="A238" s="194" t="s">
        <v>2586</v>
      </c>
      <c r="B238" s="215" t="s">
        <v>2596</v>
      </c>
      <c r="C238" s="217"/>
      <c r="D238" s="194" t="s">
        <v>472</v>
      </c>
    </row>
    <row r="239" spans="1:4" x14ac:dyDescent="0.35">
      <c r="A239" s="194" t="s">
        <v>2609</v>
      </c>
      <c r="B239" s="214" t="s">
        <v>2605</v>
      </c>
      <c r="C239" s="226"/>
      <c r="D239" s="194" t="s">
        <v>2665</v>
      </c>
    </row>
    <row r="240" spans="1:4" x14ac:dyDescent="0.35">
      <c r="A240" s="194" t="s">
        <v>2599</v>
      </c>
      <c r="B240" s="215" t="s">
        <v>2600</v>
      </c>
      <c r="C240" s="219"/>
      <c r="D240" s="194" t="s">
        <v>93</v>
      </c>
    </row>
    <row r="241" spans="1:4" x14ac:dyDescent="0.35">
      <c r="A241" s="194" t="s">
        <v>2627</v>
      </c>
      <c r="B241" s="214" t="s">
        <v>2624</v>
      </c>
      <c r="C241" s="232"/>
      <c r="D241" s="194" t="s">
        <v>2701</v>
      </c>
    </row>
    <row r="242" spans="1:4" x14ac:dyDescent="0.35">
      <c r="A242" s="194" t="s">
        <v>2674</v>
      </c>
      <c r="B242" s="215" t="s">
        <v>2676</v>
      </c>
      <c r="C242" s="235"/>
      <c r="D242" s="194" t="s">
        <v>2673</v>
      </c>
    </row>
    <row r="243" spans="1:4" x14ac:dyDescent="0.35">
      <c r="A243" s="194" t="s">
        <v>2593</v>
      </c>
      <c r="B243" s="215" t="s">
        <v>2594</v>
      </c>
      <c r="C243" s="209"/>
      <c r="D243" s="194" t="s">
        <v>2706</v>
      </c>
    </row>
    <row r="244" spans="1:4" x14ac:dyDescent="0.35">
      <c r="A244" s="194" t="s">
        <v>2607</v>
      </c>
      <c r="B244" s="214" t="s">
        <v>2603</v>
      </c>
      <c r="C244" s="223"/>
      <c r="D244" s="194" t="s">
        <v>2705</v>
      </c>
    </row>
    <row r="245" spans="1:4" s="194" customFormat="1" x14ac:dyDescent="0.35">
      <c r="A245" s="194" t="s">
        <v>2592</v>
      </c>
      <c r="B245" s="215" t="s">
        <v>2597</v>
      </c>
      <c r="C245" s="218"/>
      <c r="D245" s="194" t="s">
        <v>88</v>
      </c>
    </row>
    <row r="246" spans="1:4" s="194" customFormat="1" x14ac:dyDescent="0.35">
      <c r="A246" s="194" t="s">
        <v>2606</v>
      </c>
      <c r="B246" s="214" t="s">
        <v>2623</v>
      </c>
      <c r="C246" s="224"/>
      <c r="D246" s="194" t="s">
        <v>94</v>
      </c>
    </row>
    <row r="247" spans="1:4" x14ac:dyDescent="0.35">
      <c r="A247" s="194"/>
      <c r="C247" s="194"/>
      <c r="D247" s="194"/>
    </row>
    <row r="248" spans="1:4" x14ac:dyDescent="0.35">
      <c r="A248" s="186" t="s">
        <v>2682</v>
      </c>
      <c r="B248" s="212"/>
      <c r="C248" s="184"/>
      <c r="D248" s="184"/>
    </row>
    <row r="249" spans="1:4" x14ac:dyDescent="0.35">
      <c r="A249" s="211" t="s">
        <v>2581</v>
      </c>
      <c r="B249" s="213" t="s">
        <v>2582</v>
      </c>
      <c r="C249" s="211" t="s">
        <v>2583</v>
      </c>
      <c r="D249" s="211" t="s">
        <v>2584</v>
      </c>
    </row>
    <row r="250" spans="1:4" x14ac:dyDescent="0.35">
      <c r="A250" s="194" t="s">
        <v>2591</v>
      </c>
      <c r="B250" s="214" t="s">
        <v>2602</v>
      </c>
      <c r="C250" s="220"/>
      <c r="D250" s="194" t="s">
        <v>462</v>
      </c>
    </row>
    <row r="251" spans="1:4" s="194" customFormat="1" x14ac:dyDescent="0.35">
      <c r="A251" s="194" t="s">
        <v>2632</v>
      </c>
      <c r="B251" s="214" t="s">
        <v>2626</v>
      </c>
      <c r="C251" s="233"/>
      <c r="D251" t="s">
        <v>2664</v>
      </c>
    </row>
    <row r="252" spans="1:4" x14ac:dyDescent="0.35">
      <c r="A252" s="194" t="s">
        <v>2631</v>
      </c>
      <c r="B252" s="214" t="s">
        <v>2625</v>
      </c>
      <c r="C252" s="231"/>
      <c r="D252" s="194" t="s">
        <v>2526</v>
      </c>
    </row>
    <row r="253" spans="1:4" x14ac:dyDescent="0.35">
      <c r="A253" s="194" t="s">
        <v>2599</v>
      </c>
      <c r="B253" s="215" t="s">
        <v>2600</v>
      </c>
      <c r="C253" s="219"/>
      <c r="D253" t="s">
        <v>93</v>
      </c>
    </row>
    <row r="254" spans="1:4" x14ac:dyDescent="0.35">
      <c r="A254" s="194" t="s">
        <v>2606</v>
      </c>
      <c r="B254" s="214" t="s">
        <v>2623</v>
      </c>
      <c r="C254" s="224"/>
      <c r="D254" t="s">
        <v>2671</v>
      </c>
    </row>
    <row r="255" spans="1:4" x14ac:dyDescent="0.35">
      <c r="A255" s="194" t="s">
        <v>2627</v>
      </c>
      <c r="B255" s="214" t="s">
        <v>2624</v>
      </c>
      <c r="C255" s="232"/>
      <c r="D255" t="s">
        <v>2672</v>
      </c>
    </row>
    <row r="256" spans="1:4" x14ac:dyDescent="0.35">
      <c r="A256" s="194" t="s">
        <v>2580</v>
      </c>
      <c r="B256" s="216" t="s">
        <v>2587</v>
      </c>
      <c r="C256" s="210"/>
      <c r="D256" t="s">
        <v>90</v>
      </c>
    </row>
    <row r="257" spans="1:4" x14ac:dyDescent="0.35">
      <c r="A257" s="194" t="s">
        <v>2608</v>
      </c>
      <c r="B257" s="214" t="s">
        <v>2604</v>
      </c>
      <c r="C257" s="225"/>
      <c r="D257" t="s">
        <v>89</v>
      </c>
    </row>
    <row r="258" spans="1:4" x14ac:dyDescent="0.35">
      <c r="A258" s="194" t="s">
        <v>2593</v>
      </c>
      <c r="B258" s="215" t="s">
        <v>2594</v>
      </c>
      <c r="C258" s="209"/>
      <c r="D258" t="s">
        <v>2719</v>
      </c>
    </row>
    <row r="259" spans="1:4" x14ac:dyDescent="0.35">
      <c r="A259" s="194" t="s">
        <v>2592</v>
      </c>
      <c r="B259" s="215" t="s">
        <v>2597</v>
      </c>
      <c r="C259" s="218"/>
      <c r="D259" t="s">
        <v>88</v>
      </c>
    </row>
    <row r="260" spans="1:4" x14ac:dyDescent="0.35">
      <c r="A260" s="206" t="s">
        <v>2616</v>
      </c>
      <c r="B260" s="227" t="s">
        <v>2615</v>
      </c>
      <c r="C260" s="228"/>
      <c r="D260" t="s">
        <v>469</v>
      </c>
    </row>
    <row r="261" spans="1:4" x14ac:dyDescent="0.35">
      <c r="A261" s="194" t="s">
        <v>2586</v>
      </c>
      <c r="B261" s="215" t="s">
        <v>2596</v>
      </c>
      <c r="C261" s="217"/>
      <c r="D261" t="s">
        <v>472</v>
      </c>
    </row>
    <row r="262" spans="1:4" x14ac:dyDescent="0.35">
      <c r="A262" s="194" t="s">
        <v>2675</v>
      </c>
      <c r="B262" s="215">
        <v>740000</v>
      </c>
      <c r="C262" s="236"/>
      <c r="D262" s="194" t="s">
        <v>2524</v>
      </c>
    </row>
    <row r="263" spans="1:4" x14ac:dyDescent="0.35">
      <c r="A263" s="194"/>
      <c r="B263" s="194"/>
      <c r="C263" s="194"/>
      <c r="D263" s="194"/>
    </row>
    <row r="264" spans="1:4" x14ac:dyDescent="0.35">
      <c r="A264" s="186" t="s">
        <v>2845</v>
      </c>
      <c r="B264" s="212"/>
      <c r="C264" s="184"/>
      <c r="D264" s="184"/>
    </row>
    <row r="265" spans="1:4" x14ac:dyDescent="0.35">
      <c r="A265" s="211" t="s">
        <v>2581</v>
      </c>
      <c r="B265" s="213" t="s">
        <v>2582</v>
      </c>
      <c r="C265" s="211" t="s">
        <v>2583</v>
      </c>
      <c r="D265" s="211" t="s">
        <v>2584</v>
      </c>
    </row>
    <row r="266" spans="1:4" x14ac:dyDescent="0.35">
      <c r="A266" s="194" t="s">
        <v>2591</v>
      </c>
      <c r="B266" s="214" t="s">
        <v>2602</v>
      </c>
      <c r="C266" s="220"/>
      <c r="D266" s="194" t="s">
        <v>2527</v>
      </c>
    </row>
    <row r="267" spans="1:4" x14ac:dyDescent="0.35">
      <c r="A267" s="194" t="s">
        <v>2606</v>
      </c>
      <c r="B267" s="214" t="s">
        <v>2623</v>
      </c>
      <c r="C267" s="224"/>
      <c r="D267" s="194" t="s">
        <v>94</v>
      </c>
    </row>
    <row r="268" spans="1:4" x14ac:dyDescent="0.35">
      <c r="A268" s="194" t="s">
        <v>2609</v>
      </c>
      <c r="B268" s="214" t="s">
        <v>2605</v>
      </c>
      <c r="C268" s="226"/>
      <c r="D268" s="194" t="s">
        <v>2665</v>
      </c>
    </row>
    <row r="269" spans="1:4" x14ac:dyDescent="0.35">
      <c r="A269" s="194" t="s">
        <v>2631</v>
      </c>
      <c r="B269" s="214" t="s">
        <v>2625</v>
      </c>
      <c r="C269" s="231"/>
      <c r="D269" s="194" t="s">
        <v>2526</v>
      </c>
    </row>
    <row r="270" spans="1:4" x14ac:dyDescent="0.35">
      <c r="A270" s="194" t="s">
        <v>2632</v>
      </c>
      <c r="B270" s="214" t="s">
        <v>2626</v>
      </c>
      <c r="C270" s="233"/>
      <c r="D270" s="194" t="s">
        <v>2664</v>
      </c>
    </row>
    <row r="271" spans="1:4" x14ac:dyDescent="0.35">
      <c r="A271" s="194" t="s">
        <v>2599</v>
      </c>
      <c r="B271" s="215" t="s">
        <v>2600</v>
      </c>
      <c r="C271" s="219"/>
      <c r="D271" s="194" t="s">
        <v>93</v>
      </c>
    </row>
    <row r="272" spans="1:4" x14ac:dyDescent="0.35">
      <c r="A272" s="194" t="s">
        <v>2608</v>
      </c>
      <c r="B272" s="214" t="s">
        <v>2604</v>
      </c>
      <c r="C272" s="225"/>
      <c r="D272" s="194" t="s">
        <v>2721</v>
      </c>
    </row>
    <row r="273" spans="1:4" x14ac:dyDescent="0.35">
      <c r="A273" s="194" t="s">
        <v>2586</v>
      </c>
      <c r="B273" s="215" t="s">
        <v>2596</v>
      </c>
      <c r="C273" s="217"/>
      <c r="D273" s="194" t="s">
        <v>2720</v>
      </c>
    </row>
    <row r="274" spans="1:4" x14ac:dyDescent="0.35">
      <c r="A274" s="194" t="s">
        <v>2592</v>
      </c>
      <c r="B274" s="215" t="s">
        <v>2597</v>
      </c>
      <c r="C274" s="218"/>
      <c r="D274" s="194" t="s">
        <v>88</v>
      </c>
    </row>
    <row r="275" spans="1:4" x14ac:dyDescent="0.35">
      <c r="A275" s="194" t="s">
        <v>2593</v>
      </c>
      <c r="B275" s="215" t="s">
        <v>2594</v>
      </c>
      <c r="C275" s="209"/>
      <c r="D275" s="194" t="s">
        <v>2719</v>
      </c>
    </row>
    <row r="276" spans="1:4" x14ac:dyDescent="0.35">
      <c r="A276" s="194" t="s">
        <v>2675</v>
      </c>
      <c r="B276" s="215">
        <v>740000</v>
      </c>
      <c r="C276" s="236"/>
      <c r="D276" s="194" t="s">
        <v>2524</v>
      </c>
    </row>
  </sheetData>
  <pageMargins left="0.7" right="0.7" top="0.75" bottom="0.75" header="0.3" footer="0.3"/>
  <pageSetup orientation="portrait" r:id="rId1"/>
  <ignoredErrors>
    <ignoredError sqref="B149:B150 B153 B56 B128:B133 B10:B30 B48 B159:B169 B248:B250 B46 B196:B209 B253:B261 B35:B38 B84 B172 B179:B182 B184:B191"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4"/>
  <sheetViews>
    <sheetView workbookViewId="0">
      <selection activeCell="B4" sqref="B4"/>
    </sheetView>
  </sheetViews>
  <sheetFormatPr defaultColWidth="8.81640625" defaultRowHeight="14.5" x14ac:dyDescent="0.35"/>
  <cols>
    <col min="1" max="1" width="31.453125" style="8" customWidth="1"/>
    <col min="2" max="2" width="28.1796875" style="8" customWidth="1"/>
    <col min="3" max="3" width="68" style="8" customWidth="1"/>
    <col min="4" max="16384" width="8.81640625" style="8"/>
  </cols>
  <sheetData>
    <row r="1" spans="1:3" x14ac:dyDescent="0.35">
      <c r="A1" s="48" t="s">
        <v>73</v>
      </c>
      <c r="B1" s="48" t="s">
        <v>74</v>
      </c>
    </row>
    <row r="2" spans="1:3" ht="58" x14ac:dyDescent="0.35">
      <c r="A2" s="8" t="s">
        <v>141</v>
      </c>
      <c r="B2" s="8" t="s">
        <v>3029</v>
      </c>
      <c r="C2" s="269" t="s">
        <v>3040</v>
      </c>
    </row>
    <row r="3" spans="1:3" x14ac:dyDescent="0.35">
      <c r="A3" s="8" t="s">
        <v>3285</v>
      </c>
      <c r="B3" s="8" t="s">
        <v>3286</v>
      </c>
    </row>
    <row r="4" spans="1:3" x14ac:dyDescent="0.35">
      <c r="A4" s="8" t="s">
        <v>3267</v>
      </c>
      <c r="B4" s="8" t="s">
        <v>3268</v>
      </c>
    </row>
  </sheetData>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J933"/>
  <sheetViews>
    <sheetView topLeftCell="A673" zoomScale="90" zoomScaleNormal="90" workbookViewId="0">
      <selection activeCell="A684" sqref="A684:J692"/>
    </sheetView>
  </sheetViews>
  <sheetFormatPr defaultColWidth="8.81640625" defaultRowHeight="14.5" x14ac:dyDescent="0.35"/>
  <cols>
    <col min="1" max="1" width="49.453125" style="4" customWidth="1"/>
    <col min="2" max="2" width="10.453125" style="4" customWidth="1"/>
    <col min="3" max="3" width="12.81640625" style="4" customWidth="1"/>
    <col min="4" max="4" width="13.54296875" style="4" customWidth="1"/>
    <col min="5" max="5" width="20.54296875" style="4" customWidth="1"/>
    <col min="6" max="6" width="8.81640625" style="8"/>
    <col min="7" max="7" width="14" style="8" customWidth="1"/>
    <col min="8" max="9" width="8.81640625" style="8"/>
    <col min="10" max="10" width="9.453125" style="8" bestFit="1" customWidth="1"/>
    <col min="11" max="13" width="8.81640625" style="8"/>
    <col min="14" max="15" width="12.1796875" style="8" bestFit="1" customWidth="1"/>
    <col min="16" max="16" width="12.453125" style="8" bestFit="1" customWidth="1"/>
    <col min="17" max="16384" width="8.81640625" style="8"/>
  </cols>
  <sheetData>
    <row r="1" spans="1:8" s="4" customFormat="1" x14ac:dyDescent="0.35">
      <c r="A1" s="273"/>
      <c r="B1" s="274"/>
      <c r="C1" s="274"/>
      <c r="D1" s="274"/>
      <c r="E1" s="273"/>
    </row>
    <row r="2" spans="1:8" ht="15.5" x14ac:dyDescent="0.35">
      <c r="A2" s="484" t="s">
        <v>507</v>
      </c>
      <c r="B2" s="484"/>
      <c r="C2" s="302"/>
      <c r="D2" s="302"/>
      <c r="E2" s="302"/>
      <c r="F2" s="302"/>
      <c r="G2" s="302"/>
      <c r="H2" s="448" t="s">
        <v>508</v>
      </c>
    </row>
    <row r="3" spans="1:8" ht="15.5" x14ac:dyDescent="0.35">
      <c r="A3" s="302" t="s">
        <v>753</v>
      </c>
      <c r="B3" s="302"/>
      <c r="C3" s="302"/>
      <c r="D3" s="302"/>
      <c r="E3" s="302"/>
      <c r="F3" s="302"/>
      <c r="G3" s="302"/>
      <c r="H3" s="448" t="s">
        <v>3441</v>
      </c>
    </row>
    <row r="4" spans="1:8" x14ac:dyDescent="0.35">
      <c r="A4" s="304"/>
      <c r="B4" s="304"/>
      <c r="C4" s="304"/>
      <c r="D4" s="304"/>
      <c r="E4" s="304"/>
      <c r="F4" s="304"/>
      <c r="G4" s="303"/>
      <c r="H4" s="448" t="s">
        <v>509</v>
      </c>
    </row>
    <row r="5" spans="1:8" x14ac:dyDescent="0.35">
      <c r="A5" s="304"/>
      <c r="B5" s="304"/>
      <c r="C5" s="304"/>
      <c r="D5" s="304"/>
      <c r="E5" s="304"/>
      <c r="F5" s="304"/>
      <c r="G5" s="304"/>
      <c r="H5" s="304"/>
    </row>
    <row r="6" spans="1:8" x14ac:dyDescent="0.35">
      <c r="A6" s="489" t="s">
        <v>510</v>
      </c>
      <c r="B6" s="387" t="s">
        <v>511</v>
      </c>
      <c r="C6" s="387" t="s">
        <v>512</v>
      </c>
      <c r="D6" s="387" t="s">
        <v>513</v>
      </c>
      <c r="E6" s="387" t="s">
        <v>514</v>
      </c>
      <c r="F6" s="387" t="s">
        <v>515</v>
      </c>
      <c r="G6" s="387" t="s">
        <v>516</v>
      </c>
      <c r="H6" s="387" t="s">
        <v>517</v>
      </c>
    </row>
    <row r="7" spans="1:8" ht="15" thickBot="1" x14ac:dyDescent="0.4">
      <c r="A7" s="490"/>
      <c r="B7" s="491" t="s">
        <v>518</v>
      </c>
      <c r="C7" s="492"/>
      <c r="D7" s="492"/>
      <c r="E7" s="492"/>
      <c r="F7" s="492"/>
      <c r="G7" s="492"/>
      <c r="H7" s="493"/>
    </row>
    <row r="8" spans="1:8" ht="15" thickTop="1" x14ac:dyDescent="0.35">
      <c r="A8" s="388" t="s">
        <v>519</v>
      </c>
      <c r="B8" s="389">
        <v>5932599.6289760331</v>
      </c>
      <c r="C8" s="389">
        <v>11733.375501038239</v>
      </c>
      <c r="D8" s="389">
        <v>256.12078517135075</v>
      </c>
      <c r="E8" s="389">
        <v>16601.736021301014</v>
      </c>
      <c r="F8" s="389">
        <v>64984.511311122282</v>
      </c>
      <c r="G8" s="389">
        <v>7190.5073165207414</v>
      </c>
      <c r="H8" s="389">
        <v>12364.091048770906</v>
      </c>
    </row>
    <row r="9" spans="1:8" x14ac:dyDescent="0.35">
      <c r="A9" s="390" t="s">
        <v>520</v>
      </c>
      <c r="B9" s="389">
        <v>5895355.24157112</v>
      </c>
      <c r="C9" s="389">
        <v>471.45668024581687</v>
      </c>
      <c r="D9" s="389">
        <v>256.02211621946361</v>
      </c>
      <c r="E9" s="389">
        <v>16392.841699559172</v>
      </c>
      <c r="F9" s="389">
        <v>64879.039506516223</v>
      </c>
      <c r="G9" s="389">
        <v>6834.5332094970663</v>
      </c>
      <c r="H9" s="389">
        <v>12298.979757295287</v>
      </c>
    </row>
    <row r="10" spans="1:8" x14ac:dyDescent="0.35">
      <c r="A10" s="391" t="s">
        <v>521</v>
      </c>
      <c r="B10" s="389">
        <v>2536779.2265180089</v>
      </c>
      <c r="C10" s="389">
        <v>38.041270916860228</v>
      </c>
      <c r="D10" s="389">
        <v>101.32393509195673</v>
      </c>
      <c r="E10" s="389">
        <v>3546.3367720364731</v>
      </c>
      <c r="F10" s="389">
        <v>794.66570664443441</v>
      </c>
      <c r="G10" s="389">
        <v>197.74109991391563</v>
      </c>
      <c r="H10" s="389">
        <v>9554.1507363760447</v>
      </c>
    </row>
    <row r="11" spans="1:8" x14ac:dyDescent="0.35">
      <c r="A11" s="392" t="s">
        <v>522</v>
      </c>
      <c r="B11" s="389">
        <v>2400057.4856406469</v>
      </c>
      <c r="C11" s="389">
        <v>34.823479419570468</v>
      </c>
      <c r="D11" s="389">
        <v>100.86538569159121</v>
      </c>
      <c r="E11" s="393">
        <v>3434.4290996747714</v>
      </c>
      <c r="F11" s="393">
        <v>581.83867235005948</v>
      </c>
      <c r="G11" s="393">
        <v>43.701395420034459</v>
      </c>
      <c r="H11" s="393">
        <v>9439.0432746602182</v>
      </c>
    </row>
    <row r="12" spans="1:8" x14ac:dyDescent="0.35">
      <c r="A12" s="392" t="s">
        <v>523</v>
      </c>
      <c r="B12" s="389">
        <v>89593.949221728457</v>
      </c>
      <c r="C12" s="389">
        <v>1.65477355037977</v>
      </c>
      <c r="D12" s="389">
        <v>0.25058877413691999</v>
      </c>
      <c r="E12" s="393">
        <v>111.9076723617019</v>
      </c>
      <c r="F12" s="393">
        <v>212.82703429437495</v>
      </c>
      <c r="G12" s="393">
        <v>154.03970449388117</v>
      </c>
      <c r="H12" s="393">
        <v>115.10746171582606</v>
      </c>
    </row>
    <row r="13" spans="1:8" x14ac:dyDescent="0.35">
      <c r="A13" s="392" t="s">
        <v>525</v>
      </c>
      <c r="B13" s="389">
        <v>47127.791655633242</v>
      </c>
      <c r="C13" s="389">
        <v>1.5630179469099901</v>
      </c>
      <c r="D13" s="389">
        <v>0.20796062622860001</v>
      </c>
      <c r="E13" s="393" t="s">
        <v>526</v>
      </c>
      <c r="F13" s="393" t="s">
        <v>526</v>
      </c>
      <c r="G13" s="393" t="s">
        <v>526</v>
      </c>
      <c r="H13" s="393" t="s">
        <v>526</v>
      </c>
    </row>
    <row r="14" spans="1:8" x14ac:dyDescent="0.35">
      <c r="A14" s="394" t="s">
        <v>527</v>
      </c>
      <c r="B14" s="389">
        <v>715881.23822130868</v>
      </c>
      <c r="C14" s="389">
        <v>66.332427151355944</v>
      </c>
      <c r="D14" s="389">
        <v>9.3750160318137894</v>
      </c>
      <c r="E14" s="389">
        <v>1515.3616266750041</v>
      </c>
      <c r="F14" s="389">
        <v>1044.8381666781022</v>
      </c>
      <c r="G14" s="389">
        <v>120.23413844415886</v>
      </c>
      <c r="H14" s="389">
        <v>1574.0871153371656</v>
      </c>
    </row>
    <row r="15" spans="1:8" x14ac:dyDescent="0.35">
      <c r="A15" s="392" t="s">
        <v>528</v>
      </c>
      <c r="B15" s="389">
        <v>14558.872168514019</v>
      </c>
      <c r="C15" s="389">
        <v>0.26506107425178999</v>
      </c>
      <c r="D15" s="389">
        <v>3.4431093875209998E-2</v>
      </c>
      <c r="E15" s="393" t="s">
        <v>526</v>
      </c>
      <c r="F15" s="393" t="s">
        <v>526</v>
      </c>
      <c r="G15" s="393" t="s">
        <v>526</v>
      </c>
      <c r="H15" s="393" t="s">
        <v>526</v>
      </c>
    </row>
    <row r="16" spans="1:8" x14ac:dyDescent="0.35">
      <c r="A16" s="392" t="s">
        <v>529</v>
      </c>
      <c r="B16" s="389">
        <v>4324.0266958123129</v>
      </c>
      <c r="C16" s="389">
        <v>0.21993490848121999</v>
      </c>
      <c r="D16" s="389">
        <v>3.1755858181610003E-2</v>
      </c>
      <c r="E16" s="393" t="s">
        <v>526</v>
      </c>
      <c r="F16" s="393" t="s">
        <v>526</v>
      </c>
      <c r="G16" s="393" t="s">
        <v>526</v>
      </c>
      <c r="H16" s="393" t="s">
        <v>526</v>
      </c>
    </row>
    <row r="17" spans="1:8" x14ac:dyDescent="0.35">
      <c r="A17" s="392" t="s">
        <v>530</v>
      </c>
      <c r="B17" s="389">
        <v>68062.59585493186</v>
      </c>
      <c r="C17" s="389">
        <v>2.1634295884067098</v>
      </c>
      <c r="D17" s="389">
        <v>0.32207738930322999</v>
      </c>
      <c r="E17" s="393" t="s">
        <v>526</v>
      </c>
      <c r="F17" s="393" t="s">
        <v>526</v>
      </c>
      <c r="G17" s="393" t="s">
        <v>526</v>
      </c>
      <c r="H17" s="393" t="s">
        <v>526</v>
      </c>
    </row>
    <row r="18" spans="1:8" x14ac:dyDescent="0.35">
      <c r="A18" s="392" t="s">
        <v>531</v>
      </c>
      <c r="B18" s="389">
        <v>42643.232056364206</v>
      </c>
      <c r="C18" s="389">
        <v>2.9129032519703002</v>
      </c>
      <c r="D18" s="389">
        <v>0.49111046929190999</v>
      </c>
      <c r="E18" s="393" t="s">
        <v>526</v>
      </c>
      <c r="F18" s="393" t="s">
        <v>526</v>
      </c>
      <c r="G18" s="393" t="s">
        <v>526</v>
      </c>
      <c r="H18" s="393" t="s">
        <v>526</v>
      </c>
    </row>
    <row r="19" spans="1:8" x14ac:dyDescent="0.35">
      <c r="A19" s="392" t="s">
        <v>532</v>
      </c>
      <c r="B19" s="389">
        <v>32687.652624332597</v>
      </c>
      <c r="C19" s="389">
        <v>2.1724960612470801</v>
      </c>
      <c r="D19" s="389">
        <v>0.32965613051379999</v>
      </c>
      <c r="E19" s="393" t="s">
        <v>526</v>
      </c>
      <c r="F19" s="393" t="s">
        <v>526</v>
      </c>
      <c r="G19" s="393" t="s">
        <v>526</v>
      </c>
      <c r="H19" s="393" t="s">
        <v>526</v>
      </c>
    </row>
    <row r="20" spans="1:8" x14ac:dyDescent="0.35">
      <c r="A20" s="392" t="s">
        <v>533</v>
      </c>
      <c r="B20" s="389">
        <v>38327.06069611937</v>
      </c>
      <c r="C20" s="389">
        <v>2.7616536525147199</v>
      </c>
      <c r="D20" s="389">
        <v>0.41262766327205003</v>
      </c>
      <c r="E20" s="393" t="s">
        <v>526</v>
      </c>
      <c r="F20" s="393" t="s">
        <v>526</v>
      </c>
      <c r="G20" s="393" t="s">
        <v>526</v>
      </c>
      <c r="H20" s="393" t="s">
        <v>526</v>
      </c>
    </row>
    <row r="21" spans="1:8" x14ac:dyDescent="0.35">
      <c r="A21" s="395" t="s">
        <v>3399</v>
      </c>
      <c r="B21" s="389">
        <v>515277.79812523432</v>
      </c>
      <c r="C21" s="389">
        <v>55.836948614484129</v>
      </c>
      <c r="D21" s="389">
        <v>7.7533574273759802</v>
      </c>
      <c r="E21" s="393">
        <v>1515.3616266750041</v>
      </c>
      <c r="F21" s="393">
        <v>1044.8381666781022</v>
      </c>
      <c r="G21" s="393">
        <v>120.23413844415886</v>
      </c>
      <c r="H21" s="393">
        <v>1574.0871153371656</v>
      </c>
    </row>
    <row r="22" spans="1:8" x14ac:dyDescent="0.35">
      <c r="A22" s="394" t="s">
        <v>534</v>
      </c>
      <c r="B22" s="389">
        <v>1831014.9512207536</v>
      </c>
      <c r="C22" s="389">
        <v>157.60957929075553</v>
      </c>
      <c r="D22" s="389">
        <v>138.66194983315438</v>
      </c>
      <c r="E22" s="389">
        <v>10294.630529494003</v>
      </c>
      <c r="F22" s="389">
        <v>58614.797849139453</v>
      </c>
      <c r="G22" s="389">
        <v>5723.5980346497408</v>
      </c>
      <c r="H22" s="389">
        <v>618.63077203361581</v>
      </c>
    </row>
    <row r="23" spans="1:8" x14ac:dyDescent="0.35">
      <c r="A23" s="392" t="s">
        <v>535</v>
      </c>
      <c r="B23" s="389">
        <v>171223.03700227189</v>
      </c>
      <c r="C23" s="389">
        <v>2.0771880881664</v>
      </c>
      <c r="D23" s="389">
        <v>5.2994341437007098</v>
      </c>
      <c r="E23" s="393">
        <v>40.811932568812999</v>
      </c>
      <c r="F23" s="393">
        <v>207.24271059858924</v>
      </c>
      <c r="G23" s="393">
        <v>20.972782413204179</v>
      </c>
      <c r="H23" s="393">
        <v>7.9863698191035404</v>
      </c>
    </row>
    <row r="24" spans="1:8" x14ac:dyDescent="0.35">
      <c r="A24" s="392" t="s">
        <v>536</v>
      </c>
      <c r="B24" s="389">
        <v>1543321.2357623461</v>
      </c>
      <c r="C24" s="389">
        <v>96.244370350390938</v>
      </c>
      <c r="D24" s="389">
        <v>107.93538834374699</v>
      </c>
      <c r="E24" s="393">
        <v>7564.0039070770663</v>
      </c>
      <c r="F24" s="393">
        <v>38851.488066997837</v>
      </c>
      <c r="G24" s="393">
        <v>3123.5335919534832</v>
      </c>
      <c r="H24" s="393">
        <v>155.69594484037685</v>
      </c>
    </row>
    <row r="25" spans="1:8" x14ac:dyDescent="0.35">
      <c r="A25" s="392" t="s">
        <v>537</v>
      </c>
      <c r="B25" s="389">
        <v>46055.912865416663</v>
      </c>
      <c r="C25" s="389">
        <v>3.5201759225</v>
      </c>
      <c r="D25" s="389">
        <v>1.1264562951999999</v>
      </c>
      <c r="E25" s="393">
        <v>504.06504986911966</v>
      </c>
      <c r="F25" s="393">
        <v>79.731529299018959</v>
      </c>
      <c r="G25" s="393">
        <v>38.628071801561717</v>
      </c>
      <c r="H25" s="393">
        <v>59.549191471448658</v>
      </c>
    </row>
    <row r="26" spans="1:8" x14ac:dyDescent="0.35">
      <c r="A26" s="392" t="s">
        <v>538</v>
      </c>
      <c r="B26" s="389">
        <v>38024.133926124283</v>
      </c>
      <c r="C26" s="389">
        <v>16.188389581899191</v>
      </c>
      <c r="D26" s="389">
        <v>0.73365765457023002</v>
      </c>
      <c r="E26" s="393">
        <v>564.78322714808633</v>
      </c>
      <c r="F26" s="393">
        <v>1625.6330147817607</v>
      </c>
      <c r="G26" s="393">
        <v>797.79002364334588</v>
      </c>
      <c r="H26" s="393">
        <v>168.62503652225149</v>
      </c>
    </row>
    <row r="27" spans="1:8" ht="15" thickBot="1" x14ac:dyDescent="0.4">
      <c r="A27" s="392" t="s">
        <v>539</v>
      </c>
      <c r="B27" s="389">
        <v>32390.631664594664</v>
      </c>
      <c r="C27" s="389">
        <v>39.579455347798998</v>
      </c>
      <c r="D27" s="389">
        <v>23.567013395936449</v>
      </c>
      <c r="E27" s="393">
        <v>1620.9664128309175</v>
      </c>
      <c r="F27" s="393">
        <v>17850.702527462247</v>
      </c>
      <c r="G27" s="393">
        <v>1742.6735648381459</v>
      </c>
      <c r="H27" s="393">
        <v>226.77422938043526</v>
      </c>
    </row>
    <row r="28" spans="1:8" ht="15" thickTop="1" x14ac:dyDescent="0.35">
      <c r="A28" s="396" t="s">
        <v>540</v>
      </c>
      <c r="B28" s="389">
        <v>586319.50932829198</v>
      </c>
      <c r="C28" s="389">
        <v>205.35377590972996</v>
      </c>
      <c r="D28" s="389">
        <v>4.1010308449579398</v>
      </c>
      <c r="E28" s="389">
        <v>908.26373148672474</v>
      </c>
      <c r="F28" s="389">
        <v>3021.6454373622296</v>
      </c>
      <c r="G28" s="389">
        <v>551.67725417600798</v>
      </c>
      <c r="H28" s="389">
        <v>527.57585355553215</v>
      </c>
    </row>
    <row r="29" spans="1:8" x14ac:dyDescent="0.35">
      <c r="A29" s="392" t="s">
        <v>541</v>
      </c>
      <c r="B29" s="389">
        <v>227130.37102570775</v>
      </c>
      <c r="C29" s="389">
        <v>43.127101050750518</v>
      </c>
      <c r="D29" s="389">
        <v>1.16099880972741</v>
      </c>
      <c r="E29" s="393">
        <v>490.17465541376572</v>
      </c>
      <c r="F29" s="393">
        <v>165.62633435353089</v>
      </c>
      <c r="G29" s="393">
        <v>33.353786412534873</v>
      </c>
      <c r="H29" s="393">
        <v>369.97578072655716</v>
      </c>
    </row>
    <row r="30" spans="1:8" x14ac:dyDescent="0.35">
      <c r="A30" s="392" t="s">
        <v>542</v>
      </c>
      <c r="B30" s="389">
        <v>358897.51072027022</v>
      </c>
      <c r="C30" s="389">
        <v>162.20807697148538</v>
      </c>
      <c r="D30" s="389">
        <v>2.9373316220328798</v>
      </c>
      <c r="E30" s="393">
        <v>418.08907607295907</v>
      </c>
      <c r="F30" s="393">
        <v>2856.0191030086989</v>
      </c>
      <c r="G30" s="393">
        <v>518.3234677634731</v>
      </c>
      <c r="H30" s="393">
        <v>157.60007282897502</v>
      </c>
    </row>
    <row r="31" spans="1:8" x14ac:dyDescent="0.35">
      <c r="A31" s="392" t="s">
        <v>543</v>
      </c>
      <c r="B31" s="389">
        <v>291.62758231404649</v>
      </c>
      <c r="C31" s="389">
        <v>1.8597887494070001E-2</v>
      </c>
      <c r="D31" s="389">
        <v>2.7004131976500001E-3</v>
      </c>
      <c r="E31" s="393" t="s">
        <v>526</v>
      </c>
      <c r="F31" s="393" t="s">
        <v>526</v>
      </c>
      <c r="G31" s="393" t="s">
        <v>526</v>
      </c>
      <c r="H31" s="393" t="s">
        <v>526</v>
      </c>
    </row>
    <row r="32" spans="1:8" x14ac:dyDescent="0.35">
      <c r="A32" s="394" t="s">
        <v>3400</v>
      </c>
      <c r="B32" s="389">
        <v>225360.31628275706</v>
      </c>
      <c r="C32" s="389">
        <v>4.1196269771152103</v>
      </c>
      <c r="D32" s="389">
        <v>2.5601844175807398</v>
      </c>
      <c r="E32" s="389">
        <v>128.24903986696705</v>
      </c>
      <c r="F32" s="389">
        <v>1403.092346692003</v>
      </c>
      <c r="G32" s="389">
        <v>241.28268231324299</v>
      </c>
      <c r="H32" s="389">
        <v>24.535279992929539</v>
      </c>
    </row>
    <row r="33" spans="1:8" x14ac:dyDescent="0.35">
      <c r="A33" s="392" t="s">
        <v>544</v>
      </c>
      <c r="B33" s="389">
        <v>197727.56395066719</v>
      </c>
      <c r="C33" s="389">
        <v>3.63136019854521</v>
      </c>
      <c r="D33" s="389">
        <v>1.7785747835824199</v>
      </c>
      <c r="E33" s="393">
        <v>128.24903986696705</v>
      </c>
      <c r="F33" s="393">
        <v>1403.092346692003</v>
      </c>
      <c r="G33" s="393">
        <v>241.28268231324299</v>
      </c>
      <c r="H33" s="393">
        <v>24.535279992929539</v>
      </c>
    </row>
    <row r="34" spans="1:8" x14ac:dyDescent="0.35">
      <c r="A34" s="392" t="s">
        <v>545</v>
      </c>
      <c r="B34" s="389">
        <v>27632.752332089869</v>
      </c>
      <c r="C34" s="389">
        <v>0.48826677857</v>
      </c>
      <c r="D34" s="389">
        <v>0.78160963399831995</v>
      </c>
      <c r="E34" s="393" t="s">
        <v>524</v>
      </c>
      <c r="F34" s="393" t="s">
        <v>524</v>
      </c>
      <c r="G34" s="393" t="s">
        <v>524</v>
      </c>
      <c r="H34" s="393" t="s">
        <v>524</v>
      </c>
    </row>
    <row r="35" spans="1:8" x14ac:dyDescent="0.35">
      <c r="A35" s="397" t="s">
        <v>546</v>
      </c>
      <c r="B35" s="389">
        <v>37244.387404913439</v>
      </c>
      <c r="C35" s="389">
        <v>11261.918820792424</v>
      </c>
      <c r="D35" s="389">
        <v>9.8668951887160003E-2</v>
      </c>
      <c r="E35" s="389">
        <v>208.89432174184356</v>
      </c>
      <c r="F35" s="389">
        <v>105.47180460606191</v>
      </c>
      <c r="G35" s="389">
        <v>355.97410702367489</v>
      </c>
      <c r="H35" s="389">
        <v>65.111291475618813</v>
      </c>
    </row>
    <row r="36" spans="1:8" x14ac:dyDescent="0.35">
      <c r="A36" s="394" t="s">
        <v>548</v>
      </c>
      <c r="B36" s="389" t="s">
        <v>3272</v>
      </c>
      <c r="C36" s="389">
        <v>2828.7193306107342</v>
      </c>
      <c r="D36" s="389" t="s">
        <v>524</v>
      </c>
      <c r="E36" s="389" t="s">
        <v>524</v>
      </c>
      <c r="F36" s="389" t="s">
        <v>524</v>
      </c>
      <c r="G36" s="389" t="s">
        <v>524</v>
      </c>
      <c r="H36" s="389" t="s">
        <v>524</v>
      </c>
    </row>
    <row r="37" spans="1:8" x14ac:dyDescent="0.35">
      <c r="A37" s="392" t="s">
        <v>550</v>
      </c>
      <c r="B37" s="389" t="s">
        <v>551</v>
      </c>
      <c r="C37" s="389">
        <v>2828.7193306107342</v>
      </c>
      <c r="D37" s="393" t="s">
        <v>524</v>
      </c>
      <c r="E37" s="393" t="s">
        <v>524</v>
      </c>
      <c r="F37" s="393" t="s">
        <v>524</v>
      </c>
      <c r="G37" s="393" t="s">
        <v>524</v>
      </c>
      <c r="H37" s="398" t="s">
        <v>196</v>
      </c>
    </row>
    <row r="38" spans="1:8" x14ac:dyDescent="0.35">
      <c r="A38" s="392" t="s">
        <v>552</v>
      </c>
      <c r="B38" s="389" t="s">
        <v>526</v>
      </c>
      <c r="C38" s="389" t="s">
        <v>526</v>
      </c>
      <c r="D38" s="393" t="s">
        <v>524</v>
      </c>
      <c r="E38" s="393" t="s">
        <v>524</v>
      </c>
      <c r="F38" s="393" t="s">
        <v>524</v>
      </c>
      <c r="G38" s="393" t="s">
        <v>524</v>
      </c>
      <c r="H38" s="393" t="s">
        <v>524</v>
      </c>
    </row>
    <row r="39" spans="1:8" x14ac:dyDescent="0.35">
      <c r="A39" s="392" t="s">
        <v>3401</v>
      </c>
      <c r="B39" s="389" t="s">
        <v>553</v>
      </c>
      <c r="C39" s="389" t="s">
        <v>553</v>
      </c>
      <c r="D39" s="393" t="s">
        <v>524</v>
      </c>
      <c r="E39" s="389" t="s">
        <v>524</v>
      </c>
      <c r="F39" s="389" t="s">
        <v>524</v>
      </c>
      <c r="G39" s="389" t="s">
        <v>524</v>
      </c>
      <c r="H39" s="389" t="s">
        <v>524</v>
      </c>
    </row>
    <row r="40" spans="1:8" x14ac:dyDescent="0.35">
      <c r="A40" s="394" t="s">
        <v>554</v>
      </c>
      <c r="B40" s="389">
        <v>37244.387404913439</v>
      </c>
      <c r="C40" s="389">
        <v>8433.1994901816888</v>
      </c>
      <c r="D40" s="389">
        <v>9.8668951887160003E-2</v>
      </c>
      <c r="E40" s="389">
        <v>208.89432174184356</v>
      </c>
      <c r="F40" s="389">
        <v>105.47180460606191</v>
      </c>
      <c r="G40" s="389">
        <v>355.97410702367489</v>
      </c>
      <c r="H40" s="389">
        <v>65.111291475618813</v>
      </c>
    </row>
    <row r="41" spans="1:8" x14ac:dyDescent="0.35">
      <c r="A41" s="392" t="s">
        <v>555</v>
      </c>
      <c r="B41" s="389">
        <v>12063.700405245312</v>
      </c>
      <c r="C41" s="389">
        <v>1817.0207526802458</v>
      </c>
      <c r="D41" s="389">
        <v>3.5386466609699997E-2</v>
      </c>
      <c r="E41" s="393" t="s">
        <v>526</v>
      </c>
      <c r="F41" s="393" t="s">
        <v>526</v>
      </c>
      <c r="G41" s="393" t="s">
        <v>526</v>
      </c>
      <c r="H41" s="393" t="s">
        <v>526</v>
      </c>
    </row>
    <row r="42" spans="1:8" x14ac:dyDescent="0.35">
      <c r="A42" s="392" t="s">
        <v>556</v>
      </c>
      <c r="B42" s="389">
        <v>25180.686999668131</v>
      </c>
      <c r="C42" s="389">
        <v>6616.1787375014428</v>
      </c>
      <c r="D42" s="398" t="s">
        <v>196</v>
      </c>
      <c r="E42" s="398" t="s">
        <v>196</v>
      </c>
      <c r="F42" s="398" t="s">
        <v>196</v>
      </c>
      <c r="G42" s="393" t="s">
        <v>526</v>
      </c>
      <c r="H42" s="393" t="s">
        <v>526</v>
      </c>
    </row>
    <row r="43" spans="1:8" x14ac:dyDescent="0.35">
      <c r="A43" s="392" t="s">
        <v>557</v>
      </c>
      <c r="B43" s="389" t="s">
        <v>526</v>
      </c>
      <c r="C43" s="389" t="s">
        <v>526</v>
      </c>
      <c r="D43" s="389">
        <v>6.3282485277459999E-2</v>
      </c>
      <c r="E43" s="393" t="s">
        <v>526</v>
      </c>
      <c r="F43" s="393" t="s">
        <v>526</v>
      </c>
      <c r="G43" s="393" t="s">
        <v>526</v>
      </c>
      <c r="H43" s="393" t="s">
        <v>526</v>
      </c>
    </row>
    <row r="44" spans="1:8" x14ac:dyDescent="0.35">
      <c r="A44" s="392" t="s">
        <v>3402</v>
      </c>
      <c r="B44" s="389" t="s">
        <v>553</v>
      </c>
      <c r="C44" s="389" t="s">
        <v>553</v>
      </c>
      <c r="D44" s="389" t="s">
        <v>553</v>
      </c>
      <c r="E44" s="389">
        <v>208.89432174184356</v>
      </c>
      <c r="F44" s="389">
        <v>105.47180460606191</v>
      </c>
      <c r="G44" s="389">
        <v>355.97410702367489</v>
      </c>
      <c r="H44" s="389">
        <v>65.111291475618813</v>
      </c>
    </row>
    <row r="45" spans="1:8" x14ac:dyDescent="0.35">
      <c r="A45" s="399" t="s">
        <v>3273</v>
      </c>
      <c r="B45" s="389" t="s">
        <v>558</v>
      </c>
      <c r="C45" s="398" t="s">
        <v>196</v>
      </c>
      <c r="D45" s="398" t="s">
        <v>196</v>
      </c>
      <c r="E45" s="398" t="s">
        <v>196</v>
      </c>
      <c r="F45" s="398" t="s">
        <v>196</v>
      </c>
      <c r="G45" s="398" t="s">
        <v>196</v>
      </c>
      <c r="H45" s="398" t="s">
        <v>196</v>
      </c>
    </row>
    <row r="46" spans="1:8" x14ac:dyDescent="0.35">
      <c r="A46" s="394" t="s">
        <v>3403</v>
      </c>
      <c r="B46" s="389" t="s">
        <v>526</v>
      </c>
      <c r="C46" s="398" t="s">
        <v>196</v>
      </c>
      <c r="D46" s="398" t="s">
        <v>196</v>
      </c>
      <c r="E46" s="398" t="s">
        <v>196</v>
      </c>
      <c r="F46" s="398" t="s">
        <v>196</v>
      </c>
      <c r="G46" s="398" t="s">
        <v>196</v>
      </c>
      <c r="H46" s="398" t="s">
        <v>196</v>
      </c>
    </row>
    <row r="47" spans="1:8" x14ac:dyDescent="0.35">
      <c r="A47" s="394" t="s">
        <v>559</v>
      </c>
      <c r="B47" s="389" t="s">
        <v>526</v>
      </c>
      <c r="C47" s="398" t="s">
        <v>196</v>
      </c>
      <c r="D47" s="398" t="s">
        <v>196</v>
      </c>
      <c r="E47" s="398" t="s">
        <v>196</v>
      </c>
      <c r="F47" s="398" t="s">
        <v>196</v>
      </c>
      <c r="G47" s="398" t="s">
        <v>196</v>
      </c>
      <c r="H47" s="398" t="s">
        <v>196</v>
      </c>
    </row>
    <row r="48" spans="1:8" x14ac:dyDescent="0.35">
      <c r="A48" s="391" t="s">
        <v>560</v>
      </c>
      <c r="B48" s="389" t="s">
        <v>558</v>
      </c>
      <c r="C48" s="398" t="s">
        <v>196</v>
      </c>
      <c r="D48" s="398" t="s">
        <v>196</v>
      </c>
      <c r="E48" s="398" t="s">
        <v>196</v>
      </c>
      <c r="F48" s="398" t="s">
        <v>196</v>
      </c>
      <c r="G48" s="398" t="s">
        <v>196</v>
      </c>
      <c r="H48" s="398" t="s">
        <v>196</v>
      </c>
    </row>
    <row r="49" spans="1:8" x14ac:dyDescent="0.35">
      <c r="A49" s="399" t="s">
        <v>3274</v>
      </c>
      <c r="B49" s="398" t="s">
        <v>196</v>
      </c>
      <c r="C49" s="398" t="s">
        <v>196</v>
      </c>
      <c r="D49" s="398" t="s">
        <v>196</v>
      </c>
      <c r="E49" s="398" t="s">
        <v>196</v>
      </c>
      <c r="F49" s="398" t="s">
        <v>196</v>
      </c>
      <c r="G49" s="398" t="s">
        <v>196</v>
      </c>
      <c r="H49" s="398" t="s">
        <v>196</v>
      </c>
    </row>
    <row r="50" spans="1:8" x14ac:dyDescent="0.35">
      <c r="A50" s="391" t="s">
        <v>561</v>
      </c>
      <c r="B50" s="389">
        <v>113232.30135064154</v>
      </c>
      <c r="C50" s="389">
        <v>5.2928930187330101</v>
      </c>
      <c r="D50" s="389">
        <v>3.2815608782569399</v>
      </c>
      <c r="E50" s="389">
        <v>1704.0134032501867</v>
      </c>
      <c r="F50" s="389">
        <v>132.66675861432418</v>
      </c>
      <c r="G50" s="389">
        <v>53.948263992089871</v>
      </c>
      <c r="H50" s="389" t="s">
        <v>551</v>
      </c>
    </row>
    <row r="51" spans="1:8" x14ac:dyDescent="0.35">
      <c r="A51" s="400" t="s">
        <v>562</v>
      </c>
      <c r="B51" s="389">
        <v>60125.445140869939</v>
      </c>
      <c r="C51" s="389" t="s">
        <v>586</v>
      </c>
      <c r="D51" s="389">
        <v>1.9373340798485601</v>
      </c>
      <c r="E51" s="393">
        <v>242.16675998106996</v>
      </c>
      <c r="F51" s="393">
        <v>100.74137215212509</v>
      </c>
      <c r="G51" s="393">
        <v>15.11120582281877</v>
      </c>
      <c r="H51" s="393" t="s">
        <v>551</v>
      </c>
    </row>
    <row r="52" spans="1:8" x14ac:dyDescent="0.35">
      <c r="A52" s="400" t="s">
        <v>563</v>
      </c>
      <c r="B52" s="389">
        <v>53106.856209771599</v>
      </c>
      <c r="C52" s="389">
        <v>5.2928930187330101</v>
      </c>
      <c r="D52" s="389">
        <v>1.34422679840838</v>
      </c>
      <c r="E52" s="393">
        <v>1461.8466432691168</v>
      </c>
      <c r="F52" s="393">
        <v>31.9253864621991</v>
      </c>
      <c r="G52" s="393">
        <v>38.837058169271103</v>
      </c>
      <c r="H52" s="393" t="s">
        <v>551</v>
      </c>
    </row>
    <row r="53" spans="1:8" x14ac:dyDescent="0.35">
      <c r="A53" s="391" t="s">
        <v>564</v>
      </c>
      <c r="B53" s="389" t="s">
        <v>526</v>
      </c>
      <c r="C53" s="389" t="s">
        <v>526</v>
      </c>
      <c r="D53" s="389" t="s">
        <v>526</v>
      </c>
      <c r="E53" s="393" t="s">
        <v>526</v>
      </c>
      <c r="F53" s="393" t="s">
        <v>526</v>
      </c>
      <c r="G53" s="393" t="s">
        <v>526</v>
      </c>
      <c r="H53" s="393" t="s">
        <v>551</v>
      </c>
    </row>
    <row r="54" spans="1:8" x14ac:dyDescent="0.35">
      <c r="A54" s="401" t="s">
        <v>3275</v>
      </c>
      <c r="B54" s="389">
        <v>230699.51036740557</v>
      </c>
      <c r="C54" s="398" t="s">
        <v>196</v>
      </c>
      <c r="D54" s="398" t="s">
        <v>196</v>
      </c>
      <c r="E54" s="398" t="s">
        <v>196</v>
      </c>
      <c r="F54" s="398" t="s">
        <v>196</v>
      </c>
      <c r="G54" s="398" t="s">
        <v>196</v>
      </c>
      <c r="H54" s="398" t="s">
        <v>196</v>
      </c>
    </row>
    <row r="55" spans="1:8" x14ac:dyDescent="0.35">
      <c r="A55" s="305" t="s">
        <v>3276</v>
      </c>
      <c r="B55" s="389" t="s">
        <v>586</v>
      </c>
      <c r="C55" s="398" t="s">
        <v>196</v>
      </c>
      <c r="D55" s="398" t="s">
        <v>196</v>
      </c>
      <c r="E55" s="398" t="s">
        <v>196</v>
      </c>
      <c r="F55" s="398" t="s">
        <v>196</v>
      </c>
      <c r="G55" s="398" t="s">
        <v>196</v>
      </c>
      <c r="H55" s="398" t="s">
        <v>196</v>
      </c>
    </row>
    <row r="56" spans="1:8" x14ac:dyDescent="0.35">
      <c r="A56" s="402" t="s">
        <v>565</v>
      </c>
      <c r="B56" s="393" t="s">
        <v>524</v>
      </c>
      <c r="C56" s="398" t="s">
        <v>196</v>
      </c>
      <c r="D56" s="398" t="s">
        <v>196</v>
      </c>
      <c r="E56" s="398" t="s">
        <v>196</v>
      </c>
      <c r="F56" s="398" t="s">
        <v>196</v>
      </c>
      <c r="G56" s="398" t="s">
        <v>196</v>
      </c>
      <c r="H56" s="398" t="s">
        <v>196</v>
      </c>
    </row>
    <row r="57" spans="1:8" x14ac:dyDescent="0.35">
      <c r="A57" s="402" t="s">
        <v>566</v>
      </c>
      <c r="B57" s="393" t="s">
        <v>524</v>
      </c>
      <c r="C57" s="398" t="s">
        <v>196</v>
      </c>
      <c r="D57" s="398" t="s">
        <v>196</v>
      </c>
      <c r="E57" s="398" t="s">
        <v>196</v>
      </c>
      <c r="F57" s="398" t="s">
        <v>196</v>
      </c>
      <c r="G57" s="398" t="s">
        <v>196</v>
      </c>
      <c r="H57" s="398" t="s">
        <v>196</v>
      </c>
    </row>
    <row r="58" spans="1:8" x14ac:dyDescent="0.35">
      <c r="C58" s="6"/>
      <c r="D58" s="6"/>
    </row>
    <row r="59" spans="1:8" x14ac:dyDescent="0.35">
      <c r="A59" s="71" t="s">
        <v>567</v>
      </c>
      <c r="B59" s="72">
        <f>B8+B50</f>
        <v>6045831.9303266751</v>
      </c>
      <c r="C59" s="72">
        <f t="shared" ref="C59:G59" si="0">C8+C50</f>
        <v>11738.668394056973</v>
      </c>
      <c r="D59" s="72">
        <f t="shared" si="0"/>
        <v>259.40234604960767</v>
      </c>
      <c r="E59" s="72">
        <f t="shared" si="0"/>
        <v>18305.749424551203</v>
      </c>
      <c r="F59" s="72">
        <f t="shared" si="0"/>
        <v>65117.178069736605</v>
      </c>
      <c r="G59" s="72">
        <f t="shared" si="0"/>
        <v>7244.4555805128311</v>
      </c>
      <c r="H59" s="72">
        <f>H8</f>
        <v>12364.091048770906</v>
      </c>
    </row>
    <row r="60" spans="1:8" x14ac:dyDescent="0.35">
      <c r="A60" s="71" t="s">
        <v>94</v>
      </c>
      <c r="B60" s="72">
        <f>B11</f>
        <v>2400057.4856406469</v>
      </c>
      <c r="C60" s="72">
        <f t="shared" ref="C60:H60" si="1">C11</f>
        <v>34.823479419570468</v>
      </c>
      <c r="D60" s="72">
        <f t="shared" si="1"/>
        <v>100.86538569159121</v>
      </c>
      <c r="E60" s="72">
        <f t="shared" si="1"/>
        <v>3434.4290996747714</v>
      </c>
      <c r="F60" s="72">
        <f t="shared" si="1"/>
        <v>581.83867235005948</v>
      </c>
      <c r="G60" s="72">
        <f t="shared" si="1"/>
        <v>43.701395420034459</v>
      </c>
      <c r="H60" s="72">
        <f t="shared" si="1"/>
        <v>9439.0432746602182</v>
      </c>
    </row>
    <row r="61" spans="1:8" x14ac:dyDescent="0.35">
      <c r="A61" s="71" t="s">
        <v>4</v>
      </c>
      <c r="B61" s="72">
        <f>SUM(B22,B50)-G293</f>
        <v>1911856.6209068005</v>
      </c>
      <c r="C61" s="72">
        <f t="shared" ref="C61:H61" si="2">SUM(C22,C50)</f>
        <v>162.90247230948853</v>
      </c>
      <c r="D61" s="72">
        <f t="shared" si="2"/>
        <v>141.94351071141131</v>
      </c>
      <c r="E61" s="72">
        <f t="shared" si="2"/>
        <v>11998.643932744189</v>
      </c>
      <c r="F61" s="72">
        <f t="shared" si="2"/>
        <v>58747.464607753776</v>
      </c>
      <c r="G61" s="72">
        <f t="shared" si="2"/>
        <v>5777.5462986418306</v>
      </c>
      <c r="H61" s="72">
        <f t="shared" si="2"/>
        <v>618.63077203361581</v>
      </c>
    </row>
    <row r="62" spans="1:8" x14ac:dyDescent="0.35">
      <c r="A62" s="71" t="s">
        <v>2478</v>
      </c>
      <c r="B62" s="72">
        <f>SUM(B29:B30)</f>
        <v>586027.88174597803</v>
      </c>
      <c r="C62" s="72">
        <f t="shared" ref="C62:H62" si="3">SUM(C29:C30)</f>
        <v>205.33517802223591</v>
      </c>
      <c r="D62" s="72">
        <f t="shared" si="3"/>
        <v>4.0983304317602895</v>
      </c>
      <c r="E62" s="72">
        <f t="shared" si="3"/>
        <v>908.26373148672474</v>
      </c>
      <c r="F62" s="72">
        <f t="shared" si="3"/>
        <v>3021.64543736223</v>
      </c>
      <c r="G62" s="72">
        <f t="shared" si="3"/>
        <v>551.67725417600798</v>
      </c>
      <c r="H62" s="72">
        <f t="shared" si="3"/>
        <v>527.57585355553215</v>
      </c>
    </row>
    <row r="63" spans="1:8" x14ac:dyDescent="0.35">
      <c r="A63" s="71" t="s">
        <v>9</v>
      </c>
      <c r="B63" s="72">
        <f>SUM(B12:B14,B35,B45,B32)+G293-G374</f>
        <v>1134885.2223943246</v>
      </c>
      <c r="C63" s="72">
        <f>SUM(C12:C14,C35,C45,C32)-H374</f>
        <v>11335.583471714261</v>
      </c>
      <c r="D63" s="72">
        <f>SUM(D12:D14,D35,D45,D32)-I374</f>
        <v>11.193742820309819</v>
      </c>
      <c r="E63" s="72">
        <f t="shared" ref="E63:H63" si="4">SUM(E12:E14,E35,E45,E32)</f>
        <v>1964.4126606455166</v>
      </c>
      <c r="F63" s="72">
        <f t="shared" si="4"/>
        <v>2766.2293522705422</v>
      </c>
      <c r="G63" s="72">
        <f t="shared" si="4"/>
        <v>871.53063227495795</v>
      </c>
      <c r="H63" s="72">
        <f t="shared" si="4"/>
        <v>1778.8411485215402</v>
      </c>
    </row>
    <row r="64" spans="1:8" x14ac:dyDescent="0.35">
      <c r="A64" s="71" t="s">
        <v>136</v>
      </c>
      <c r="B64" s="72">
        <f>B31</f>
        <v>291.62758231404649</v>
      </c>
      <c r="C64" s="72">
        <f t="shared" ref="C64:H64" si="5">C31</f>
        <v>1.8597887494070001E-2</v>
      </c>
      <c r="D64" s="72">
        <f t="shared" si="5"/>
        <v>2.7004131976500001E-3</v>
      </c>
      <c r="E64" s="72" t="str">
        <f t="shared" si="5"/>
        <v>IE</v>
      </c>
      <c r="F64" s="72" t="str">
        <f t="shared" si="5"/>
        <v>IE</v>
      </c>
      <c r="G64" s="72" t="str">
        <f t="shared" si="5"/>
        <v>IE</v>
      </c>
      <c r="H64" s="72" t="str">
        <f t="shared" si="5"/>
        <v>IE</v>
      </c>
    </row>
    <row r="65" spans="1:10" x14ac:dyDescent="0.35">
      <c r="A65" s="71" t="s">
        <v>3264</v>
      </c>
      <c r="B65" s="72">
        <f>G374</f>
        <v>12713.092056610814</v>
      </c>
      <c r="C65" s="72">
        <f t="shared" ref="C65:D65" si="6">H374</f>
        <v>5.1947039253499999E-3</v>
      </c>
      <c r="D65" s="72">
        <f t="shared" si="6"/>
        <v>1.29867598133739</v>
      </c>
      <c r="E65" s="72"/>
      <c r="F65" s="72"/>
      <c r="G65" s="72"/>
      <c r="H65" s="72"/>
    </row>
    <row r="66" spans="1:10" ht="58" x14ac:dyDescent="0.35">
      <c r="A66" s="4" t="s">
        <v>3265</v>
      </c>
      <c r="B66" s="6"/>
      <c r="C66" s="6"/>
      <c r="D66" s="6"/>
      <c r="E66" s="6"/>
      <c r="F66" s="6"/>
      <c r="G66" s="6"/>
      <c r="H66" s="6"/>
    </row>
    <row r="67" spans="1:10" ht="15" thickBot="1" x14ac:dyDescent="0.4">
      <c r="B67" s="105"/>
      <c r="C67" s="105"/>
      <c r="D67" s="105"/>
      <c r="E67" s="105"/>
      <c r="F67" s="105"/>
      <c r="G67" s="105"/>
      <c r="H67" s="105"/>
    </row>
    <row r="68" spans="1:10" ht="15.5" x14ac:dyDescent="0.35">
      <c r="A68" s="494" t="s">
        <v>568</v>
      </c>
      <c r="B68" s="495"/>
      <c r="C68" s="306"/>
      <c r="D68" s="306"/>
      <c r="E68" s="306"/>
      <c r="F68" s="306"/>
      <c r="G68" s="306"/>
      <c r="H68" s="306"/>
      <c r="I68" s="75"/>
      <c r="J68" s="449" t="s">
        <v>508</v>
      </c>
    </row>
    <row r="69" spans="1:10" ht="15.5" x14ac:dyDescent="0.35">
      <c r="A69" s="307" t="s">
        <v>569</v>
      </c>
      <c r="B69" s="308"/>
      <c r="C69" s="309"/>
      <c r="D69" s="309"/>
      <c r="E69" s="309"/>
      <c r="F69" s="309"/>
      <c r="G69" s="309"/>
      <c r="H69" s="309"/>
      <c r="I69" s="75"/>
      <c r="J69" s="449" t="s">
        <v>3441</v>
      </c>
    </row>
    <row r="70" spans="1:10" ht="15.5" x14ac:dyDescent="0.35">
      <c r="A70" s="69"/>
      <c r="B70" s="73"/>
      <c r="C70" s="74"/>
      <c r="D70" s="74"/>
      <c r="E70" s="74"/>
      <c r="F70" s="74"/>
      <c r="G70" s="74"/>
      <c r="H70" s="70"/>
      <c r="I70" s="75"/>
      <c r="J70" s="449" t="s">
        <v>509</v>
      </c>
    </row>
    <row r="71" spans="1:10" x14ac:dyDescent="0.35">
      <c r="A71" s="496" t="s">
        <v>510</v>
      </c>
      <c r="B71" s="499" t="s">
        <v>570</v>
      </c>
      <c r="C71" s="500"/>
      <c r="D71" s="499" t="s">
        <v>571</v>
      </c>
      <c r="E71" s="501"/>
      <c r="F71" s="502"/>
      <c r="G71" s="499" t="s">
        <v>572</v>
      </c>
      <c r="H71" s="503"/>
      <c r="I71" s="503"/>
      <c r="J71" s="500"/>
    </row>
    <row r="72" spans="1:10" x14ac:dyDescent="0.35">
      <c r="A72" s="497"/>
      <c r="B72" s="504" t="s">
        <v>573</v>
      </c>
      <c r="C72" s="505"/>
      <c r="D72" s="508" t="s">
        <v>574</v>
      </c>
      <c r="E72" s="504" t="s">
        <v>512</v>
      </c>
      <c r="F72" s="505" t="s">
        <v>513</v>
      </c>
      <c r="G72" s="508" t="s">
        <v>575</v>
      </c>
      <c r="H72" s="508" t="s">
        <v>512</v>
      </c>
      <c r="I72" s="508" t="s">
        <v>513</v>
      </c>
      <c r="J72" s="383" t="s">
        <v>511</v>
      </c>
    </row>
    <row r="73" spans="1:10" x14ac:dyDescent="0.35">
      <c r="A73" s="497"/>
      <c r="B73" s="506"/>
      <c r="C73" s="507"/>
      <c r="D73" s="509"/>
      <c r="E73" s="506"/>
      <c r="F73" s="507"/>
      <c r="G73" s="510"/>
      <c r="H73" s="509"/>
      <c r="I73" s="509"/>
      <c r="J73" s="383" t="s">
        <v>576</v>
      </c>
    </row>
    <row r="74" spans="1:10" ht="15" thickBot="1" x14ac:dyDescent="0.4">
      <c r="A74" s="498"/>
      <c r="B74" s="386" t="s">
        <v>577</v>
      </c>
      <c r="C74" s="76" t="s">
        <v>578</v>
      </c>
      <c r="D74" s="76" t="s">
        <v>579</v>
      </c>
      <c r="E74" s="487" t="s">
        <v>580</v>
      </c>
      <c r="F74" s="488"/>
      <c r="G74" s="487" t="s">
        <v>518</v>
      </c>
      <c r="H74" s="485"/>
      <c r="I74" s="485"/>
      <c r="J74" s="486"/>
    </row>
    <row r="75" spans="1:10" ht="15" thickTop="1" x14ac:dyDescent="0.35">
      <c r="A75" s="77" t="s">
        <v>581</v>
      </c>
      <c r="B75" s="403">
        <v>91137862.196821675</v>
      </c>
      <c r="C75" s="403" t="s">
        <v>582</v>
      </c>
      <c r="D75" s="398" t="s">
        <v>196</v>
      </c>
      <c r="E75" s="398" t="s">
        <v>196</v>
      </c>
      <c r="F75" s="398" t="s">
        <v>196</v>
      </c>
      <c r="G75" s="403">
        <v>5895355.24157112</v>
      </c>
      <c r="H75" s="403">
        <v>471.45668024581687</v>
      </c>
      <c r="I75" s="403">
        <v>256.02211621946361</v>
      </c>
      <c r="J75" s="403" t="s">
        <v>586</v>
      </c>
    </row>
    <row r="76" spans="1:10" x14ac:dyDescent="0.35">
      <c r="A76" s="404" t="s">
        <v>583</v>
      </c>
      <c r="B76" s="403">
        <v>41043265.44914683</v>
      </c>
      <c r="C76" s="403" t="s">
        <v>582</v>
      </c>
      <c r="D76" s="403">
        <v>62.84904662471471</v>
      </c>
      <c r="E76" s="403">
        <v>4.4582659657373203</v>
      </c>
      <c r="F76" s="403">
        <v>3.4887046842559699</v>
      </c>
      <c r="G76" s="403">
        <v>2579530.1038439716</v>
      </c>
      <c r="H76" s="403">
        <v>182.9817934746539</v>
      </c>
      <c r="I76" s="403">
        <v>143.18783242959987</v>
      </c>
      <c r="J76" s="403" t="s">
        <v>524</v>
      </c>
    </row>
    <row r="77" spans="1:10" x14ac:dyDescent="0.35">
      <c r="A77" s="404" t="s">
        <v>584</v>
      </c>
      <c r="B77" s="403">
        <v>23547856.46013758</v>
      </c>
      <c r="C77" s="403" t="s">
        <v>582</v>
      </c>
      <c r="D77" s="403">
        <v>90.390222007608685</v>
      </c>
      <c r="E77" s="403">
        <v>1.3293847084140999</v>
      </c>
      <c r="F77" s="403">
        <v>4.0838943275543604</v>
      </c>
      <c r="G77" s="403">
        <v>2128495.9732351382</v>
      </c>
      <c r="H77" s="403">
        <v>31.304160294037182</v>
      </c>
      <c r="I77" s="403">
        <v>96.166957423620119</v>
      </c>
      <c r="J77" s="403" t="s">
        <v>524</v>
      </c>
    </row>
    <row r="78" spans="1:10" x14ac:dyDescent="0.35">
      <c r="A78" s="404" t="s">
        <v>585</v>
      </c>
      <c r="B78" s="403">
        <v>23571618.577340122</v>
      </c>
      <c r="C78" s="403" t="s">
        <v>582</v>
      </c>
      <c r="D78" s="403">
        <v>49.812237156145379</v>
      </c>
      <c r="E78" s="403">
        <v>3.11233754212514</v>
      </c>
      <c r="F78" s="403">
        <v>0.33678108860792</v>
      </c>
      <c r="G78" s="403">
        <v>1174155.0547286684</v>
      </c>
      <c r="H78" s="403">
        <v>73.362833426910115</v>
      </c>
      <c r="I78" s="403">
        <v>7.9384753647272399</v>
      </c>
      <c r="J78" s="403" t="s">
        <v>524</v>
      </c>
    </row>
    <row r="79" spans="1:10" x14ac:dyDescent="0.35">
      <c r="A79" s="404" t="s">
        <v>3404</v>
      </c>
      <c r="B79" s="403">
        <v>354960.13390164654</v>
      </c>
      <c r="C79" s="403" t="s">
        <v>582</v>
      </c>
      <c r="D79" s="403">
        <v>37.1143362454117</v>
      </c>
      <c r="E79" s="403">
        <v>1.46346122542E-2</v>
      </c>
      <c r="F79" s="403">
        <v>3.6586530635500401</v>
      </c>
      <c r="G79" s="403">
        <v>13174.10976334207</v>
      </c>
      <c r="H79" s="403">
        <v>5.1947039253499999E-3</v>
      </c>
      <c r="I79" s="403">
        <v>1.29867598133739</v>
      </c>
      <c r="J79" s="403" t="s">
        <v>586</v>
      </c>
    </row>
    <row r="80" spans="1:10" x14ac:dyDescent="0.35">
      <c r="A80" s="404" t="s">
        <v>3405</v>
      </c>
      <c r="B80" s="403" t="s">
        <v>553</v>
      </c>
      <c r="C80" s="403" t="s">
        <v>582</v>
      </c>
      <c r="D80" s="403" t="s">
        <v>553</v>
      </c>
      <c r="E80" s="403" t="s">
        <v>553</v>
      </c>
      <c r="F80" s="403" t="s">
        <v>553</v>
      </c>
      <c r="G80" s="403" t="s">
        <v>553</v>
      </c>
      <c r="H80" s="403" t="s">
        <v>553</v>
      </c>
      <c r="I80" s="403" t="s">
        <v>553</v>
      </c>
      <c r="J80" s="403" t="s">
        <v>553</v>
      </c>
    </row>
    <row r="81" spans="1:10" x14ac:dyDescent="0.35">
      <c r="A81" s="404" t="s">
        <v>3406</v>
      </c>
      <c r="B81" s="403">
        <v>2620161.5762954974</v>
      </c>
      <c r="C81" s="403" t="s">
        <v>582</v>
      </c>
      <c r="D81" s="403">
        <v>88.047818292785962</v>
      </c>
      <c r="E81" s="403">
        <v>70.149375522924387</v>
      </c>
      <c r="F81" s="403">
        <v>2.8357697812987901</v>
      </c>
      <c r="G81" s="398" t="s">
        <v>196</v>
      </c>
      <c r="H81" s="403">
        <v>183.80269834629033</v>
      </c>
      <c r="I81" s="403">
        <v>7.4301750201789796</v>
      </c>
      <c r="J81" s="403" t="s">
        <v>524</v>
      </c>
    </row>
    <row r="82" spans="1:10" x14ac:dyDescent="0.35">
      <c r="A82" s="405" t="s">
        <v>587</v>
      </c>
      <c r="B82" s="403">
        <v>32389766.968968615</v>
      </c>
      <c r="C82" s="403" t="s">
        <v>582</v>
      </c>
      <c r="D82" s="398" t="s">
        <v>196</v>
      </c>
      <c r="E82" s="398" t="s">
        <v>196</v>
      </c>
      <c r="F82" s="398" t="s">
        <v>196</v>
      </c>
      <c r="G82" s="403">
        <v>2536779.2265180089</v>
      </c>
      <c r="H82" s="403">
        <v>38.041270916860228</v>
      </c>
      <c r="I82" s="403">
        <v>101.32393509195673</v>
      </c>
      <c r="J82" s="403" t="s">
        <v>586</v>
      </c>
    </row>
    <row r="83" spans="1:10" x14ac:dyDescent="0.35">
      <c r="A83" s="406" t="s">
        <v>583</v>
      </c>
      <c r="B83" s="403">
        <v>1341824.3940511984</v>
      </c>
      <c r="C83" s="403" t="s">
        <v>582</v>
      </c>
      <c r="D83" s="403">
        <v>75.791010443823595</v>
      </c>
      <c r="E83" s="403">
        <v>0.72442924400886</v>
      </c>
      <c r="F83" s="403">
        <v>0.32133945451558998</v>
      </c>
      <c r="G83" s="403">
        <v>101698.22666331165</v>
      </c>
      <c r="H83" s="403">
        <v>0.97205683137514998</v>
      </c>
      <c r="I83" s="403">
        <v>0.43118111884012</v>
      </c>
      <c r="J83" s="403" t="s">
        <v>524</v>
      </c>
    </row>
    <row r="84" spans="1:10" x14ac:dyDescent="0.35">
      <c r="A84" s="406" t="s">
        <v>584</v>
      </c>
      <c r="B84" s="403">
        <v>21970021.331539605</v>
      </c>
      <c r="C84" s="403" t="s">
        <v>582</v>
      </c>
      <c r="D84" s="403">
        <v>90.620563081369596</v>
      </c>
      <c r="E84" s="403">
        <v>0.73461217854264005</v>
      </c>
      <c r="F84" s="403">
        <v>4.2883790815637504</v>
      </c>
      <c r="G84" s="403">
        <v>1990935.7039738202</v>
      </c>
      <c r="H84" s="403">
        <v>16.139445232990571</v>
      </c>
      <c r="I84" s="403">
        <v>94.215779899683724</v>
      </c>
      <c r="J84" s="403" t="s">
        <v>524</v>
      </c>
    </row>
    <row r="85" spans="1:10" x14ac:dyDescent="0.35">
      <c r="A85" s="406" t="s">
        <v>585</v>
      </c>
      <c r="B85" s="403">
        <v>8829876.3098276611</v>
      </c>
      <c r="C85" s="403" t="s">
        <v>582</v>
      </c>
      <c r="D85" s="403">
        <v>50.248073994006518</v>
      </c>
      <c r="E85" s="403">
        <v>2.3689668073318502</v>
      </c>
      <c r="F85" s="403">
        <v>0.75481115226358997</v>
      </c>
      <c r="G85" s="403">
        <v>443684.27817414561</v>
      </c>
      <c r="H85" s="403">
        <v>20.9176838908276</v>
      </c>
      <c r="I85" s="403">
        <v>6.6648891117659703</v>
      </c>
      <c r="J85" s="403" t="s">
        <v>524</v>
      </c>
    </row>
    <row r="86" spans="1:10" x14ac:dyDescent="0.35">
      <c r="A86" s="406" t="s">
        <v>3404</v>
      </c>
      <c r="B86" s="403">
        <v>52888.087323471489</v>
      </c>
      <c r="C86" s="403" t="s">
        <v>582</v>
      </c>
      <c r="D86" s="403">
        <v>8.7168534553273496</v>
      </c>
      <c r="E86" s="403" t="s">
        <v>3277</v>
      </c>
      <c r="F86" s="403" t="s">
        <v>3277</v>
      </c>
      <c r="G86" s="403">
        <v>461.01770673125719</v>
      </c>
      <c r="H86" s="403" t="s">
        <v>3277</v>
      </c>
      <c r="I86" s="403" t="s">
        <v>3277</v>
      </c>
      <c r="J86" s="403" t="s">
        <v>586</v>
      </c>
    </row>
    <row r="87" spans="1:10" x14ac:dyDescent="0.35">
      <c r="A87" s="406" t="s">
        <v>3405</v>
      </c>
      <c r="B87" s="403" t="s">
        <v>553</v>
      </c>
      <c r="C87" s="403" t="s">
        <v>582</v>
      </c>
      <c r="D87" s="403" t="s">
        <v>553</v>
      </c>
      <c r="E87" s="403" t="s">
        <v>553</v>
      </c>
      <c r="F87" s="403" t="s">
        <v>553</v>
      </c>
      <c r="G87" s="403" t="s">
        <v>553</v>
      </c>
      <c r="H87" s="403" t="s">
        <v>553</v>
      </c>
      <c r="I87" s="403" t="s">
        <v>553</v>
      </c>
      <c r="J87" s="403" t="s">
        <v>553</v>
      </c>
    </row>
    <row r="88" spans="1:10" x14ac:dyDescent="0.35">
      <c r="A88" s="406" t="s">
        <v>3406</v>
      </c>
      <c r="B88" s="403">
        <v>195156.84622667928</v>
      </c>
      <c r="C88" s="403" t="s">
        <v>582</v>
      </c>
      <c r="D88" s="403">
        <v>97.735736802039924</v>
      </c>
      <c r="E88" s="403">
        <v>6.192435418265E-2</v>
      </c>
      <c r="F88" s="403">
        <v>6.192435418265E-2</v>
      </c>
      <c r="G88" s="403">
        <v>19073.798157926904</v>
      </c>
      <c r="H88" s="403">
        <v>1.2084961666909999E-2</v>
      </c>
      <c r="I88" s="403">
        <v>1.2084961666909999E-2</v>
      </c>
      <c r="J88" s="403" t="s">
        <v>524</v>
      </c>
    </row>
    <row r="89" spans="1:10" x14ac:dyDescent="0.35">
      <c r="A89" s="407" t="s">
        <v>3407</v>
      </c>
      <c r="B89" s="403">
        <v>29762022.261531696</v>
      </c>
      <c r="C89" s="403" t="s">
        <v>582</v>
      </c>
      <c r="D89" s="398" t="s">
        <v>196</v>
      </c>
      <c r="E89" s="398" t="s">
        <v>196</v>
      </c>
      <c r="F89" s="398" t="s">
        <v>196</v>
      </c>
      <c r="G89" s="403">
        <v>2400057.4856406469</v>
      </c>
      <c r="H89" s="403">
        <v>34.823479419570468</v>
      </c>
      <c r="I89" s="403">
        <v>100.86538569159121</v>
      </c>
      <c r="J89" s="403" t="s">
        <v>586</v>
      </c>
    </row>
    <row r="90" spans="1:10" x14ac:dyDescent="0.35">
      <c r="A90" s="406" t="s">
        <v>583</v>
      </c>
      <c r="B90" s="403">
        <v>1289345.7754762077</v>
      </c>
      <c r="C90" s="403" t="s">
        <v>582</v>
      </c>
      <c r="D90" s="403">
        <v>75.981710695644367</v>
      </c>
      <c r="E90" s="403">
        <v>0.66331306705496995</v>
      </c>
      <c r="F90" s="403">
        <v>0.25283307148143003</v>
      </c>
      <c r="G90" s="403">
        <v>97966.697698884454</v>
      </c>
      <c r="H90" s="403">
        <v>0.85523990082548995</v>
      </c>
      <c r="I90" s="403">
        <v>0.32598925261525002</v>
      </c>
      <c r="J90" s="403" t="s">
        <v>524</v>
      </c>
    </row>
    <row r="91" spans="1:10" x14ac:dyDescent="0.35">
      <c r="A91" s="406" t="s">
        <v>584</v>
      </c>
      <c r="B91" s="403">
        <v>21878947.484241422</v>
      </c>
      <c r="C91" s="403" t="s">
        <v>582</v>
      </c>
      <c r="D91" s="403">
        <v>90.624623010701626</v>
      </c>
      <c r="E91" s="403">
        <v>0.69812515865578995</v>
      </c>
      <c r="F91" s="403">
        <v>4.3002982540659396</v>
      </c>
      <c r="G91" s="403">
        <v>1982771.3676303178</v>
      </c>
      <c r="H91" s="403">
        <v>15.27424368365784</v>
      </c>
      <c r="I91" s="403">
        <v>94.085999667283815</v>
      </c>
      <c r="J91" s="403" t="s">
        <v>524</v>
      </c>
    </row>
    <row r="92" spans="1:10" x14ac:dyDescent="0.35">
      <c r="A92" s="406" t="s">
        <v>585</v>
      </c>
      <c r="B92" s="403">
        <v>6345684.0682639154</v>
      </c>
      <c r="C92" s="403" t="s">
        <v>582</v>
      </c>
      <c r="D92" s="403">
        <v>50.248073994006518</v>
      </c>
      <c r="E92" s="403">
        <v>2.9440341927598199</v>
      </c>
      <c r="F92" s="403">
        <v>1.01506972939916</v>
      </c>
      <c r="G92" s="403">
        <v>318858.40260471357</v>
      </c>
      <c r="H92" s="403">
        <v>18.681910873420229</v>
      </c>
      <c r="I92" s="403">
        <v>6.4413118100252298</v>
      </c>
      <c r="J92" s="403" t="s">
        <v>524</v>
      </c>
    </row>
    <row r="93" spans="1:10" x14ac:dyDescent="0.35">
      <c r="A93" s="406" t="s">
        <v>3404</v>
      </c>
      <c r="B93" s="403">
        <v>52888.087323471489</v>
      </c>
      <c r="C93" s="403" t="s">
        <v>582</v>
      </c>
      <c r="D93" s="403">
        <v>8.7168534553273496</v>
      </c>
      <c r="E93" s="403" t="s">
        <v>558</v>
      </c>
      <c r="F93" s="403" t="s">
        <v>558</v>
      </c>
      <c r="G93" s="403">
        <v>461.01770673125719</v>
      </c>
      <c r="H93" s="403" t="s">
        <v>558</v>
      </c>
      <c r="I93" s="403" t="s">
        <v>558</v>
      </c>
      <c r="J93" s="403" t="s">
        <v>524</v>
      </c>
    </row>
    <row r="94" spans="1:10" x14ac:dyDescent="0.35">
      <c r="A94" s="406" t="s">
        <v>3405</v>
      </c>
      <c r="B94" s="403" t="s">
        <v>553</v>
      </c>
      <c r="C94" s="403" t="s">
        <v>582</v>
      </c>
      <c r="D94" s="403" t="s">
        <v>553</v>
      </c>
      <c r="E94" s="403" t="s">
        <v>553</v>
      </c>
      <c r="F94" s="403" t="s">
        <v>553</v>
      </c>
      <c r="G94" s="403" t="s">
        <v>553</v>
      </c>
      <c r="H94" s="403" t="s">
        <v>553</v>
      </c>
      <c r="I94" s="403" t="s">
        <v>553</v>
      </c>
      <c r="J94" s="403" t="s">
        <v>553</v>
      </c>
    </row>
    <row r="95" spans="1:10" x14ac:dyDescent="0.35">
      <c r="A95" s="406" t="s">
        <v>3406</v>
      </c>
      <c r="B95" s="403">
        <v>195156.84622667928</v>
      </c>
      <c r="C95" s="403" t="s">
        <v>582</v>
      </c>
      <c r="D95" s="403">
        <v>97.735736802039924</v>
      </c>
      <c r="E95" s="403">
        <v>6.192435418265E-2</v>
      </c>
      <c r="F95" s="403">
        <v>6.192435418265E-2</v>
      </c>
      <c r="G95" s="403">
        <v>19073.798157926904</v>
      </c>
      <c r="H95" s="403">
        <v>1.2084961666909999E-2</v>
      </c>
      <c r="I95" s="403">
        <v>1.2084961666909999E-2</v>
      </c>
      <c r="J95" s="403" t="s">
        <v>524</v>
      </c>
    </row>
    <row r="96" spans="1:10" x14ac:dyDescent="0.35">
      <c r="A96" s="408" t="s">
        <v>588</v>
      </c>
      <c r="B96" s="403">
        <v>29762022.261531696</v>
      </c>
      <c r="C96" s="403" t="s">
        <v>582</v>
      </c>
      <c r="D96" s="398" t="s">
        <v>196</v>
      </c>
      <c r="E96" s="398" t="s">
        <v>196</v>
      </c>
      <c r="F96" s="398" t="s">
        <v>196</v>
      </c>
      <c r="G96" s="403">
        <v>2400057.4856406469</v>
      </c>
      <c r="H96" s="403">
        <v>34.823479419570468</v>
      </c>
      <c r="I96" s="403">
        <v>100.86538569159121</v>
      </c>
      <c r="J96" s="403" t="s">
        <v>586</v>
      </c>
    </row>
    <row r="97" spans="1:10" x14ac:dyDescent="0.35">
      <c r="A97" s="409" t="s">
        <v>589</v>
      </c>
      <c r="B97" s="393">
        <v>1289345.7754762077</v>
      </c>
      <c r="C97" s="403" t="s">
        <v>582</v>
      </c>
      <c r="D97" s="403">
        <v>75.981710695644367</v>
      </c>
      <c r="E97" s="403">
        <v>0.66331306705496995</v>
      </c>
      <c r="F97" s="403">
        <v>0.25283307148143003</v>
      </c>
      <c r="G97" s="393">
        <v>97966.697698884454</v>
      </c>
      <c r="H97" s="393">
        <v>0.85523990082548995</v>
      </c>
      <c r="I97" s="393">
        <v>0.32598925261525002</v>
      </c>
      <c r="J97" s="393" t="s">
        <v>524</v>
      </c>
    </row>
    <row r="98" spans="1:10" x14ac:dyDescent="0.35">
      <c r="A98" s="409" t="s">
        <v>590</v>
      </c>
      <c r="B98" s="393">
        <v>21878947.484241422</v>
      </c>
      <c r="C98" s="403" t="s">
        <v>582</v>
      </c>
      <c r="D98" s="403">
        <v>90.624623010701626</v>
      </c>
      <c r="E98" s="403">
        <v>0.69812515865578995</v>
      </c>
      <c r="F98" s="403">
        <v>4.3002982540659396</v>
      </c>
      <c r="G98" s="393">
        <v>1982771.3676303178</v>
      </c>
      <c r="H98" s="393">
        <v>15.27424368365784</v>
      </c>
      <c r="I98" s="393">
        <v>94.085999667283815</v>
      </c>
      <c r="J98" s="393" t="s">
        <v>524</v>
      </c>
    </row>
    <row r="99" spans="1:10" x14ac:dyDescent="0.35">
      <c r="A99" s="409" t="s">
        <v>591</v>
      </c>
      <c r="B99" s="393">
        <v>6345684.0682639154</v>
      </c>
      <c r="C99" s="403" t="s">
        <v>582</v>
      </c>
      <c r="D99" s="403">
        <v>50.248073994006518</v>
      </c>
      <c r="E99" s="403">
        <v>2.9440341927598199</v>
      </c>
      <c r="F99" s="403">
        <v>1.01506972939916</v>
      </c>
      <c r="G99" s="393">
        <v>318858.40260471357</v>
      </c>
      <c r="H99" s="393">
        <v>18.681910873420229</v>
      </c>
      <c r="I99" s="393">
        <v>6.4413118100252298</v>
      </c>
      <c r="J99" s="393" t="s">
        <v>524</v>
      </c>
    </row>
    <row r="100" spans="1:10" x14ac:dyDescent="0.35">
      <c r="A100" s="409" t="s">
        <v>592</v>
      </c>
      <c r="B100" s="393">
        <v>52888.087323471489</v>
      </c>
      <c r="C100" s="403" t="s">
        <v>582</v>
      </c>
      <c r="D100" s="403">
        <v>8.7168534553273496</v>
      </c>
      <c r="E100" s="403" t="s">
        <v>524</v>
      </c>
      <c r="F100" s="403" t="s">
        <v>524</v>
      </c>
      <c r="G100" s="393">
        <v>461.01770673125719</v>
      </c>
      <c r="H100" s="393" t="s">
        <v>524</v>
      </c>
      <c r="I100" s="393" t="s">
        <v>524</v>
      </c>
      <c r="J100" s="393" t="s">
        <v>524</v>
      </c>
    </row>
    <row r="101" spans="1:10" x14ac:dyDescent="0.35">
      <c r="A101" s="409" t="s">
        <v>593</v>
      </c>
      <c r="B101" s="393" t="s">
        <v>553</v>
      </c>
      <c r="C101" s="403" t="s">
        <v>582</v>
      </c>
      <c r="D101" s="403" t="s">
        <v>553</v>
      </c>
      <c r="E101" s="403" t="s">
        <v>553</v>
      </c>
      <c r="F101" s="403" t="s">
        <v>553</v>
      </c>
      <c r="G101" s="393" t="s">
        <v>553</v>
      </c>
      <c r="H101" s="393" t="s">
        <v>553</v>
      </c>
      <c r="I101" s="393" t="s">
        <v>553</v>
      </c>
      <c r="J101" s="393" t="s">
        <v>553</v>
      </c>
    </row>
    <row r="102" spans="1:10" x14ac:dyDescent="0.35">
      <c r="A102" s="409" t="s">
        <v>93</v>
      </c>
      <c r="B102" s="393">
        <v>195156.84622667928</v>
      </c>
      <c r="C102" s="403" t="s">
        <v>582</v>
      </c>
      <c r="D102" s="403">
        <v>97.735736802039924</v>
      </c>
      <c r="E102" s="403">
        <v>6.192435418265E-2</v>
      </c>
      <c r="F102" s="403">
        <v>6.192435418265E-2</v>
      </c>
      <c r="G102" s="393">
        <v>19073.798157926904</v>
      </c>
      <c r="H102" s="393">
        <v>1.2084961666909999E-2</v>
      </c>
      <c r="I102" s="393">
        <v>1.2084961666909999E-2</v>
      </c>
      <c r="J102" s="393" t="s">
        <v>524</v>
      </c>
    </row>
    <row r="103" spans="1:10" x14ac:dyDescent="0.35">
      <c r="A103" s="408" t="s">
        <v>594</v>
      </c>
      <c r="B103" s="403" t="s">
        <v>3278</v>
      </c>
      <c r="C103" s="403" t="s">
        <v>582</v>
      </c>
      <c r="D103" s="398" t="s">
        <v>196</v>
      </c>
      <c r="E103" s="398" t="s">
        <v>196</v>
      </c>
      <c r="F103" s="398" t="s">
        <v>196</v>
      </c>
      <c r="G103" s="403" t="s">
        <v>3278</v>
      </c>
      <c r="H103" s="403" t="s">
        <v>598</v>
      </c>
      <c r="I103" s="403" t="s">
        <v>598</v>
      </c>
      <c r="J103" s="403" t="s">
        <v>586</v>
      </c>
    </row>
    <row r="104" spans="1:10" x14ac:dyDescent="0.35">
      <c r="A104" s="409" t="s">
        <v>589</v>
      </c>
      <c r="B104" s="393" t="s">
        <v>526</v>
      </c>
      <c r="C104" s="403" t="s">
        <v>582</v>
      </c>
      <c r="D104" s="403" t="s">
        <v>558</v>
      </c>
      <c r="E104" s="403" t="s">
        <v>526</v>
      </c>
      <c r="F104" s="403" t="s">
        <v>526</v>
      </c>
      <c r="G104" s="393" t="s">
        <v>526</v>
      </c>
      <c r="H104" s="393" t="s">
        <v>526</v>
      </c>
      <c r="I104" s="393" t="s">
        <v>526</v>
      </c>
      <c r="J104" s="393" t="s">
        <v>524</v>
      </c>
    </row>
    <row r="105" spans="1:10" x14ac:dyDescent="0.35">
      <c r="A105" s="409" t="s">
        <v>590</v>
      </c>
      <c r="B105" s="393" t="s">
        <v>526</v>
      </c>
      <c r="C105" s="403" t="s">
        <v>582</v>
      </c>
      <c r="D105" s="403" t="s">
        <v>558</v>
      </c>
      <c r="E105" s="403" t="s">
        <v>526</v>
      </c>
      <c r="F105" s="403" t="s">
        <v>526</v>
      </c>
      <c r="G105" s="393" t="s">
        <v>526</v>
      </c>
      <c r="H105" s="393" t="s">
        <v>526</v>
      </c>
      <c r="I105" s="393" t="s">
        <v>526</v>
      </c>
      <c r="J105" s="393" t="s">
        <v>524</v>
      </c>
    </row>
    <row r="106" spans="1:10" x14ac:dyDescent="0.35">
      <c r="A106" s="409" t="s">
        <v>591</v>
      </c>
      <c r="B106" s="393" t="s">
        <v>526</v>
      </c>
      <c r="C106" s="403" t="s">
        <v>582</v>
      </c>
      <c r="D106" s="403" t="s">
        <v>558</v>
      </c>
      <c r="E106" s="403" t="s">
        <v>526</v>
      </c>
      <c r="F106" s="403" t="s">
        <v>526</v>
      </c>
      <c r="G106" s="393" t="s">
        <v>526</v>
      </c>
      <c r="H106" s="393" t="s">
        <v>526</v>
      </c>
      <c r="I106" s="393" t="s">
        <v>526</v>
      </c>
      <c r="J106" s="393" t="s">
        <v>524</v>
      </c>
    </row>
    <row r="107" spans="1:10" x14ac:dyDescent="0.35">
      <c r="A107" s="409" t="s">
        <v>592</v>
      </c>
      <c r="B107" s="393" t="s">
        <v>526</v>
      </c>
      <c r="C107" s="403" t="s">
        <v>582</v>
      </c>
      <c r="D107" s="403" t="s">
        <v>558</v>
      </c>
      <c r="E107" s="403" t="s">
        <v>526</v>
      </c>
      <c r="F107" s="403" t="s">
        <v>526</v>
      </c>
      <c r="G107" s="393" t="s">
        <v>526</v>
      </c>
      <c r="H107" s="393" t="s">
        <v>526</v>
      </c>
      <c r="I107" s="393" t="s">
        <v>526</v>
      </c>
      <c r="J107" s="393" t="s">
        <v>524</v>
      </c>
    </row>
    <row r="108" spans="1:10" x14ac:dyDescent="0.35">
      <c r="A108" s="409" t="s">
        <v>593</v>
      </c>
      <c r="B108" s="393" t="s">
        <v>553</v>
      </c>
      <c r="C108" s="403" t="s">
        <v>582</v>
      </c>
      <c r="D108" s="403" t="s">
        <v>553</v>
      </c>
      <c r="E108" s="403" t="s">
        <v>553</v>
      </c>
      <c r="F108" s="403" t="s">
        <v>553</v>
      </c>
      <c r="G108" s="393" t="s">
        <v>553</v>
      </c>
      <c r="H108" s="393" t="s">
        <v>553</v>
      </c>
      <c r="I108" s="393" t="s">
        <v>553</v>
      </c>
      <c r="J108" s="393" t="s">
        <v>553</v>
      </c>
    </row>
    <row r="109" spans="1:10" x14ac:dyDescent="0.35">
      <c r="A109" s="409" t="s">
        <v>93</v>
      </c>
      <c r="B109" s="393" t="s">
        <v>526</v>
      </c>
      <c r="C109" s="403" t="s">
        <v>582</v>
      </c>
      <c r="D109" s="403" t="s">
        <v>558</v>
      </c>
      <c r="E109" s="403" t="s">
        <v>526</v>
      </c>
      <c r="F109" s="403" t="s">
        <v>526</v>
      </c>
      <c r="G109" s="393" t="s">
        <v>526</v>
      </c>
      <c r="H109" s="393" t="s">
        <v>526</v>
      </c>
      <c r="I109" s="393" t="s">
        <v>526</v>
      </c>
      <c r="J109" s="393" t="s">
        <v>524</v>
      </c>
    </row>
    <row r="110" spans="1:10" x14ac:dyDescent="0.35">
      <c r="A110" s="408" t="s">
        <v>595</v>
      </c>
      <c r="B110" s="403" t="s">
        <v>3278</v>
      </c>
      <c r="C110" s="403" t="s">
        <v>582</v>
      </c>
      <c r="D110" s="398" t="s">
        <v>196</v>
      </c>
      <c r="E110" s="398" t="s">
        <v>196</v>
      </c>
      <c r="F110" s="398" t="s">
        <v>196</v>
      </c>
      <c r="G110" s="403" t="s">
        <v>598</v>
      </c>
      <c r="H110" s="403" t="s">
        <v>3278</v>
      </c>
      <c r="I110" s="403" t="s">
        <v>598</v>
      </c>
      <c r="J110" s="403" t="s">
        <v>586</v>
      </c>
    </row>
    <row r="111" spans="1:10" x14ac:dyDescent="0.35">
      <c r="A111" s="409" t="s">
        <v>589</v>
      </c>
      <c r="B111" s="393" t="s">
        <v>526</v>
      </c>
      <c r="C111" s="403" t="s">
        <v>582</v>
      </c>
      <c r="D111" s="403" t="s">
        <v>558</v>
      </c>
      <c r="E111" s="403" t="s">
        <v>526</v>
      </c>
      <c r="F111" s="403" t="s">
        <v>526</v>
      </c>
      <c r="G111" s="393" t="s">
        <v>526</v>
      </c>
      <c r="H111" s="393" t="s">
        <v>526</v>
      </c>
      <c r="I111" s="393" t="s">
        <v>526</v>
      </c>
      <c r="J111" s="393" t="s">
        <v>524</v>
      </c>
    </row>
    <row r="112" spans="1:10" x14ac:dyDescent="0.35">
      <c r="A112" s="409" t="s">
        <v>590</v>
      </c>
      <c r="B112" s="393" t="s">
        <v>526</v>
      </c>
      <c r="C112" s="403" t="s">
        <v>582</v>
      </c>
      <c r="D112" s="403" t="s">
        <v>558</v>
      </c>
      <c r="E112" s="403" t="s">
        <v>526</v>
      </c>
      <c r="F112" s="403" t="s">
        <v>526</v>
      </c>
      <c r="G112" s="393" t="s">
        <v>526</v>
      </c>
      <c r="H112" s="393" t="s">
        <v>526</v>
      </c>
      <c r="I112" s="393" t="s">
        <v>526</v>
      </c>
      <c r="J112" s="393" t="s">
        <v>524</v>
      </c>
    </row>
    <row r="113" spans="1:10" x14ac:dyDescent="0.35">
      <c r="A113" s="409" t="s">
        <v>591</v>
      </c>
      <c r="B113" s="393" t="s">
        <v>526</v>
      </c>
      <c r="C113" s="403" t="s">
        <v>582</v>
      </c>
      <c r="D113" s="403" t="s">
        <v>558</v>
      </c>
      <c r="E113" s="403" t="s">
        <v>526</v>
      </c>
      <c r="F113" s="403" t="s">
        <v>526</v>
      </c>
      <c r="G113" s="393" t="s">
        <v>526</v>
      </c>
      <c r="H113" s="393" t="s">
        <v>526</v>
      </c>
      <c r="I113" s="393" t="s">
        <v>526</v>
      </c>
      <c r="J113" s="393" t="s">
        <v>524</v>
      </c>
    </row>
    <row r="114" spans="1:10" x14ac:dyDescent="0.35">
      <c r="A114" s="409" t="s">
        <v>592</v>
      </c>
      <c r="B114" s="393" t="s">
        <v>526</v>
      </c>
      <c r="C114" s="403" t="s">
        <v>582</v>
      </c>
      <c r="D114" s="403" t="s">
        <v>558</v>
      </c>
      <c r="E114" s="403" t="s">
        <v>526</v>
      </c>
      <c r="F114" s="403" t="s">
        <v>526</v>
      </c>
      <c r="G114" s="393" t="s">
        <v>526</v>
      </c>
      <c r="H114" s="393" t="s">
        <v>526</v>
      </c>
      <c r="I114" s="393" t="s">
        <v>526</v>
      </c>
      <c r="J114" s="393" t="s">
        <v>524</v>
      </c>
    </row>
    <row r="115" spans="1:10" x14ac:dyDescent="0.35">
      <c r="A115" s="409" t="s">
        <v>593</v>
      </c>
      <c r="B115" s="393" t="s">
        <v>553</v>
      </c>
      <c r="C115" s="403" t="s">
        <v>582</v>
      </c>
      <c r="D115" s="403" t="s">
        <v>553</v>
      </c>
      <c r="E115" s="403" t="s">
        <v>553</v>
      </c>
      <c r="F115" s="403" t="s">
        <v>553</v>
      </c>
      <c r="G115" s="393" t="s">
        <v>553</v>
      </c>
      <c r="H115" s="393" t="s">
        <v>553</v>
      </c>
      <c r="I115" s="393" t="s">
        <v>553</v>
      </c>
      <c r="J115" s="393" t="s">
        <v>553</v>
      </c>
    </row>
    <row r="116" spans="1:10" x14ac:dyDescent="0.35">
      <c r="A116" s="409" t="s">
        <v>93</v>
      </c>
      <c r="B116" s="393" t="s">
        <v>526</v>
      </c>
      <c r="C116" s="403" t="s">
        <v>582</v>
      </c>
      <c r="D116" s="403" t="s">
        <v>558</v>
      </c>
      <c r="E116" s="403" t="s">
        <v>526</v>
      </c>
      <c r="F116" s="403" t="s">
        <v>526</v>
      </c>
      <c r="G116" s="393" t="s">
        <v>526</v>
      </c>
      <c r="H116" s="393" t="s">
        <v>526</v>
      </c>
      <c r="I116" s="393" t="s">
        <v>526</v>
      </c>
      <c r="J116" s="393" t="s">
        <v>524</v>
      </c>
    </row>
    <row r="117" spans="1:10" x14ac:dyDescent="0.35">
      <c r="A117" s="410" t="s">
        <v>523</v>
      </c>
      <c r="B117" s="403">
        <v>1762804.2815129245</v>
      </c>
      <c r="C117" s="403" t="s">
        <v>582</v>
      </c>
      <c r="D117" s="398" t="s">
        <v>196</v>
      </c>
      <c r="E117" s="398" t="s">
        <v>196</v>
      </c>
      <c r="F117" s="398" t="s">
        <v>196</v>
      </c>
      <c r="G117" s="403">
        <v>89593.949221728457</v>
      </c>
      <c r="H117" s="403">
        <v>1.65477355037977</v>
      </c>
      <c r="I117" s="403">
        <v>0.25058877413691999</v>
      </c>
      <c r="J117" s="403" t="s">
        <v>586</v>
      </c>
    </row>
    <row r="118" spans="1:10" x14ac:dyDescent="0.35">
      <c r="A118" s="406" t="s">
        <v>583</v>
      </c>
      <c r="B118" s="393">
        <v>47606.342155162827</v>
      </c>
      <c r="C118" s="403" t="s">
        <v>582</v>
      </c>
      <c r="D118" s="403">
        <v>71.105701059850205</v>
      </c>
      <c r="E118" s="403">
        <v>2.22599096016092</v>
      </c>
      <c r="F118" s="403">
        <v>2.0044709460968599</v>
      </c>
      <c r="G118" s="393">
        <v>3385.0823338379528</v>
      </c>
      <c r="H118" s="393">
        <v>0.10597128728372</v>
      </c>
      <c r="I118" s="393">
        <v>9.5425529699969994E-2</v>
      </c>
      <c r="J118" s="393" t="s">
        <v>524</v>
      </c>
    </row>
    <row r="119" spans="1:10" x14ac:dyDescent="0.35">
      <c r="A119" s="406" t="s">
        <v>584</v>
      </c>
      <c r="B119" s="393">
        <v>595.8276365188334</v>
      </c>
      <c r="C119" s="403" t="s">
        <v>582</v>
      </c>
      <c r="D119" s="403">
        <v>89.645233903118736</v>
      </c>
      <c r="E119" s="403">
        <v>9.5000000000018208</v>
      </c>
      <c r="F119" s="403">
        <v>1.42500000000111</v>
      </c>
      <c r="G119" s="393">
        <v>53.413107841673231</v>
      </c>
      <c r="H119" s="393">
        <v>5.6603625469299999E-3</v>
      </c>
      <c r="I119" s="393">
        <v>8.4905438204000002E-4</v>
      </c>
      <c r="J119" s="393" t="s">
        <v>524</v>
      </c>
    </row>
    <row r="120" spans="1:10" x14ac:dyDescent="0.35">
      <c r="A120" s="406" t="s">
        <v>585</v>
      </c>
      <c r="B120" s="393">
        <v>1714602.1117212428</v>
      </c>
      <c r="C120" s="403" t="s">
        <v>582</v>
      </c>
      <c r="D120" s="403">
        <v>50.248073994006511</v>
      </c>
      <c r="E120" s="403">
        <v>0.9</v>
      </c>
      <c r="F120" s="403">
        <v>0.09</v>
      </c>
      <c r="G120" s="393">
        <v>86155.453780048832</v>
      </c>
      <c r="H120" s="393">
        <v>1.54314190054912</v>
      </c>
      <c r="I120" s="393">
        <v>0.15431419005491001</v>
      </c>
      <c r="J120" s="393" t="s">
        <v>524</v>
      </c>
    </row>
    <row r="121" spans="1:10" x14ac:dyDescent="0.35">
      <c r="A121" s="406" t="s">
        <v>3404</v>
      </c>
      <c r="B121" s="393" t="s">
        <v>553</v>
      </c>
      <c r="C121" s="403" t="s">
        <v>582</v>
      </c>
      <c r="D121" s="403" t="s">
        <v>553</v>
      </c>
      <c r="E121" s="403" t="s">
        <v>553</v>
      </c>
      <c r="F121" s="403" t="s">
        <v>553</v>
      </c>
      <c r="G121" s="393" t="s">
        <v>553</v>
      </c>
      <c r="H121" s="393" t="s">
        <v>553</v>
      </c>
      <c r="I121" s="393" t="s">
        <v>553</v>
      </c>
      <c r="J121" s="393" t="s">
        <v>553</v>
      </c>
    </row>
    <row r="122" spans="1:10" x14ac:dyDescent="0.35">
      <c r="A122" s="406" t="s">
        <v>3405</v>
      </c>
      <c r="B122" s="393" t="s">
        <v>553</v>
      </c>
      <c r="C122" s="403" t="s">
        <v>582</v>
      </c>
      <c r="D122" s="403" t="s">
        <v>553</v>
      </c>
      <c r="E122" s="403" t="s">
        <v>553</v>
      </c>
      <c r="F122" s="403" t="s">
        <v>553</v>
      </c>
      <c r="G122" s="393" t="s">
        <v>553</v>
      </c>
      <c r="H122" s="393" t="s">
        <v>553</v>
      </c>
      <c r="I122" s="393" t="s">
        <v>553</v>
      </c>
      <c r="J122" s="393" t="s">
        <v>553</v>
      </c>
    </row>
    <row r="123" spans="1:10" x14ac:dyDescent="0.35">
      <c r="A123" s="406" t="s">
        <v>3406</v>
      </c>
      <c r="B123" s="393" t="s">
        <v>526</v>
      </c>
      <c r="C123" s="403" t="s">
        <v>582</v>
      </c>
      <c r="D123" s="403" t="s">
        <v>558</v>
      </c>
      <c r="E123" s="403" t="s">
        <v>526</v>
      </c>
      <c r="F123" s="403" t="s">
        <v>526</v>
      </c>
      <c r="G123" s="393" t="s">
        <v>526</v>
      </c>
      <c r="H123" s="393" t="s">
        <v>526</v>
      </c>
      <c r="I123" s="393" t="s">
        <v>526</v>
      </c>
      <c r="J123" s="393" t="s">
        <v>524</v>
      </c>
    </row>
    <row r="124" spans="1:10" x14ac:dyDescent="0.35">
      <c r="A124" s="411" t="s">
        <v>3408</v>
      </c>
      <c r="B124" s="403">
        <v>864940.42592399509</v>
      </c>
      <c r="C124" s="403" t="s">
        <v>582</v>
      </c>
      <c r="D124" s="398" t="s">
        <v>196</v>
      </c>
      <c r="E124" s="398" t="s">
        <v>196</v>
      </c>
      <c r="F124" s="398" t="s">
        <v>196</v>
      </c>
      <c r="G124" s="403">
        <v>47127.791655633242</v>
      </c>
      <c r="H124" s="403">
        <v>1.5630179469099901</v>
      </c>
      <c r="I124" s="403">
        <v>0.20796062622860001</v>
      </c>
      <c r="J124" s="403" t="s">
        <v>586</v>
      </c>
    </row>
    <row r="125" spans="1:10" x14ac:dyDescent="0.35">
      <c r="A125" s="404" t="s">
        <v>583</v>
      </c>
      <c r="B125" s="403">
        <v>4872.2764198279274</v>
      </c>
      <c r="C125" s="403" t="s">
        <v>582</v>
      </c>
      <c r="D125" s="403">
        <v>71.105701059850205</v>
      </c>
      <c r="E125" s="403">
        <v>2.2259909601604702</v>
      </c>
      <c r="F125" s="403">
        <v>2.0044709460972898</v>
      </c>
      <c r="G125" s="403">
        <v>346.44663058924181</v>
      </c>
      <c r="H125" s="403">
        <v>1.0845643265939999E-2</v>
      </c>
      <c r="I125" s="403">
        <v>9.7663365249000007E-3</v>
      </c>
      <c r="J125" s="403" t="s">
        <v>524</v>
      </c>
    </row>
    <row r="126" spans="1:10" x14ac:dyDescent="0.35">
      <c r="A126" s="404" t="s">
        <v>584</v>
      </c>
      <c r="B126" s="403">
        <v>90478.019661663464</v>
      </c>
      <c r="C126" s="403" t="s">
        <v>582</v>
      </c>
      <c r="D126" s="403">
        <v>89.645233903118736</v>
      </c>
      <c r="E126" s="403">
        <v>9.4999999999999698</v>
      </c>
      <c r="F126" s="403">
        <v>1.425</v>
      </c>
      <c r="G126" s="403">
        <v>8110.9232356607972</v>
      </c>
      <c r="H126" s="403">
        <v>0.85954118678580005</v>
      </c>
      <c r="I126" s="403">
        <v>0.12893117801786999</v>
      </c>
      <c r="J126" s="403" t="s">
        <v>524</v>
      </c>
    </row>
    <row r="127" spans="1:10" x14ac:dyDescent="0.35">
      <c r="A127" s="404" t="s">
        <v>585</v>
      </c>
      <c r="B127" s="403">
        <v>769590.12984250369</v>
      </c>
      <c r="C127" s="403" t="s">
        <v>582</v>
      </c>
      <c r="D127" s="403">
        <v>50.248073994006511</v>
      </c>
      <c r="E127" s="403">
        <v>0.9</v>
      </c>
      <c r="F127" s="403">
        <v>9.0000000000010003E-2</v>
      </c>
      <c r="G127" s="403">
        <v>38670.421789383203</v>
      </c>
      <c r="H127" s="403">
        <v>0.69263111685824996</v>
      </c>
      <c r="I127" s="403">
        <v>6.9263111685830006E-2</v>
      </c>
      <c r="J127" s="403" t="s">
        <v>524</v>
      </c>
    </row>
    <row r="128" spans="1:10" x14ac:dyDescent="0.35">
      <c r="A128" s="404" t="s">
        <v>3404</v>
      </c>
      <c r="B128" s="403" t="s">
        <v>553</v>
      </c>
      <c r="C128" s="403" t="s">
        <v>582</v>
      </c>
      <c r="D128" s="403" t="s">
        <v>553</v>
      </c>
      <c r="E128" s="403" t="s">
        <v>553</v>
      </c>
      <c r="F128" s="403" t="s">
        <v>553</v>
      </c>
      <c r="G128" s="403" t="s">
        <v>553</v>
      </c>
      <c r="H128" s="403" t="s">
        <v>553</v>
      </c>
      <c r="I128" s="403" t="s">
        <v>553</v>
      </c>
      <c r="J128" s="403" t="s">
        <v>553</v>
      </c>
    </row>
    <row r="129" spans="1:10" x14ac:dyDescent="0.35">
      <c r="A129" s="404" t="s">
        <v>3405</v>
      </c>
      <c r="B129" s="403" t="s">
        <v>553</v>
      </c>
      <c r="C129" s="403" t="s">
        <v>582</v>
      </c>
      <c r="D129" s="403" t="s">
        <v>553</v>
      </c>
      <c r="E129" s="403" t="s">
        <v>553</v>
      </c>
      <c r="F129" s="403" t="s">
        <v>553</v>
      </c>
      <c r="G129" s="403" t="s">
        <v>553</v>
      </c>
      <c r="H129" s="403" t="s">
        <v>553</v>
      </c>
      <c r="I129" s="403" t="s">
        <v>553</v>
      </c>
      <c r="J129" s="403" t="s">
        <v>553</v>
      </c>
    </row>
    <row r="130" spans="1:10" x14ac:dyDescent="0.35">
      <c r="A130" s="404" t="s">
        <v>3406</v>
      </c>
      <c r="B130" s="403" t="s">
        <v>526</v>
      </c>
      <c r="C130" s="403" t="s">
        <v>582</v>
      </c>
      <c r="D130" s="403" t="s">
        <v>558</v>
      </c>
      <c r="E130" s="403" t="s">
        <v>526</v>
      </c>
      <c r="F130" s="403" t="s">
        <v>526</v>
      </c>
      <c r="G130" s="403" t="s">
        <v>526</v>
      </c>
      <c r="H130" s="403" t="s">
        <v>526</v>
      </c>
      <c r="I130" s="403" t="s">
        <v>526</v>
      </c>
      <c r="J130" s="403" t="s">
        <v>524</v>
      </c>
    </row>
    <row r="131" spans="1:10" x14ac:dyDescent="0.35">
      <c r="A131" s="408" t="s">
        <v>596</v>
      </c>
      <c r="B131" s="403">
        <v>864940.42592399509</v>
      </c>
      <c r="C131" s="403" t="s">
        <v>582</v>
      </c>
      <c r="D131" s="398" t="s">
        <v>196</v>
      </c>
      <c r="E131" s="398" t="s">
        <v>196</v>
      </c>
      <c r="F131" s="398" t="s">
        <v>196</v>
      </c>
      <c r="G131" s="403">
        <v>47127.791655633242</v>
      </c>
      <c r="H131" s="403">
        <v>1.5630179469099901</v>
      </c>
      <c r="I131" s="403">
        <v>0.20796062622860001</v>
      </c>
      <c r="J131" s="403" t="s">
        <v>586</v>
      </c>
    </row>
    <row r="132" spans="1:10" x14ac:dyDescent="0.35">
      <c r="A132" s="409" t="s">
        <v>589</v>
      </c>
      <c r="B132" s="393">
        <v>4872.2764198279274</v>
      </c>
      <c r="C132" s="403" t="s">
        <v>582</v>
      </c>
      <c r="D132" s="403">
        <v>71.105701059850205</v>
      </c>
      <c r="E132" s="403">
        <v>2.2259909601604702</v>
      </c>
      <c r="F132" s="403">
        <v>2.0044709460972898</v>
      </c>
      <c r="G132" s="393">
        <v>346.44663058924181</v>
      </c>
      <c r="H132" s="393">
        <v>1.0845643265939999E-2</v>
      </c>
      <c r="I132" s="393">
        <v>9.7663365249000007E-3</v>
      </c>
      <c r="J132" s="393" t="s">
        <v>524</v>
      </c>
    </row>
    <row r="133" spans="1:10" x14ac:dyDescent="0.35">
      <c r="A133" s="409" t="s">
        <v>590</v>
      </c>
      <c r="B133" s="393">
        <v>90478.019661663464</v>
      </c>
      <c r="C133" s="403" t="s">
        <v>582</v>
      </c>
      <c r="D133" s="403">
        <v>89.645233903118736</v>
      </c>
      <c r="E133" s="403">
        <v>9.4999999999999698</v>
      </c>
      <c r="F133" s="403">
        <v>1.425</v>
      </c>
      <c r="G133" s="393">
        <v>8110.9232356607972</v>
      </c>
      <c r="H133" s="393">
        <v>0.85954118678580005</v>
      </c>
      <c r="I133" s="393">
        <v>0.12893117801786999</v>
      </c>
      <c r="J133" s="393" t="s">
        <v>524</v>
      </c>
    </row>
    <row r="134" spans="1:10" x14ac:dyDescent="0.35">
      <c r="A134" s="409" t="s">
        <v>591</v>
      </c>
      <c r="B134" s="393">
        <v>769590.12984250369</v>
      </c>
      <c r="C134" s="403" t="s">
        <v>582</v>
      </c>
      <c r="D134" s="403">
        <v>50.248073994006511</v>
      </c>
      <c r="E134" s="403">
        <v>0.9</v>
      </c>
      <c r="F134" s="403">
        <v>9.0000000000010003E-2</v>
      </c>
      <c r="G134" s="393">
        <v>38670.421789383203</v>
      </c>
      <c r="H134" s="393">
        <v>0.69263111685824996</v>
      </c>
      <c r="I134" s="393">
        <v>6.9263111685830006E-2</v>
      </c>
      <c r="J134" s="393" t="s">
        <v>524</v>
      </c>
    </row>
    <row r="135" spans="1:10" x14ac:dyDescent="0.35">
      <c r="A135" s="409" t="s">
        <v>592</v>
      </c>
      <c r="B135" s="393" t="s">
        <v>553</v>
      </c>
      <c r="C135" s="403" t="s">
        <v>582</v>
      </c>
      <c r="D135" s="403" t="s">
        <v>553</v>
      </c>
      <c r="E135" s="403" t="s">
        <v>553</v>
      </c>
      <c r="F135" s="403" t="s">
        <v>553</v>
      </c>
      <c r="G135" s="393" t="s">
        <v>553</v>
      </c>
      <c r="H135" s="393" t="s">
        <v>553</v>
      </c>
      <c r="I135" s="393" t="s">
        <v>553</v>
      </c>
      <c r="J135" s="393" t="s">
        <v>553</v>
      </c>
    </row>
    <row r="136" spans="1:10" x14ac:dyDescent="0.35">
      <c r="A136" s="409" t="s">
        <v>593</v>
      </c>
      <c r="B136" s="393" t="s">
        <v>553</v>
      </c>
      <c r="C136" s="403" t="s">
        <v>582</v>
      </c>
      <c r="D136" s="403" t="s">
        <v>553</v>
      </c>
      <c r="E136" s="403" t="s">
        <v>553</v>
      </c>
      <c r="F136" s="403" t="s">
        <v>553</v>
      </c>
      <c r="G136" s="393" t="s">
        <v>553</v>
      </c>
      <c r="H136" s="393" t="s">
        <v>553</v>
      </c>
      <c r="I136" s="393" t="s">
        <v>553</v>
      </c>
      <c r="J136" s="393" t="s">
        <v>553</v>
      </c>
    </row>
    <row r="137" spans="1:10" x14ac:dyDescent="0.35">
      <c r="A137" s="409" t="s">
        <v>93</v>
      </c>
      <c r="B137" s="393" t="s">
        <v>526</v>
      </c>
      <c r="C137" s="403" t="s">
        <v>582</v>
      </c>
      <c r="D137" s="403" t="s">
        <v>558</v>
      </c>
      <c r="E137" s="403" t="s">
        <v>526</v>
      </c>
      <c r="F137" s="403" t="s">
        <v>526</v>
      </c>
      <c r="G137" s="393" t="s">
        <v>526</v>
      </c>
      <c r="H137" s="393" t="s">
        <v>526</v>
      </c>
      <c r="I137" s="393" t="s">
        <v>526</v>
      </c>
      <c r="J137" s="393" t="s">
        <v>524</v>
      </c>
    </row>
    <row r="138" spans="1:10" x14ac:dyDescent="0.35">
      <c r="A138" s="408" t="s">
        <v>597</v>
      </c>
      <c r="B138" s="403" t="s">
        <v>598</v>
      </c>
      <c r="C138" s="403" t="s">
        <v>582</v>
      </c>
      <c r="D138" s="398" t="s">
        <v>196</v>
      </c>
      <c r="E138" s="398" t="s">
        <v>196</v>
      </c>
      <c r="F138" s="398" t="s">
        <v>196</v>
      </c>
      <c r="G138" s="403" t="s">
        <v>598</v>
      </c>
      <c r="H138" s="403" t="s">
        <v>598</v>
      </c>
      <c r="I138" s="403" t="s">
        <v>598</v>
      </c>
      <c r="J138" s="403" t="s">
        <v>586</v>
      </c>
    </row>
    <row r="139" spans="1:10" x14ac:dyDescent="0.35">
      <c r="A139" s="409" t="s">
        <v>589</v>
      </c>
      <c r="B139" s="393" t="s">
        <v>526</v>
      </c>
      <c r="C139" s="403" t="s">
        <v>582</v>
      </c>
      <c r="D139" s="403" t="s">
        <v>558</v>
      </c>
      <c r="E139" s="403" t="s">
        <v>526</v>
      </c>
      <c r="F139" s="403" t="s">
        <v>526</v>
      </c>
      <c r="G139" s="393" t="s">
        <v>526</v>
      </c>
      <c r="H139" s="393" t="s">
        <v>526</v>
      </c>
      <c r="I139" s="393" t="s">
        <v>526</v>
      </c>
      <c r="J139" s="393" t="s">
        <v>524</v>
      </c>
    </row>
    <row r="140" spans="1:10" x14ac:dyDescent="0.35">
      <c r="A140" s="409" t="s">
        <v>590</v>
      </c>
      <c r="B140" s="393" t="s">
        <v>526</v>
      </c>
      <c r="C140" s="403" t="s">
        <v>582</v>
      </c>
      <c r="D140" s="403" t="s">
        <v>558</v>
      </c>
      <c r="E140" s="403" t="s">
        <v>526</v>
      </c>
      <c r="F140" s="403" t="s">
        <v>526</v>
      </c>
      <c r="G140" s="393" t="s">
        <v>526</v>
      </c>
      <c r="H140" s="393" t="s">
        <v>526</v>
      </c>
      <c r="I140" s="393" t="s">
        <v>526</v>
      </c>
      <c r="J140" s="393" t="s">
        <v>524</v>
      </c>
    </row>
    <row r="141" spans="1:10" x14ac:dyDescent="0.35">
      <c r="A141" s="409" t="s">
        <v>591</v>
      </c>
      <c r="B141" s="393" t="s">
        <v>526</v>
      </c>
      <c r="C141" s="403" t="s">
        <v>582</v>
      </c>
      <c r="D141" s="403" t="s">
        <v>558</v>
      </c>
      <c r="E141" s="403" t="s">
        <v>526</v>
      </c>
      <c r="F141" s="403" t="s">
        <v>526</v>
      </c>
      <c r="G141" s="393" t="s">
        <v>526</v>
      </c>
      <c r="H141" s="393" t="s">
        <v>526</v>
      </c>
      <c r="I141" s="393" t="s">
        <v>526</v>
      </c>
      <c r="J141" s="393" t="s">
        <v>524</v>
      </c>
    </row>
    <row r="142" spans="1:10" x14ac:dyDescent="0.35">
      <c r="A142" s="409" t="s">
        <v>592</v>
      </c>
      <c r="B142" s="393" t="s">
        <v>553</v>
      </c>
      <c r="C142" s="403" t="s">
        <v>582</v>
      </c>
      <c r="D142" s="403" t="s">
        <v>553</v>
      </c>
      <c r="E142" s="403" t="s">
        <v>553</v>
      </c>
      <c r="F142" s="403" t="s">
        <v>553</v>
      </c>
      <c r="G142" s="393" t="s">
        <v>553</v>
      </c>
      <c r="H142" s="393" t="s">
        <v>553</v>
      </c>
      <c r="I142" s="393" t="s">
        <v>553</v>
      </c>
      <c r="J142" s="393" t="s">
        <v>553</v>
      </c>
    </row>
    <row r="143" spans="1:10" x14ac:dyDescent="0.35">
      <c r="A143" s="409" t="s">
        <v>593</v>
      </c>
      <c r="B143" s="393" t="s">
        <v>553</v>
      </c>
      <c r="C143" s="403" t="s">
        <v>582</v>
      </c>
      <c r="D143" s="403" t="s">
        <v>553</v>
      </c>
      <c r="E143" s="403" t="s">
        <v>553</v>
      </c>
      <c r="F143" s="403" t="s">
        <v>553</v>
      </c>
      <c r="G143" s="393" t="s">
        <v>553</v>
      </c>
      <c r="H143" s="393" t="s">
        <v>553</v>
      </c>
      <c r="I143" s="393" t="s">
        <v>553</v>
      </c>
      <c r="J143" s="393" t="s">
        <v>553</v>
      </c>
    </row>
    <row r="144" spans="1:10" x14ac:dyDescent="0.35">
      <c r="A144" s="409" t="s">
        <v>93</v>
      </c>
      <c r="B144" s="393" t="s">
        <v>526</v>
      </c>
      <c r="C144" s="403" t="s">
        <v>582</v>
      </c>
      <c r="D144" s="403" t="s">
        <v>558</v>
      </c>
      <c r="E144" s="403" t="s">
        <v>526</v>
      </c>
      <c r="F144" s="403" t="s">
        <v>526</v>
      </c>
      <c r="G144" s="393" t="s">
        <v>526</v>
      </c>
      <c r="H144" s="393" t="s">
        <v>526</v>
      </c>
      <c r="I144" s="393" t="s">
        <v>526</v>
      </c>
      <c r="J144" s="393" t="s">
        <v>524</v>
      </c>
    </row>
    <row r="145" spans="1:10" x14ac:dyDescent="0.35">
      <c r="A145" s="408" t="s">
        <v>599</v>
      </c>
      <c r="B145" s="403" t="s">
        <v>598</v>
      </c>
      <c r="C145" s="403" t="s">
        <v>582</v>
      </c>
      <c r="D145" s="398" t="s">
        <v>196</v>
      </c>
      <c r="E145" s="398" t="s">
        <v>196</v>
      </c>
      <c r="F145" s="398" t="s">
        <v>196</v>
      </c>
      <c r="G145" s="403" t="s">
        <v>598</v>
      </c>
      <c r="H145" s="403" t="s">
        <v>598</v>
      </c>
      <c r="I145" s="403" t="s">
        <v>598</v>
      </c>
      <c r="J145" s="403" t="s">
        <v>586</v>
      </c>
    </row>
    <row r="146" spans="1:10" x14ac:dyDescent="0.35">
      <c r="A146" s="409" t="s">
        <v>589</v>
      </c>
      <c r="B146" s="393" t="s">
        <v>526</v>
      </c>
      <c r="C146" s="403" t="s">
        <v>582</v>
      </c>
      <c r="D146" s="403" t="s">
        <v>558</v>
      </c>
      <c r="E146" s="403" t="s">
        <v>526</v>
      </c>
      <c r="F146" s="403" t="s">
        <v>526</v>
      </c>
      <c r="G146" s="393" t="s">
        <v>526</v>
      </c>
      <c r="H146" s="393" t="s">
        <v>526</v>
      </c>
      <c r="I146" s="393" t="s">
        <v>526</v>
      </c>
      <c r="J146" s="393" t="s">
        <v>524</v>
      </c>
    </row>
    <row r="147" spans="1:10" x14ac:dyDescent="0.35">
      <c r="A147" s="409" t="s">
        <v>590</v>
      </c>
      <c r="B147" s="393" t="s">
        <v>526</v>
      </c>
      <c r="C147" s="403" t="s">
        <v>582</v>
      </c>
      <c r="D147" s="403" t="s">
        <v>558</v>
      </c>
      <c r="E147" s="403" t="s">
        <v>526</v>
      </c>
      <c r="F147" s="403" t="s">
        <v>526</v>
      </c>
      <c r="G147" s="393" t="s">
        <v>526</v>
      </c>
      <c r="H147" s="393" t="s">
        <v>526</v>
      </c>
      <c r="I147" s="393" t="s">
        <v>526</v>
      </c>
      <c r="J147" s="393" t="s">
        <v>524</v>
      </c>
    </row>
    <row r="148" spans="1:10" x14ac:dyDescent="0.35">
      <c r="A148" s="409" t="s">
        <v>591</v>
      </c>
      <c r="B148" s="393" t="s">
        <v>526</v>
      </c>
      <c r="C148" s="403" t="s">
        <v>582</v>
      </c>
      <c r="D148" s="403" t="s">
        <v>558</v>
      </c>
      <c r="E148" s="403" t="s">
        <v>526</v>
      </c>
      <c r="F148" s="403" t="s">
        <v>526</v>
      </c>
      <c r="G148" s="393" t="s">
        <v>526</v>
      </c>
      <c r="H148" s="393" t="s">
        <v>526</v>
      </c>
      <c r="I148" s="393" t="s">
        <v>526</v>
      </c>
      <c r="J148" s="393" t="s">
        <v>524</v>
      </c>
    </row>
    <row r="149" spans="1:10" x14ac:dyDescent="0.35">
      <c r="A149" s="409" t="s">
        <v>592</v>
      </c>
      <c r="B149" s="393" t="s">
        <v>553</v>
      </c>
      <c r="C149" s="403" t="s">
        <v>582</v>
      </c>
      <c r="D149" s="403" t="s">
        <v>553</v>
      </c>
      <c r="E149" s="403" t="s">
        <v>553</v>
      </c>
      <c r="F149" s="403" t="s">
        <v>553</v>
      </c>
      <c r="G149" s="393" t="s">
        <v>553</v>
      </c>
      <c r="H149" s="393" t="s">
        <v>553</v>
      </c>
      <c r="I149" s="393" t="s">
        <v>553</v>
      </c>
      <c r="J149" s="393" t="s">
        <v>553</v>
      </c>
    </row>
    <row r="150" spans="1:10" x14ac:dyDescent="0.35">
      <c r="A150" s="409" t="s">
        <v>593</v>
      </c>
      <c r="B150" s="393" t="s">
        <v>553</v>
      </c>
      <c r="C150" s="403" t="s">
        <v>582</v>
      </c>
      <c r="D150" s="403" t="s">
        <v>553</v>
      </c>
      <c r="E150" s="403" t="s">
        <v>553</v>
      </c>
      <c r="F150" s="403" t="s">
        <v>553</v>
      </c>
      <c r="G150" s="393" t="s">
        <v>553</v>
      </c>
      <c r="H150" s="393" t="s">
        <v>553</v>
      </c>
      <c r="I150" s="393" t="s">
        <v>553</v>
      </c>
      <c r="J150" s="393" t="s">
        <v>553</v>
      </c>
    </row>
    <row r="151" spans="1:10" x14ac:dyDescent="0.35">
      <c r="A151" s="409" t="s">
        <v>93</v>
      </c>
      <c r="B151" s="393" t="s">
        <v>526</v>
      </c>
      <c r="C151" s="403" t="s">
        <v>582</v>
      </c>
      <c r="D151" s="403" t="s">
        <v>558</v>
      </c>
      <c r="E151" s="403" t="s">
        <v>526</v>
      </c>
      <c r="F151" s="403" t="s">
        <v>526</v>
      </c>
      <c r="G151" s="393" t="s">
        <v>526</v>
      </c>
      <c r="H151" s="393" t="s">
        <v>526</v>
      </c>
      <c r="I151" s="393" t="s">
        <v>526</v>
      </c>
      <c r="J151" s="393" t="s">
        <v>524</v>
      </c>
    </row>
    <row r="152" spans="1:10" x14ac:dyDescent="0.35">
      <c r="A152" s="310" t="s">
        <v>600</v>
      </c>
      <c r="B152" s="403">
        <v>12838276.758914616</v>
      </c>
      <c r="C152" s="403" t="s">
        <v>582</v>
      </c>
      <c r="D152" s="398" t="s">
        <v>196</v>
      </c>
      <c r="E152" s="398" t="s">
        <v>196</v>
      </c>
      <c r="F152" s="398" t="s">
        <v>196</v>
      </c>
      <c r="G152" s="403">
        <v>715881.23822130868</v>
      </c>
      <c r="H152" s="403">
        <v>66.332427151355944</v>
      </c>
      <c r="I152" s="403">
        <v>9.3750160318137894</v>
      </c>
      <c r="J152" s="403" t="s">
        <v>586</v>
      </c>
    </row>
    <row r="153" spans="1:10" x14ac:dyDescent="0.35">
      <c r="A153" s="412" t="s">
        <v>583</v>
      </c>
      <c r="B153" s="403">
        <v>4819311.5680946754</v>
      </c>
      <c r="C153" s="403" t="s">
        <v>582</v>
      </c>
      <c r="D153" s="403">
        <v>71.105701059850205</v>
      </c>
      <c r="E153" s="403">
        <v>1.79440236063714</v>
      </c>
      <c r="F153" s="403">
        <v>0.34189445136586999</v>
      </c>
      <c r="G153" s="403">
        <v>342680.52767521783</v>
      </c>
      <c r="H153" s="403">
        <v>8.6477840544349505</v>
      </c>
      <c r="I153" s="403">
        <v>1.6476958845349201</v>
      </c>
      <c r="J153" s="403" t="s">
        <v>524</v>
      </c>
    </row>
    <row r="154" spans="1:10" x14ac:dyDescent="0.35">
      <c r="A154" s="412" t="s">
        <v>584</v>
      </c>
      <c r="B154" s="403">
        <v>1221823.531590312</v>
      </c>
      <c r="C154" s="403" t="s">
        <v>582</v>
      </c>
      <c r="D154" s="403">
        <v>89.645233903118736</v>
      </c>
      <c r="E154" s="403">
        <v>9.5000000000000107</v>
      </c>
      <c r="F154" s="403">
        <v>1.425</v>
      </c>
      <c r="G154" s="403">
        <v>109530.6562777481</v>
      </c>
      <c r="H154" s="403">
        <v>11.607323550107971</v>
      </c>
      <c r="I154" s="403">
        <v>1.7410985325162001</v>
      </c>
      <c r="J154" s="403" t="s">
        <v>524</v>
      </c>
    </row>
    <row r="155" spans="1:10" x14ac:dyDescent="0.35">
      <c r="A155" s="412" t="s">
        <v>585</v>
      </c>
      <c r="B155" s="403">
        <v>5247366.382635735</v>
      </c>
      <c r="C155" s="403" t="s">
        <v>582</v>
      </c>
      <c r="D155" s="403">
        <v>50.248073994006518</v>
      </c>
      <c r="E155" s="403">
        <v>0.9</v>
      </c>
      <c r="F155" s="403">
        <v>0.09</v>
      </c>
      <c r="G155" s="403">
        <v>263670.05426834273</v>
      </c>
      <c r="H155" s="403">
        <v>4.7226297443721696</v>
      </c>
      <c r="I155" s="403">
        <v>0.47226297443721998</v>
      </c>
      <c r="J155" s="403" t="s">
        <v>524</v>
      </c>
    </row>
    <row r="156" spans="1:10" x14ac:dyDescent="0.35">
      <c r="A156" s="412" t="s">
        <v>3409</v>
      </c>
      <c r="B156" s="403" t="s">
        <v>553</v>
      </c>
      <c r="C156" s="403" t="s">
        <v>582</v>
      </c>
      <c r="D156" s="403" t="s">
        <v>553</v>
      </c>
      <c r="E156" s="403" t="s">
        <v>553</v>
      </c>
      <c r="F156" s="403" t="s">
        <v>553</v>
      </c>
      <c r="G156" s="403" t="s">
        <v>553</v>
      </c>
      <c r="H156" s="403" t="s">
        <v>553</v>
      </c>
      <c r="I156" s="403" t="s">
        <v>553</v>
      </c>
      <c r="J156" s="403" t="s">
        <v>553</v>
      </c>
    </row>
    <row r="157" spans="1:10" x14ac:dyDescent="0.35">
      <c r="A157" s="412" t="s">
        <v>3410</v>
      </c>
      <c r="B157" s="403" t="s">
        <v>553</v>
      </c>
      <c r="C157" s="403" t="s">
        <v>582</v>
      </c>
      <c r="D157" s="403" t="s">
        <v>553</v>
      </c>
      <c r="E157" s="403" t="s">
        <v>553</v>
      </c>
      <c r="F157" s="403" t="s">
        <v>553</v>
      </c>
      <c r="G157" s="403" t="s">
        <v>553</v>
      </c>
      <c r="H157" s="403" t="s">
        <v>553</v>
      </c>
      <c r="I157" s="403" t="s">
        <v>553</v>
      </c>
      <c r="J157" s="403" t="s">
        <v>553</v>
      </c>
    </row>
    <row r="158" spans="1:10" x14ac:dyDescent="0.35">
      <c r="A158" s="412" t="s">
        <v>3411</v>
      </c>
      <c r="B158" s="403">
        <v>1549775.2765938945</v>
      </c>
      <c r="C158" s="403" t="s">
        <v>582</v>
      </c>
      <c r="D158" s="403">
        <v>88.686898270265601</v>
      </c>
      <c r="E158" s="403">
        <v>26.684313801501879</v>
      </c>
      <c r="F158" s="403">
        <v>3.5579085068669198</v>
      </c>
      <c r="G158" s="403">
        <v>137444.76229705545</v>
      </c>
      <c r="H158" s="403">
        <v>41.354689802440859</v>
      </c>
      <c r="I158" s="403">
        <v>5.5139586403254501</v>
      </c>
      <c r="J158" s="403" t="s">
        <v>524</v>
      </c>
    </row>
    <row r="159" spans="1:10" x14ac:dyDescent="0.35">
      <c r="A159" s="413" t="s">
        <v>528</v>
      </c>
      <c r="B159" s="403">
        <v>287888.52852704696</v>
      </c>
      <c r="C159" s="403" t="s">
        <v>582</v>
      </c>
      <c r="D159" s="398" t="s">
        <v>196</v>
      </c>
      <c r="E159" s="398" t="s">
        <v>196</v>
      </c>
      <c r="F159" s="398" t="s">
        <v>196</v>
      </c>
      <c r="G159" s="403">
        <v>14558.872168514019</v>
      </c>
      <c r="H159" s="403">
        <v>0.26506107425178999</v>
      </c>
      <c r="I159" s="403">
        <v>3.4431093875209998E-2</v>
      </c>
      <c r="J159" s="403" t="s">
        <v>586</v>
      </c>
    </row>
    <row r="160" spans="1:10" x14ac:dyDescent="0.35">
      <c r="A160" s="412" t="s">
        <v>583</v>
      </c>
      <c r="B160" s="393">
        <v>4445.4946217248898</v>
      </c>
      <c r="C160" s="403" t="s">
        <v>582</v>
      </c>
      <c r="D160" s="403">
        <v>71.105701059850205</v>
      </c>
      <c r="E160" s="403">
        <v>2.22599096016011</v>
      </c>
      <c r="F160" s="403">
        <v>2.0044709460974501</v>
      </c>
      <c r="G160" s="393">
        <v>316.10001163554188</v>
      </c>
      <c r="H160" s="393">
        <v>9.8956308414000008E-3</v>
      </c>
      <c r="I160" s="393">
        <v>8.9108648102800003E-3</v>
      </c>
      <c r="J160" s="393" t="s">
        <v>524</v>
      </c>
    </row>
    <row r="161" spans="1:10" x14ac:dyDescent="0.35">
      <c r="A161" s="412" t="s">
        <v>584</v>
      </c>
      <c r="B161" s="393">
        <v>7.7573134424458603</v>
      </c>
      <c r="C161" s="403" t="s">
        <v>582</v>
      </c>
      <c r="D161" s="403">
        <v>89.645233903119205</v>
      </c>
      <c r="E161" s="403">
        <v>9.4999999995828901</v>
      </c>
      <c r="F161" s="403">
        <v>1.4250000005819901</v>
      </c>
      <c r="G161" s="393">
        <v>0.69540617800786997</v>
      </c>
      <c r="H161" s="393">
        <v>7.3694477700000002E-5</v>
      </c>
      <c r="I161" s="393">
        <v>1.1054171659999999E-5</v>
      </c>
      <c r="J161" s="393" t="s">
        <v>524</v>
      </c>
    </row>
    <row r="162" spans="1:10" x14ac:dyDescent="0.35">
      <c r="A162" s="412" t="s">
        <v>585</v>
      </c>
      <c r="B162" s="393">
        <v>283435.27659187961</v>
      </c>
      <c r="C162" s="403" t="s">
        <v>582</v>
      </c>
      <c r="D162" s="403">
        <v>50.248073994006511</v>
      </c>
      <c r="E162" s="403">
        <v>0.89999999999999003</v>
      </c>
      <c r="F162" s="403">
        <v>0.09</v>
      </c>
      <c r="G162" s="393">
        <v>14242.076750700469</v>
      </c>
      <c r="H162" s="393">
        <v>0.25509174893268999</v>
      </c>
      <c r="I162" s="393">
        <v>2.5509174893269999E-2</v>
      </c>
      <c r="J162" s="393" t="s">
        <v>524</v>
      </c>
    </row>
    <row r="163" spans="1:10" x14ac:dyDescent="0.35">
      <c r="A163" s="412" t="s">
        <v>3409</v>
      </c>
      <c r="B163" s="393" t="s">
        <v>553</v>
      </c>
      <c r="C163" s="403" t="s">
        <v>582</v>
      </c>
      <c r="D163" s="403" t="s">
        <v>553</v>
      </c>
      <c r="E163" s="403" t="s">
        <v>553</v>
      </c>
      <c r="F163" s="403" t="s">
        <v>553</v>
      </c>
      <c r="G163" s="393" t="s">
        <v>553</v>
      </c>
      <c r="H163" s="393" t="s">
        <v>553</v>
      </c>
      <c r="I163" s="393" t="s">
        <v>553</v>
      </c>
      <c r="J163" s="393" t="s">
        <v>553</v>
      </c>
    </row>
    <row r="164" spans="1:10" x14ac:dyDescent="0.35">
      <c r="A164" s="412" t="s">
        <v>3410</v>
      </c>
      <c r="B164" s="393" t="s">
        <v>553</v>
      </c>
      <c r="C164" s="403" t="s">
        <v>582</v>
      </c>
      <c r="D164" s="403" t="s">
        <v>553</v>
      </c>
      <c r="E164" s="403" t="s">
        <v>553</v>
      </c>
      <c r="F164" s="403" t="s">
        <v>553</v>
      </c>
      <c r="G164" s="393" t="s">
        <v>553</v>
      </c>
      <c r="H164" s="393" t="s">
        <v>553</v>
      </c>
      <c r="I164" s="393" t="s">
        <v>553</v>
      </c>
      <c r="J164" s="393" t="s">
        <v>553</v>
      </c>
    </row>
    <row r="165" spans="1:10" x14ac:dyDescent="0.35">
      <c r="A165" s="412" t="s">
        <v>3411</v>
      </c>
      <c r="B165" s="393" t="s">
        <v>526</v>
      </c>
      <c r="C165" s="403" t="s">
        <v>582</v>
      </c>
      <c r="D165" s="403" t="s">
        <v>558</v>
      </c>
      <c r="E165" s="403" t="s">
        <v>526</v>
      </c>
      <c r="F165" s="403" t="s">
        <v>526</v>
      </c>
      <c r="G165" s="393" t="s">
        <v>526</v>
      </c>
      <c r="H165" s="393" t="s">
        <v>526</v>
      </c>
      <c r="I165" s="393" t="s">
        <v>526</v>
      </c>
      <c r="J165" s="393" t="s">
        <v>524</v>
      </c>
    </row>
    <row r="166" spans="1:10" x14ac:dyDescent="0.35">
      <c r="A166" s="413" t="s">
        <v>529</v>
      </c>
      <c r="B166" s="403">
        <v>71681.084862017902</v>
      </c>
      <c r="C166" s="403" t="s">
        <v>582</v>
      </c>
      <c r="D166" s="398" t="s">
        <v>196</v>
      </c>
      <c r="E166" s="398" t="s">
        <v>196</v>
      </c>
      <c r="F166" s="398" t="s">
        <v>196</v>
      </c>
      <c r="G166" s="403">
        <v>4324.0266958123129</v>
      </c>
      <c r="H166" s="403">
        <v>0.21993490848121999</v>
      </c>
      <c r="I166" s="403">
        <v>3.1755858181610003E-2</v>
      </c>
      <c r="J166" s="403" t="s">
        <v>586</v>
      </c>
    </row>
    <row r="167" spans="1:10" x14ac:dyDescent="0.35">
      <c r="A167" s="412" t="s">
        <v>583</v>
      </c>
      <c r="B167" s="393">
        <v>689.44926062650995</v>
      </c>
      <c r="C167" s="403" t="s">
        <v>582</v>
      </c>
      <c r="D167" s="403">
        <v>71.10570105985019</v>
      </c>
      <c r="E167" s="403">
        <v>2.2259909601547698</v>
      </c>
      <c r="F167" s="403">
        <v>2.0044709460913501</v>
      </c>
      <c r="G167" s="393">
        <v>49.023773022043358</v>
      </c>
      <c r="H167" s="393">
        <v>1.5347078216399999E-3</v>
      </c>
      <c r="I167" s="393">
        <v>1.38198101173E-3</v>
      </c>
      <c r="J167" s="393" t="s">
        <v>524</v>
      </c>
    </row>
    <row r="168" spans="1:10" x14ac:dyDescent="0.35">
      <c r="A168" s="412" t="s">
        <v>584</v>
      </c>
      <c r="B168" s="393">
        <v>17966.014955618604</v>
      </c>
      <c r="C168" s="403" t="s">
        <v>582</v>
      </c>
      <c r="D168" s="403">
        <v>89.645233903118736</v>
      </c>
      <c r="E168" s="403">
        <v>9.5000000000001794</v>
      </c>
      <c r="F168" s="403">
        <v>1.4250000000001899</v>
      </c>
      <c r="G168" s="393">
        <v>1610.5676130033592</v>
      </c>
      <c r="H168" s="393">
        <v>0.17067714207838</v>
      </c>
      <c r="I168" s="393">
        <v>2.560157131176E-2</v>
      </c>
      <c r="J168" s="393" t="s">
        <v>524</v>
      </c>
    </row>
    <row r="169" spans="1:10" x14ac:dyDescent="0.35">
      <c r="A169" s="412" t="s">
        <v>585</v>
      </c>
      <c r="B169" s="393">
        <v>53025.620645772789</v>
      </c>
      <c r="C169" s="403" t="s">
        <v>582</v>
      </c>
      <c r="D169" s="403">
        <v>50.248073994006518</v>
      </c>
      <c r="E169" s="403">
        <v>0.90000000000007996</v>
      </c>
      <c r="F169" s="403">
        <v>9.0000000000010003E-2</v>
      </c>
      <c r="G169" s="393">
        <v>2664.4353097869107</v>
      </c>
      <c r="H169" s="393">
        <v>4.7723058581199997E-2</v>
      </c>
      <c r="I169" s="393">
        <v>4.7723058581199997E-3</v>
      </c>
      <c r="J169" s="393" t="s">
        <v>524</v>
      </c>
    </row>
    <row r="170" spans="1:10" x14ac:dyDescent="0.35">
      <c r="A170" s="412" t="s">
        <v>3409</v>
      </c>
      <c r="B170" s="393" t="s">
        <v>553</v>
      </c>
      <c r="C170" s="403" t="s">
        <v>582</v>
      </c>
      <c r="D170" s="403" t="s">
        <v>553</v>
      </c>
      <c r="E170" s="403" t="s">
        <v>553</v>
      </c>
      <c r="F170" s="403" t="s">
        <v>553</v>
      </c>
      <c r="G170" s="393" t="s">
        <v>553</v>
      </c>
      <c r="H170" s="393" t="s">
        <v>553</v>
      </c>
      <c r="I170" s="393" t="s">
        <v>553</v>
      </c>
      <c r="J170" s="393" t="s">
        <v>553</v>
      </c>
    </row>
    <row r="171" spans="1:10" x14ac:dyDescent="0.35">
      <c r="A171" s="412" t="s">
        <v>3410</v>
      </c>
      <c r="B171" s="393" t="s">
        <v>553</v>
      </c>
      <c r="C171" s="403" t="s">
        <v>582</v>
      </c>
      <c r="D171" s="403" t="s">
        <v>553</v>
      </c>
      <c r="E171" s="403" t="s">
        <v>553</v>
      </c>
      <c r="F171" s="403" t="s">
        <v>553</v>
      </c>
      <c r="G171" s="393" t="s">
        <v>553</v>
      </c>
      <c r="H171" s="393" t="s">
        <v>553</v>
      </c>
      <c r="I171" s="393" t="s">
        <v>553</v>
      </c>
      <c r="J171" s="393" t="s">
        <v>553</v>
      </c>
    </row>
    <row r="172" spans="1:10" x14ac:dyDescent="0.35">
      <c r="A172" s="412" t="s">
        <v>3411</v>
      </c>
      <c r="B172" s="393" t="s">
        <v>526</v>
      </c>
      <c r="C172" s="403" t="s">
        <v>582</v>
      </c>
      <c r="D172" s="403" t="s">
        <v>558</v>
      </c>
      <c r="E172" s="403" t="s">
        <v>526</v>
      </c>
      <c r="F172" s="403" t="s">
        <v>526</v>
      </c>
      <c r="G172" s="393" t="s">
        <v>526</v>
      </c>
      <c r="H172" s="393" t="s">
        <v>526</v>
      </c>
      <c r="I172" s="393" t="s">
        <v>526</v>
      </c>
      <c r="J172" s="393" t="s">
        <v>524</v>
      </c>
    </row>
    <row r="173" spans="1:10" x14ac:dyDescent="0.35">
      <c r="A173" s="413" t="s">
        <v>530</v>
      </c>
      <c r="B173" s="403">
        <v>1251649.8675068016</v>
      </c>
      <c r="C173" s="403" t="s">
        <v>582</v>
      </c>
      <c r="D173" s="398" t="s">
        <v>196</v>
      </c>
      <c r="E173" s="398" t="s">
        <v>196</v>
      </c>
      <c r="F173" s="398" t="s">
        <v>196</v>
      </c>
      <c r="G173" s="403">
        <v>68062.59585493186</v>
      </c>
      <c r="H173" s="403">
        <v>2.1634295884067098</v>
      </c>
      <c r="I173" s="403">
        <v>0.32207738930322999</v>
      </c>
      <c r="J173" s="403" t="s">
        <v>586</v>
      </c>
    </row>
    <row r="174" spans="1:10" x14ac:dyDescent="0.35">
      <c r="A174" s="412" t="s">
        <v>583</v>
      </c>
      <c r="B174" s="393">
        <v>28362.611451098659</v>
      </c>
      <c r="C174" s="403" t="s">
        <v>582</v>
      </c>
      <c r="D174" s="403">
        <v>71.105701059850205</v>
      </c>
      <c r="E174" s="403">
        <v>2.2259909601608401</v>
      </c>
      <c r="F174" s="403">
        <v>2.0044709460968102</v>
      </c>
      <c r="G174" s="393">
        <v>2016.7433711185054</v>
      </c>
      <c r="H174" s="393">
        <v>6.3134916696700003E-2</v>
      </c>
      <c r="I174" s="393">
        <v>5.6852030609159998E-2</v>
      </c>
      <c r="J174" s="393" t="s">
        <v>524</v>
      </c>
    </row>
    <row r="175" spans="1:10" x14ac:dyDescent="0.35">
      <c r="A175" s="412" t="s">
        <v>584</v>
      </c>
      <c r="B175" s="393">
        <v>116201.87689068276</v>
      </c>
      <c r="C175" s="403" t="s">
        <v>582</v>
      </c>
      <c r="D175" s="403">
        <v>89.645233903118736</v>
      </c>
      <c r="E175" s="403">
        <v>9.5000000000000302</v>
      </c>
      <c r="F175" s="403">
        <v>1.4249999999999701</v>
      </c>
      <c r="G175" s="393">
        <v>10416.944433846664</v>
      </c>
      <c r="H175" s="393">
        <v>1.1039178304614901</v>
      </c>
      <c r="I175" s="393">
        <v>0.16558767456921999</v>
      </c>
      <c r="J175" s="393" t="s">
        <v>524</v>
      </c>
    </row>
    <row r="176" spans="1:10" x14ac:dyDescent="0.35">
      <c r="A176" s="412" t="s">
        <v>585</v>
      </c>
      <c r="B176" s="393">
        <v>1107085.3791650203</v>
      </c>
      <c r="C176" s="403" t="s">
        <v>582</v>
      </c>
      <c r="D176" s="403">
        <v>50.248073994006511</v>
      </c>
      <c r="E176" s="403">
        <v>0.9</v>
      </c>
      <c r="F176" s="403">
        <v>0.09</v>
      </c>
      <c r="G176" s="393">
        <v>55628.908049966696</v>
      </c>
      <c r="H176" s="393">
        <v>0.99637684124852</v>
      </c>
      <c r="I176" s="393">
        <v>9.9637684124849996E-2</v>
      </c>
      <c r="J176" s="393" t="s">
        <v>524</v>
      </c>
    </row>
    <row r="177" spans="1:10" x14ac:dyDescent="0.35">
      <c r="A177" s="412" t="s">
        <v>3409</v>
      </c>
      <c r="B177" s="393" t="s">
        <v>553</v>
      </c>
      <c r="C177" s="403" t="s">
        <v>582</v>
      </c>
      <c r="D177" s="403" t="s">
        <v>553</v>
      </c>
      <c r="E177" s="403" t="s">
        <v>553</v>
      </c>
      <c r="F177" s="403" t="s">
        <v>553</v>
      </c>
      <c r="G177" s="393" t="s">
        <v>553</v>
      </c>
      <c r="H177" s="393" t="s">
        <v>553</v>
      </c>
      <c r="I177" s="393" t="s">
        <v>553</v>
      </c>
      <c r="J177" s="393" t="s">
        <v>553</v>
      </c>
    </row>
    <row r="178" spans="1:10" x14ac:dyDescent="0.35">
      <c r="A178" s="412" t="s">
        <v>3410</v>
      </c>
      <c r="B178" s="393" t="s">
        <v>553</v>
      </c>
      <c r="C178" s="403" t="s">
        <v>582</v>
      </c>
      <c r="D178" s="403" t="s">
        <v>553</v>
      </c>
      <c r="E178" s="403" t="s">
        <v>553</v>
      </c>
      <c r="F178" s="403" t="s">
        <v>553</v>
      </c>
      <c r="G178" s="393" t="s">
        <v>553</v>
      </c>
      <c r="H178" s="393" t="s">
        <v>553</v>
      </c>
      <c r="I178" s="393" t="s">
        <v>553</v>
      </c>
      <c r="J178" s="393" t="s">
        <v>553</v>
      </c>
    </row>
    <row r="179" spans="1:10" x14ac:dyDescent="0.35">
      <c r="A179" s="412" t="s">
        <v>3411</v>
      </c>
      <c r="B179" s="393" t="s">
        <v>526</v>
      </c>
      <c r="C179" s="403" t="s">
        <v>582</v>
      </c>
      <c r="D179" s="403" t="s">
        <v>558</v>
      </c>
      <c r="E179" s="403" t="s">
        <v>526</v>
      </c>
      <c r="F179" s="403" t="s">
        <v>526</v>
      </c>
      <c r="G179" s="393" t="s">
        <v>526</v>
      </c>
      <c r="H179" s="393" t="s">
        <v>526</v>
      </c>
      <c r="I179" s="393" t="s">
        <v>526</v>
      </c>
      <c r="J179" s="393" t="s">
        <v>524</v>
      </c>
    </row>
    <row r="180" spans="1:10" x14ac:dyDescent="0.35">
      <c r="A180" s="413" t="s">
        <v>531</v>
      </c>
      <c r="B180" s="403">
        <v>622104.09703608055</v>
      </c>
      <c r="C180" s="403" t="s">
        <v>582</v>
      </c>
      <c r="D180" s="398" t="s">
        <v>196</v>
      </c>
      <c r="E180" s="398" t="s">
        <v>196</v>
      </c>
      <c r="F180" s="398" t="s">
        <v>196</v>
      </c>
      <c r="G180" s="403">
        <v>42643.232056364206</v>
      </c>
      <c r="H180" s="403">
        <v>2.9129032519703002</v>
      </c>
      <c r="I180" s="403">
        <v>0.49111046929190999</v>
      </c>
      <c r="J180" s="403" t="s">
        <v>586</v>
      </c>
    </row>
    <row r="181" spans="1:10" x14ac:dyDescent="0.35">
      <c r="A181" s="412" t="s">
        <v>583</v>
      </c>
      <c r="B181" s="393">
        <v>40884.945191305182</v>
      </c>
      <c r="C181" s="403" t="s">
        <v>582</v>
      </c>
      <c r="D181" s="403">
        <v>71.105701059850205</v>
      </c>
      <c r="E181" s="403">
        <v>2.22599096016092</v>
      </c>
      <c r="F181" s="403">
        <v>2.0044709460967698</v>
      </c>
      <c r="G181" s="393">
        <v>2907.1526906213062</v>
      </c>
      <c r="H181" s="393">
        <v>9.1009518402520001E-2</v>
      </c>
      <c r="I181" s="393">
        <v>8.1952684768729994E-2</v>
      </c>
      <c r="J181" s="393" t="s">
        <v>524</v>
      </c>
    </row>
    <row r="182" spans="1:10" x14ac:dyDescent="0.35">
      <c r="A182" s="412" t="s">
        <v>584</v>
      </c>
      <c r="B182" s="393">
        <v>267301.91824505618</v>
      </c>
      <c r="C182" s="403" t="s">
        <v>582</v>
      </c>
      <c r="D182" s="403">
        <v>89.645233903118736</v>
      </c>
      <c r="E182" s="403">
        <v>9.4999999999999893</v>
      </c>
      <c r="F182" s="403">
        <v>1.42500000000002</v>
      </c>
      <c r="G182" s="393">
        <v>23962.342983830382</v>
      </c>
      <c r="H182" s="393">
        <v>2.5393682233280299</v>
      </c>
      <c r="I182" s="393">
        <v>0.38090523349921002</v>
      </c>
      <c r="J182" s="393" t="s">
        <v>524</v>
      </c>
    </row>
    <row r="183" spans="1:10" x14ac:dyDescent="0.35">
      <c r="A183" s="412" t="s">
        <v>585</v>
      </c>
      <c r="B183" s="393">
        <v>313917.23359971918</v>
      </c>
      <c r="C183" s="403" t="s">
        <v>582</v>
      </c>
      <c r="D183" s="403">
        <v>50.248073994006511</v>
      </c>
      <c r="E183" s="403">
        <v>0.90000000000001001</v>
      </c>
      <c r="F183" s="403">
        <v>8.9999999999979999E-2</v>
      </c>
      <c r="G183" s="393">
        <v>15773.736381912517</v>
      </c>
      <c r="H183" s="393">
        <v>0.28252551023974998</v>
      </c>
      <c r="I183" s="393">
        <v>2.825255102397E-2</v>
      </c>
      <c r="J183" s="393" t="s">
        <v>524</v>
      </c>
    </row>
    <row r="184" spans="1:10" x14ac:dyDescent="0.35">
      <c r="A184" s="412" t="s">
        <v>3409</v>
      </c>
      <c r="B184" s="393" t="s">
        <v>553</v>
      </c>
      <c r="C184" s="403" t="s">
        <v>582</v>
      </c>
      <c r="D184" s="403" t="s">
        <v>553</v>
      </c>
      <c r="E184" s="403" t="s">
        <v>553</v>
      </c>
      <c r="F184" s="403" t="s">
        <v>553</v>
      </c>
      <c r="G184" s="393" t="s">
        <v>553</v>
      </c>
      <c r="H184" s="393" t="s">
        <v>553</v>
      </c>
      <c r="I184" s="393" t="s">
        <v>553</v>
      </c>
      <c r="J184" s="393" t="s">
        <v>553</v>
      </c>
    </row>
    <row r="185" spans="1:10" x14ac:dyDescent="0.35">
      <c r="A185" s="412" t="s">
        <v>3410</v>
      </c>
      <c r="B185" s="393" t="s">
        <v>553</v>
      </c>
      <c r="C185" s="403" t="s">
        <v>582</v>
      </c>
      <c r="D185" s="403" t="s">
        <v>553</v>
      </c>
      <c r="E185" s="403" t="s">
        <v>553</v>
      </c>
      <c r="F185" s="403" t="s">
        <v>553</v>
      </c>
      <c r="G185" s="393" t="s">
        <v>553</v>
      </c>
      <c r="H185" s="393" t="s">
        <v>553</v>
      </c>
      <c r="I185" s="393" t="s">
        <v>553</v>
      </c>
      <c r="J185" s="393" t="s">
        <v>553</v>
      </c>
    </row>
    <row r="186" spans="1:10" x14ac:dyDescent="0.35">
      <c r="A186" s="412" t="s">
        <v>3411</v>
      </c>
      <c r="B186" s="393" t="s">
        <v>526</v>
      </c>
      <c r="C186" s="403" t="s">
        <v>582</v>
      </c>
      <c r="D186" s="403" t="s">
        <v>558</v>
      </c>
      <c r="E186" s="403" t="s">
        <v>526</v>
      </c>
      <c r="F186" s="403" t="s">
        <v>526</v>
      </c>
      <c r="G186" s="393" t="s">
        <v>526</v>
      </c>
      <c r="H186" s="393" t="s">
        <v>526</v>
      </c>
      <c r="I186" s="393" t="s">
        <v>526</v>
      </c>
      <c r="J186" s="393" t="s">
        <v>524</v>
      </c>
    </row>
    <row r="187" spans="1:10" x14ac:dyDescent="0.35">
      <c r="A187" s="413" t="s">
        <v>532</v>
      </c>
      <c r="B187" s="403">
        <v>489761.39814429276</v>
      </c>
      <c r="C187" s="403" t="s">
        <v>582</v>
      </c>
      <c r="D187" s="398" t="s">
        <v>196</v>
      </c>
      <c r="E187" s="398" t="s">
        <v>196</v>
      </c>
      <c r="F187" s="398" t="s">
        <v>196</v>
      </c>
      <c r="G187" s="403">
        <v>32687.652624332597</v>
      </c>
      <c r="H187" s="403">
        <v>2.1724960612470801</v>
      </c>
      <c r="I187" s="403">
        <v>0.32965613051379999</v>
      </c>
      <c r="J187" s="403" t="s">
        <v>586</v>
      </c>
    </row>
    <row r="188" spans="1:10" x14ac:dyDescent="0.35">
      <c r="A188" s="412" t="s">
        <v>583</v>
      </c>
      <c r="B188" s="393">
        <v>9808.8338456088695</v>
      </c>
      <c r="C188" s="403" t="s">
        <v>582</v>
      </c>
      <c r="D188" s="403">
        <v>71.105701059850205</v>
      </c>
      <c r="E188" s="403">
        <v>2.2259909601613499</v>
      </c>
      <c r="F188" s="403">
        <v>2.0044709460963999</v>
      </c>
      <c r="G188" s="393">
        <v>697.46400717160509</v>
      </c>
      <c r="H188" s="393">
        <v>2.1834375470049999E-2</v>
      </c>
      <c r="I188" s="393">
        <v>1.9661522458610001E-2</v>
      </c>
      <c r="J188" s="393" t="s">
        <v>524</v>
      </c>
    </row>
    <row r="189" spans="1:10" x14ac:dyDescent="0.35">
      <c r="A189" s="412" t="s">
        <v>584</v>
      </c>
      <c r="B189" s="393">
        <v>199849.34626839636</v>
      </c>
      <c r="C189" s="403" t="s">
        <v>582</v>
      </c>
      <c r="D189" s="403">
        <v>89.645233903118736</v>
      </c>
      <c r="E189" s="403">
        <v>9.5000000000000195</v>
      </c>
      <c r="F189" s="403">
        <v>1.4249999999999801</v>
      </c>
      <c r="G189" s="393">
        <v>17915.541391615763</v>
      </c>
      <c r="H189" s="393">
        <v>1.89856878954977</v>
      </c>
      <c r="I189" s="393">
        <v>0.28478531843246002</v>
      </c>
      <c r="J189" s="393" t="s">
        <v>524</v>
      </c>
    </row>
    <row r="190" spans="1:10" x14ac:dyDescent="0.35">
      <c r="A190" s="412" t="s">
        <v>585</v>
      </c>
      <c r="B190" s="393">
        <v>280103.21803028753</v>
      </c>
      <c r="C190" s="403" t="s">
        <v>582</v>
      </c>
      <c r="D190" s="403">
        <v>50.248073994006518</v>
      </c>
      <c r="E190" s="403">
        <v>0.9</v>
      </c>
      <c r="F190" s="403">
        <v>9.0000000000010003E-2</v>
      </c>
      <c r="G190" s="393">
        <v>14074.647225545228</v>
      </c>
      <c r="H190" s="393">
        <v>0.25209289622726</v>
      </c>
      <c r="I190" s="393">
        <v>2.5209289622729999E-2</v>
      </c>
      <c r="J190" s="393" t="s">
        <v>524</v>
      </c>
    </row>
    <row r="191" spans="1:10" x14ac:dyDescent="0.35">
      <c r="A191" s="412" t="s">
        <v>3409</v>
      </c>
      <c r="B191" s="393" t="s">
        <v>553</v>
      </c>
      <c r="C191" s="403" t="s">
        <v>582</v>
      </c>
      <c r="D191" s="403" t="s">
        <v>553</v>
      </c>
      <c r="E191" s="403" t="s">
        <v>553</v>
      </c>
      <c r="F191" s="403" t="s">
        <v>553</v>
      </c>
      <c r="G191" s="393" t="s">
        <v>553</v>
      </c>
      <c r="H191" s="393" t="s">
        <v>553</v>
      </c>
      <c r="I191" s="393" t="s">
        <v>553</v>
      </c>
      <c r="J191" s="393" t="s">
        <v>553</v>
      </c>
    </row>
    <row r="192" spans="1:10" x14ac:dyDescent="0.35">
      <c r="A192" s="412" t="s">
        <v>3410</v>
      </c>
      <c r="B192" s="393" t="s">
        <v>553</v>
      </c>
      <c r="C192" s="403" t="s">
        <v>582</v>
      </c>
      <c r="D192" s="403" t="s">
        <v>553</v>
      </c>
      <c r="E192" s="403" t="s">
        <v>553</v>
      </c>
      <c r="F192" s="403" t="s">
        <v>553</v>
      </c>
      <c r="G192" s="393" t="s">
        <v>553</v>
      </c>
      <c r="H192" s="393" t="s">
        <v>553</v>
      </c>
      <c r="I192" s="393" t="s">
        <v>553</v>
      </c>
      <c r="J192" s="393" t="s">
        <v>553</v>
      </c>
    </row>
    <row r="193" spans="1:10" x14ac:dyDescent="0.35">
      <c r="A193" s="412" t="s">
        <v>3411</v>
      </c>
      <c r="B193" s="393" t="s">
        <v>526</v>
      </c>
      <c r="C193" s="403" t="s">
        <v>582</v>
      </c>
      <c r="D193" s="403" t="s">
        <v>558</v>
      </c>
      <c r="E193" s="403" t="s">
        <v>526</v>
      </c>
      <c r="F193" s="403" t="s">
        <v>526</v>
      </c>
      <c r="G193" s="393" t="s">
        <v>526</v>
      </c>
      <c r="H193" s="393" t="s">
        <v>526</v>
      </c>
      <c r="I193" s="393" t="s">
        <v>526</v>
      </c>
      <c r="J193" s="393" t="s">
        <v>524</v>
      </c>
    </row>
    <row r="194" spans="1:10" x14ac:dyDescent="0.35">
      <c r="A194" s="413" t="s">
        <v>533</v>
      </c>
      <c r="B194" s="403">
        <v>554498.53640783543</v>
      </c>
      <c r="C194" s="403" t="s">
        <v>582</v>
      </c>
      <c r="D194" s="398" t="s">
        <v>196</v>
      </c>
      <c r="E194" s="398" t="s">
        <v>196</v>
      </c>
      <c r="F194" s="398" t="s">
        <v>196</v>
      </c>
      <c r="G194" s="403">
        <v>38327.06069611937</v>
      </c>
      <c r="H194" s="403">
        <v>2.7616536525147199</v>
      </c>
      <c r="I194" s="403">
        <v>0.41262766327205003</v>
      </c>
      <c r="J194" s="403" t="s">
        <v>586</v>
      </c>
    </row>
    <row r="195" spans="1:10" x14ac:dyDescent="0.35">
      <c r="A195" s="412" t="s">
        <v>583</v>
      </c>
      <c r="B195" s="393">
        <v>6726.3308789338053</v>
      </c>
      <c r="C195" s="403" t="s">
        <v>582</v>
      </c>
      <c r="D195" s="403">
        <v>71.105701059850205</v>
      </c>
      <c r="E195" s="403">
        <v>2.22599096016123</v>
      </c>
      <c r="F195" s="403">
        <v>2.0044709460973098</v>
      </c>
      <c r="G195" s="393">
        <v>478.28047270710664</v>
      </c>
      <c r="H195" s="393">
        <v>1.4972751731559999E-2</v>
      </c>
      <c r="I195" s="393">
        <v>1.348273482066E-2</v>
      </c>
      <c r="J195" s="393" t="s">
        <v>524</v>
      </c>
    </row>
    <row r="196" spans="1:10" x14ac:dyDescent="0.35">
      <c r="A196" s="412" t="s">
        <v>584</v>
      </c>
      <c r="B196" s="393">
        <v>262056.50183804112</v>
      </c>
      <c r="C196" s="403" t="s">
        <v>582</v>
      </c>
      <c r="D196" s="403">
        <v>89.645233903118736</v>
      </c>
      <c r="E196" s="403">
        <v>9.5</v>
      </c>
      <c r="F196" s="403">
        <v>1.42500000000001</v>
      </c>
      <c r="G196" s="393">
        <v>23492.116403104261</v>
      </c>
      <c r="H196" s="393">
        <v>2.4895367674613902</v>
      </c>
      <c r="I196" s="393">
        <v>0.37343051511920999</v>
      </c>
      <c r="J196" s="393" t="s">
        <v>524</v>
      </c>
    </row>
    <row r="197" spans="1:10" x14ac:dyDescent="0.35">
      <c r="A197" s="412" t="s">
        <v>585</v>
      </c>
      <c r="B197" s="393">
        <v>285715.70369086054</v>
      </c>
      <c r="C197" s="403" t="s">
        <v>582</v>
      </c>
      <c r="D197" s="403">
        <v>50.248073994006511</v>
      </c>
      <c r="E197" s="403">
        <v>0.89999999999998004</v>
      </c>
      <c r="F197" s="403">
        <v>9.0000000000010003E-2</v>
      </c>
      <c r="G197" s="393">
        <v>14356.663820308</v>
      </c>
      <c r="H197" s="393">
        <v>0.25714413332177</v>
      </c>
      <c r="I197" s="393">
        <v>2.5714413332180001E-2</v>
      </c>
      <c r="J197" s="393" t="s">
        <v>524</v>
      </c>
    </row>
    <row r="198" spans="1:10" x14ac:dyDescent="0.35">
      <c r="A198" s="412" t="s">
        <v>3409</v>
      </c>
      <c r="B198" s="393" t="s">
        <v>553</v>
      </c>
      <c r="C198" s="403" t="s">
        <v>582</v>
      </c>
      <c r="D198" s="403" t="s">
        <v>553</v>
      </c>
      <c r="E198" s="403" t="s">
        <v>553</v>
      </c>
      <c r="F198" s="403" t="s">
        <v>553</v>
      </c>
      <c r="G198" s="393" t="s">
        <v>553</v>
      </c>
      <c r="H198" s="393" t="s">
        <v>553</v>
      </c>
      <c r="I198" s="393" t="s">
        <v>553</v>
      </c>
      <c r="J198" s="393" t="s">
        <v>553</v>
      </c>
    </row>
    <row r="199" spans="1:10" x14ac:dyDescent="0.35">
      <c r="A199" s="414" t="s">
        <v>3410</v>
      </c>
      <c r="B199" s="393" t="s">
        <v>553</v>
      </c>
      <c r="C199" s="403" t="s">
        <v>582</v>
      </c>
      <c r="D199" s="403" t="s">
        <v>553</v>
      </c>
      <c r="E199" s="403" t="s">
        <v>553</v>
      </c>
      <c r="F199" s="403" t="s">
        <v>553</v>
      </c>
      <c r="G199" s="393" t="s">
        <v>553</v>
      </c>
      <c r="H199" s="393" t="s">
        <v>553</v>
      </c>
      <c r="I199" s="393" t="s">
        <v>553</v>
      </c>
      <c r="J199" s="393" t="s">
        <v>553</v>
      </c>
    </row>
    <row r="200" spans="1:10" x14ac:dyDescent="0.35">
      <c r="A200" s="412" t="s">
        <v>3411</v>
      </c>
      <c r="B200" s="393" t="s">
        <v>526</v>
      </c>
      <c r="C200" s="403" t="s">
        <v>582</v>
      </c>
      <c r="D200" s="403" t="s">
        <v>558</v>
      </c>
      <c r="E200" s="403" t="s">
        <v>526</v>
      </c>
      <c r="F200" s="403" t="s">
        <v>526</v>
      </c>
      <c r="G200" s="393" t="s">
        <v>526</v>
      </c>
      <c r="H200" s="393" t="s">
        <v>526</v>
      </c>
      <c r="I200" s="393" t="s">
        <v>526</v>
      </c>
      <c r="J200" s="393" t="s">
        <v>524</v>
      </c>
    </row>
    <row r="201" spans="1:10" x14ac:dyDescent="0.35">
      <c r="A201" s="413" t="s">
        <v>3412</v>
      </c>
      <c r="B201" s="403">
        <v>9560693.2464305405</v>
      </c>
      <c r="C201" s="403" t="s">
        <v>582</v>
      </c>
      <c r="D201" s="398" t="s">
        <v>196</v>
      </c>
      <c r="E201" s="398" t="s">
        <v>196</v>
      </c>
      <c r="F201" s="398" t="s">
        <v>196</v>
      </c>
      <c r="G201" s="403">
        <v>515277.79812523432</v>
      </c>
      <c r="H201" s="403">
        <v>55.836948614484129</v>
      </c>
      <c r="I201" s="403">
        <v>7.7533574273759802</v>
      </c>
      <c r="J201" s="403" t="s">
        <v>586</v>
      </c>
    </row>
    <row r="202" spans="1:10" x14ac:dyDescent="0.35">
      <c r="A202" s="408" t="s">
        <v>601</v>
      </c>
      <c r="B202" s="403">
        <v>9560693.2464305405</v>
      </c>
      <c r="C202" s="403" t="s">
        <v>582</v>
      </c>
      <c r="D202" s="398" t="s">
        <v>196</v>
      </c>
      <c r="E202" s="398" t="s">
        <v>196</v>
      </c>
      <c r="F202" s="398" t="s">
        <v>196</v>
      </c>
      <c r="G202" s="403">
        <v>515277.79812523432</v>
      </c>
      <c r="H202" s="403">
        <v>55.836948614484129</v>
      </c>
      <c r="I202" s="403">
        <v>7.7533574273759802</v>
      </c>
      <c r="J202" s="403" t="s">
        <v>586</v>
      </c>
    </row>
    <row r="203" spans="1:10" x14ac:dyDescent="0.35">
      <c r="A203" s="409" t="s">
        <v>602</v>
      </c>
      <c r="B203" s="403">
        <v>9560693.2464305405</v>
      </c>
      <c r="C203" s="403" t="s">
        <v>582</v>
      </c>
      <c r="D203" s="398" t="s">
        <v>196</v>
      </c>
      <c r="E203" s="398" t="s">
        <v>196</v>
      </c>
      <c r="F203" s="398" t="s">
        <v>196</v>
      </c>
      <c r="G203" s="403">
        <v>515277.79812523432</v>
      </c>
      <c r="H203" s="403">
        <v>55.836948614484129</v>
      </c>
      <c r="I203" s="403">
        <v>7.7533574273759802</v>
      </c>
      <c r="J203" s="403" t="s">
        <v>586</v>
      </c>
    </row>
    <row r="204" spans="1:10" x14ac:dyDescent="0.35">
      <c r="A204" s="415" t="s">
        <v>589</v>
      </c>
      <c r="B204" s="393">
        <v>4728393.9028453771</v>
      </c>
      <c r="C204" s="403" t="s">
        <v>582</v>
      </c>
      <c r="D204" s="403">
        <v>71.105701059850205</v>
      </c>
      <c r="E204" s="403">
        <v>1.7861037652529199</v>
      </c>
      <c r="F204" s="403">
        <v>0.30992639280197998</v>
      </c>
      <c r="G204" s="393">
        <v>336215.76334894175</v>
      </c>
      <c r="H204" s="393">
        <v>8.4454021534710808</v>
      </c>
      <c r="I204" s="393">
        <v>1.46545406605575</v>
      </c>
      <c r="J204" s="393" t="s">
        <v>524</v>
      </c>
    </row>
    <row r="205" spans="1:10" x14ac:dyDescent="0.35">
      <c r="A205" s="415" t="s">
        <v>590</v>
      </c>
      <c r="B205" s="393">
        <v>358440.11607907445</v>
      </c>
      <c r="C205" s="403" t="s">
        <v>582</v>
      </c>
      <c r="D205" s="403">
        <v>89.645233903118751</v>
      </c>
      <c r="E205" s="403">
        <v>9.5000000000000107</v>
      </c>
      <c r="F205" s="403">
        <v>1.425</v>
      </c>
      <c r="G205" s="393">
        <v>32132.448046169666</v>
      </c>
      <c r="H205" s="393">
        <v>3.40518110275121</v>
      </c>
      <c r="I205" s="393">
        <v>0.51077716541268003</v>
      </c>
      <c r="J205" s="393" t="s">
        <v>524</v>
      </c>
    </row>
    <row r="206" spans="1:10" x14ac:dyDescent="0.35">
      <c r="A206" s="415" t="s">
        <v>591</v>
      </c>
      <c r="B206" s="393">
        <v>2924083.9509121953</v>
      </c>
      <c r="C206" s="403" t="s">
        <v>582</v>
      </c>
      <c r="D206" s="403">
        <v>50.248073994006518</v>
      </c>
      <c r="E206" s="403">
        <v>0.9</v>
      </c>
      <c r="F206" s="403">
        <v>0.09</v>
      </c>
      <c r="G206" s="393">
        <v>146929.58673012292</v>
      </c>
      <c r="H206" s="393">
        <v>2.6316755558209799</v>
      </c>
      <c r="I206" s="393">
        <v>0.26316755558209998</v>
      </c>
      <c r="J206" s="393" t="s">
        <v>524</v>
      </c>
    </row>
    <row r="207" spans="1:10" x14ac:dyDescent="0.35">
      <c r="A207" s="415" t="s">
        <v>592</v>
      </c>
      <c r="B207" s="393" t="s">
        <v>553</v>
      </c>
      <c r="C207" s="403" t="s">
        <v>582</v>
      </c>
      <c r="D207" s="403" t="s">
        <v>553</v>
      </c>
      <c r="E207" s="403" t="s">
        <v>553</v>
      </c>
      <c r="F207" s="403" t="s">
        <v>553</v>
      </c>
      <c r="G207" s="393" t="s">
        <v>553</v>
      </c>
      <c r="H207" s="393" t="s">
        <v>553</v>
      </c>
      <c r="I207" s="393" t="s">
        <v>553</v>
      </c>
      <c r="J207" s="393" t="s">
        <v>553</v>
      </c>
    </row>
    <row r="208" spans="1:10" x14ac:dyDescent="0.35">
      <c r="A208" s="415" t="s">
        <v>593</v>
      </c>
      <c r="B208" s="393" t="s">
        <v>553</v>
      </c>
      <c r="C208" s="403" t="s">
        <v>582</v>
      </c>
      <c r="D208" s="403" t="s">
        <v>553</v>
      </c>
      <c r="E208" s="403" t="s">
        <v>553</v>
      </c>
      <c r="F208" s="403" t="s">
        <v>553</v>
      </c>
      <c r="G208" s="393" t="s">
        <v>553</v>
      </c>
      <c r="H208" s="393" t="s">
        <v>553</v>
      </c>
      <c r="I208" s="393" t="s">
        <v>553</v>
      </c>
      <c r="J208" s="393" t="s">
        <v>553</v>
      </c>
    </row>
    <row r="209" spans="1:10" x14ac:dyDescent="0.35">
      <c r="A209" s="415" t="s">
        <v>93</v>
      </c>
      <c r="B209" s="393">
        <v>1549775.2765938945</v>
      </c>
      <c r="C209" s="403" t="s">
        <v>582</v>
      </c>
      <c r="D209" s="403">
        <v>88.686898270265601</v>
      </c>
      <c r="E209" s="403">
        <v>26.684313801501879</v>
      </c>
      <c r="F209" s="403">
        <v>3.5579085068669198</v>
      </c>
      <c r="G209" s="393">
        <v>137444.76229705545</v>
      </c>
      <c r="H209" s="393">
        <v>41.354689802440859</v>
      </c>
      <c r="I209" s="393">
        <v>5.5139586403254501</v>
      </c>
      <c r="J209" s="393" t="s">
        <v>524</v>
      </c>
    </row>
    <row r="210" spans="1:10" x14ac:dyDescent="0.35">
      <c r="A210" s="416" t="s">
        <v>603</v>
      </c>
      <c r="B210" s="403">
        <v>27388942.948538449</v>
      </c>
      <c r="C210" s="403" t="s">
        <v>582</v>
      </c>
      <c r="D210" s="398" t="s">
        <v>196</v>
      </c>
      <c r="E210" s="398" t="s">
        <v>196</v>
      </c>
      <c r="F210" s="398" t="s">
        <v>196</v>
      </c>
      <c r="G210" s="403">
        <v>1831014.9512207536</v>
      </c>
      <c r="H210" s="403">
        <v>157.60957929075553</v>
      </c>
      <c r="I210" s="403">
        <v>138.66194983315438</v>
      </c>
    </row>
    <row r="211" spans="1:10" x14ac:dyDescent="0.35">
      <c r="A211" s="404" t="s">
        <v>583</v>
      </c>
      <c r="B211" s="403">
        <v>26385311.519974492</v>
      </c>
      <c r="C211" s="403" t="s">
        <v>582</v>
      </c>
      <c r="D211" s="403">
        <v>68.141663931054126</v>
      </c>
      <c r="E211" s="403">
        <v>5.6085277923062797</v>
      </c>
      <c r="F211" s="403">
        <v>5.2536667140543001</v>
      </c>
      <c r="G211" s="403">
        <v>1797939.0303102729</v>
      </c>
      <c r="H211" s="403">
        <v>147.98275296843602</v>
      </c>
      <c r="I211" s="403">
        <v>138.61963287244333</v>
      </c>
    </row>
    <row r="212" spans="1:10" x14ac:dyDescent="0.35">
      <c r="A212" s="404" t="s">
        <v>584</v>
      </c>
      <c r="B212" s="403" t="s">
        <v>553</v>
      </c>
      <c r="C212" s="403" t="s">
        <v>582</v>
      </c>
      <c r="D212" s="403" t="s">
        <v>553</v>
      </c>
      <c r="E212" s="403" t="s">
        <v>553</v>
      </c>
      <c r="F212" s="403" t="s">
        <v>553</v>
      </c>
      <c r="G212" s="403" t="s">
        <v>553</v>
      </c>
      <c r="H212" s="403" t="s">
        <v>553</v>
      </c>
      <c r="I212" s="403" t="s">
        <v>553</v>
      </c>
    </row>
    <row r="213" spans="1:10" x14ac:dyDescent="0.35">
      <c r="A213" s="404" t="s">
        <v>585</v>
      </c>
      <c r="B213" s="403">
        <v>658252.51161717589</v>
      </c>
      <c r="C213" s="403" t="s">
        <v>582</v>
      </c>
      <c r="D213" s="403">
        <v>50.248073994006511</v>
      </c>
      <c r="E213" s="403">
        <v>14.617518883136251</v>
      </c>
      <c r="F213" s="403">
        <v>5.6615182741230001E-2</v>
      </c>
      <c r="G213" s="403">
        <v>33075.920910480483</v>
      </c>
      <c r="H213" s="403">
        <v>9.6220185184359295</v>
      </c>
      <c r="I213" s="403">
        <v>3.7267086235080002E-2</v>
      </c>
    </row>
    <row r="214" spans="1:10" x14ac:dyDescent="0.35">
      <c r="A214" s="404" t="s">
        <v>3404</v>
      </c>
      <c r="B214" s="403" t="s">
        <v>598</v>
      </c>
      <c r="C214" s="403" t="s">
        <v>582</v>
      </c>
      <c r="D214" s="403" t="s">
        <v>598</v>
      </c>
      <c r="E214" s="403" t="s">
        <v>3277</v>
      </c>
      <c r="F214" s="403" t="s">
        <v>3277</v>
      </c>
      <c r="G214" s="403" t="s">
        <v>598</v>
      </c>
      <c r="H214" s="403" t="s">
        <v>3277</v>
      </c>
      <c r="I214" s="403" t="s">
        <v>3277</v>
      </c>
    </row>
    <row r="215" spans="1:10" x14ac:dyDescent="0.35">
      <c r="A215" s="404" t="s">
        <v>3406</v>
      </c>
      <c r="B215" s="403">
        <v>345378.91694677953</v>
      </c>
      <c r="C215" s="403" t="s">
        <v>582</v>
      </c>
      <c r="D215" s="403">
        <v>65.065035461653977</v>
      </c>
      <c r="E215" s="403">
        <v>1.39203745442E-2</v>
      </c>
      <c r="F215" s="403">
        <v>1.46212586472E-2</v>
      </c>
      <c r="G215" s="403">
        <v>22472.091478849856</v>
      </c>
      <c r="H215" s="403">
        <v>4.8078038835700004E-3</v>
      </c>
      <c r="I215" s="403">
        <v>5.0498744759699997E-3</v>
      </c>
    </row>
    <row r="216" spans="1:10" x14ac:dyDescent="0.35">
      <c r="A216" s="80" t="s">
        <v>3413</v>
      </c>
      <c r="B216" s="403">
        <v>2520593.7655260009</v>
      </c>
      <c r="C216" s="403" t="s">
        <v>582</v>
      </c>
      <c r="D216" s="398" t="s">
        <v>196</v>
      </c>
      <c r="E216" s="398" t="s">
        <v>196</v>
      </c>
      <c r="F216" s="398" t="s">
        <v>196</v>
      </c>
      <c r="G216" s="403">
        <v>171223.03700227189</v>
      </c>
      <c r="H216" s="403">
        <v>2.0771880881664</v>
      </c>
      <c r="I216" s="403">
        <v>5.2994341437007098</v>
      </c>
    </row>
    <row r="217" spans="1:10" x14ac:dyDescent="0.35">
      <c r="A217" s="404" t="s">
        <v>604</v>
      </c>
      <c r="B217" s="393">
        <v>37296.193325856322</v>
      </c>
      <c r="C217" s="403" t="s">
        <v>582</v>
      </c>
      <c r="D217" s="403">
        <v>65.528560814054615</v>
      </c>
      <c r="E217" s="403">
        <v>55.694372613795643</v>
      </c>
      <c r="F217" s="403">
        <v>0.84385413051206004</v>
      </c>
      <c r="G217" s="393">
        <v>2443.9658724861142</v>
      </c>
      <c r="H217" s="393">
        <v>2.0771880881664</v>
      </c>
      <c r="I217" s="393">
        <v>3.1472546790399999E-2</v>
      </c>
    </row>
    <row r="218" spans="1:10" x14ac:dyDescent="0.35">
      <c r="A218" s="404" t="s">
        <v>605</v>
      </c>
      <c r="B218" s="393">
        <v>2483297.5722001446</v>
      </c>
      <c r="C218" s="403" t="s">
        <v>582</v>
      </c>
      <c r="D218" s="403">
        <v>67.965705366615154</v>
      </c>
      <c r="E218" s="403" t="s">
        <v>553</v>
      </c>
      <c r="F218" s="403">
        <v>2.1213573660618601</v>
      </c>
      <c r="G218" s="393">
        <v>168779.07112978576</v>
      </c>
      <c r="H218" s="393" t="s">
        <v>553</v>
      </c>
      <c r="I218" s="393">
        <v>5.2679615969103102</v>
      </c>
    </row>
    <row r="219" spans="1:10" x14ac:dyDescent="0.35">
      <c r="A219" s="404" t="s">
        <v>93</v>
      </c>
      <c r="B219" s="393" t="s">
        <v>553</v>
      </c>
      <c r="C219" s="403" t="s">
        <v>582</v>
      </c>
      <c r="D219" s="403" t="s">
        <v>553</v>
      </c>
      <c r="E219" s="403" t="s">
        <v>553</v>
      </c>
      <c r="F219" s="403" t="s">
        <v>553</v>
      </c>
      <c r="G219" s="393" t="s">
        <v>553</v>
      </c>
      <c r="H219" s="393" t="s">
        <v>553</v>
      </c>
      <c r="I219" s="393" t="s">
        <v>553</v>
      </c>
    </row>
    <row r="220" spans="1:10" x14ac:dyDescent="0.35">
      <c r="A220" s="417" t="s">
        <v>3414</v>
      </c>
      <c r="B220" s="403">
        <v>23026953.430004109</v>
      </c>
      <c r="C220" s="403" t="s">
        <v>582</v>
      </c>
      <c r="D220" s="398" t="s">
        <v>196</v>
      </c>
      <c r="E220" s="398" t="s">
        <v>196</v>
      </c>
      <c r="F220" s="398" t="s">
        <v>196</v>
      </c>
      <c r="G220" s="403">
        <v>1543321.2357623461</v>
      </c>
      <c r="H220" s="403">
        <v>96.244370350390938</v>
      </c>
      <c r="I220" s="403">
        <v>107.93538834374699</v>
      </c>
    </row>
    <row r="221" spans="1:10" x14ac:dyDescent="0.35">
      <c r="A221" s="404" t="s">
        <v>606</v>
      </c>
      <c r="B221" s="403">
        <v>16921811.292189937</v>
      </c>
      <c r="C221" s="403" t="s">
        <v>582</v>
      </c>
      <c r="D221" s="403">
        <v>67.143364802995393</v>
      </c>
      <c r="E221" s="403">
        <v>5.1069523959529004</v>
      </c>
      <c r="F221" s="403">
        <v>6.3151378284608697</v>
      </c>
      <c r="G221" s="403">
        <v>1136187.3487189556</v>
      </c>
      <c r="H221" s="403">
        <v>86.418884722512175</v>
      </c>
      <c r="I221" s="403">
        <v>106.86357061738499</v>
      </c>
    </row>
    <row r="222" spans="1:10" x14ac:dyDescent="0.35">
      <c r="A222" s="404" t="s">
        <v>607</v>
      </c>
      <c r="B222" s="403">
        <v>5716335.5992072523</v>
      </c>
      <c r="C222" s="403" t="s">
        <v>582</v>
      </c>
      <c r="D222" s="403">
        <v>70.79246071620166</v>
      </c>
      <c r="E222" s="403">
        <v>0.18466053735919999</v>
      </c>
      <c r="F222" s="403">
        <v>0.18153493625417999</v>
      </c>
      <c r="G222" s="403">
        <v>404673.4633475045</v>
      </c>
      <c r="H222" s="403">
        <v>1.05558160347511</v>
      </c>
      <c r="I222" s="403">
        <v>1.0377146186096</v>
      </c>
    </row>
    <row r="223" spans="1:10" x14ac:dyDescent="0.35">
      <c r="A223" s="404" t="s">
        <v>608</v>
      </c>
      <c r="B223" s="403">
        <v>29789.5019987257</v>
      </c>
      <c r="C223" s="403" t="s">
        <v>582</v>
      </c>
      <c r="D223" s="403">
        <v>59.589262354098238</v>
      </c>
      <c r="E223" s="403">
        <v>0.36099554498696002</v>
      </c>
      <c r="F223" s="403">
        <v>0.75475590689572003</v>
      </c>
      <c r="G223" s="403">
        <v>1775.1344499999996</v>
      </c>
      <c r="H223" s="403">
        <v>1.075387750892E-2</v>
      </c>
      <c r="I223" s="403">
        <v>2.248380259702E-2</v>
      </c>
    </row>
    <row r="224" spans="1:10" x14ac:dyDescent="0.35">
      <c r="A224" s="404" t="s">
        <v>3415</v>
      </c>
      <c r="B224" s="403" t="s">
        <v>598</v>
      </c>
      <c r="C224" s="403" t="s">
        <v>582</v>
      </c>
      <c r="D224" s="398" t="s">
        <v>196</v>
      </c>
      <c r="E224" s="398" t="s">
        <v>196</v>
      </c>
      <c r="F224" s="398" t="s">
        <v>196</v>
      </c>
      <c r="G224" s="403" t="s">
        <v>598</v>
      </c>
      <c r="H224" s="403">
        <v>1.1155517503383201</v>
      </c>
      <c r="I224" s="403">
        <v>1.5879024829000001E-4</v>
      </c>
    </row>
    <row r="225" spans="1:9" x14ac:dyDescent="0.35">
      <c r="A225" s="404" t="s">
        <v>585</v>
      </c>
      <c r="B225" s="403">
        <v>13638.11966141349</v>
      </c>
      <c r="C225" s="403" t="s">
        <v>582</v>
      </c>
      <c r="D225" s="403">
        <v>50.248073994006518</v>
      </c>
      <c r="E225" s="403">
        <v>560.10584906989629</v>
      </c>
      <c r="F225" s="403">
        <v>0.47005310044812998</v>
      </c>
      <c r="G225" s="403">
        <v>685.28924588582026</v>
      </c>
      <c r="H225" s="403">
        <v>7.6387905926728497</v>
      </c>
      <c r="I225" s="403">
        <v>6.4106404311300002E-3</v>
      </c>
    </row>
    <row r="226" spans="1:9" x14ac:dyDescent="0.35">
      <c r="A226" s="404" t="s">
        <v>3406</v>
      </c>
      <c r="B226" s="403">
        <v>345378.91694677953</v>
      </c>
      <c r="C226" s="403" t="s">
        <v>582</v>
      </c>
      <c r="D226" s="403">
        <v>65.065035461653977</v>
      </c>
      <c r="E226" s="403">
        <v>1.39203745442E-2</v>
      </c>
      <c r="F226" s="403">
        <v>1.46212586472E-2</v>
      </c>
      <c r="G226" s="403">
        <v>22472.091478849856</v>
      </c>
      <c r="H226" s="403">
        <v>4.8078038835700004E-3</v>
      </c>
      <c r="I226" s="403">
        <v>5.0498744759699997E-3</v>
      </c>
    </row>
    <row r="227" spans="1:9" x14ac:dyDescent="0.35">
      <c r="A227" s="404" t="s">
        <v>3416</v>
      </c>
      <c r="B227" s="403" t="s">
        <v>598</v>
      </c>
      <c r="C227" s="403" t="s">
        <v>582</v>
      </c>
      <c r="D227" s="398" t="s">
        <v>196</v>
      </c>
      <c r="E227" s="398" t="s">
        <v>196</v>
      </c>
      <c r="F227" s="398" t="s">
        <v>196</v>
      </c>
      <c r="G227" s="403" t="s">
        <v>598</v>
      </c>
      <c r="H227" s="403" t="s">
        <v>3277</v>
      </c>
      <c r="I227" s="403" t="s">
        <v>3277</v>
      </c>
    </row>
    <row r="228" spans="1:9" x14ac:dyDescent="0.35">
      <c r="A228" s="418" t="s">
        <v>609</v>
      </c>
      <c r="B228" s="403">
        <v>9895321.6583771892</v>
      </c>
      <c r="C228" s="403" t="s">
        <v>582</v>
      </c>
      <c r="D228" s="398" t="s">
        <v>196</v>
      </c>
      <c r="E228" s="398" t="s">
        <v>196</v>
      </c>
      <c r="F228" s="398" t="s">
        <v>196</v>
      </c>
      <c r="G228" s="403">
        <v>641430.12094185001</v>
      </c>
      <c r="H228" s="403">
        <v>50.343844340307363</v>
      </c>
      <c r="I228" s="403">
        <v>58.025883674848693</v>
      </c>
    </row>
    <row r="229" spans="1:9" x14ac:dyDescent="0.35">
      <c r="A229" s="404" t="s">
        <v>606</v>
      </c>
      <c r="B229" s="393">
        <v>9488919.231847588</v>
      </c>
      <c r="C229" s="403" t="s">
        <v>582</v>
      </c>
      <c r="D229" s="403">
        <v>67.143364802995393</v>
      </c>
      <c r="E229" s="403">
        <v>5.3042690950980402</v>
      </c>
      <c r="F229" s="403">
        <v>6.1142015504458396</v>
      </c>
      <c r="G229" s="393">
        <v>637117.9655701014</v>
      </c>
      <c r="H229" s="393">
        <v>50.331781027370582</v>
      </c>
      <c r="I229" s="393">
        <v>58.01716467941791</v>
      </c>
    </row>
    <row r="230" spans="1:9" x14ac:dyDescent="0.35">
      <c r="A230" s="404" t="s">
        <v>607</v>
      </c>
      <c r="B230" s="393">
        <v>60577.355202458217</v>
      </c>
      <c r="C230" s="403" t="s">
        <v>582</v>
      </c>
      <c r="D230" s="403">
        <v>70.79246071620166</v>
      </c>
      <c r="E230" s="403">
        <v>5.053587044051E-2</v>
      </c>
      <c r="F230" s="403">
        <v>0.11107895568716999</v>
      </c>
      <c r="G230" s="393">
        <v>4288.4200384614178</v>
      </c>
      <c r="H230" s="393">
        <v>3.06132937414E-3</v>
      </c>
      <c r="I230" s="393">
        <v>6.7288693541799997E-3</v>
      </c>
    </row>
    <row r="231" spans="1:9" x14ac:dyDescent="0.35">
      <c r="A231" s="404" t="s">
        <v>608</v>
      </c>
      <c r="B231" s="393">
        <v>140.98152388821543</v>
      </c>
      <c r="C231" s="403" t="s">
        <v>582</v>
      </c>
      <c r="D231" s="403">
        <v>59.58926235409826</v>
      </c>
      <c r="E231" s="403">
        <v>0.35312565588008998</v>
      </c>
      <c r="F231" s="403">
        <v>0.42764119791897998</v>
      </c>
      <c r="G231" s="393">
        <v>8.4009850140554398</v>
      </c>
      <c r="H231" s="393">
        <v>4.9784193089999999E-5</v>
      </c>
      <c r="I231" s="393">
        <v>6.0289507759999999E-5</v>
      </c>
    </row>
    <row r="232" spans="1:9" x14ac:dyDescent="0.35">
      <c r="A232" s="404" t="s">
        <v>3415</v>
      </c>
      <c r="B232" s="403" t="s">
        <v>526</v>
      </c>
      <c r="C232" s="403" t="s">
        <v>582</v>
      </c>
      <c r="D232" s="398" t="s">
        <v>196</v>
      </c>
      <c r="E232" s="398" t="s">
        <v>196</v>
      </c>
      <c r="F232" s="398" t="s">
        <v>196</v>
      </c>
      <c r="G232" s="403" t="s">
        <v>526</v>
      </c>
      <c r="H232" s="403" t="s">
        <v>553</v>
      </c>
      <c r="I232" s="403" t="s">
        <v>553</v>
      </c>
    </row>
    <row r="233" spans="1:9" x14ac:dyDescent="0.35">
      <c r="A233" s="415" t="s">
        <v>610</v>
      </c>
      <c r="B233" s="393" t="s">
        <v>526</v>
      </c>
      <c r="C233" s="403" t="s">
        <v>582</v>
      </c>
      <c r="D233" s="403" t="s">
        <v>526</v>
      </c>
      <c r="E233" s="403" t="s">
        <v>553</v>
      </c>
      <c r="F233" s="403" t="s">
        <v>553</v>
      </c>
      <c r="G233" s="393" t="s">
        <v>526</v>
      </c>
      <c r="H233" s="393" t="s">
        <v>553</v>
      </c>
      <c r="I233" s="393" t="s">
        <v>553</v>
      </c>
    </row>
    <row r="234" spans="1:9" x14ac:dyDescent="0.35">
      <c r="A234" s="404" t="s">
        <v>585</v>
      </c>
      <c r="B234" s="393">
        <v>305.17285647552848</v>
      </c>
      <c r="C234" s="403" t="s">
        <v>582</v>
      </c>
      <c r="D234" s="403">
        <v>50.248073994006504</v>
      </c>
      <c r="E234" s="403">
        <v>27.307030076668191</v>
      </c>
      <c r="F234" s="403">
        <v>3.3069279612714402</v>
      </c>
      <c r="G234" s="393">
        <v>15.334348273144681</v>
      </c>
      <c r="H234" s="393">
        <v>8.3333643703600007E-3</v>
      </c>
      <c r="I234" s="393">
        <v>1.0091846521000001E-3</v>
      </c>
    </row>
    <row r="235" spans="1:9" x14ac:dyDescent="0.35">
      <c r="A235" s="404" t="s">
        <v>3406</v>
      </c>
      <c r="B235" s="393">
        <v>345378.91694677953</v>
      </c>
      <c r="C235" s="403" t="s">
        <v>582</v>
      </c>
      <c r="D235" s="403">
        <v>65.065035461653977</v>
      </c>
      <c r="E235" s="403">
        <v>1.79175673101E-3</v>
      </c>
      <c r="F235" s="403">
        <v>2.6656285938899999E-3</v>
      </c>
      <c r="G235" s="393">
        <v>22472.091478849856</v>
      </c>
      <c r="H235" s="393">
        <v>6.1883499919000002E-4</v>
      </c>
      <c r="I235" s="393">
        <v>9.2065191673999997E-4</v>
      </c>
    </row>
    <row r="236" spans="1:9" x14ac:dyDescent="0.35">
      <c r="A236" s="404" t="s">
        <v>3416</v>
      </c>
      <c r="B236" s="403" t="s">
        <v>526</v>
      </c>
      <c r="C236" s="403" t="s">
        <v>582</v>
      </c>
      <c r="D236" s="398" t="s">
        <v>196</v>
      </c>
      <c r="E236" s="398" t="s">
        <v>196</v>
      </c>
      <c r="F236" s="398" t="s">
        <v>196</v>
      </c>
      <c r="G236" s="403" t="s">
        <v>526</v>
      </c>
      <c r="H236" s="403" t="s">
        <v>526</v>
      </c>
      <c r="I236" s="403" t="s">
        <v>526</v>
      </c>
    </row>
    <row r="237" spans="1:9" x14ac:dyDescent="0.35">
      <c r="A237" s="415" t="s">
        <v>88</v>
      </c>
      <c r="B237" s="393" t="s">
        <v>526</v>
      </c>
      <c r="C237" s="403" t="s">
        <v>582</v>
      </c>
      <c r="D237" s="403" t="s">
        <v>526</v>
      </c>
      <c r="E237" s="403" t="s">
        <v>526</v>
      </c>
      <c r="F237" s="403" t="s">
        <v>526</v>
      </c>
      <c r="G237" s="393" t="s">
        <v>526</v>
      </c>
      <c r="H237" s="393" t="s">
        <v>526</v>
      </c>
      <c r="I237" s="393" t="s">
        <v>526</v>
      </c>
    </row>
    <row r="238" spans="1:9" x14ac:dyDescent="0.35">
      <c r="A238" s="418" t="s">
        <v>611</v>
      </c>
      <c r="B238" s="403">
        <v>7275346.9473260604</v>
      </c>
      <c r="C238" s="403" t="s">
        <v>582</v>
      </c>
      <c r="D238" s="398" t="s">
        <v>196</v>
      </c>
      <c r="E238" s="398" t="s">
        <v>196</v>
      </c>
      <c r="F238" s="398" t="s">
        <v>196</v>
      </c>
      <c r="G238" s="403">
        <v>489781.06541885645</v>
      </c>
      <c r="H238" s="403">
        <v>32.091451581375168</v>
      </c>
      <c r="I238" s="403">
        <v>45.787790295064212</v>
      </c>
    </row>
    <row r="239" spans="1:9" x14ac:dyDescent="0.35">
      <c r="A239" s="404" t="s">
        <v>606</v>
      </c>
      <c r="B239" s="393">
        <v>6900391.8089475194</v>
      </c>
      <c r="C239" s="403" t="s">
        <v>582</v>
      </c>
      <c r="D239" s="403">
        <v>67.143364802995379</v>
      </c>
      <c r="E239" s="403">
        <v>4.6393020403151901</v>
      </c>
      <c r="F239" s="403">
        <v>6.6250689680711297</v>
      </c>
      <c r="G239" s="393">
        <v>463315.52451176452</v>
      </c>
      <c r="H239" s="393">
        <v>32.013001798224458</v>
      </c>
      <c r="I239" s="393">
        <v>45.715571640990433</v>
      </c>
    </row>
    <row r="240" spans="1:9" x14ac:dyDescent="0.35">
      <c r="A240" s="404" t="s">
        <v>607</v>
      </c>
      <c r="B240" s="393">
        <v>368504.73200550402</v>
      </c>
      <c r="C240" s="403" t="s">
        <v>582</v>
      </c>
      <c r="D240" s="403">
        <v>70.79246071620166</v>
      </c>
      <c r="E240" s="403">
        <v>0.10451713900717</v>
      </c>
      <c r="F240" s="403">
        <v>0.16265524758309999</v>
      </c>
      <c r="G240" s="393">
        <v>26087.356764234064</v>
      </c>
      <c r="H240" s="393">
        <v>3.8515060299819999E-2</v>
      </c>
      <c r="I240" s="393">
        <v>5.9939228419900001E-2</v>
      </c>
    </row>
    <row r="241" spans="1:9" x14ac:dyDescent="0.35">
      <c r="A241" s="404" t="s">
        <v>608</v>
      </c>
      <c r="B241" s="393">
        <v>5787.6625596214753</v>
      </c>
      <c r="C241" s="403" t="s">
        <v>582</v>
      </c>
      <c r="D241" s="403">
        <v>59.589262354098253</v>
      </c>
      <c r="E241" s="403">
        <v>0.67636171756462005</v>
      </c>
      <c r="F241" s="403">
        <v>0.87181754613039997</v>
      </c>
      <c r="G241" s="393">
        <v>344.88254268227587</v>
      </c>
      <c r="H241" s="393">
        <v>3.9145533895100001E-3</v>
      </c>
      <c r="I241" s="393">
        <v>5.04578577056E-3</v>
      </c>
    </row>
    <row r="242" spans="1:9" x14ac:dyDescent="0.35">
      <c r="A242" s="404" t="s">
        <v>3415</v>
      </c>
      <c r="B242" s="403" t="s">
        <v>526</v>
      </c>
      <c r="C242" s="403" t="s">
        <v>582</v>
      </c>
      <c r="D242" s="398" t="s">
        <v>196</v>
      </c>
      <c r="E242" s="398" t="s">
        <v>196</v>
      </c>
      <c r="F242" s="398" t="s">
        <v>196</v>
      </c>
      <c r="G242" s="403" t="s">
        <v>526</v>
      </c>
      <c r="H242" s="403">
        <v>1.0519629843E-4</v>
      </c>
      <c r="I242" s="403">
        <v>1.355960522E-5</v>
      </c>
    </row>
    <row r="243" spans="1:9" x14ac:dyDescent="0.35">
      <c r="A243" s="415" t="s">
        <v>610</v>
      </c>
      <c r="B243" s="393" t="s">
        <v>526</v>
      </c>
      <c r="C243" s="403" t="s">
        <v>582</v>
      </c>
      <c r="D243" s="403" t="s">
        <v>526</v>
      </c>
      <c r="E243" s="403" t="s">
        <v>526</v>
      </c>
      <c r="F243" s="403" t="s">
        <v>526</v>
      </c>
      <c r="G243" s="393" t="s">
        <v>526</v>
      </c>
      <c r="H243" s="393">
        <v>1.0519629843E-4</v>
      </c>
      <c r="I243" s="393">
        <v>1.355960522E-5</v>
      </c>
    </row>
    <row r="244" spans="1:9" x14ac:dyDescent="0.35">
      <c r="A244" s="404" t="s">
        <v>585</v>
      </c>
      <c r="B244" s="393">
        <v>662.74381341579385</v>
      </c>
      <c r="C244" s="403" t="s">
        <v>582</v>
      </c>
      <c r="D244" s="403">
        <v>50.248073994006518</v>
      </c>
      <c r="E244" s="403">
        <v>51.386358629942983</v>
      </c>
      <c r="F244" s="403">
        <v>6.6236050802272004</v>
      </c>
      <c r="G244" s="393">
        <v>33.301600175586863</v>
      </c>
      <c r="H244" s="393">
        <v>3.4055991275959999E-2</v>
      </c>
      <c r="I244" s="393">
        <v>4.3897532894299996E-3</v>
      </c>
    </row>
    <row r="245" spans="1:9" x14ac:dyDescent="0.35">
      <c r="A245" s="404" t="s">
        <v>3406</v>
      </c>
      <c r="B245" s="393" t="s">
        <v>526</v>
      </c>
      <c r="C245" s="403" t="s">
        <v>582</v>
      </c>
      <c r="D245" s="403" t="s">
        <v>526</v>
      </c>
      <c r="E245" s="403" t="s">
        <v>526</v>
      </c>
      <c r="F245" s="403" t="s">
        <v>526</v>
      </c>
      <c r="G245" s="393" t="s">
        <v>526</v>
      </c>
      <c r="H245" s="393">
        <v>1.8589818869899999E-3</v>
      </c>
      <c r="I245" s="393">
        <v>2.8303269886699998E-3</v>
      </c>
    </row>
    <row r="246" spans="1:9" x14ac:dyDescent="0.35">
      <c r="A246" s="404" t="s">
        <v>3416</v>
      </c>
      <c r="B246" s="403" t="s">
        <v>553</v>
      </c>
      <c r="C246" s="403" t="s">
        <v>582</v>
      </c>
      <c r="D246" s="398" t="s">
        <v>196</v>
      </c>
      <c r="E246" s="398" t="s">
        <v>196</v>
      </c>
      <c r="F246" s="398" t="s">
        <v>196</v>
      </c>
      <c r="G246" s="403" t="s">
        <v>553</v>
      </c>
      <c r="H246" s="403" t="s">
        <v>553</v>
      </c>
      <c r="I246" s="403" t="s">
        <v>553</v>
      </c>
    </row>
    <row r="247" spans="1:9" x14ac:dyDescent="0.35">
      <c r="A247" s="418" t="s">
        <v>612</v>
      </c>
      <c r="B247" s="403">
        <v>5832942.3488303553</v>
      </c>
      <c r="C247" s="403" t="s">
        <v>582</v>
      </c>
      <c r="D247" s="398" t="s">
        <v>196</v>
      </c>
      <c r="E247" s="398" t="s">
        <v>196</v>
      </c>
      <c r="F247" s="398" t="s">
        <v>196</v>
      </c>
      <c r="G247" s="403">
        <v>410542.75705571863</v>
      </c>
      <c r="H247" s="403">
        <v>13.07563880529997</v>
      </c>
      <c r="I247" s="403">
        <v>4.0475349041306403</v>
      </c>
    </row>
    <row r="248" spans="1:9" x14ac:dyDescent="0.35">
      <c r="A248" s="404" t="s">
        <v>606</v>
      </c>
      <c r="B248" s="393">
        <v>509157.77592432662</v>
      </c>
      <c r="C248" s="403" t="s">
        <v>582</v>
      </c>
      <c r="D248" s="403">
        <v>67.143364802995364</v>
      </c>
      <c r="E248" s="403">
        <v>6.5611612578125396</v>
      </c>
      <c r="F248" s="403">
        <v>6.0033548966705403</v>
      </c>
      <c r="G248" s="393">
        <v>34186.566291168834</v>
      </c>
      <c r="H248" s="393">
        <v>3.3406662735086901</v>
      </c>
      <c r="I248" s="393">
        <v>3.0566548272731899</v>
      </c>
    </row>
    <row r="249" spans="1:9" x14ac:dyDescent="0.35">
      <c r="A249" s="404" t="s">
        <v>607</v>
      </c>
      <c r="B249" s="393">
        <v>5287253.5119992904</v>
      </c>
      <c r="C249" s="403" t="s">
        <v>582</v>
      </c>
      <c r="D249" s="403">
        <v>70.79246071620166</v>
      </c>
      <c r="E249" s="403">
        <v>0.19178297607631001</v>
      </c>
      <c r="F249" s="403">
        <v>0.18365802181259999</v>
      </c>
      <c r="G249" s="393">
        <v>374297.68654480902</v>
      </c>
      <c r="H249" s="393">
        <v>1.0140052138011499</v>
      </c>
      <c r="I249" s="393">
        <v>0.97104652083552001</v>
      </c>
    </row>
    <row r="250" spans="1:9" x14ac:dyDescent="0.35">
      <c r="A250" s="404" t="s">
        <v>608</v>
      </c>
      <c r="B250" s="393">
        <v>23860.857915216009</v>
      </c>
      <c r="C250" s="403" t="s">
        <v>582</v>
      </c>
      <c r="D250" s="403">
        <v>59.589262354098238</v>
      </c>
      <c r="E250" s="403">
        <v>0.2845471839464</v>
      </c>
      <c r="F250" s="403">
        <v>0.72829432120368998</v>
      </c>
      <c r="G250" s="393">
        <v>1421.8509223036683</v>
      </c>
      <c r="H250" s="393">
        <v>6.7895399263199997E-3</v>
      </c>
      <c r="I250" s="393">
        <v>1.7377727318699999E-2</v>
      </c>
    </row>
    <row r="251" spans="1:9" x14ac:dyDescent="0.35">
      <c r="A251" s="404" t="s">
        <v>3417</v>
      </c>
      <c r="B251" s="403" t="s">
        <v>526</v>
      </c>
      <c r="C251" s="403" t="s">
        <v>582</v>
      </c>
      <c r="D251" s="398" t="s">
        <v>196</v>
      </c>
      <c r="E251" s="398" t="s">
        <v>196</v>
      </c>
      <c r="F251" s="398" t="s">
        <v>196</v>
      </c>
      <c r="G251" s="403" t="s">
        <v>526</v>
      </c>
      <c r="H251" s="403">
        <v>1.1154465540398899</v>
      </c>
      <c r="I251" s="403">
        <v>1.4523064306999999E-4</v>
      </c>
    </row>
    <row r="252" spans="1:9" x14ac:dyDescent="0.35">
      <c r="A252" s="415" t="s">
        <v>610</v>
      </c>
      <c r="B252" s="393" t="s">
        <v>526</v>
      </c>
      <c r="C252" s="403" t="s">
        <v>582</v>
      </c>
      <c r="D252" s="403" t="s">
        <v>526</v>
      </c>
      <c r="E252" s="403" t="s">
        <v>526</v>
      </c>
      <c r="F252" s="403" t="s">
        <v>526</v>
      </c>
      <c r="G252" s="393" t="s">
        <v>526</v>
      </c>
      <c r="H252" s="393">
        <v>1.1154465540398899</v>
      </c>
      <c r="I252" s="393">
        <v>1.4523064306999999E-4</v>
      </c>
    </row>
    <row r="253" spans="1:9" x14ac:dyDescent="0.35">
      <c r="A253" s="404" t="s">
        <v>585</v>
      </c>
      <c r="B253" s="393">
        <v>12670.202991522168</v>
      </c>
      <c r="C253" s="403" t="s">
        <v>582</v>
      </c>
      <c r="D253" s="403">
        <v>50.248073994006518</v>
      </c>
      <c r="E253" s="403">
        <v>599.54850305945388</v>
      </c>
      <c r="F253" s="403">
        <v>7.984895666446E-2</v>
      </c>
      <c r="G253" s="393">
        <v>636.65329743708867</v>
      </c>
      <c r="H253" s="393">
        <v>7.5964012370265301</v>
      </c>
      <c r="I253" s="393">
        <v>1.0117024896E-3</v>
      </c>
    </row>
    <row r="254" spans="1:9" x14ac:dyDescent="0.35">
      <c r="A254" s="404" t="s">
        <v>3406</v>
      </c>
      <c r="B254" s="393" t="s">
        <v>526</v>
      </c>
      <c r="C254" s="403" t="s">
        <v>582</v>
      </c>
      <c r="D254" s="403" t="s">
        <v>526</v>
      </c>
      <c r="E254" s="403" t="s">
        <v>526</v>
      </c>
      <c r="F254" s="403" t="s">
        <v>526</v>
      </c>
      <c r="G254" s="393" t="s">
        <v>526</v>
      </c>
      <c r="H254" s="393">
        <v>2.3299869973900001E-3</v>
      </c>
      <c r="I254" s="393">
        <v>1.2988955705600001E-3</v>
      </c>
    </row>
    <row r="255" spans="1:9" x14ac:dyDescent="0.35">
      <c r="A255" s="404" t="s">
        <v>3416</v>
      </c>
      <c r="B255" s="403" t="s">
        <v>553</v>
      </c>
      <c r="C255" s="403" t="s">
        <v>582</v>
      </c>
      <c r="D255" s="398" t="s">
        <v>196</v>
      </c>
      <c r="E255" s="398" t="s">
        <v>196</v>
      </c>
      <c r="F255" s="398" t="s">
        <v>196</v>
      </c>
      <c r="G255" s="403" t="s">
        <v>553</v>
      </c>
      <c r="H255" s="403" t="s">
        <v>553</v>
      </c>
      <c r="I255" s="403" t="s">
        <v>553</v>
      </c>
    </row>
    <row r="256" spans="1:9" x14ac:dyDescent="0.35">
      <c r="A256" s="418" t="s">
        <v>613</v>
      </c>
      <c r="B256" s="403">
        <v>23342.475470502937</v>
      </c>
      <c r="C256" s="403" t="s">
        <v>582</v>
      </c>
      <c r="D256" s="398" t="s">
        <v>196</v>
      </c>
      <c r="E256" s="398" t="s">
        <v>196</v>
      </c>
      <c r="F256" s="398" t="s">
        <v>196</v>
      </c>
      <c r="G256" s="403">
        <v>1567.2923459209501</v>
      </c>
      <c r="H256" s="403">
        <v>0.73343562340844004</v>
      </c>
      <c r="I256" s="403">
        <v>7.4179469703459996E-2</v>
      </c>
    </row>
    <row r="257" spans="1:9" x14ac:dyDescent="0.35">
      <c r="A257" s="404" t="s">
        <v>606</v>
      </c>
      <c r="B257" s="393">
        <v>23342.475470502937</v>
      </c>
      <c r="C257" s="403" t="s">
        <v>582</v>
      </c>
      <c r="D257" s="403">
        <v>67.143364802995393</v>
      </c>
      <c r="E257" s="403">
        <v>31.420644495707268</v>
      </c>
      <c r="F257" s="403">
        <v>3.1778750200336701</v>
      </c>
      <c r="G257" s="393">
        <v>1567.2923459209501</v>
      </c>
      <c r="H257" s="393">
        <v>0.73343562340844004</v>
      </c>
      <c r="I257" s="393">
        <v>7.4179469703459996E-2</v>
      </c>
    </row>
    <row r="258" spans="1:9" x14ac:dyDescent="0.35">
      <c r="A258" s="404" t="s">
        <v>607</v>
      </c>
      <c r="B258" s="393" t="s">
        <v>553</v>
      </c>
      <c r="C258" s="403" t="s">
        <v>582</v>
      </c>
      <c r="D258" s="403" t="s">
        <v>553</v>
      </c>
      <c r="E258" s="403" t="s">
        <v>553</v>
      </c>
      <c r="F258" s="403" t="s">
        <v>553</v>
      </c>
      <c r="G258" s="393" t="s">
        <v>553</v>
      </c>
      <c r="H258" s="393" t="s">
        <v>553</v>
      </c>
      <c r="I258" s="393" t="s">
        <v>553</v>
      </c>
    </row>
    <row r="259" spans="1:9" x14ac:dyDescent="0.35">
      <c r="A259" s="404" t="s">
        <v>608</v>
      </c>
      <c r="B259" s="393" t="s">
        <v>553</v>
      </c>
      <c r="C259" s="403" t="s">
        <v>582</v>
      </c>
      <c r="D259" s="403" t="s">
        <v>553</v>
      </c>
      <c r="E259" s="403" t="s">
        <v>553</v>
      </c>
      <c r="F259" s="403" t="s">
        <v>553</v>
      </c>
      <c r="G259" s="393" t="s">
        <v>553</v>
      </c>
      <c r="H259" s="393" t="s">
        <v>553</v>
      </c>
      <c r="I259" s="393" t="s">
        <v>553</v>
      </c>
    </row>
    <row r="260" spans="1:9" x14ac:dyDescent="0.35">
      <c r="A260" s="404" t="s">
        <v>3415</v>
      </c>
      <c r="B260" s="403" t="s">
        <v>553</v>
      </c>
      <c r="C260" s="403" t="s">
        <v>582</v>
      </c>
      <c r="D260" s="398" t="s">
        <v>196</v>
      </c>
      <c r="E260" s="398" t="s">
        <v>196</v>
      </c>
      <c r="F260" s="398" t="s">
        <v>196</v>
      </c>
      <c r="G260" s="403" t="s">
        <v>553</v>
      </c>
      <c r="H260" s="403" t="s">
        <v>553</v>
      </c>
      <c r="I260" s="403" t="s">
        <v>553</v>
      </c>
    </row>
    <row r="261" spans="1:9" x14ac:dyDescent="0.35">
      <c r="A261" s="404" t="s">
        <v>585</v>
      </c>
      <c r="B261" s="393" t="s">
        <v>553</v>
      </c>
      <c r="C261" s="403" t="s">
        <v>582</v>
      </c>
      <c r="D261" s="403" t="s">
        <v>553</v>
      </c>
      <c r="E261" s="403" t="s">
        <v>553</v>
      </c>
      <c r="F261" s="403" t="s">
        <v>553</v>
      </c>
      <c r="G261" s="393" t="s">
        <v>553</v>
      </c>
      <c r="H261" s="393" t="s">
        <v>553</v>
      </c>
      <c r="I261" s="393" t="s">
        <v>553</v>
      </c>
    </row>
    <row r="262" spans="1:9" x14ac:dyDescent="0.35">
      <c r="A262" s="404" t="s">
        <v>3406</v>
      </c>
      <c r="B262" s="393" t="s">
        <v>526</v>
      </c>
      <c r="C262" s="403" t="s">
        <v>582</v>
      </c>
      <c r="D262" s="403" t="s">
        <v>526</v>
      </c>
      <c r="E262" s="403" t="s">
        <v>551</v>
      </c>
      <c r="F262" s="403" t="s">
        <v>551</v>
      </c>
      <c r="G262" s="393" t="s">
        <v>526</v>
      </c>
      <c r="H262" s="393" t="s">
        <v>551</v>
      </c>
      <c r="I262" s="393" t="s">
        <v>551</v>
      </c>
    </row>
    <row r="263" spans="1:9" x14ac:dyDescent="0.35">
      <c r="A263" s="404" t="s">
        <v>3416</v>
      </c>
      <c r="B263" s="403" t="s">
        <v>553</v>
      </c>
      <c r="C263" s="403" t="s">
        <v>582</v>
      </c>
      <c r="D263" s="398" t="s">
        <v>196</v>
      </c>
      <c r="E263" s="398" t="s">
        <v>196</v>
      </c>
      <c r="F263" s="398" t="s">
        <v>196</v>
      </c>
      <c r="G263" s="403" t="s">
        <v>553</v>
      </c>
      <c r="H263" s="403" t="s">
        <v>553</v>
      </c>
      <c r="I263" s="403" t="s">
        <v>553</v>
      </c>
    </row>
    <row r="264" spans="1:9" x14ac:dyDescent="0.35">
      <c r="A264" s="418" t="s">
        <v>614</v>
      </c>
      <c r="B264" s="403" t="s">
        <v>553</v>
      </c>
      <c r="C264" s="403" t="s">
        <v>582</v>
      </c>
      <c r="D264" s="398" t="s">
        <v>196</v>
      </c>
      <c r="E264" s="398" t="s">
        <v>196</v>
      </c>
      <c r="F264" s="398" t="s">
        <v>196</v>
      </c>
      <c r="G264" s="403" t="s">
        <v>553</v>
      </c>
      <c r="H264" s="403" t="s">
        <v>558</v>
      </c>
      <c r="I264" s="403" t="s">
        <v>558</v>
      </c>
    </row>
    <row r="265" spans="1:9" x14ac:dyDescent="0.35">
      <c r="A265" s="409" t="s">
        <v>615</v>
      </c>
      <c r="B265" s="403" t="s">
        <v>553</v>
      </c>
      <c r="C265" s="403" t="s">
        <v>582</v>
      </c>
      <c r="D265" s="398" t="s">
        <v>196</v>
      </c>
      <c r="E265" s="398" t="s">
        <v>196</v>
      </c>
      <c r="F265" s="398" t="s">
        <v>196</v>
      </c>
      <c r="G265" s="403" t="s">
        <v>553</v>
      </c>
      <c r="H265" s="403" t="s">
        <v>558</v>
      </c>
      <c r="I265" s="403" t="s">
        <v>558</v>
      </c>
    </row>
    <row r="266" spans="1:9" x14ac:dyDescent="0.35">
      <c r="A266" s="415" t="s">
        <v>606</v>
      </c>
      <c r="B266" s="393" t="s">
        <v>553</v>
      </c>
      <c r="C266" s="403" t="s">
        <v>582</v>
      </c>
      <c r="D266" s="403" t="s">
        <v>553</v>
      </c>
      <c r="E266" s="403" t="s">
        <v>526</v>
      </c>
      <c r="F266" s="403" t="s">
        <v>526</v>
      </c>
      <c r="G266" s="393" t="s">
        <v>553</v>
      </c>
      <c r="H266" s="393" t="s">
        <v>526</v>
      </c>
      <c r="I266" s="393" t="s">
        <v>526</v>
      </c>
    </row>
    <row r="267" spans="1:9" x14ac:dyDescent="0.35">
      <c r="A267" s="415" t="s">
        <v>616</v>
      </c>
      <c r="B267" s="393" t="s">
        <v>553</v>
      </c>
      <c r="C267" s="403" t="s">
        <v>582</v>
      </c>
      <c r="D267" s="403" t="s">
        <v>553</v>
      </c>
      <c r="E267" s="403" t="s">
        <v>526</v>
      </c>
      <c r="F267" s="403" t="s">
        <v>526</v>
      </c>
      <c r="G267" s="393" t="s">
        <v>553</v>
      </c>
      <c r="H267" s="393" t="s">
        <v>526</v>
      </c>
      <c r="I267" s="393" t="s">
        <v>526</v>
      </c>
    </row>
    <row r="268" spans="1:9" x14ac:dyDescent="0.35">
      <c r="A268" s="415" t="s">
        <v>617</v>
      </c>
      <c r="B268" s="393" t="s">
        <v>553</v>
      </c>
      <c r="C268" s="403" t="s">
        <v>582</v>
      </c>
      <c r="D268" s="403" t="s">
        <v>553</v>
      </c>
      <c r="E268" s="403" t="s">
        <v>526</v>
      </c>
      <c r="F268" s="403" t="s">
        <v>526</v>
      </c>
      <c r="G268" s="393" t="s">
        <v>553</v>
      </c>
      <c r="H268" s="393" t="s">
        <v>526</v>
      </c>
      <c r="I268" s="393" t="s">
        <v>526</v>
      </c>
    </row>
    <row r="269" spans="1:9" x14ac:dyDescent="0.35">
      <c r="A269" s="415" t="s">
        <v>618</v>
      </c>
      <c r="B269" s="403" t="s">
        <v>553</v>
      </c>
      <c r="C269" s="403" t="s">
        <v>582</v>
      </c>
      <c r="D269" s="398" t="s">
        <v>196</v>
      </c>
      <c r="E269" s="398" t="s">
        <v>196</v>
      </c>
      <c r="F269" s="398" t="s">
        <v>196</v>
      </c>
      <c r="G269" s="403" t="s">
        <v>553</v>
      </c>
      <c r="H269" s="403" t="s">
        <v>526</v>
      </c>
      <c r="I269" s="403" t="s">
        <v>526</v>
      </c>
    </row>
    <row r="270" spans="1:9" x14ac:dyDescent="0.35">
      <c r="A270" s="415" t="s">
        <v>591</v>
      </c>
      <c r="B270" s="393" t="s">
        <v>553</v>
      </c>
      <c r="C270" s="403" t="s">
        <v>582</v>
      </c>
      <c r="D270" s="403" t="s">
        <v>553</v>
      </c>
      <c r="E270" s="403" t="s">
        <v>526</v>
      </c>
      <c r="F270" s="403" t="s">
        <v>526</v>
      </c>
      <c r="G270" s="393" t="s">
        <v>553</v>
      </c>
      <c r="H270" s="393" t="s">
        <v>526</v>
      </c>
      <c r="I270" s="393" t="s">
        <v>526</v>
      </c>
    </row>
    <row r="271" spans="1:9" x14ac:dyDescent="0.35">
      <c r="A271" s="415" t="s">
        <v>93</v>
      </c>
      <c r="B271" s="393" t="s">
        <v>553</v>
      </c>
      <c r="C271" s="403" t="s">
        <v>582</v>
      </c>
      <c r="D271" s="403" t="s">
        <v>553</v>
      </c>
      <c r="E271" s="403" t="s">
        <v>526</v>
      </c>
      <c r="F271" s="403" t="s">
        <v>526</v>
      </c>
      <c r="G271" s="393" t="s">
        <v>553</v>
      </c>
      <c r="H271" s="393" t="s">
        <v>526</v>
      </c>
      <c r="I271" s="393" t="s">
        <v>526</v>
      </c>
    </row>
    <row r="272" spans="1:9" x14ac:dyDescent="0.35">
      <c r="A272" s="415" t="s">
        <v>619</v>
      </c>
      <c r="B272" s="403" t="s">
        <v>553</v>
      </c>
      <c r="C272" s="403" t="s">
        <v>582</v>
      </c>
      <c r="D272" s="398" t="s">
        <v>196</v>
      </c>
      <c r="E272" s="398" t="s">
        <v>196</v>
      </c>
      <c r="F272" s="398" t="s">
        <v>196</v>
      </c>
      <c r="G272" s="403" t="s">
        <v>553</v>
      </c>
      <c r="H272" s="403" t="s">
        <v>524</v>
      </c>
      <c r="I272" s="403" t="s">
        <v>524</v>
      </c>
    </row>
    <row r="273" spans="1:10" x14ac:dyDescent="0.35">
      <c r="A273" s="80" t="s">
        <v>537</v>
      </c>
      <c r="B273" s="403">
        <v>650576.52184247703</v>
      </c>
      <c r="C273" s="403" t="s">
        <v>582</v>
      </c>
      <c r="D273" s="398" t="s">
        <v>196</v>
      </c>
      <c r="E273" s="398" t="s">
        <v>196</v>
      </c>
      <c r="F273" s="398" t="s">
        <v>196</v>
      </c>
      <c r="G273" s="403">
        <v>46055.912865416663</v>
      </c>
      <c r="H273" s="403">
        <v>3.5201759225</v>
      </c>
      <c r="I273" s="403">
        <v>1.1264562951999999</v>
      </c>
    </row>
    <row r="274" spans="1:10" x14ac:dyDescent="0.35">
      <c r="A274" s="404" t="s">
        <v>583</v>
      </c>
      <c r="B274" s="393">
        <v>650576.52184247703</v>
      </c>
      <c r="C274" s="403" t="s">
        <v>582</v>
      </c>
      <c r="D274" s="403">
        <v>70.792460716201646</v>
      </c>
      <c r="E274" s="403">
        <v>5.4108560704444502</v>
      </c>
      <c r="F274" s="403">
        <v>1.7314739425422201</v>
      </c>
      <c r="G274" s="393">
        <v>46055.912865416663</v>
      </c>
      <c r="H274" s="393">
        <v>3.5201759225</v>
      </c>
      <c r="I274" s="393">
        <v>1.1264562951999999</v>
      </c>
    </row>
    <row r="275" spans="1:10" x14ac:dyDescent="0.35">
      <c r="A275" s="404" t="s">
        <v>584</v>
      </c>
      <c r="B275" s="393" t="s">
        <v>553</v>
      </c>
      <c r="C275" s="403" t="s">
        <v>582</v>
      </c>
      <c r="D275" s="403" t="s">
        <v>553</v>
      </c>
      <c r="E275" s="403" t="s">
        <v>553</v>
      </c>
      <c r="F275" s="403" t="s">
        <v>553</v>
      </c>
      <c r="G275" s="393" t="s">
        <v>553</v>
      </c>
      <c r="H275" s="393" t="s">
        <v>553</v>
      </c>
      <c r="I275" s="393" t="s">
        <v>553</v>
      </c>
    </row>
    <row r="276" spans="1:10" x14ac:dyDescent="0.35">
      <c r="A276" s="404" t="s">
        <v>585</v>
      </c>
      <c r="B276" s="393" t="s">
        <v>526</v>
      </c>
      <c r="C276" s="403" t="s">
        <v>582</v>
      </c>
      <c r="D276" s="403" t="s">
        <v>526</v>
      </c>
      <c r="E276" s="403" t="s">
        <v>526</v>
      </c>
      <c r="F276" s="403" t="s">
        <v>526</v>
      </c>
      <c r="G276" s="393" t="s">
        <v>526</v>
      </c>
      <c r="H276" s="393" t="s">
        <v>526</v>
      </c>
      <c r="I276" s="393" t="s">
        <v>526</v>
      </c>
    </row>
    <row r="277" spans="1:10" x14ac:dyDescent="0.35">
      <c r="A277" s="404" t="s">
        <v>3406</v>
      </c>
      <c r="B277" s="393" t="s">
        <v>526</v>
      </c>
      <c r="C277" s="403" t="s">
        <v>582</v>
      </c>
      <c r="D277" s="403" t="s">
        <v>526</v>
      </c>
      <c r="E277" s="403" t="s">
        <v>551</v>
      </c>
      <c r="F277" s="403" t="s">
        <v>551</v>
      </c>
      <c r="G277" s="393" t="s">
        <v>526</v>
      </c>
      <c r="H277" s="393" t="s">
        <v>551</v>
      </c>
      <c r="I277" s="393" t="s">
        <v>551</v>
      </c>
    </row>
    <row r="278" spans="1:10" x14ac:dyDescent="0.35">
      <c r="A278" s="404" t="s">
        <v>3418</v>
      </c>
      <c r="B278" s="403" t="s">
        <v>526</v>
      </c>
      <c r="C278" s="403" t="s">
        <v>582</v>
      </c>
      <c r="D278" s="398" t="s">
        <v>196</v>
      </c>
      <c r="E278" s="398" t="s">
        <v>196</v>
      </c>
      <c r="F278" s="398" t="s">
        <v>196</v>
      </c>
      <c r="G278" s="403" t="s">
        <v>526</v>
      </c>
      <c r="H278" s="403" t="s">
        <v>524</v>
      </c>
      <c r="I278" s="403" t="s">
        <v>524</v>
      </c>
    </row>
    <row r="279" spans="1:10" x14ac:dyDescent="0.35">
      <c r="A279" s="80" t="s">
        <v>3419</v>
      </c>
      <c r="B279" s="403">
        <v>546204.83921010012</v>
      </c>
      <c r="C279" s="403" t="s">
        <v>582</v>
      </c>
      <c r="D279" s="398" t="s">
        <v>196</v>
      </c>
      <c r="E279" s="398" t="s">
        <v>196</v>
      </c>
      <c r="F279" s="398" t="s">
        <v>196</v>
      </c>
      <c r="G279" s="403">
        <v>38024.133926124283</v>
      </c>
      <c r="H279" s="403">
        <v>16.188389581899191</v>
      </c>
      <c r="I279" s="403">
        <v>0.73365765457023002</v>
      </c>
    </row>
    <row r="280" spans="1:10" x14ac:dyDescent="0.35">
      <c r="A280" s="404" t="s">
        <v>620</v>
      </c>
      <c r="B280" s="393">
        <v>270555.52902466076</v>
      </c>
      <c r="C280" s="403" t="s">
        <v>582</v>
      </c>
      <c r="D280" s="403">
        <v>71.174746954728036</v>
      </c>
      <c r="E280" s="403">
        <v>7.2747437896637797</v>
      </c>
      <c r="F280" s="403">
        <v>2.07984266172793</v>
      </c>
      <c r="G280" s="393">
        <v>19256.721315532806</v>
      </c>
      <c r="H280" s="393">
        <v>1.9682221545313501</v>
      </c>
      <c r="I280" s="393">
        <v>0.56271293163185998</v>
      </c>
    </row>
    <row r="281" spans="1:10" x14ac:dyDescent="0.35">
      <c r="A281" s="404" t="s">
        <v>621</v>
      </c>
      <c r="B281" s="393">
        <v>275649.31018543936</v>
      </c>
      <c r="C281" s="403" t="s">
        <v>582</v>
      </c>
      <c r="D281" s="403">
        <v>68.084380831448314</v>
      </c>
      <c r="E281" s="403">
        <v>51.587894117353002</v>
      </c>
      <c r="F281" s="403">
        <v>0.62015291394478</v>
      </c>
      <c r="G281" s="393">
        <v>18767.412610591477</v>
      </c>
      <c r="H281" s="393">
        <v>14.220167427367841</v>
      </c>
      <c r="I281" s="393">
        <v>0.17094472293836999</v>
      </c>
    </row>
    <row r="282" spans="1:10" x14ac:dyDescent="0.35">
      <c r="A282" s="404" t="s">
        <v>606</v>
      </c>
      <c r="B282" s="393" t="s">
        <v>526</v>
      </c>
      <c r="C282" s="403" t="s">
        <v>582</v>
      </c>
      <c r="D282" s="403" t="s">
        <v>526</v>
      </c>
      <c r="E282" s="403" t="s">
        <v>526</v>
      </c>
      <c r="F282" s="403" t="s">
        <v>526</v>
      </c>
      <c r="G282" s="393" t="s">
        <v>526</v>
      </c>
      <c r="H282" s="393" t="s">
        <v>526</v>
      </c>
      <c r="I282" s="393" t="s">
        <v>526</v>
      </c>
    </row>
    <row r="283" spans="1:10" x14ac:dyDescent="0.35">
      <c r="A283" s="404" t="s">
        <v>3420</v>
      </c>
      <c r="B283" s="403" t="s">
        <v>553</v>
      </c>
      <c r="C283" s="403" t="s">
        <v>582</v>
      </c>
      <c r="D283" s="398" t="s">
        <v>196</v>
      </c>
      <c r="E283" s="398" t="s">
        <v>196</v>
      </c>
      <c r="F283" s="398" t="s">
        <v>196</v>
      </c>
      <c r="G283" s="403" t="s">
        <v>553</v>
      </c>
      <c r="H283" s="403" t="s">
        <v>524</v>
      </c>
      <c r="I283" s="403" t="s">
        <v>524</v>
      </c>
    </row>
    <row r="284" spans="1:10" x14ac:dyDescent="0.35">
      <c r="A284" s="404" t="s">
        <v>585</v>
      </c>
      <c r="B284" s="393" t="s">
        <v>551</v>
      </c>
      <c r="C284" s="403" t="s">
        <v>582</v>
      </c>
      <c r="D284" s="403" t="s">
        <v>551</v>
      </c>
      <c r="E284" s="403" t="s">
        <v>526</v>
      </c>
      <c r="F284" s="403" t="s">
        <v>526</v>
      </c>
      <c r="G284" s="393" t="s">
        <v>551</v>
      </c>
      <c r="H284" s="393" t="s">
        <v>526</v>
      </c>
      <c r="I284" s="393" t="s">
        <v>526</v>
      </c>
      <c r="J284" s="78" t="s">
        <v>524</v>
      </c>
    </row>
    <row r="285" spans="1:10" x14ac:dyDescent="0.35">
      <c r="A285" s="404" t="s">
        <v>3406</v>
      </c>
      <c r="B285" s="393" t="s">
        <v>526</v>
      </c>
      <c r="C285" s="403" t="s">
        <v>582</v>
      </c>
      <c r="D285" s="403" t="s">
        <v>526</v>
      </c>
      <c r="E285" s="403" t="s">
        <v>551</v>
      </c>
      <c r="F285" s="403" t="s">
        <v>551</v>
      </c>
      <c r="G285" s="393" t="s">
        <v>526</v>
      </c>
      <c r="H285" s="393" t="s">
        <v>551</v>
      </c>
      <c r="I285" s="393" t="s">
        <v>551</v>
      </c>
      <c r="J285" s="78" t="s">
        <v>524</v>
      </c>
    </row>
    <row r="286" spans="1:10" x14ac:dyDescent="0.35">
      <c r="A286" s="404" t="s">
        <v>3421</v>
      </c>
      <c r="B286" s="403" t="s">
        <v>553</v>
      </c>
      <c r="C286" s="403" t="s">
        <v>582</v>
      </c>
      <c r="D286" s="398" t="s">
        <v>196</v>
      </c>
      <c r="E286" s="398" t="s">
        <v>196</v>
      </c>
      <c r="F286" s="398" t="s">
        <v>196</v>
      </c>
      <c r="G286" s="403" t="s">
        <v>553</v>
      </c>
      <c r="H286" s="403" t="s">
        <v>524</v>
      </c>
      <c r="I286" s="403" t="s">
        <v>524</v>
      </c>
      <c r="J286" s="78" t="s">
        <v>524</v>
      </c>
    </row>
    <row r="287" spans="1:10" x14ac:dyDescent="0.35">
      <c r="A287" s="80" t="s">
        <v>3422</v>
      </c>
      <c r="B287" s="403">
        <v>644614.3919557624</v>
      </c>
      <c r="C287" s="403" t="s">
        <v>582</v>
      </c>
      <c r="D287" s="398" t="s">
        <v>196</v>
      </c>
      <c r="E287" s="398" t="s">
        <v>196</v>
      </c>
      <c r="F287" s="398" t="s">
        <v>196</v>
      </c>
      <c r="G287" s="403">
        <v>32390.631664594664</v>
      </c>
      <c r="H287" s="403">
        <v>39.579455347798998</v>
      </c>
      <c r="I287" s="403">
        <v>23.567013395936449</v>
      </c>
      <c r="J287" s="78" t="s">
        <v>524</v>
      </c>
    </row>
    <row r="288" spans="1:10" x14ac:dyDescent="0.35">
      <c r="A288" s="412" t="s">
        <v>583</v>
      </c>
      <c r="B288" s="403" t="s">
        <v>622</v>
      </c>
      <c r="C288" s="403" t="s">
        <v>582</v>
      </c>
      <c r="D288" s="403" t="s">
        <v>622</v>
      </c>
      <c r="E288" s="403" t="s">
        <v>622</v>
      </c>
      <c r="F288" s="403" t="s">
        <v>622</v>
      </c>
      <c r="G288" s="403" t="s">
        <v>622</v>
      </c>
      <c r="H288" s="403">
        <v>37.596227422035923</v>
      </c>
      <c r="I288" s="403">
        <v>23.536156950132501</v>
      </c>
      <c r="J288" s="78" t="s">
        <v>524</v>
      </c>
    </row>
    <row r="289" spans="1:10" x14ac:dyDescent="0.35">
      <c r="A289" s="412" t="s">
        <v>584</v>
      </c>
      <c r="B289" s="403" t="s">
        <v>553</v>
      </c>
      <c r="C289" s="403" t="s">
        <v>582</v>
      </c>
      <c r="D289" s="403" t="s">
        <v>553</v>
      </c>
      <c r="E289" s="403" t="s">
        <v>553</v>
      </c>
      <c r="F289" s="403" t="s">
        <v>553</v>
      </c>
      <c r="G289" s="403" t="s">
        <v>553</v>
      </c>
      <c r="H289" s="403" t="s">
        <v>553</v>
      </c>
      <c r="I289" s="403" t="s">
        <v>553</v>
      </c>
      <c r="J289" s="78" t="s">
        <v>524</v>
      </c>
    </row>
    <row r="290" spans="1:10" x14ac:dyDescent="0.35">
      <c r="A290" s="412" t="s">
        <v>585</v>
      </c>
      <c r="B290" s="403">
        <v>644614.3919557624</v>
      </c>
      <c r="C290" s="403" t="s">
        <v>582</v>
      </c>
      <c r="D290" s="403">
        <v>50.248073994006511</v>
      </c>
      <c r="E290" s="403">
        <v>3.07661130516487</v>
      </c>
      <c r="F290" s="403">
        <v>4.7868068397190003E-2</v>
      </c>
      <c r="G290" s="403">
        <v>32390.631664594664</v>
      </c>
      <c r="H290" s="403">
        <v>1.98322792576308</v>
      </c>
      <c r="I290" s="403">
        <v>3.085644580395E-2</v>
      </c>
      <c r="J290" s="78" t="s">
        <v>524</v>
      </c>
    </row>
    <row r="291" spans="1:10" x14ac:dyDescent="0.35">
      <c r="A291" s="412" t="s">
        <v>3409</v>
      </c>
      <c r="B291" s="403" t="s">
        <v>598</v>
      </c>
      <c r="C291" s="403" t="s">
        <v>582</v>
      </c>
      <c r="D291" s="403" t="s">
        <v>598</v>
      </c>
      <c r="E291" s="403" t="s">
        <v>553</v>
      </c>
      <c r="F291" s="403" t="s">
        <v>553</v>
      </c>
      <c r="G291" s="403" t="s">
        <v>598</v>
      </c>
      <c r="H291" s="403" t="s">
        <v>553</v>
      </c>
      <c r="I291" s="403" t="s">
        <v>553</v>
      </c>
      <c r="J291" s="78" t="s">
        <v>524</v>
      </c>
    </row>
    <row r="292" spans="1:10" x14ac:dyDescent="0.35">
      <c r="A292" s="412" t="s">
        <v>3411</v>
      </c>
      <c r="B292" s="403" t="s">
        <v>526</v>
      </c>
      <c r="C292" s="403" t="s">
        <v>582</v>
      </c>
      <c r="D292" s="403" t="s">
        <v>526</v>
      </c>
      <c r="E292" s="403" t="s">
        <v>623</v>
      </c>
      <c r="F292" s="403" t="s">
        <v>623</v>
      </c>
      <c r="G292" s="403" t="s">
        <v>526</v>
      </c>
      <c r="H292" s="403" t="s">
        <v>623</v>
      </c>
      <c r="I292" s="403" t="s">
        <v>623</v>
      </c>
      <c r="J292" s="78" t="s">
        <v>524</v>
      </c>
    </row>
    <row r="293" spans="1:10" x14ac:dyDescent="0.35">
      <c r="A293" s="419" t="s">
        <v>624</v>
      </c>
      <c r="B293" s="403">
        <v>644614.3919557624</v>
      </c>
      <c r="C293" s="403" t="s">
        <v>582</v>
      </c>
      <c r="D293" s="398" t="s">
        <v>196</v>
      </c>
      <c r="E293" s="398" t="s">
        <v>196</v>
      </c>
      <c r="F293" s="398" t="s">
        <v>196</v>
      </c>
      <c r="G293" s="403">
        <v>32390.631664594664</v>
      </c>
      <c r="H293" s="403" t="s">
        <v>623</v>
      </c>
      <c r="I293" s="403" t="s">
        <v>623</v>
      </c>
      <c r="J293" s="78" t="s">
        <v>524</v>
      </c>
    </row>
    <row r="294" spans="1:10" x14ac:dyDescent="0.35">
      <c r="A294" s="412" t="s">
        <v>583</v>
      </c>
      <c r="B294" s="393" t="s">
        <v>551</v>
      </c>
      <c r="C294" s="403" t="s">
        <v>582</v>
      </c>
      <c r="D294" s="403" t="s">
        <v>551</v>
      </c>
      <c r="E294" s="403" t="s">
        <v>551</v>
      </c>
      <c r="F294" s="403" t="s">
        <v>551</v>
      </c>
      <c r="G294" s="393" t="s">
        <v>551</v>
      </c>
      <c r="H294" s="393" t="s">
        <v>551</v>
      </c>
      <c r="I294" s="393" t="s">
        <v>551</v>
      </c>
      <c r="J294" s="78" t="s">
        <v>524</v>
      </c>
    </row>
    <row r="295" spans="1:10" x14ac:dyDescent="0.35">
      <c r="A295" s="412" t="s">
        <v>584</v>
      </c>
      <c r="B295" s="393" t="s">
        <v>553</v>
      </c>
      <c r="C295" s="403" t="s">
        <v>582</v>
      </c>
      <c r="D295" s="403" t="s">
        <v>553</v>
      </c>
      <c r="E295" s="403" t="s">
        <v>553</v>
      </c>
      <c r="F295" s="403" t="s">
        <v>553</v>
      </c>
      <c r="G295" s="393" t="s">
        <v>553</v>
      </c>
      <c r="H295" s="393" t="s">
        <v>553</v>
      </c>
      <c r="I295" s="393" t="s">
        <v>553</v>
      </c>
      <c r="J295" s="78" t="s">
        <v>524</v>
      </c>
    </row>
    <row r="296" spans="1:10" x14ac:dyDescent="0.35">
      <c r="A296" s="412" t="s">
        <v>585</v>
      </c>
      <c r="B296" s="393">
        <v>644614.3919557624</v>
      </c>
      <c r="C296" s="403" t="s">
        <v>582</v>
      </c>
      <c r="D296" s="403">
        <v>50.248073994006511</v>
      </c>
      <c r="E296" s="403" t="s">
        <v>551</v>
      </c>
      <c r="F296" s="403" t="s">
        <v>551</v>
      </c>
      <c r="G296" s="393">
        <v>32390.631664594664</v>
      </c>
      <c r="H296" s="393" t="s">
        <v>551</v>
      </c>
      <c r="I296" s="393" t="s">
        <v>551</v>
      </c>
      <c r="J296" s="78" t="s">
        <v>524</v>
      </c>
    </row>
    <row r="297" spans="1:10" x14ac:dyDescent="0.35">
      <c r="A297" s="412" t="s">
        <v>3409</v>
      </c>
      <c r="B297" s="393" t="s">
        <v>526</v>
      </c>
      <c r="C297" s="403" t="s">
        <v>582</v>
      </c>
      <c r="D297" s="403" t="s">
        <v>526</v>
      </c>
      <c r="E297" s="403" t="s">
        <v>553</v>
      </c>
      <c r="F297" s="403" t="s">
        <v>553</v>
      </c>
      <c r="G297" s="393" t="s">
        <v>526</v>
      </c>
      <c r="H297" s="393" t="s">
        <v>553</v>
      </c>
      <c r="I297" s="393" t="s">
        <v>553</v>
      </c>
      <c r="J297" s="78" t="s">
        <v>524</v>
      </c>
    </row>
    <row r="298" spans="1:10" x14ac:dyDescent="0.35">
      <c r="A298" s="412" t="s">
        <v>3411</v>
      </c>
      <c r="B298" s="393" t="s">
        <v>526</v>
      </c>
      <c r="C298" s="403" t="s">
        <v>582</v>
      </c>
      <c r="D298" s="403" t="s">
        <v>526</v>
      </c>
      <c r="E298" s="403" t="s">
        <v>553</v>
      </c>
      <c r="F298" s="403" t="s">
        <v>553</v>
      </c>
      <c r="G298" s="393" t="s">
        <v>526</v>
      </c>
      <c r="H298" s="393" t="s">
        <v>553</v>
      </c>
      <c r="I298" s="393" t="s">
        <v>553</v>
      </c>
      <c r="J298" s="78" t="s">
        <v>524</v>
      </c>
    </row>
    <row r="299" spans="1:10" x14ac:dyDescent="0.35">
      <c r="A299" s="419" t="s">
        <v>3423</v>
      </c>
      <c r="B299" s="403" t="s">
        <v>598</v>
      </c>
      <c r="C299" s="403" t="s">
        <v>582</v>
      </c>
      <c r="D299" s="398" t="s">
        <v>196</v>
      </c>
      <c r="E299" s="398" t="s">
        <v>196</v>
      </c>
      <c r="F299" s="398" t="s">
        <v>196</v>
      </c>
      <c r="G299" s="403" t="s">
        <v>598</v>
      </c>
      <c r="H299" s="403">
        <v>39.579455347798998</v>
      </c>
      <c r="I299" s="403">
        <v>23.567013395936449</v>
      </c>
      <c r="J299" s="78" t="s">
        <v>524</v>
      </c>
    </row>
    <row r="300" spans="1:10" x14ac:dyDescent="0.35">
      <c r="A300" s="408" t="s">
        <v>625</v>
      </c>
      <c r="B300" s="403" t="s">
        <v>598</v>
      </c>
      <c r="C300" s="403" t="s">
        <v>582</v>
      </c>
      <c r="D300" s="398" t="s">
        <v>196</v>
      </c>
      <c r="E300" s="398" t="s">
        <v>196</v>
      </c>
      <c r="F300" s="398" t="s">
        <v>196</v>
      </c>
      <c r="G300" s="403" t="s">
        <v>598</v>
      </c>
      <c r="H300" s="403">
        <v>39.579455347798998</v>
      </c>
      <c r="I300" s="403">
        <v>23.567013395936449</v>
      </c>
      <c r="J300" s="78" t="s">
        <v>524</v>
      </c>
    </row>
    <row r="301" spans="1:10" x14ac:dyDescent="0.35">
      <c r="A301" s="409" t="s">
        <v>589</v>
      </c>
      <c r="B301" s="393" t="s">
        <v>526</v>
      </c>
      <c r="C301" s="403" t="s">
        <v>582</v>
      </c>
      <c r="D301" s="403" t="s">
        <v>526</v>
      </c>
      <c r="E301" s="403" t="s">
        <v>526</v>
      </c>
      <c r="F301" s="403" t="s">
        <v>526</v>
      </c>
      <c r="G301" s="393" t="s">
        <v>526</v>
      </c>
      <c r="H301" s="393">
        <v>37.596227422035923</v>
      </c>
      <c r="I301" s="393">
        <v>23.536156950132501</v>
      </c>
      <c r="J301" s="78" t="s">
        <v>524</v>
      </c>
    </row>
    <row r="302" spans="1:10" x14ac:dyDescent="0.35">
      <c r="A302" s="409" t="s">
        <v>590</v>
      </c>
      <c r="B302" s="393" t="s">
        <v>553</v>
      </c>
      <c r="C302" s="403" t="s">
        <v>582</v>
      </c>
      <c r="D302" s="403" t="s">
        <v>553</v>
      </c>
      <c r="E302" s="403" t="s">
        <v>553</v>
      </c>
      <c r="F302" s="403" t="s">
        <v>553</v>
      </c>
      <c r="G302" s="393" t="s">
        <v>553</v>
      </c>
      <c r="H302" s="393" t="s">
        <v>553</v>
      </c>
      <c r="I302" s="393" t="s">
        <v>553</v>
      </c>
      <c r="J302" s="78" t="s">
        <v>524</v>
      </c>
    </row>
    <row r="303" spans="1:10" x14ac:dyDescent="0.35">
      <c r="A303" s="409" t="s">
        <v>591</v>
      </c>
      <c r="B303" s="393" t="s">
        <v>526</v>
      </c>
      <c r="C303" s="403" t="s">
        <v>582</v>
      </c>
      <c r="D303" s="403" t="s">
        <v>526</v>
      </c>
      <c r="E303" s="403" t="s">
        <v>526</v>
      </c>
      <c r="F303" s="403" t="s">
        <v>526</v>
      </c>
      <c r="G303" s="393" t="s">
        <v>526</v>
      </c>
      <c r="H303" s="393">
        <v>1.98322792576308</v>
      </c>
      <c r="I303" s="393">
        <v>3.085644580395E-2</v>
      </c>
      <c r="J303" s="78" t="s">
        <v>524</v>
      </c>
    </row>
    <row r="304" spans="1:10" x14ac:dyDescent="0.35">
      <c r="A304" s="409" t="s">
        <v>592</v>
      </c>
      <c r="B304" s="393" t="s">
        <v>553</v>
      </c>
      <c r="C304" s="403" t="s">
        <v>582</v>
      </c>
      <c r="D304" s="403" t="s">
        <v>553</v>
      </c>
      <c r="E304" s="403" t="s">
        <v>553</v>
      </c>
      <c r="F304" s="403" t="s">
        <v>553</v>
      </c>
      <c r="G304" s="393" t="s">
        <v>553</v>
      </c>
      <c r="H304" s="393" t="s">
        <v>553</v>
      </c>
      <c r="I304" s="393" t="s">
        <v>553</v>
      </c>
      <c r="J304" s="78" t="s">
        <v>524</v>
      </c>
    </row>
    <row r="305" spans="1:10" x14ac:dyDescent="0.35">
      <c r="A305" s="409" t="s">
        <v>93</v>
      </c>
      <c r="B305" s="393" t="s">
        <v>526</v>
      </c>
      <c r="C305" s="403" t="s">
        <v>582</v>
      </c>
      <c r="D305" s="403" t="s">
        <v>526</v>
      </c>
      <c r="E305" s="403" t="s">
        <v>551</v>
      </c>
      <c r="F305" s="403" t="s">
        <v>551</v>
      </c>
      <c r="G305" s="393" t="s">
        <v>526</v>
      </c>
      <c r="H305" s="393" t="s">
        <v>551</v>
      </c>
      <c r="I305" s="393" t="s">
        <v>551</v>
      </c>
      <c r="J305" s="78" t="s">
        <v>524</v>
      </c>
    </row>
    <row r="306" spans="1:10" x14ac:dyDescent="0.35">
      <c r="A306" s="405" t="s">
        <v>626</v>
      </c>
      <c r="B306" s="403">
        <v>11350924.547537155</v>
      </c>
      <c r="C306" s="403" t="s">
        <v>582</v>
      </c>
      <c r="D306" s="398" t="s">
        <v>196</v>
      </c>
      <c r="E306" s="398" t="s">
        <v>196</v>
      </c>
      <c r="F306" s="398" t="s">
        <v>196</v>
      </c>
      <c r="G306" s="403">
        <v>586319.50932829198</v>
      </c>
      <c r="H306" s="403">
        <v>205.35377590972996</v>
      </c>
      <c r="I306" s="403">
        <v>4.1010308449579398</v>
      </c>
      <c r="J306" s="403" t="s">
        <v>586</v>
      </c>
    </row>
    <row r="307" spans="1:10" x14ac:dyDescent="0.35">
      <c r="A307" s="404" t="s">
        <v>583</v>
      </c>
      <c r="B307" s="403">
        <v>2244293.0419910937</v>
      </c>
      <c r="C307" s="403" t="s">
        <v>582</v>
      </c>
      <c r="D307" s="403">
        <v>67.197246675647136</v>
      </c>
      <c r="E307" s="403">
        <v>9.4999325570558</v>
      </c>
      <c r="F307" s="403">
        <v>0.57001330008575002</v>
      </c>
      <c r="G307" s="403">
        <v>150810.31315511401</v>
      </c>
      <c r="H307" s="403">
        <v>21.320632537184999</v>
      </c>
      <c r="I307" s="403">
        <v>1.27927688322483</v>
      </c>
      <c r="J307" s="403" t="s">
        <v>524</v>
      </c>
    </row>
    <row r="308" spans="1:10" x14ac:dyDescent="0.35">
      <c r="A308" s="404" t="s">
        <v>584</v>
      </c>
      <c r="B308" s="403">
        <v>112930.43506429865</v>
      </c>
      <c r="C308" s="403" t="s">
        <v>582</v>
      </c>
      <c r="D308" s="403">
        <v>90.471698466828201</v>
      </c>
      <c r="E308" s="403">
        <v>31.210565701762619</v>
      </c>
      <c r="F308" s="403">
        <v>1.42500000000004</v>
      </c>
      <c r="G308" s="403">
        <v>10217.008268864951</v>
      </c>
      <c r="H308" s="403">
        <v>3.5246227633029301</v>
      </c>
      <c r="I308" s="403">
        <v>0.16092586996663</v>
      </c>
      <c r="J308" s="403" t="s">
        <v>524</v>
      </c>
    </row>
    <row r="309" spans="1:10" x14ac:dyDescent="0.35">
      <c r="A309" s="404" t="s">
        <v>585</v>
      </c>
      <c r="B309" s="403">
        <v>8463850.5339536201</v>
      </c>
      <c r="C309" s="403" t="s">
        <v>582</v>
      </c>
      <c r="D309" s="403">
        <v>50.248073994006518</v>
      </c>
      <c r="E309" s="403">
        <v>4.4988276527558702</v>
      </c>
      <c r="F309" s="403">
        <v>0.09</v>
      </c>
      <c r="G309" s="403">
        <v>425292.18790431303</v>
      </c>
      <c r="H309" s="403">
        <v>38.077404830943053</v>
      </c>
      <c r="I309" s="403">
        <v>0.76174654805582998</v>
      </c>
      <c r="J309" s="403" t="s">
        <v>524</v>
      </c>
    </row>
    <row r="310" spans="1:10" x14ac:dyDescent="0.35">
      <c r="A310" s="404" t="s">
        <v>3404</v>
      </c>
      <c r="B310" s="403" t="s">
        <v>553</v>
      </c>
      <c r="C310" s="403" t="s">
        <v>582</v>
      </c>
      <c r="D310" s="403" t="s">
        <v>553</v>
      </c>
      <c r="E310" s="403" t="s">
        <v>553</v>
      </c>
      <c r="F310" s="403" t="s">
        <v>553</v>
      </c>
      <c r="G310" s="403" t="s">
        <v>553</v>
      </c>
      <c r="H310" s="403" t="s">
        <v>553</v>
      </c>
      <c r="I310" s="403" t="s">
        <v>553</v>
      </c>
      <c r="J310" s="403" t="s">
        <v>553</v>
      </c>
    </row>
    <row r="311" spans="1:10" x14ac:dyDescent="0.35">
      <c r="A311" s="404" t="s">
        <v>3405</v>
      </c>
      <c r="B311" s="403" t="s">
        <v>553</v>
      </c>
      <c r="C311" s="403" t="s">
        <v>582</v>
      </c>
      <c r="D311" s="403" t="s">
        <v>553</v>
      </c>
      <c r="E311" s="403" t="s">
        <v>553</v>
      </c>
      <c r="F311" s="403" t="s">
        <v>553</v>
      </c>
      <c r="G311" s="403" t="s">
        <v>553</v>
      </c>
      <c r="H311" s="403" t="s">
        <v>553</v>
      </c>
      <c r="I311" s="403" t="s">
        <v>553</v>
      </c>
      <c r="J311" s="403" t="s">
        <v>553</v>
      </c>
    </row>
    <row r="312" spans="1:10" x14ac:dyDescent="0.35">
      <c r="A312" s="404" t="s">
        <v>3406</v>
      </c>
      <c r="B312" s="403">
        <v>529850.53652814392</v>
      </c>
      <c r="C312" s="403" t="s">
        <v>582</v>
      </c>
      <c r="D312" s="403">
        <v>97.591405252501346</v>
      </c>
      <c r="E312" s="403">
        <v>268.81376154034245</v>
      </c>
      <c r="F312" s="403">
        <v>3.5841834872045601</v>
      </c>
      <c r="G312" s="403">
        <v>51708.858433573361</v>
      </c>
      <c r="H312" s="403">
        <v>142.43111577829899</v>
      </c>
      <c r="I312" s="403">
        <v>1.8990815437106501</v>
      </c>
      <c r="J312" s="403" t="s">
        <v>524</v>
      </c>
    </row>
    <row r="313" spans="1:10" x14ac:dyDescent="0.35">
      <c r="A313" s="417" t="s">
        <v>3424</v>
      </c>
      <c r="B313" s="403">
        <v>4223549.4038447728</v>
      </c>
      <c r="C313" s="403" t="s">
        <v>582</v>
      </c>
      <c r="D313" s="398" t="s">
        <v>196</v>
      </c>
      <c r="E313" s="398" t="s">
        <v>196</v>
      </c>
      <c r="F313" s="398" t="s">
        <v>196</v>
      </c>
      <c r="G313" s="403">
        <v>227130.37102570775</v>
      </c>
      <c r="H313" s="403">
        <v>43.127101050750518</v>
      </c>
      <c r="I313" s="403">
        <v>1.16099880972741</v>
      </c>
      <c r="J313" s="403" t="s">
        <v>586</v>
      </c>
    </row>
    <row r="314" spans="1:10" x14ac:dyDescent="0.35">
      <c r="A314" s="404" t="s">
        <v>583</v>
      </c>
      <c r="B314" s="403">
        <v>802618.99412951584</v>
      </c>
      <c r="C314" s="403" t="s">
        <v>582</v>
      </c>
      <c r="D314" s="403">
        <v>68.457367855199067</v>
      </c>
      <c r="E314" s="403">
        <v>9.5</v>
      </c>
      <c r="F314" s="403">
        <v>0.56999999999998996</v>
      </c>
      <c r="G314" s="403">
        <v>54945.183728694123</v>
      </c>
      <c r="H314" s="403">
        <v>7.6248804442304001</v>
      </c>
      <c r="I314" s="403">
        <v>0.45749282665382002</v>
      </c>
      <c r="J314" s="403" t="s">
        <v>524</v>
      </c>
    </row>
    <row r="315" spans="1:10" x14ac:dyDescent="0.35">
      <c r="A315" s="404" t="s">
        <v>584</v>
      </c>
      <c r="B315" s="403">
        <v>102339.36264828738</v>
      </c>
      <c r="C315" s="403" t="s">
        <v>582</v>
      </c>
      <c r="D315" s="403">
        <v>90.484267022339296</v>
      </c>
      <c r="E315" s="403">
        <v>9.5</v>
      </c>
      <c r="F315" s="403">
        <v>1.425</v>
      </c>
      <c r="G315" s="403">
        <v>9260.1022167636511</v>
      </c>
      <c r="H315" s="403">
        <v>0.97222394515873001</v>
      </c>
      <c r="I315" s="403">
        <v>0.14583359177381</v>
      </c>
      <c r="J315" s="403" t="s">
        <v>524</v>
      </c>
    </row>
    <row r="316" spans="1:10" x14ac:dyDescent="0.35">
      <c r="A316" s="404" t="s">
        <v>585</v>
      </c>
      <c r="B316" s="403">
        <v>3242414.5271654259</v>
      </c>
      <c r="C316" s="403" t="s">
        <v>582</v>
      </c>
      <c r="D316" s="403">
        <v>50.248073994006511</v>
      </c>
      <c r="E316" s="403">
        <v>4.5</v>
      </c>
      <c r="F316" s="403">
        <v>0.09</v>
      </c>
      <c r="G316" s="403">
        <v>162925.08508024996</v>
      </c>
      <c r="H316" s="403">
        <v>14.590865372244419</v>
      </c>
      <c r="I316" s="403">
        <v>0.29181730744488998</v>
      </c>
      <c r="J316" s="403" t="s">
        <v>524</v>
      </c>
    </row>
    <row r="317" spans="1:10" x14ac:dyDescent="0.35">
      <c r="A317" s="404" t="s">
        <v>3404</v>
      </c>
      <c r="B317" s="403" t="s">
        <v>553</v>
      </c>
      <c r="C317" s="403" t="s">
        <v>582</v>
      </c>
      <c r="D317" s="403" t="s">
        <v>553</v>
      </c>
      <c r="E317" s="403" t="s">
        <v>553</v>
      </c>
      <c r="F317" s="403" t="s">
        <v>553</v>
      </c>
      <c r="G317" s="403" t="s">
        <v>553</v>
      </c>
      <c r="H317" s="403" t="s">
        <v>553</v>
      </c>
      <c r="I317" s="403" t="s">
        <v>553</v>
      </c>
      <c r="J317" s="403" t="s">
        <v>553</v>
      </c>
    </row>
    <row r="318" spans="1:10" x14ac:dyDescent="0.35">
      <c r="A318" s="404" t="s">
        <v>3405</v>
      </c>
      <c r="B318" s="403" t="s">
        <v>553</v>
      </c>
      <c r="C318" s="403" t="s">
        <v>582</v>
      </c>
      <c r="D318" s="403" t="s">
        <v>553</v>
      </c>
      <c r="E318" s="403" t="s">
        <v>553</v>
      </c>
      <c r="F318" s="403" t="s">
        <v>553</v>
      </c>
      <c r="G318" s="403" t="s">
        <v>553</v>
      </c>
      <c r="H318" s="403" t="s">
        <v>553</v>
      </c>
      <c r="I318" s="403" t="s">
        <v>553</v>
      </c>
      <c r="J318" s="403" t="s">
        <v>553</v>
      </c>
    </row>
    <row r="319" spans="1:10" x14ac:dyDescent="0.35">
      <c r="A319" s="404" t="s">
        <v>3406</v>
      </c>
      <c r="B319" s="403">
        <v>76176.519901543914</v>
      </c>
      <c r="C319" s="403" t="s">
        <v>582</v>
      </c>
      <c r="D319" s="403">
        <v>96.731829704947643</v>
      </c>
      <c r="E319" s="403">
        <v>261.74904438910778</v>
      </c>
      <c r="F319" s="403">
        <v>3.4899872585214</v>
      </c>
      <c r="G319" s="403">
        <v>7368.6941506317007</v>
      </c>
      <c r="H319" s="403">
        <v>19.939131289116968</v>
      </c>
      <c r="I319" s="403">
        <v>0.26585508385488998</v>
      </c>
      <c r="J319" s="403" t="s">
        <v>524</v>
      </c>
    </row>
    <row r="320" spans="1:10" x14ac:dyDescent="0.35">
      <c r="A320" s="409" t="s">
        <v>627</v>
      </c>
      <c r="B320" s="403">
        <v>4223549.4038447728</v>
      </c>
      <c r="C320" s="403" t="s">
        <v>582</v>
      </c>
      <c r="D320" s="398" t="s">
        <v>196</v>
      </c>
      <c r="E320" s="398" t="s">
        <v>196</v>
      </c>
      <c r="F320" s="398" t="s">
        <v>196</v>
      </c>
      <c r="G320" s="403">
        <v>227130.37102570775</v>
      </c>
      <c r="H320" s="403">
        <v>43.127101050750518</v>
      </c>
      <c r="I320" s="403">
        <v>1.16099880972741</v>
      </c>
      <c r="J320" s="403" t="s">
        <v>586</v>
      </c>
    </row>
    <row r="321" spans="1:10" x14ac:dyDescent="0.35">
      <c r="A321" s="415" t="s">
        <v>589</v>
      </c>
      <c r="B321" s="393">
        <v>802618.99412951584</v>
      </c>
      <c r="C321" s="403" t="s">
        <v>582</v>
      </c>
      <c r="D321" s="403">
        <v>68.457367855199067</v>
      </c>
      <c r="E321" s="403">
        <v>9.5</v>
      </c>
      <c r="F321" s="403">
        <v>0.56999999999998996</v>
      </c>
      <c r="G321" s="393">
        <v>54945.183728694123</v>
      </c>
      <c r="H321" s="393">
        <v>7.6248804442304001</v>
      </c>
      <c r="I321" s="393">
        <v>0.45749282665382002</v>
      </c>
      <c r="J321" s="393" t="s">
        <v>524</v>
      </c>
    </row>
    <row r="322" spans="1:10" x14ac:dyDescent="0.35">
      <c r="A322" s="415" t="s">
        <v>590</v>
      </c>
      <c r="B322" s="393">
        <v>102339.36264828738</v>
      </c>
      <c r="C322" s="403" t="s">
        <v>582</v>
      </c>
      <c r="D322" s="403">
        <v>90.484267022339296</v>
      </c>
      <c r="E322" s="403">
        <v>9.5</v>
      </c>
      <c r="F322" s="403">
        <v>1.425</v>
      </c>
      <c r="G322" s="393">
        <v>9260.1022167636511</v>
      </c>
      <c r="H322" s="393">
        <v>0.97222394515873001</v>
      </c>
      <c r="I322" s="393">
        <v>0.14583359177381</v>
      </c>
      <c r="J322" s="393" t="s">
        <v>524</v>
      </c>
    </row>
    <row r="323" spans="1:10" x14ac:dyDescent="0.35">
      <c r="A323" s="415" t="s">
        <v>591</v>
      </c>
      <c r="B323" s="393">
        <v>3242414.5271654259</v>
      </c>
      <c r="C323" s="403" t="s">
        <v>582</v>
      </c>
      <c r="D323" s="403">
        <v>50.248073994006511</v>
      </c>
      <c r="E323" s="403">
        <v>4.5</v>
      </c>
      <c r="F323" s="403">
        <v>0.09</v>
      </c>
      <c r="G323" s="393">
        <v>162925.08508024996</v>
      </c>
      <c r="H323" s="393">
        <v>14.590865372244419</v>
      </c>
      <c r="I323" s="393">
        <v>0.29181730744488998</v>
      </c>
      <c r="J323" s="393" t="s">
        <v>524</v>
      </c>
    </row>
    <row r="324" spans="1:10" x14ac:dyDescent="0.35">
      <c r="A324" s="415" t="s">
        <v>592</v>
      </c>
      <c r="B324" s="393" t="s">
        <v>553</v>
      </c>
      <c r="C324" s="403" t="s">
        <v>582</v>
      </c>
      <c r="D324" s="403" t="s">
        <v>553</v>
      </c>
      <c r="E324" s="403" t="s">
        <v>553</v>
      </c>
      <c r="F324" s="403" t="s">
        <v>553</v>
      </c>
      <c r="G324" s="393" t="s">
        <v>553</v>
      </c>
      <c r="H324" s="393" t="s">
        <v>553</v>
      </c>
      <c r="I324" s="393" t="s">
        <v>553</v>
      </c>
      <c r="J324" s="393" t="s">
        <v>553</v>
      </c>
    </row>
    <row r="325" spans="1:10" x14ac:dyDescent="0.35">
      <c r="A325" s="415" t="s">
        <v>593</v>
      </c>
      <c r="B325" s="393" t="s">
        <v>553</v>
      </c>
      <c r="C325" s="403" t="s">
        <v>582</v>
      </c>
      <c r="D325" s="403" t="s">
        <v>553</v>
      </c>
      <c r="E325" s="403" t="s">
        <v>553</v>
      </c>
      <c r="F325" s="403" t="s">
        <v>553</v>
      </c>
      <c r="G325" s="393" t="s">
        <v>553</v>
      </c>
      <c r="H325" s="393" t="s">
        <v>553</v>
      </c>
      <c r="I325" s="393" t="s">
        <v>553</v>
      </c>
      <c r="J325" s="393" t="s">
        <v>553</v>
      </c>
    </row>
    <row r="326" spans="1:10" x14ac:dyDescent="0.35">
      <c r="A326" s="415" t="s">
        <v>93</v>
      </c>
      <c r="B326" s="393">
        <v>76176.519901543914</v>
      </c>
      <c r="C326" s="403" t="s">
        <v>582</v>
      </c>
      <c r="D326" s="403">
        <v>96.731829704947643</v>
      </c>
      <c r="E326" s="403">
        <v>261.74904438910778</v>
      </c>
      <c r="F326" s="403">
        <v>3.4899872585214</v>
      </c>
      <c r="G326" s="393">
        <v>7368.6941506317007</v>
      </c>
      <c r="H326" s="393">
        <v>19.939131289116968</v>
      </c>
      <c r="I326" s="393">
        <v>0.26585508385488998</v>
      </c>
      <c r="J326" s="393" t="s">
        <v>524</v>
      </c>
    </row>
    <row r="327" spans="1:10" x14ac:dyDescent="0.35">
      <c r="A327" s="417" t="s">
        <v>3425</v>
      </c>
      <c r="B327" s="403">
        <v>7122906.3888648106</v>
      </c>
      <c r="C327" s="403" t="s">
        <v>582</v>
      </c>
      <c r="D327" s="398" t="s">
        <v>196</v>
      </c>
      <c r="E327" s="398" t="s">
        <v>196</v>
      </c>
      <c r="F327" s="398" t="s">
        <v>196</v>
      </c>
      <c r="G327" s="403">
        <v>358897.51072027022</v>
      </c>
      <c r="H327" s="403">
        <v>162.20807697148538</v>
      </c>
      <c r="I327" s="403">
        <v>2.9373316220328798</v>
      </c>
      <c r="J327" s="403" t="s">
        <v>586</v>
      </c>
    </row>
    <row r="328" spans="1:10" x14ac:dyDescent="0.35">
      <c r="A328" s="404" t="s">
        <v>583</v>
      </c>
      <c r="B328" s="403">
        <v>1441653.2392910132</v>
      </c>
      <c r="C328" s="403" t="s">
        <v>582</v>
      </c>
      <c r="D328" s="403">
        <v>66.495636541257568</v>
      </c>
      <c r="E328" s="403">
        <v>9.5</v>
      </c>
      <c r="F328" s="403">
        <v>0.56999999999999995</v>
      </c>
      <c r="G328" s="403">
        <v>95863.649818421836</v>
      </c>
      <c r="H328" s="403">
        <v>13.695705773264629</v>
      </c>
      <c r="I328" s="403">
        <v>0.82174234639587995</v>
      </c>
      <c r="J328" s="403" t="s">
        <v>524</v>
      </c>
    </row>
    <row r="329" spans="1:10" x14ac:dyDescent="0.35">
      <c r="A329" s="404" t="s">
        <v>584</v>
      </c>
      <c r="B329" s="403">
        <v>8899.3961168497008</v>
      </c>
      <c r="C329" s="403" t="s">
        <v>582</v>
      </c>
      <c r="D329" s="403">
        <v>90.484267022339282</v>
      </c>
      <c r="E329" s="403">
        <v>284.99999999999949</v>
      </c>
      <c r="F329" s="403">
        <v>1.4249999999999099</v>
      </c>
      <c r="G329" s="403">
        <v>805.25533457459767</v>
      </c>
      <c r="H329" s="403">
        <v>2.5363278933021598</v>
      </c>
      <c r="I329" s="403">
        <v>1.2681639466510001E-2</v>
      </c>
      <c r="J329" s="403" t="s">
        <v>524</v>
      </c>
    </row>
    <row r="330" spans="1:10" x14ac:dyDescent="0.35">
      <c r="A330" s="404" t="s">
        <v>585</v>
      </c>
      <c r="B330" s="403">
        <v>5218679.7368303481</v>
      </c>
      <c r="C330" s="403" t="s">
        <v>582</v>
      </c>
      <c r="D330" s="403">
        <v>50.248073994006518</v>
      </c>
      <c r="E330" s="403">
        <v>4.5</v>
      </c>
      <c r="F330" s="403">
        <v>0.09</v>
      </c>
      <c r="G330" s="403">
        <v>262228.6055672738</v>
      </c>
      <c r="H330" s="403">
        <v>23.484058815736571</v>
      </c>
      <c r="I330" s="403">
        <v>0.46968117631473</v>
      </c>
      <c r="J330" s="403" t="s">
        <v>524</v>
      </c>
    </row>
    <row r="331" spans="1:10" x14ac:dyDescent="0.35">
      <c r="A331" s="404" t="s">
        <v>3404</v>
      </c>
      <c r="B331" s="403" t="s">
        <v>553</v>
      </c>
      <c r="C331" s="403" t="s">
        <v>582</v>
      </c>
      <c r="D331" s="403" t="s">
        <v>553</v>
      </c>
      <c r="E331" s="403" t="s">
        <v>553</v>
      </c>
      <c r="F331" s="403" t="s">
        <v>553</v>
      </c>
      <c r="G331" s="403" t="s">
        <v>553</v>
      </c>
      <c r="H331" s="403" t="s">
        <v>553</v>
      </c>
      <c r="I331" s="403" t="s">
        <v>553</v>
      </c>
      <c r="J331" s="403" t="s">
        <v>553</v>
      </c>
    </row>
    <row r="332" spans="1:10" x14ac:dyDescent="0.35">
      <c r="A332" s="404" t="s">
        <v>3405</v>
      </c>
      <c r="B332" s="403" t="s">
        <v>553</v>
      </c>
      <c r="C332" s="403" t="s">
        <v>582</v>
      </c>
      <c r="D332" s="403" t="s">
        <v>553</v>
      </c>
      <c r="E332" s="403" t="s">
        <v>553</v>
      </c>
      <c r="F332" s="403" t="s">
        <v>553</v>
      </c>
      <c r="G332" s="403" t="s">
        <v>553</v>
      </c>
      <c r="H332" s="403" t="s">
        <v>553</v>
      </c>
      <c r="I332" s="403" t="s">
        <v>553</v>
      </c>
      <c r="J332" s="403" t="s">
        <v>553</v>
      </c>
    </row>
    <row r="333" spans="1:10" x14ac:dyDescent="0.35">
      <c r="A333" s="404" t="s">
        <v>3406</v>
      </c>
      <c r="B333" s="403">
        <v>453674.0166266</v>
      </c>
      <c r="C333" s="403" t="s">
        <v>582</v>
      </c>
      <c r="D333" s="403">
        <v>97.735736802039924</v>
      </c>
      <c r="E333" s="403">
        <v>270.00000000000006</v>
      </c>
      <c r="F333" s="403">
        <v>3.6</v>
      </c>
      <c r="G333" s="403">
        <v>44340.16428294166</v>
      </c>
      <c r="H333" s="403">
        <v>122.49198448918202</v>
      </c>
      <c r="I333" s="403">
        <v>1.63322645985576</v>
      </c>
      <c r="J333" s="403" t="s">
        <v>524</v>
      </c>
    </row>
    <row r="334" spans="1:10" x14ac:dyDescent="0.35">
      <c r="A334" s="408" t="s">
        <v>628</v>
      </c>
      <c r="B334" s="403">
        <v>7122906.3888648106</v>
      </c>
      <c r="C334" s="403" t="s">
        <v>582</v>
      </c>
      <c r="D334" s="398" t="s">
        <v>196</v>
      </c>
      <c r="E334" s="398" t="s">
        <v>196</v>
      </c>
      <c r="F334" s="398" t="s">
        <v>196</v>
      </c>
      <c r="G334" s="403">
        <v>358897.51072027022</v>
      </c>
      <c r="H334" s="403">
        <v>162.20807697148538</v>
      </c>
      <c r="I334" s="403">
        <v>2.9373316220328798</v>
      </c>
      <c r="J334" s="403" t="s">
        <v>586</v>
      </c>
    </row>
    <row r="335" spans="1:10" x14ac:dyDescent="0.35">
      <c r="A335" s="409" t="s">
        <v>629</v>
      </c>
      <c r="B335" s="403">
        <v>7122906.3888648106</v>
      </c>
      <c r="C335" s="403" t="s">
        <v>582</v>
      </c>
      <c r="D335" s="398" t="s">
        <v>196</v>
      </c>
      <c r="E335" s="398" t="s">
        <v>196</v>
      </c>
      <c r="F335" s="398" t="s">
        <v>196</v>
      </c>
      <c r="G335" s="403">
        <v>358897.51072027022</v>
      </c>
      <c r="H335" s="403">
        <v>162.20807697148538</v>
      </c>
      <c r="I335" s="403">
        <v>2.9373316220328798</v>
      </c>
      <c r="J335" s="403" t="s">
        <v>586</v>
      </c>
    </row>
    <row r="336" spans="1:10" x14ac:dyDescent="0.35">
      <c r="A336" s="415" t="s">
        <v>589</v>
      </c>
      <c r="B336" s="393">
        <v>1441653.2392910132</v>
      </c>
      <c r="C336" s="403" t="s">
        <v>582</v>
      </c>
      <c r="D336" s="403">
        <v>66.495636541257568</v>
      </c>
      <c r="E336" s="403">
        <v>9.5</v>
      </c>
      <c r="F336" s="403">
        <v>0.56999999999999995</v>
      </c>
      <c r="G336" s="393">
        <v>95863.649818421836</v>
      </c>
      <c r="H336" s="393">
        <v>13.695705773264629</v>
      </c>
      <c r="I336" s="393">
        <v>0.82174234639587995</v>
      </c>
      <c r="J336" s="393" t="s">
        <v>524</v>
      </c>
    </row>
    <row r="337" spans="1:10" x14ac:dyDescent="0.35">
      <c r="A337" s="415" t="s">
        <v>590</v>
      </c>
      <c r="B337" s="393">
        <v>8899.3961168497008</v>
      </c>
      <c r="C337" s="403" t="s">
        <v>582</v>
      </c>
      <c r="D337" s="403">
        <v>90.484267022339282</v>
      </c>
      <c r="E337" s="403">
        <v>284.99999999999949</v>
      </c>
      <c r="F337" s="403">
        <v>1.4249999999999099</v>
      </c>
      <c r="G337" s="393">
        <v>805.25533457459767</v>
      </c>
      <c r="H337" s="393">
        <v>2.5363278933021598</v>
      </c>
      <c r="I337" s="393">
        <v>1.2681639466510001E-2</v>
      </c>
      <c r="J337" s="393" t="s">
        <v>524</v>
      </c>
    </row>
    <row r="338" spans="1:10" x14ac:dyDescent="0.35">
      <c r="A338" s="415" t="s">
        <v>591</v>
      </c>
      <c r="B338" s="393">
        <v>5218679.7368303481</v>
      </c>
      <c r="C338" s="403" t="s">
        <v>582</v>
      </c>
      <c r="D338" s="403">
        <v>50.248073994006518</v>
      </c>
      <c r="E338" s="403">
        <v>4.5</v>
      </c>
      <c r="F338" s="403">
        <v>0.09</v>
      </c>
      <c r="G338" s="393">
        <v>262228.6055672738</v>
      </c>
      <c r="H338" s="393">
        <v>23.484058815736571</v>
      </c>
      <c r="I338" s="393">
        <v>0.46968117631473</v>
      </c>
      <c r="J338" s="393" t="s">
        <v>524</v>
      </c>
    </row>
    <row r="339" spans="1:10" x14ac:dyDescent="0.35">
      <c r="A339" s="415" t="s">
        <v>592</v>
      </c>
      <c r="B339" s="393" t="s">
        <v>553</v>
      </c>
      <c r="C339" s="403" t="s">
        <v>582</v>
      </c>
      <c r="D339" s="403" t="s">
        <v>553</v>
      </c>
      <c r="E339" s="403" t="s">
        <v>553</v>
      </c>
      <c r="F339" s="403" t="s">
        <v>553</v>
      </c>
      <c r="G339" s="393" t="s">
        <v>553</v>
      </c>
      <c r="H339" s="393" t="s">
        <v>553</v>
      </c>
      <c r="I339" s="393" t="s">
        <v>553</v>
      </c>
      <c r="J339" s="393" t="s">
        <v>553</v>
      </c>
    </row>
    <row r="340" spans="1:10" x14ac:dyDescent="0.35">
      <c r="A340" s="415" t="s">
        <v>593</v>
      </c>
      <c r="B340" s="393" t="s">
        <v>553</v>
      </c>
      <c r="C340" s="403" t="s">
        <v>582</v>
      </c>
      <c r="D340" s="403" t="s">
        <v>553</v>
      </c>
      <c r="E340" s="403" t="s">
        <v>553</v>
      </c>
      <c r="F340" s="403" t="s">
        <v>553</v>
      </c>
      <c r="G340" s="393" t="s">
        <v>553</v>
      </c>
      <c r="H340" s="393" t="s">
        <v>553</v>
      </c>
      <c r="I340" s="393" t="s">
        <v>553</v>
      </c>
      <c r="J340" s="393" t="s">
        <v>553</v>
      </c>
    </row>
    <row r="341" spans="1:10" x14ac:dyDescent="0.35">
      <c r="A341" s="415" t="s">
        <v>93</v>
      </c>
      <c r="B341" s="393">
        <v>453674.0166266</v>
      </c>
      <c r="C341" s="403" t="s">
        <v>582</v>
      </c>
      <c r="D341" s="403">
        <v>97.735736802039924</v>
      </c>
      <c r="E341" s="403">
        <v>270.00000000000006</v>
      </c>
      <c r="F341" s="403">
        <v>3.6</v>
      </c>
      <c r="G341" s="393">
        <v>44340.16428294166</v>
      </c>
      <c r="H341" s="393">
        <v>122.49198448918202</v>
      </c>
      <c r="I341" s="393">
        <v>1.63322645985576</v>
      </c>
      <c r="J341" s="393" t="s">
        <v>524</v>
      </c>
    </row>
    <row r="342" spans="1:10" x14ac:dyDescent="0.35">
      <c r="A342" s="417" t="s">
        <v>543</v>
      </c>
      <c r="B342" s="403">
        <v>4468.7548275720128</v>
      </c>
      <c r="C342" s="403" t="s">
        <v>582</v>
      </c>
      <c r="D342" s="398" t="s">
        <v>196</v>
      </c>
      <c r="E342" s="398" t="s">
        <v>196</v>
      </c>
      <c r="F342" s="398" t="s">
        <v>196</v>
      </c>
      <c r="G342" s="403">
        <v>291.62758231404649</v>
      </c>
      <c r="H342" s="403">
        <v>1.8597887494070001E-2</v>
      </c>
      <c r="I342" s="403">
        <v>2.7004131976500001E-3</v>
      </c>
      <c r="J342" s="403" t="s">
        <v>586</v>
      </c>
    </row>
    <row r="343" spans="1:10" x14ac:dyDescent="0.35">
      <c r="A343" s="404" t="s">
        <v>583</v>
      </c>
      <c r="B343" s="403">
        <v>20.808570564626329</v>
      </c>
      <c r="C343" s="403" t="s">
        <v>582</v>
      </c>
      <c r="D343" s="403">
        <v>71.10570105985029</v>
      </c>
      <c r="E343" s="403">
        <v>2.2259909601258898</v>
      </c>
      <c r="F343" s="403">
        <v>2.0044709462602599</v>
      </c>
      <c r="G343" s="403">
        <v>1.4796079980511201</v>
      </c>
      <c r="H343" s="403">
        <v>4.631968997E-5</v>
      </c>
      <c r="I343" s="403">
        <v>4.1710175129999999E-5</v>
      </c>
      <c r="J343" s="403" t="s">
        <v>524</v>
      </c>
    </row>
    <row r="344" spans="1:10" x14ac:dyDescent="0.35">
      <c r="A344" s="404" t="s">
        <v>584</v>
      </c>
      <c r="B344" s="403">
        <v>1691.6762991615799</v>
      </c>
      <c r="C344" s="403" t="s">
        <v>582</v>
      </c>
      <c r="D344" s="403">
        <v>89.645233903118736</v>
      </c>
      <c r="E344" s="403">
        <v>9.5000000000029505</v>
      </c>
      <c r="F344" s="403">
        <v>1.42500000000281</v>
      </c>
      <c r="G344" s="403">
        <v>151.6507175267021</v>
      </c>
      <c r="H344" s="403">
        <v>1.6070924842040001E-2</v>
      </c>
      <c r="I344" s="403">
        <v>2.4106387263100001E-3</v>
      </c>
      <c r="J344" s="403" t="s">
        <v>524</v>
      </c>
    </row>
    <row r="345" spans="1:10" x14ac:dyDescent="0.35">
      <c r="A345" s="404" t="s">
        <v>585</v>
      </c>
      <c r="B345" s="403">
        <v>2756.2699578458064</v>
      </c>
      <c r="C345" s="403" t="s">
        <v>582</v>
      </c>
      <c r="D345" s="403">
        <v>50.248073994006511</v>
      </c>
      <c r="E345" s="403">
        <v>0.89999999999956004</v>
      </c>
      <c r="F345" s="403">
        <v>9.0000000001409994E-2</v>
      </c>
      <c r="G345" s="403">
        <v>138.49725678929329</v>
      </c>
      <c r="H345" s="403">
        <v>2.4806429620600002E-3</v>
      </c>
      <c r="I345" s="403">
        <v>2.4806429620999998E-4</v>
      </c>
      <c r="J345" s="403" t="s">
        <v>524</v>
      </c>
    </row>
    <row r="346" spans="1:10" x14ac:dyDescent="0.35">
      <c r="A346" s="404" t="s">
        <v>3404</v>
      </c>
      <c r="B346" s="403" t="s">
        <v>553</v>
      </c>
      <c r="C346" s="403" t="s">
        <v>582</v>
      </c>
      <c r="D346" s="403" t="s">
        <v>553</v>
      </c>
      <c r="E346" s="403" t="s">
        <v>553</v>
      </c>
      <c r="F346" s="403" t="s">
        <v>553</v>
      </c>
      <c r="G346" s="403" t="s">
        <v>553</v>
      </c>
      <c r="H346" s="403" t="s">
        <v>553</v>
      </c>
      <c r="I346" s="403" t="s">
        <v>553</v>
      </c>
      <c r="J346" s="403" t="s">
        <v>553</v>
      </c>
    </row>
    <row r="347" spans="1:10" x14ac:dyDescent="0.35">
      <c r="A347" s="404" t="s">
        <v>3405</v>
      </c>
      <c r="B347" s="403" t="s">
        <v>553</v>
      </c>
      <c r="C347" s="403" t="s">
        <v>582</v>
      </c>
      <c r="D347" s="403" t="s">
        <v>553</v>
      </c>
      <c r="E347" s="403" t="s">
        <v>553</v>
      </c>
      <c r="F347" s="403" t="s">
        <v>553</v>
      </c>
      <c r="G347" s="403" t="s">
        <v>553</v>
      </c>
      <c r="H347" s="403" t="s">
        <v>553</v>
      </c>
      <c r="I347" s="403" t="s">
        <v>553</v>
      </c>
      <c r="J347" s="403" t="s">
        <v>553</v>
      </c>
    </row>
    <row r="348" spans="1:10" x14ac:dyDescent="0.35">
      <c r="A348" s="404" t="s">
        <v>3406</v>
      </c>
      <c r="B348" s="403" t="s">
        <v>526</v>
      </c>
      <c r="C348" s="403" t="s">
        <v>582</v>
      </c>
      <c r="D348" s="403" t="s">
        <v>558</v>
      </c>
      <c r="E348" s="403" t="s">
        <v>524</v>
      </c>
      <c r="F348" s="403" t="s">
        <v>524</v>
      </c>
      <c r="G348" s="403" t="s">
        <v>526</v>
      </c>
      <c r="H348" s="403" t="s">
        <v>524</v>
      </c>
      <c r="I348" s="403" t="s">
        <v>524</v>
      </c>
      <c r="J348" s="403" t="s">
        <v>524</v>
      </c>
    </row>
    <row r="349" spans="1:10" x14ac:dyDescent="0.35">
      <c r="A349" s="411" t="s">
        <v>630</v>
      </c>
      <c r="B349" s="403">
        <v>4468.7548275720128</v>
      </c>
      <c r="C349" s="403" t="s">
        <v>582</v>
      </c>
      <c r="D349" s="398" t="s">
        <v>196</v>
      </c>
      <c r="E349" s="398" t="s">
        <v>196</v>
      </c>
      <c r="F349" s="398" t="s">
        <v>196</v>
      </c>
      <c r="G349" s="403">
        <v>291.62758231404649</v>
      </c>
      <c r="H349" s="403">
        <v>1.8597887494070001E-2</v>
      </c>
      <c r="I349" s="403">
        <v>2.7004131976500001E-3</v>
      </c>
      <c r="J349" s="403" t="s">
        <v>586</v>
      </c>
    </row>
    <row r="350" spans="1:10" x14ac:dyDescent="0.35">
      <c r="A350" s="404" t="s">
        <v>583</v>
      </c>
      <c r="B350" s="393">
        <v>20.808570564626329</v>
      </c>
      <c r="C350" s="403" t="s">
        <v>582</v>
      </c>
      <c r="D350" s="403">
        <v>71.10570105985029</v>
      </c>
      <c r="E350" s="403">
        <v>2.2259909601258898</v>
      </c>
      <c r="F350" s="403">
        <v>2.0044709462602599</v>
      </c>
      <c r="G350" s="393">
        <v>1.4796079980511201</v>
      </c>
      <c r="H350" s="393">
        <v>4.631968997E-5</v>
      </c>
      <c r="I350" s="393">
        <v>4.1710175129999999E-5</v>
      </c>
      <c r="J350" s="393" t="s">
        <v>524</v>
      </c>
    </row>
    <row r="351" spans="1:10" x14ac:dyDescent="0.35">
      <c r="A351" s="404" t="s">
        <v>584</v>
      </c>
      <c r="B351" s="393">
        <v>1691.6762991615799</v>
      </c>
      <c r="C351" s="403" t="s">
        <v>582</v>
      </c>
      <c r="D351" s="403">
        <v>89.645233903118736</v>
      </c>
      <c r="E351" s="403">
        <v>9.5000000000029505</v>
      </c>
      <c r="F351" s="403">
        <v>1.42500000000281</v>
      </c>
      <c r="G351" s="393">
        <v>151.6507175267021</v>
      </c>
      <c r="H351" s="393">
        <v>1.6070924842040001E-2</v>
      </c>
      <c r="I351" s="393">
        <v>2.4106387263100001E-3</v>
      </c>
      <c r="J351" s="393" t="s">
        <v>524</v>
      </c>
    </row>
    <row r="352" spans="1:10" x14ac:dyDescent="0.35">
      <c r="A352" s="404" t="s">
        <v>585</v>
      </c>
      <c r="B352" s="393">
        <v>2756.2699578458064</v>
      </c>
      <c r="C352" s="403" t="s">
        <v>582</v>
      </c>
      <c r="D352" s="403">
        <v>50.248073994006511</v>
      </c>
      <c r="E352" s="403">
        <v>0.89999999999956004</v>
      </c>
      <c r="F352" s="403">
        <v>9.0000000001409994E-2</v>
      </c>
      <c r="G352" s="393">
        <v>138.49725678929329</v>
      </c>
      <c r="H352" s="393">
        <v>2.4806429620600002E-3</v>
      </c>
      <c r="I352" s="393">
        <v>2.4806429620999998E-4</v>
      </c>
      <c r="J352" s="393" t="s">
        <v>524</v>
      </c>
    </row>
    <row r="353" spans="1:10" x14ac:dyDescent="0.35">
      <c r="A353" s="404" t="s">
        <v>3404</v>
      </c>
      <c r="B353" s="393" t="s">
        <v>553</v>
      </c>
      <c r="C353" s="403" t="s">
        <v>582</v>
      </c>
      <c r="D353" s="403" t="s">
        <v>553</v>
      </c>
      <c r="E353" s="403" t="s">
        <v>553</v>
      </c>
      <c r="F353" s="403" t="s">
        <v>553</v>
      </c>
      <c r="G353" s="393" t="s">
        <v>553</v>
      </c>
      <c r="H353" s="393" t="s">
        <v>553</v>
      </c>
      <c r="I353" s="393" t="s">
        <v>553</v>
      </c>
      <c r="J353" s="393" t="s">
        <v>553</v>
      </c>
    </row>
    <row r="354" spans="1:10" x14ac:dyDescent="0.35">
      <c r="A354" s="404" t="s">
        <v>3405</v>
      </c>
      <c r="B354" s="393" t="s">
        <v>553</v>
      </c>
      <c r="C354" s="403" t="s">
        <v>582</v>
      </c>
      <c r="D354" s="403" t="s">
        <v>553</v>
      </c>
      <c r="E354" s="403" t="s">
        <v>553</v>
      </c>
      <c r="F354" s="403" t="s">
        <v>553</v>
      </c>
      <c r="G354" s="393" t="s">
        <v>553</v>
      </c>
      <c r="H354" s="393" t="s">
        <v>553</v>
      </c>
      <c r="I354" s="393" t="s">
        <v>553</v>
      </c>
      <c r="J354" s="393" t="s">
        <v>553</v>
      </c>
    </row>
    <row r="355" spans="1:10" x14ac:dyDescent="0.35">
      <c r="A355" s="404" t="s">
        <v>3406</v>
      </c>
      <c r="B355" s="393" t="s">
        <v>526</v>
      </c>
      <c r="C355" s="403" t="s">
        <v>582</v>
      </c>
      <c r="D355" s="403" t="s">
        <v>558</v>
      </c>
      <c r="E355" s="403" t="s">
        <v>524</v>
      </c>
      <c r="F355" s="403" t="s">
        <v>524</v>
      </c>
      <c r="G355" s="393" t="s">
        <v>526</v>
      </c>
      <c r="H355" s="393" t="s">
        <v>524</v>
      </c>
      <c r="I355" s="393" t="s">
        <v>524</v>
      </c>
      <c r="J355" s="393" t="s">
        <v>524</v>
      </c>
    </row>
    <row r="356" spans="1:10" x14ac:dyDescent="0.35">
      <c r="A356" s="411" t="s">
        <v>631</v>
      </c>
      <c r="B356" s="403" t="s">
        <v>598</v>
      </c>
      <c r="C356" s="403" t="s">
        <v>582</v>
      </c>
      <c r="D356" s="398" t="s">
        <v>196</v>
      </c>
      <c r="E356" s="398" t="s">
        <v>196</v>
      </c>
      <c r="F356" s="398" t="s">
        <v>196</v>
      </c>
      <c r="G356" s="403" t="s">
        <v>598</v>
      </c>
      <c r="H356" s="403" t="s">
        <v>3277</v>
      </c>
      <c r="I356" s="403" t="s">
        <v>3277</v>
      </c>
      <c r="J356" s="398" t="s">
        <v>196</v>
      </c>
    </row>
    <row r="357" spans="1:10" x14ac:dyDescent="0.35">
      <c r="A357" s="404" t="s">
        <v>606</v>
      </c>
      <c r="B357" s="393" t="s">
        <v>526</v>
      </c>
      <c r="C357" s="403" t="s">
        <v>582</v>
      </c>
      <c r="D357" s="403" t="s">
        <v>526</v>
      </c>
      <c r="E357" s="403" t="s">
        <v>526</v>
      </c>
      <c r="F357" s="403" t="s">
        <v>526</v>
      </c>
      <c r="G357" s="393" t="s">
        <v>526</v>
      </c>
      <c r="H357" s="393" t="s">
        <v>526</v>
      </c>
      <c r="I357" s="393" t="s">
        <v>526</v>
      </c>
      <c r="J357" s="398" t="s">
        <v>196</v>
      </c>
    </row>
    <row r="358" spans="1:10" x14ac:dyDescent="0.35">
      <c r="A358" s="404" t="s">
        <v>607</v>
      </c>
      <c r="B358" s="393" t="s">
        <v>526</v>
      </c>
      <c r="C358" s="403" t="s">
        <v>582</v>
      </c>
      <c r="D358" s="403" t="s">
        <v>526</v>
      </c>
      <c r="E358" s="403" t="s">
        <v>526</v>
      </c>
      <c r="F358" s="403" t="s">
        <v>526</v>
      </c>
      <c r="G358" s="393" t="s">
        <v>526</v>
      </c>
      <c r="H358" s="393" t="s">
        <v>526</v>
      </c>
      <c r="I358" s="393" t="s">
        <v>526</v>
      </c>
      <c r="J358" s="398" t="s">
        <v>196</v>
      </c>
    </row>
    <row r="359" spans="1:10" x14ac:dyDescent="0.35">
      <c r="A359" s="404" t="s">
        <v>608</v>
      </c>
      <c r="B359" s="393" t="s">
        <v>526</v>
      </c>
      <c r="C359" s="403" t="s">
        <v>582</v>
      </c>
      <c r="D359" s="403" t="s">
        <v>526</v>
      </c>
      <c r="E359" s="403" t="s">
        <v>526</v>
      </c>
      <c r="F359" s="403" t="s">
        <v>526</v>
      </c>
      <c r="G359" s="393" t="s">
        <v>526</v>
      </c>
      <c r="H359" s="393" t="s">
        <v>526</v>
      </c>
      <c r="I359" s="393" t="s">
        <v>526</v>
      </c>
      <c r="J359" s="398" t="s">
        <v>196</v>
      </c>
    </row>
    <row r="360" spans="1:10" x14ac:dyDescent="0.35">
      <c r="A360" s="404" t="s">
        <v>3415</v>
      </c>
      <c r="B360" s="403" t="s">
        <v>526</v>
      </c>
      <c r="C360" s="403" t="s">
        <v>582</v>
      </c>
      <c r="D360" s="398" t="s">
        <v>196</v>
      </c>
      <c r="E360" s="398" t="s">
        <v>196</v>
      </c>
      <c r="F360" s="398" t="s">
        <v>196</v>
      </c>
      <c r="G360" s="403" t="s">
        <v>526</v>
      </c>
      <c r="H360" s="403" t="s">
        <v>553</v>
      </c>
      <c r="I360" s="403" t="s">
        <v>553</v>
      </c>
      <c r="J360" s="398" t="s">
        <v>196</v>
      </c>
    </row>
    <row r="361" spans="1:10" x14ac:dyDescent="0.35">
      <c r="A361" s="404" t="s">
        <v>585</v>
      </c>
      <c r="B361" s="393" t="s">
        <v>526</v>
      </c>
      <c r="C361" s="403" t="s">
        <v>582</v>
      </c>
      <c r="D361" s="403" t="s">
        <v>526</v>
      </c>
      <c r="E361" s="403" t="s">
        <v>526</v>
      </c>
      <c r="F361" s="403" t="s">
        <v>526</v>
      </c>
      <c r="G361" s="393" t="s">
        <v>526</v>
      </c>
      <c r="H361" s="393" t="s">
        <v>526</v>
      </c>
      <c r="I361" s="393" t="s">
        <v>526</v>
      </c>
      <c r="J361" s="398" t="s">
        <v>196</v>
      </c>
    </row>
    <row r="362" spans="1:10" x14ac:dyDescent="0.35">
      <c r="A362" s="404" t="s">
        <v>3406</v>
      </c>
      <c r="B362" s="393" t="s">
        <v>526</v>
      </c>
      <c r="C362" s="403" t="s">
        <v>582</v>
      </c>
      <c r="D362" s="403" t="s">
        <v>526</v>
      </c>
      <c r="E362" s="403" t="s">
        <v>524</v>
      </c>
      <c r="F362" s="403" t="s">
        <v>524</v>
      </c>
      <c r="G362" s="393" t="s">
        <v>526</v>
      </c>
      <c r="H362" s="393" t="s">
        <v>524</v>
      </c>
      <c r="I362" s="393" t="s">
        <v>524</v>
      </c>
      <c r="J362" s="398" t="s">
        <v>196</v>
      </c>
    </row>
    <row r="363" spans="1:10" x14ac:dyDescent="0.35">
      <c r="A363" s="404" t="s">
        <v>3416</v>
      </c>
      <c r="B363" s="403" t="s">
        <v>553</v>
      </c>
      <c r="C363" s="403" t="s">
        <v>582</v>
      </c>
      <c r="D363" s="398" t="s">
        <v>196</v>
      </c>
      <c r="E363" s="398" t="s">
        <v>196</v>
      </c>
      <c r="F363" s="398" t="s">
        <v>196</v>
      </c>
      <c r="G363" s="403" t="s">
        <v>553</v>
      </c>
      <c r="H363" s="403" t="s">
        <v>553</v>
      </c>
      <c r="I363" s="403" t="s">
        <v>553</v>
      </c>
      <c r="J363" s="398" t="s">
        <v>196</v>
      </c>
    </row>
    <row r="364" spans="1:10" x14ac:dyDescent="0.35">
      <c r="A364" s="411" t="s">
        <v>632</v>
      </c>
      <c r="B364" s="403" t="s">
        <v>598</v>
      </c>
      <c r="C364" s="403" t="s">
        <v>582</v>
      </c>
      <c r="D364" s="398" t="s">
        <v>196</v>
      </c>
      <c r="E364" s="398" t="s">
        <v>196</v>
      </c>
      <c r="F364" s="398" t="s">
        <v>196</v>
      </c>
      <c r="G364" s="403" t="s">
        <v>598</v>
      </c>
      <c r="H364" s="403" t="s">
        <v>3277</v>
      </c>
      <c r="I364" s="403" t="s">
        <v>3277</v>
      </c>
      <c r="J364" s="398" t="s">
        <v>196</v>
      </c>
    </row>
    <row r="365" spans="1:10" x14ac:dyDescent="0.35">
      <c r="A365" s="404" t="s">
        <v>620</v>
      </c>
      <c r="B365" s="393" t="s">
        <v>526</v>
      </c>
      <c r="C365" s="403" t="s">
        <v>582</v>
      </c>
      <c r="D365" s="403" t="s">
        <v>526</v>
      </c>
      <c r="E365" s="403" t="s">
        <v>526</v>
      </c>
      <c r="F365" s="403" t="s">
        <v>526</v>
      </c>
      <c r="G365" s="393" t="s">
        <v>526</v>
      </c>
      <c r="H365" s="393" t="s">
        <v>526</v>
      </c>
      <c r="I365" s="393" t="s">
        <v>526</v>
      </c>
      <c r="J365" s="398" t="s">
        <v>196</v>
      </c>
    </row>
    <row r="366" spans="1:10" x14ac:dyDescent="0.35">
      <c r="A366" s="404" t="s">
        <v>621</v>
      </c>
      <c r="B366" s="393" t="s">
        <v>526</v>
      </c>
      <c r="C366" s="403" t="s">
        <v>582</v>
      </c>
      <c r="D366" s="403" t="s">
        <v>526</v>
      </c>
      <c r="E366" s="403" t="s">
        <v>526</v>
      </c>
      <c r="F366" s="403" t="s">
        <v>526</v>
      </c>
      <c r="G366" s="393" t="s">
        <v>526</v>
      </c>
      <c r="H366" s="393" t="s">
        <v>526</v>
      </c>
      <c r="I366" s="393" t="s">
        <v>526</v>
      </c>
      <c r="J366" s="398" t="s">
        <v>196</v>
      </c>
    </row>
    <row r="367" spans="1:10" x14ac:dyDescent="0.35">
      <c r="A367" s="404" t="s">
        <v>606</v>
      </c>
      <c r="B367" s="393" t="s">
        <v>526</v>
      </c>
      <c r="C367" s="403" t="s">
        <v>582</v>
      </c>
      <c r="D367" s="403" t="s">
        <v>526</v>
      </c>
      <c r="E367" s="403" t="s">
        <v>526</v>
      </c>
      <c r="F367" s="403" t="s">
        <v>526</v>
      </c>
      <c r="G367" s="393" t="s">
        <v>526</v>
      </c>
      <c r="H367" s="393" t="s">
        <v>526</v>
      </c>
      <c r="I367" s="393" t="s">
        <v>526</v>
      </c>
      <c r="J367" s="398" t="s">
        <v>196</v>
      </c>
    </row>
    <row r="368" spans="1:10" x14ac:dyDescent="0.35">
      <c r="A368" s="404" t="s">
        <v>3420</v>
      </c>
      <c r="B368" s="403" t="s">
        <v>526</v>
      </c>
      <c r="C368" s="403" t="s">
        <v>582</v>
      </c>
      <c r="D368" s="398" t="s">
        <v>196</v>
      </c>
      <c r="E368" s="398" t="s">
        <v>196</v>
      </c>
      <c r="F368" s="398" t="s">
        <v>196</v>
      </c>
      <c r="G368" s="403" t="s">
        <v>526</v>
      </c>
      <c r="H368" s="403" t="s">
        <v>526</v>
      </c>
      <c r="I368" s="403" t="s">
        <v>526</v>
      </c>
      <c r="J368" s="398" t="s">
        <v>196</v>
      </c>
    </row>
    <row r="369" spans="1:10" x14ac:dyDescent="0.35">
      <c r="A369" s="404" t="s">
        <v>585</v>
      </c>
      <c r="B369" s="393" t="s">
        <v>526</v>
      </c>
      <c r="C369" s="403" t="s">
        <v>582</v>
      </c>
      <c r="D369" s="403" t="s">
        <v>526</v>
      </c>
      <c r="E369" s="403" t="s">
        <v>526</v>
      </c>
      <c r="F369" s="403" t="s">
        <v>526</v>
      </c>
      <c r="G369" s="393" t="s">
        <v>526</v>
      </c>
      <c r="H369" s="393" t="s">
        <v>526</v>
      </c>
      <c r="I369" s="393" t="s">
        <v>526</v>
      </c>
      <c r="J369" s="398" t="s">
        <v>196</v>
      </c>
    </row>
    <row r="370" spans="1:10" x14ac:dyDescent="0.35">
      <c r="A370" s="404" t="s">
        <v>3406</v>
      </c>
      <c r="B370" s="393" t="s">
        <v>526</v>
      </c>
      <c r="C370" s="403" t="s">
        <v>582</v>
      </c>
      <c r="D370" s="403" t="s">
        <v>526</v>
      </c>
      <c r="E370" s="403" t="s">
        <v>524</v>
      </c>
      <c r="F370" s="403" t="s">
        <v>524</v>
      </c>
      <c r="G370" s="393" t="s">
        <v>526</v>
      </c>
      <c r="H370" s="393" t="s">
        <v>524</v>
      </c>
      <c r="I370" s="393" t="s">
        <v>524</v>
      </c>
      <c r="J370" s="398" t="s">
        <v>196</v>
      </c>
    </row>
    <row r="371" spans="1:10" x14ac:dyDescent="0.35">
      <c r="A371" s="404" t="s">
        <v>3421</v>
      </c>
      <c r="B371" s="403" t="s">
        <v>553</v>
      </c>
      <c r="C371" s="403" t="s">
        <v>582</v>
      </c>
      <c r="D371" s="398" t="s">
        <v>196</v>
      </c>
      <c r="E371" s="398" t="s">
        <v>196</v>
      </c>
      <c r="F371" s="398" t="s">
        <v>196</v>
      </c>
      <c r="G371" s="403" t="s">
        <v>553</v>
      </c>
      <c r="H371" s="403" t="s">
        <v>553</v>
      </c>
      <c r="I371" s="403" t="s">
        <v>553</v>
      </c>
      <c r="J371" s="398" t="s">
        <v>196</v>
      </c>
    </row>
    <row r="372" spans="1:10" x14ac:dyDescent="0.35">
      <c r="A372" s="79" t="s">
        <v>633</v>
      </c>
      <c r="B372" s="403">
        <v>7169950.9728628369</v>
      </c>
      <c r="C372" s="403" t="s">
        <v>582</v>
      </c>
      <c r="D372" s="398" t="s">
        <v>196</v>
      </c>
      <c r="E372" s="398" t="s">
        <v>196</v>
      </c>
      <c r="F372" s="398" t="s">
        <v>196</v>
      </c>
      <c r="G372" s="403">
        <v>225360.31628275706</v>
      </c>
      <c r="H372" s="403">
        <v>4.1196269771152103</v>
      </c>
      <c r="I372" s="403">
        <v>2.5601844175807398</v>
      </c>
      <c r="J372" s="403" t="s">
        <v>586</v>
      </c>
    </row>
    <row r="373" spans="1:10" x14ac:dyDescent="0.35">
      <c r="A373" s="80" t="s">
        <v>634</v>
      </c>
      <c r="B373" s="403">
        <v>6787220.0370122474</v>
      </c>
      <c r="C373" s="403" t="s">
        <v>582</v>
      </c>
      <c r="D373" s="398" t="s">
        <v>196</v>
      </c>
      <c r="E373" s="398" t="s">
        <v>196</v>
      </c>
      <c r="F373" s="398" t="s">
        <v>196</v>
      </c>
      <c r="G373" s="403">
        <v>197727.56395066719</v>
      </c>
      <c r="H373" s="403">
        <v>3.63136019854521</v>
      </c>
      <c r="I373" s="403">
        <v>1.7785747835824199</v>
      </c>
      <c r="J373" s="403" t="s">
        <v>586</v>
      </c>
    </row>
    <row r="374" spans="1:10" x14ac:dyDescent="0.35">
      <c r="A374" s="408" t="s">
        <v>635</v>
      </c>
      <c r="B374" s="403">
        <v>302072.04657817504</v>
      </c>
      <c r="C374" s="403" t="s">
        <v>582</v>
      </c>
      <c r="D374" s="398" t="s">
        <v>196</v>
      </c>
      <c r="E374" s="398" t="s">
        <v>196</v>
      </c>
      <c r="F374" s="398" t="s">
        <v>196</v>
      </c>
      <c r="G374" s="403">
        <v>12713.092056610814</v>
      </c>
      <c r="H374" s="403">
        <v>5.1947039253499999E-3</v>
      </c>
      <c r="I374" s="403">
        <v>1.29867598133739</v>
      </c>
      <c r="J374" s="403" t="s">
        <v>586</v>
      </c>
    </row>
    <row r="375" spans="1:10" x14ac:dyDescent="0.35">
      <c r="A375" s="409" t="s">
        <v>589</v>
      </c>
      <c r="B375" s="393" t="s">
        <v>524</v>
      </c>
      <c r="C375" s="403" t="s">
        <v>582</v>
      </c>
      <c r="D375" s="403" t="s">
        <v>524</v>
      </c>
      <c r="E375" s="403" t="s">
        <v>524</v>
      </c>
      <c r="F375" s="403" t="s">
        <v>524</v>
      </c>
      <c r="G375" s="393" t="s">
        <v>524</v>
      </c>
      <c r="H375" s="393" t="s">
        <v>524</v>
      </c>
      <c r="I375" s="393" t="s">
        <v>524</v>
      </c>
      <c r="J375" s="393" t="s">
        <v>524</v>
      </c>
    </row>
    <row r="376" spans="1:10" x14ac:dyDescent="0.35">
      <c r="A376" s="409" t="s">
        <v>590</v>
      </c>
      <c r="B376" s="393" t="s">
        <v>524</v>
      </c>
      <c r="C376" s="403" t="s">
        <v>582</v>
      </c>
      <c r="D376" s="403" t="s">
        <v>524</v>
      </c>
      <c r="E376" s="403" t="s">
        <v>524</v>
      </c>
      <c r="F376" s="403" t="s">
        <v>524</v>
      </c>
      <c r="G376" s="393" t="s">
        <v>524</v>
      </c>
      <c r="H376" s="393" t="s">
        <v>524</v>
      </c>
      <c r="I376" s="393" t="s">
        <v>524</v>
      </c>
      <c r="J376" s="393" t="s">
        <v>524</v>
      </c>
    </row>
    <row r="377" spans="1:10" x14ac:dyDescent="0.35">
      <c r="A377" s="409" t="s">
        <v>591</v>
      </c>
      <c r="B377" s="393" t="s">
        <v>524</v>
      </c>
      <c r="C377" s="403" t="s">
        <v>582</v>
      </c>
      <c r="D377" s="403" t="s">
        <v>524</v>
      </c>
      <c r="E377" s="403" t="s">
        <v>524</v>
      </c>
      <c r="F377" s="403" t="s">
        <v>524</v>
      </c>
      <c r="G377" s="393" t="s">
        <v>524</v>
      </c>
      <c r="H377" s="393" t="s">
        <v>524</v>
      </c>
      <c r="I377" s="393" t="s">
        <v>524</v>
      </c>
      <c r="J377" s="393" t="s">
        <v>524</v>
      </c>
    </row>
    <row r="378" spans="1:10" x14ac:dyDescent="0.35">
      <c r="A378" s="409" t="s">
        <v>592</v>
      </c>
      <c r="B378" s="393">
        <v>302072.04657817504</v>
      </c>
      <c r="C378" s="403" t="s">
        <v>582</v>
      </c>
      <c r="D378" s="403">
        <v>42.08629100448961</v>
      </c>
      <c r="E378" s="403">
        <v>1.7196903798930002E-2</v>
      </c>
      <c r="F378" s="403">
        <v>4.2992259497314897</v>
      </c>
      <c r="G378" s="393">
        <v>12713.092056610814</v>
      </c>
      <c r="H378" s="393">
        <v>5.1947039253499999E-3</v>
      </c>
      <c r="I378" s="393">
        <v>1.29867598133739</v>
      </c>
      <c r="J378" s="393" t="s">
        <v>524</v>
      </c>
    </row>
    <row r="379" spans="1:10" x14ac:dyDescent="0.35">
      <c r="A379" s="409" t="s">
        <v>593</v>
      </c>
      <c r="B379" s="393" t="s">
        <v>553</v>
      </c>
      <c r="C379" s="403" t="s">
        <v>582</v>
      </c>
      <c r="D379" s="403" t="s">
        <v>553</v>
      </c>
      <c r="E379" s="403" t="s">
        <v>553</v>
      </c>
      <c r="F379" s="403" t="s">
        <v>553</v>
      </c>
      <c r="G379" s="393" t="s">
        <v>553</v>
      </c>
      <c r="H379" s="393" t="s">
        <v>553</v>
      </c>
      <c r="I379" s="393" t="s">
        <v>553</v>
      </c>
      <c r="J379" s="393" t="s">
        <v>553</v>
      </c>
    </row>
    <row r="380" spans="1:10" x14ac:dyDescent="0.35">
      <c r="A380" s="409" t="s">
        <v>93</v>
      </c>
      <c r="B380" s="393" t="s">
        <v>524</v>
      </c>
      <c r="C380" s="403" t="s">
        <v>582</v>
      </c>
      <c r="D380" s="403" t="s">
        <v>524</v>
      </c>
      <c r="E380" s="403" t="s">
        <v>524</v>
      </c>
      <c r="F380" s="403" t="s">
        <v>524</v>
      </c>
      <c r="G380" s="393" t="s">
        <v>524</v>
      </c>
      <c r="H380" s="393" t="s">
        <v>524</v>
      </c>
      <c r="I380" s="393" t="s">
        <v>524</v>
      </c>
      <c r="J380" s="393" t="s">
        <v>524</v>
      </c>
    </row>
    <row r="381" spans="1:10" x14ac:dyDescent="0.35">
      <c r="A381" s="408" t="s">
        <v>636</v>
      </c>
      <c r="B381" s="403">
        <v>811798.30166600773</v>
      </c>
      <c r="C381" s="403" t="s">
        <v>582</v>
      </c>
      <c r="D381" s="398" t="s">
        <v>196</v>
      </c>
      <c r="E381" s="398" t="s">
        <v>196</v>
      </c>
      <c r="F381" s="398" t="s">
        <v>196</v>
      </c>
      <c r="G381" s="403">
        <v>63470.2645949777</v>
      </c>
      <c r="H381" s="403">
        <v>3.62616549461986</v>
      </c>
      <c r="I381" s="403">
        <v>0.47989880224503001</v>
      </c>
      <c r="J381" s="403" t="s">
        <v>586</v>
      </c>
    </row>
    <row r="382" spans="1:10" x14ac:dyDescent="0.35">
      <c r="A382" s="409" t="s">
        <v>589</v>
      </c>
      <c r="B382" s="393">
        <v>751642.169400585</v>
      </c>
      <c r="C382" s="403" t="s">
        <v>582</v>
      </c>
      <c r="D382" s="403">
        <v>78.717084539904633</v>
      </c>
      <c r="E382" s="403">
        <v>4.75</v>
      </c>
      <c r="F382" s="403">
        <v>0.56999999999999995</v>
      </c>
      <c r="G382" s="393">
        <v>59167.080192463167</v>
      </c>
      <c r="H382" s="393">
        <v>3.5703003046527799</v>
      </c>
      <c r="I382" s="393">
        <v>0.42843603655833001</v>
      </c>
      <c r="J382" s="393" t="s">
        <v>524</v>
      </c>
    </row>
    <row r="383" spans="1:10" x14ac:dyDescent="0.35">
      <c r="A383" s="409" t="s">
        <v>590</v>
      </c>
      <c r="B383" s="393">
        <v>34493.418563902516</v>
      </c>
      <c r="C383" s="403" t="s">
        <v>582</v>
      </c>
      <c r="D383" s="403">
        <v>87.369782150481583</v>
      </c>
      <c r="E383" s="403">
        <v>0.95000000000008</v>
      </c>
      <c r="F383" s="403">
        <v>1.4249999999999701</v>
      </c>
      <c r="G383" s="393">
        <v>3013.6824655535402</v>
      </c>
      <c r="H383" s="393">
        <v>3.2768747635709999E-2</v>
      </c>
      <c r="I383" s="393">
        <v>4.9153121453560003E-2</v>
      </c>
      <c r="J383" s="393" t="s">
        <v>524</v>
      </c>
    </row>
    <row r="384" spans="1:10" x14ac:dyDescent="0.35">
      <c r="A384" s="409" t="s">
        <v>591</v>
      </c>
      <c r="B384" s="393">
        <v>25662.713701520213</v>
      </c>
      <c r="C384" s="403" t="s">
        <v>582</v>
      </c>
      <c r="D384" s="403">
        <v>50.248073994006532</v>
      </c>
      <c r="E384" s="403">
        <v>0.90000000000006997</v>
      </c>
      <c r="F384" s="403">
        <v>9.0000000000119998E-2</v>
      </c>
      <c r="G384" s="393">
        <v>1289.5019369609929</v>
      </c>
      <c r="H384" s="393">
        <v>2.3096442331369999E-2</v>
      </c>
      <c r="I384" s="393">
        <v>2.3096442331399999E-3</v>
      </c>
      <c r="J384" s="393" t="s">
        <v>524</v>
      </c>
    </row>
    <row r="385" spans="1:10" x14ac:dyDescent="0.35">
      <c r="A385" s="409" t="s">
        <v>592</v>
      </c>
      <c r="B385" s="393" t="s">
        <v>553</v>
      </c>
      <c r="C385" s="403" t="s">
        <v>582</v>
      </c>
      <c r="D385" s="403" t="s">
        <v>553</v>
      </c>
      <c r="E385" s="403" t="s">
        <v>553</v>
      </c>
      <c r="F385" s="403" t="s">
        <v>553</v>
      </c>
      <c r="G385" s="393" t="s">
        <v>553</v>
      </c>
      <c r="H385" s="393" t="s">
        <v>553</v>
      </c>
      <c r="I385" s="393" t="s">
        <v>553</v>
      </c>
      <c r="J385" s="393" t="s">
        <v>553</v>
      </c>
    </row>
    <row r="386" spans="1:10" x14ac:dyDescent="0.35">
      <c r="A386" s="409" t="s">
        <v>593</v>
      </c>
      <c r="B386" s="393" t="s">
        <v>553</v>
      </c>
      <c r="C386" s="403" t="s">
        <v>582</v>
      </c>
      <c r="D386" s="403" t="s">
        <v>553</v>
      </c>
      <c r="E386" s="403" t="s">
        <v>553</v>
      </c>
      <c r="F386" s="403" t="s">
        <v>553</v>
      </c>
      <c r="G386" s="393" t="s">
        <v>553</v>
      </c>
      <c r="H386" s="393" t="s">
        <v>553</v>
      </c>
      <c r="I386" s="393" t="s">
        <v>553</v>
      </c>
      <c r="J386" s="393" t="s">
        <v>553</v>
      </c>
    </row>
    <row r="387" spans="1:10" x14ac:dyDescent="0.35">
      <c r="A387" s="409" t="s">
        <v>93</v>
      </c>
      <c r="B387" s="393" t="s">
        <v>551</v>
      </c>
      <c r="C387" s="403" t="s">
        <v>582</v>
      </c>
      <c r="D387" s="403" t="s">
        <v>547</v>
      </c>
      <c r="E387" s="403" t="s">
        <v>551</v>
      </c>
      <c r="F387" s="403" t="s">
        <v>551</v>
      </c>
      <c r="G387" s="393" t="s">
        <v>551</v>
      </c>
      <c r="H387" s="393" t="s">
        <v>551</v>
      </c>
      <c r="I387" s="393" t="s">
        <v>551</v>
      </c>
      <c r="J387" s="393" t="s">
        <v>524</v>
      </c>
    </row>
    <row r="388" spans="1:10" x14ac:dyDescent="0.35">
      <c r="A388" s="408" t="s">
        <v>637</v>
      </c>
      <c r="B388" s="403">
        <v>5673349.6887680646</v>
      </c>
      <c r="C388" s="403" t="s">
        <v>582</v>
      </c>
      <c r="D388" s="398" t="s">
        <v>196</v>
      </c>
      <c r="E388" s="398" t="s">
        <v>196</v>
      </c>
      <c r="F388" s="398" t="s">
        <v>196</v>
      </c>
      <c r="G388" s="403">
        <v>121544.20729907868</v>
      </c>
      <c r="H388" s="403" t="s">
        <v>586</v>
      </c>
      <c r="I388" s="403" t="s">
        <v>586</v>
      </c>
      <c r="J388" s="403" t="s">
        <v>586</v>
      </c>
    </row>
    <row r="389" spans="1:10" x14ac:dyDescent="0.35">
      <c r="A389" s="409" t="s">
        <v>589</v>
      </c>
      <c r="B389" s="393">
        <v>5118151.8197841924</v>
      </c>
      <c r="C389" s="403" t="s">
        <v>582</v>
      </c>
      <c r="D389" s="403">
        <v>19.46057425074617</v>
      </c>
      <c r="E389" s="403" t="s">
        <v>524</v>
      </c>
      <c r="F389" s="403" t="s">
        <v>524</v>
      </c>
      <c r="G389" s="393">
        <v>99602.173515501912</v>
      </c>
      <c r="H389" s="393" t="s">
        <v>524</v>
      </c>
      <c r="I389" s="393" t="s">
        <v>524</v>
      </c>
      <c r="J389" s="393" t="s">
        <v>524</v>
      </c>
    </row>
    <row r="390" spans="1:10" x14ac:dyDescent="0.35">
      <c r="A390" s="409" t="s">
        <v>590</v>
      </c>
      <c r="B390" s="393">
        <v>208587.74337946158</v>
      </c>
      <c r="C390" s="403" t="s">
        <v>582</v>
      </c>
      <c r="D390" s="403">
        <v>70.948187124442754</v>
      </c>
      <c r="E390" s="403" t="s">
        <v>524</v>
      </c>
      <c r="F390" s="403" t="s">
        <v>524</v>
      </c>
      <c r="G390" s="393">
        <v>14798.922249151285</v>
      </c>
      <c r="H390" s="393" t="s">
        <v>524</v>
      </c>
      <c r="I390" s="393" t="s">
        <v>524</v>
      </c>
      <c r="J390" s="393" t="s">
        <v>524</v>
      </c>
    </row>
    <row r="391" spans="1:10" x14ac:dyDescent="0.35">
      <c r="A391" s="409" t="s">
        <v>591</v>
      </c>
      <c r="B391" s="393">
        <v>346610.12560441019</v>
      </c>
      <c r="C391" s="403" t="s">
        <v>582</v>
      </c>
      <c r="D391" s="403">
        <v>20.608490654938318</v>
      </c>
      <c r="E391" s="403" t="s">
        <v>524</v>
      </c>
      <c r="F391" s="403" t="s">
        <v>524</v>
      </c>
      <c r="G391" s="393">
        <v>7143.1115344254831</v>
      </c>
      <c r="H391" s="393" t="s">
        <v>524</v>
      </c>
      <c r="I391" s="393" t="s">
        <v>524</v>
      </c>
      <c r="J391" s="393" t="s">
        <v>524</v>
      </c>
    </row>
    <row r="392" spans="1:10" x14ac:dyDescent="0.35">
      <c r="A392" s="409" t="s">
        <v>592</v>
      </c>
      <c r="B392" s="393" t="s">
        <v>553</v>
      </c>
      <c r="C392" s="403" t="s">
        <v>582</v>
      </c>
      <c r="D392" s="403" t="s">
        <v>553</v>
      </c>
      <c r="E392" s="403" t="s">
        <v>553</v>
      </c>
      <c r="F392" s="403" t="s">
        <v>553</v>
      </c>
      <c r="G392" s="393" t="s">
        <v>553</v>
      </c>
      <c r="H392" s="393" t="s">
        <v>553</v>
      </c>
      <c r="I392" s="393" t="s">
        <v>553</v>
      </c>
      <c r="J392" s="393" t="s">
        <v>553</v>
      </c>
    </row>
    <row r="393" spans="1:10" x14ac:dyDescent="0.35">
      <c r="A393" s="409" t="s">
        <v>593</v>
      </c>
      <c r="B393" s="393" t="s">
        <v>553</v>
      </c>
      <c r="C393" s="403" t="s">
        <v>582</v>
      </c>
      <c r="D393" s="403" t="s">
        <v>553</v>
      </c>
      <c r="E393" s="403" t="s">
        <v>553</v>
      </c>
      <c r="F393" s="403" t="s">
        <v>553</v>
      </c>
      <c r="G393" s="393" t="s">
        <v>553</v>
      </c>
      <c r="H393" s="393" t="s">
        <v>553</v>
      </c>
      <c r="I393" s="393" t="s">
        <v>553</v>
      </c>
      <c r="J393" s="393" t="s">
        <v>553</v>
      </c>
    </row>
    <row r="394" spans="1:10" x14ac:dyDescent="0.35">
      <c r="A394" s="409" t="s">
        <v>93</v>
      </c>
      <c r="B394" s="393" t="s">
        <v>524</v>
      </c>
      <c r="C394" s="403" t="s">
        <v>582</v>
      </c>
      <c r="D394" s="403" t="s">
        <v>524</v>
      </c>
      <c r="E394" s="403" t="s">
        <v>524</v>
      </c>
      <c r="F394" s="403" t="s">
        <v>524</v>
      </c>
      <c r="G394" s="393" t="s">
        <v>524</v>
      </c>
      <c r="H394" s="393" t="s">
        <v>524</v>
      </c>
      <c r="I394" s="393" t="s">
        <v>524</v>
      </c>
      <c r="J394" s="393" t="s">
        <v>524</v>
      </c>
    </row>
    <row r="395" spans="1:10" x14ac:dyDescent="0.35">
      <c r="A395" s="80" t="s">
        <v>638</v>
      </c>
      <c r="B395" s="403">
        <v>382730.93585058965</v>
      </c>
      <c r="C395" s="403" t="s">
        <v>582</v>
      </c>
      <c r="D395" s="398" t="s">
        <v>196</v>
      </c>
      <c r="E395" s="398" t="s">
        <v>196</v>
      </c>
      <c r="F395" s="398" t="s">
        <v>196</v>
      </c>
      <c r="G395" s="403">
        <v>27632.752332089869</v>
      </c>
      <c r="H395" s="403">
        <v>0.48826677857</v>
      </c>
      <c r="I395" s="403">
        <v>0.78160963399831995</v>
      </c>
      <c r="J395" s="398" t="s">
        <v>196</v>
      </c>
    </row>
    <row r="396" spans="1:10" x14ac:dyDescent="0.35">
      <c r="A396" s="408" t="s">
        <v>639</v>
      </c>
      <c r="B396" s="403">
        <v>382730.93585058965</v>
      </c>
      <c r="C396" s="403" t="s">
        <v>582</v>
      </c>
      <c r="D396" s="398" t="s">
        <v>196</v>
      </c>
      <c r="E396" s="398" t="s">
        <v>196</v>
      </c>
      <c r="F396" s="398" t="s">
        <v>196</v>
      </c>
      <c r="G396" s="403">
        <v>27632.752332089869</v>
      </c>
      <c r="H396" s="403">
        <v>0.48826677857</v>
      </c>
      <c r="I396" s="403">
        <v>0.78160963399831995</v>
      </c>
      <c r="J396" s="398" t="s">
        <v>196</v>
      </c>
    </row>
    <row r="397" spans="1:10" x14ac:dyDescent="0.35">
      <c r="A397" s="409" t="s">
        <v>589</v>
      </c>
      <c r="B397" s="393">
        <v>382730.93585058965</v>
      </c>
      <c r="C397" s="403" t="s">
        <v>582</v>
      </c>
      <c r="D397" s="403">
        <v>72.198899393063783</v>
      </c>
      <c r="E397" s="403">
        <v>1.27574421828449</v>
      </c>
      <c r="F397" s="403">
        <v>2.0421908991005702</v>
      </c>
      <c r="G397" s="393">
        <v>27632.752332089869</v>
      </c>
      <c r="H397" s="393">
        <v>0.48826677857</v>
      </c>
      <c r="I397" s="393">
        <v>0.78160963399831995</v>
      </c>
      <c r="J397" s="398" t="s">
        <v>196</v>
      </c>
    </row>
    <row r="398" spans="1:10" x14ac:dyDescent="0.35">
      <c r="A398" s="409" t="s">
        <v>590</v>
      </c>
      <c r="B398" s="393" t="s">
        <v>524</v>
      </c>
      <c r="C398" s="403" t="s">
        <v>582</v>
      </c>
      <c r="D398" s="403" t="s">
        <v>524</v>
      </c>
      <c r="E398" s="403" t="s">
        <v>524</v>
      </c>
      <c r="F398" s="403" t="s">
        <v>524</v>
      </c>
      <c r="G398" s="393" t="s">
        <v>524</v>
      </c>
      <c r="H398" s="393" t="s">
        <v>524</v>
      </c>
      <c r="I398" s="393" t="s">
        <v>524</v>
      </c>
      <c r="J398" s="398" t="s">
        <v>196</v>
      </c>
    </row>
    <row r="399" spans="1:10" x14ac:dyDescent="0.35">
      <c r="A399" s="409" t="s">
        <v>591</v>
      </c>
      <c r="B399" s="393" t="s">
        <v>524</v>
      </c>
      <c r="C399" s="403" t="s">
        <v>582</v>
      </c>
      <c r="D399" s="403" t="s">
        <v>524</v>
      </c>
      <c r="E399" s="403" t="s">
        <v>524</v>
      </c>
      <c r="F399" s="403" t="s">
        <v>524</v>
      </c>
      <c r="G399" s="393" t="s">
        <v>524</v>
      </c>
      <c r="H399" s="393" t="s">
        <v>524</v>
      </c>
      <c r="I399" s="393" t="s">
        <v>524</v>
      </c>
      <c r="J399" s="398" t="s">
        <v>196</v>
      </c>
    </row>
    <row r="400" spans="1:10" x14ac:dyDescent="0.35">
      <c r="A400" s="409" t="s">
        <v>592</v>
      </c>
      <c r="B400" s="393" t="s">
        <v>524</v>
      </c>
      <c r="C400" s="403" t="s">
        <v>582</v>
      </c>
      <c r="D400" s="403" t="s">
        <v>524</v>
      </c>
      <c r="E400" s="403" t="s">
        <v>524</v>
      </c>
      <c r="F400" s="403" t="s">
        <v>524</v>
      </c>
      <c r="G400" s="393" t="s">
        <v>524</v>
      </c>
      <c r="H400" s="393" t="s">
        <v>524</v>
      </c>
      <c r="I400" s="393" t="s">
        <v>524</v>
      </c>
      <c r="J400" s="398" t="s">
        <v>196</v>
      </c>
    </row>
    <row r="401" spans="1:13" x14ac:dyDescent="0.35">
      <c r="A401" s="409" t="s">
        <v>93</v>
      </c>
      <c r="B401" s="393" t="s">
        <v>524</v>
      </c>
      <c r="C401" s="403" t="s">
        <v>582</v>
      </c>
      <c r="D401" s="403" t="s">
        <v>524</v>
      </c>
      <c r="E401" s="403" t="s">
        <v>524</v>
      </c>
      <c r="F401" s="403" t="s">
        <v>524</v>
      </c>
      <c r="G401" s="393" t="s">
        <v>524</v>
      </c>
      <c r="H401" s="393" t="s">
        <v>524</v>
      </c>
      <c r="I401" s="393" t="s">
        <v>524</v>
      </c>
      <c r="J401" s="398" t="s">
        <v>196</v>
      </c>
    </row>
    <row r="402" spans="1:13" x14ac:dyDescent="0.35">
      <c r="A402" s="81" t="s">
        <v>640</v>
      </c>
      <c r="B402" s="420"/>
      <c r="C402" s="420"/>
      <c r="D402" s="420"/>
      <c r="E402" s="420"/>
      <c r="F402" s="420"/>
      <c r="G402" s="420"/>
      <c r="H402" s="420"/>
      <c r="I402" s="420"/>
      <c r="J402" s="420"/>
    </row>
    <row r="403" spans="1:13" x14ac:dyDescent="0.35">
      <c r="A403" s="82" t="s">
        <v>641</v>
      </c>
      <c r="B403" s="398" t="s">
        <v>196</v>
      </c>
      <c r="C403" s="398" t="s">
        <v>196</v>
      </c>
      <c r="D403" s="398" t="s">
        <v>196</v>
      </c>
      <c r="E403" s="398" t="s">
        <v>196</v>
      </c>
      <c r="F403" s="398" t="s">
        <v>196</v>
      </c>
      <c r="G403" s="398" t="s">
        <v>196</v>
      </c>
      <c r="H403" s="398" t="s">
        <v>196</v>
      </c>
      <c r="I403" s="398" t="s">
        <v>196</v>
      </c>
      <c r="J403" s="398" t="s">
        <v>196</v>
      </c>
    </row>
    <row r="404" spans="1:13" x14ac:dyDescent="0.35">
      <c r="A404" s="411" t="s">
        <v>3406</v>
      </c>
      <c r="B404" s="393" t="s">
        <v>524</v>
      </c>
      <c r="C404" s="403" t="s">
        <v>582</v>
      </c>
      <c r="D404" s="403" t="s">
        <v>524</v>
      </c>
      <c r="E404" s="403" t="s">
        <v>524</v>
      </c>
      <c r="F404" s="403" t="s">
        <v>524</v>
      </c>
      <c r="G404" s="393" t="s">
        <v>524</v>
      </c>
      <c r="H404" s="393" t="s">
        <v>524</v>
      </c>
      <c r="I404" s="393" t="s">
        <v>524</v>
      </c>
      <c r="J404" s="393" t="s">
        <v>524</v>
      </c>
    </row>
    <row r="405" spans="1:13" x14ac:dyDescent="0.35">
      <c r="A405" s="411" t="s">
        <v>3426</v>
      </c>
      <c r="B405" s="393" t="s">
        <v>524</v>
      </c>
      <c r="C405" s="403" t="s">
        <v>582</v>
      </c>
      <c r="D405" s="403" t="s">
        <v>524</v>
      </c>
      <c r="E405" s="403" t="s">
        <v>524</v>
      </c>
      <c r="F405" s="403" t="s">
        <v>524</v>
      </c>
      <c r="G405" s="393" t="s">
        <v>524</v>
      </c>
      <c r="H405" s="393" t="s">
        <v>524</v>
      </c>
      <c r="I405" s="393" t="s">
        <v>524</v>
      </c>
      <c r="J405" s="393" t="s">
        <v>524</v>
      </c>
    </row>
    <row r="407" spans="1:13" x14ac:dyDescent="0.35">
      <c r="A407" s="71" t="s">
        <v>642</v>
      </c>
      <c r="B407" s="83">
        <f>SUM(B215,B401)</f>
        <v>345378.91694677953</v>
      </c>
      <c r="C407" s="83">
        <f t="shared" ref="C407:J407" si="7">SUM(C215,C401)</f>
        <v>0</v>
      </c>
      <c r="D407" s="83">
        <f t="shared" si="7"/>
        <v>65.065035461653977</v>
      </c>
      <c r="E407" s="83">
        <f t="shared" si="7"/>
        <v>1.39203745442E-2</v>
      </c>
      <c r="F407" s="83">
        <f t="shared" si="7"/>
        <v>1.46212586472E-2</v>
      </c>
      <c r="G407" s="83">
        <f t="shared" si="7"/>
        <v>22472.091478849856</v>
      </c>
      <c r="H407" s="83">
        <f t="shared" si="7"/>
        <v>4.8078038835700004E-3</v>
      </c>
      <c r="I407" s="83">
        <f t="shared" si="7"/>
        <v>5.0498744759699997E-3</v>
      </c>
      <c r="J407" s="83">
        <f t="shared" si="7"/>
        <v>0</v>
      </c>
    </row>
    <row r="409" spans="1:13" ht="15.5" x14ac:dyDescent="0.35">
      <c r="A409" s="484" t="s">
        <v>643</v>
      </c>
      <c r="B409" s="484"/>
      <c r="C409" s="484"/>
      <c r="D409" s="484"/>
      <c r="E409" s="484"/>
      <c r="F409" s="484"/>
      <c r="G409" s="484"/>
      <c r="H409" s="311"/>
      <c r="I409" s="311"/>
      <c r="J409" s="311"/>
      <c r="K409" s="311"/>
      <c r="L409" s="311"/>
      <c r="M409" s="450" t="s">
        <v>508</v>
      </c>
    </row>
    <row r="410" spans="1:13" ht="15.5" x14ac:dyDescent="0.35">
      <c r="A410" s="302" t="s">
        <v>753</v>
      </c>
      <c r="B410" s="308"/>
      <c r="C410" s="308"/>
      <c r="D410" s="308"/>
      <c r="E410" s="308"/>
      <c r="F410" s="308"/>
      <c r="G410" s="308"/>
      <c r="H410" s="311"/>
      <c r="I410" s="311"/>
      <c r="J410" s="311"/>
      <c r="K410" s="311"/>
      <c r="L410" s="311"/>
      <c r="M410" s="450" t="s">
        <v>3441</v>
      </c>
    </row>
    <row r="411" spans="1:13" x14ac:dyDescent="0.35">
      <c r="A411" s="313"/>
      <c r="B411" s="311"/>
      <c r="C411" s="311"/>
      <c r="D411" s="311"/>
      <c r="E411" s="311"/>
      <c r="F411" s="311"/>
      <c r="G411" s="311"/>
      <c r="H411" s="311"/>
      <c r="I411" s="311"/>
      <c r="J411" s="311"/>
      <c r="K411" s="311"/>
      <c r="L411" s="312"/>
      <c r="M411" s="450" t="s">
        <v>509</v>
      </c>
    </row>
    <row r="412" spans="1:13" x14ac:dyDescent="0.35">
      <c r="A412" s="311"/>
      <c r="B412" s="311"/>
      <c r="C412" s="311"/>
      <c r="D412" s="311"/>
      <c r="E412" s="311"/>
      <c r="F412" s="311"/>
      <c r="G412" s="311"/>
      <c r="H412" s="311"/>
      <c r="I412" s="311"/>
      <c r="J412" s="311"/>
      <c r="K412" s="311"/>
      <c r="L412" s="311"/>
      <c r="M412" s="314"/>
    </row>
    <row r="413" spans="1:13" ht="37" x14ac:dyDescent="0.35">
      <c r="A413" s="315" t="s">
        <v>510</v>
      </c>
      <c r="B413" s="316" t="s">
        <v>511</v>
      </c>
      <c r="C413" s="317" t="s">
        <v>512</v>
      </c>
      <c r="D413" s="317" t="s">
        <v>513</v>
      </c>
      <c r="E413" s="318" t="s">
        <v>644</v>
      </c>
      <c r="F413" s="318" t="s">
        <v>645</v>
      </c>
      <c r="G413" s="319" t="s">
        <v>646</v>
      </c>
      <c r="H413" s="317" t="s">
        <v>647</v>
      </c>
      <c r="I413" s="84" t="s">
        <v>648</v>
      </c>
      <c r="J413" s="317" t="s">
        <v>649</v>
      </c>
      <c r="K413" s="318" t="s">
        <v>515</v>
      </c>
      <c r="L413" s="318" t="s">
        <v>516</v>
      </c>
      <c r="M413" s="320" t="s">
        <v>650</v>
      </c>
    </row>
    <row r="414" spans="1:13" ht="15" thickBot="1" x14ac:dyDescent="0.4">
      <c r="A414" s="321"/>
      <c r="B414" s="478" t="s">
        <v>518</v>
      </c>
      <c r="C414" s="478"/>
      <c r="D414" s="479"/>
      <c r="E414" s="477" t="s">
        <v>651</v>
      </c>
      <c r="F414" s="478"/>
      <c r="G414" s="479"/>
      <c r="H414" s="477" t="s">
        <v>518</v>
      </c>
      <c r="I414" s="485"/>
      <c r="J414" s="485"/>
      <c r="K414" s="485"/>
      <c r="L414" s="485"/>
      <c r="M414" s="486"/>
    </row>
    <row r="415" spans="1:13" ht="15" thickTop="1" x14ac:dyDescent="0.35">
      <c r="A415" s="322" t="s">
        <v>652</v>
      </c>
      <c r="B415" s="389">
        <v>194068.13526147662</v>
      </c>
      <c r="C415" s="389">
        <v>4.4228396639999996</v>
      </c>
      <c r="D415" s="389">
        <v>83.654409240516344</v>
      </c>
      <c r="E415" s="389">
        <v>120223.32005567812</v>
      </c>
      <c r="F415" s="389">
        <v>6707.3619791853198</v>
      </c>
      <c r="G415" s="389">
        <v>7332.5098355411983</v>
      </c>
      <c r="H415" s="389">
        <v>0.51767788417194005</v>
      </c>
      <c r="I415" s="389">
        <v>2.8530150025699998E-2</v>
      </c>
      <c r="J415" s="389">
        <v>572.16514495327442</v>
      </c>
      <c r="K415" s="389">
        <v>1557.1939910195872</v>
      </c>
      <c r="L415" s="389">
        <v>5849.2197121443369</v>
      </c>
      <c r="M415" s="389">
        <v>830.75987228203655</v>
      </c>
    </row>
    <row r="416" spans="1:13" x14ac:dyDescent="0.35">
      <c r="A416" s="323" t="s">
        <v>653</v>
      </c>
      <c r="B416" s="389">
        <v>70318.070227320059</v>
      </c>
      <c r="C416" s="398" t="s">
        <v>196</v>
      </c>
      <c r="D416" s="398" t="s">
        <v>196</v>
      </c>
      <c r="E416" s="398" t="s">
        <v>196</v>
      </c>
      <c r="F416" s="398" t="s">
        <v>196</v>
      </c>
      <c r="G416" s="398" t="s">
        <v>196</v>
      </c>
      <c r="H416" s="398" t="s">
        <v>196</v>
      </c>
      <c r="I416" s="398" t="s">
        <v>196</v>
      </c>
      <c r="J416" s="389" t="s">
        <v>524</v>
      </c>
      <c r="K416" s="389" t="s">
        <v>524</v>
      </c>
      <c r="L416" s="389" t="s">
        <v>524</v>
      </c>
      <c r="M416" s="389">
        <v>134.03649648504052</v>
      </c>
    </row>
    <row r="417" spans="1:13" x14ac:dyDescent="0.35">
      <c r="A417" s="421" t="s">
        <v>654</v>
      </c>
      <c r="B417" s="389">
        <v>46194.121028708993</v>
      </c>
      <c r="C417" s="398" t="s">
        <v>196</v>
      </c>
      <c r="D417" s="398" t="s">
        <v>196</v>
      </c>
      <c r="E417" s="398" t="s">
        <v>196</v>
      </c>
      <c r="F417" s="398" t="s">
        <v>196</v>
      </c>
      <c r="G417" s="398" t="s">
        <v>196</v>
      </c>
      <c r="H417" s="398" t="s">
        <v>196</v>
      </c>
      <c r="I417" s="398" t="s">
        <v>196</v>
      </c>
      <c r="J417" s="398" t="s">
        <v>196</v>
      </c>
      <c r="K417" s="398" t="s">
        <v>196</v>
      </c>
      <c r="L417" s="398" t="s">
        <v>196</v>
      </c>
      <c r="M417" s="393">
        <v>134.03649648504052</v>
      </c>
    </row>
    <row r="418" spans="1:13" x14ac:dyDescent="0.35">
      <c r="A418" s="421" t="s">
        <v>655</v>
      </c>
      <c r="B418" s="389">
        <v>14551.955897401811</v>
      </c>
      <c r="C418" s="398" t="s">
        <v>196</v>
      </c>
      <c r="D418" s="398" t="s">
        <v>196</v>
      </c>
      <c r="E418" s="398" t="s">
        <v>196</v>
      </c>
      <c r="F418" s="398" t="s">
        <v>196</v>
      </c>
      <c r="G418" s="398" t="s">
        <v>196</v>
      </c>
      <c r="H418" s="398" t="s">
        <v>196</v>
      </c>
      <c r="I418" s="398" t="s">
        <v>196</v>
      </c>
      <c r="J418" s="398" t="s">
        <v>196</v>
      </c>
      <c r="K418" s="398" t="s">
        <v>196</v>
      </c>
      <c r="L418" s="398" t="s">
        <v>196</v>
      </c>
      <c r="M418" s="398" t="s">
        <v>196</v>
      </c>
    </row>
    <row r="419" spans="1:13" x14ac:dyDescent="0.35">
      <c r="A419" s="421" t="s">
        <v>656</v>
      </c>
      <c r="B419" s="389">
        <v>1928.2873679484251</v>
      </c>
      <c r="C419" s="398" t="s">
        <v>196</v>
      </c>
      <c r="D419" s="398" t="s">
        <v>196</v>
      </c>
      <c r="E419" s="398" t="s">
        <v>196</v>
      </c>
      <c r="F419" s="398" t="s">
        <v>196</v>
      </c>
      <c r="G419" s="398" t="s">
        <v>196</v>
      </c>
      <c r="H419" s="398" t="s">
        <v>196</v>
      </c>
      <c r="I419" s="398" t="s">
        <v>196</v>
      </c>
      <c r="J419" s="398" t="s">
        <v>196</v>
      </c>
      <c r="K419" s="398" t="s">
        <v>196</v>
      </c>
      <c r="L419" s="398" t="s">
        <v>196</v>
      </c>
      <c r="M419" s="398" t="s">
        <v>196</v>
      </c>
    </row>
    <row r="420" spans="1:13" x14ac:dyDescent="0.35">
      <c r="A420" s="421" t="s">
        <v>657</v>
      </c>
      <c r="B420" s="389">
        <v>7643.7059332608314</v>
      </c>
      <c r="C420" s="398" t="s">
        <v>196</v>
      </c>
      <c r="D420" s="398" t="s">
        <v>196</v>
      </c>
      <c r="E420" s="398" t="s">
        <v>196</v>
      </c>
      <c r="F420" s="398" t="s">
        <v>196</v>
      </c>
      <c r="G420" s="398" t="s">
        <v>196</v>
      </c>
      <c r="H420" s="398" t="s">
        <v>196</v>
      </c>
      <c r="I420" s="398" t="s">
        <v>196</v>
      </c>
      <c r="J420" s="389" t="s">
        <v>524</v>
      </c>
      <c r="K420" s="389" t="s">
        <v>524</v>
      </c>
      <c r="L420" s="389" t="s">
        <v>524</v>
      </c>
      <c r="M420" s="389" t="s">
        <v>524</v>
      </c>
    </row>
    <row r="421" spans="1:13" x14ac:dyDescent="0.35">
      <c r="A421" s="324" t="s">
        <v>658</v>
      </c>
      <c r="B421" s="389">
        <v>46553.765996456706</v>
      </c>
      <c r="C421" s="389">
        <v>3.4620000000000002</v>
      </c>
      <c r="D421" s="389">
        <v>69.090317678675007</v>
      </c>
      <c r="E421" s="389">
        <v>20040.325102040817</v>
      </c>
      <c r="F421" s="389" t="s">
        <v>524</v>
      </c>
      <c r="G421" s="389" t="s">
        <v>524</v>
      </c>
      <c r="H421" s="389" t="s">
        <v>524</v>
      </c>
      <c r="I421" s="389" t="s">
        <v>524</v>
      </c>
      <c r="J421" s="389">
        <v>55.249069497127223</v>
      </c>
      <c r="K421" s="389">
        <v>188.72091220254887</v>
      </c>
      <c r="L421" s="389">
        <v>213.37603828081271</v>
      </c>
      <c r="M421" s="389">
        <v>228.15769905799976</v>
      </c>
    </row>
    <row r="422" spans="1:13" x14ac:dyDescent="0.35">
      <c r="A422" s="422" t="s">
        <v>659</v>
      </c>
      <c r="B422" s="389">
        <v>9177.0984327999995</v>
      </c>
      <c r="C422" s="389" t="s">
        <v>524</v>
      </c>
      <c r="D422" s="389" t="s">
        <v>524</v>
      </c>
      <c r="E422" s="398" t="s">
        <v>196</v>
      </c>
      <c r="F422" s="398" t="s">
        <v>196</v>
      </c>
      <c r="G422" s="398" t="s">
        <v>196</v>
      </c>
      <c r="H422" s="398" t="s">
        <v>196</v>
      </c>
      <c r="I422" s="398" t="s">
        <v>196</v>
      </c>
      <c r="J422" s="393" t="s">
        <v>526</v>
      </c>
      <c r="K422" s="393" t="s">
        <v>526</v>
      </c>
      <c r="L422" s="393" t="s">
        <v>526</v>
      </c>
      <c r="M422" s="393" t="s">
        <v>526</v>
      </c>
    </row>
    <row r="423" spans="1:13" x14ac:dyDescent="0.35">
      <c r="A423" s="421" t="s">
        <v>660</v>
      </c>
      <c r="B423" s="398" t="s">
        <v>196</v>
      </c>
      <c r="C423" s="398" t="s">
        <v>196</v>
      </c>
      <c r="D423" s="389">
        <v>37.974850892036372</v>
      </c>
      <c r="E423" s="398" t="s">
        <v>196</v>
      </c>
      <c r="F423" s="398" t="s">
        <v>196</v>
      </c>
      <c r="G423" s="398" t="s">
        <v>196</v>
      </c>
      <c r="H423" s="398" t="s">
        <v>196</v>
      </c>
      <c r="I423" s="398" t="s">
        <v>196</v>
      </c>
      <c r="J423" s="393" t="s">
        <v>526</v>
      </c>
      <c r="K423" s="398" t="s">
        <v>196</v>
      </c>
      <c r="L423" s="398" t="s">
        <v>196</v>
      </c>
      <c r="M423" s="398" t="s">
        <v>196</v>
      </c>
    </row>
    <row r="424" spans="1:13" x14ac:dyDescent="0.35">
      <c r="A424" s="421" t="s">
        <v>661</v>
      </c>
      <c r="B424" s="389" t="s">
        <v>524</v>
      </c>
      <c r="C424" s="398" t="s">
        <v>196</v>
      </c>
      <c r="D424" s="389">
        <v>23.960466786638641</v>
      </c>
      <c r="E424" s="398" t="s">
        <v>196</v>
      </c>
      <c r="F424" s="398" t="s">
        <v>196</v>
      </c>
      <c r="G424" s="398" t="s">
        <v>196</v>
      </c>
      <c r="H424" s="398" t="s">
        <v>196</v>
      </c>
      <c r="I424" s="398" t="s">
        <v>196</v>
      </c>
      <c r="J424" s="393" t="s">
        <v>526</v>
      </c>
      <c r="K424" s="393" t="s">
        <v>526</v>
      </c>
      <c r="L424" s="393" t="s">
        <v>526</v>
      </c>
      <c r="M424" s="398" t="s">
        <v>196</v>
      </c>
    </row>
    <row r="425" spans="1:13" x14ac:dyDescent="0.35">
      <c r="A425" s="421" t="s">
        <v>662</v>
      </c>
      <c r="B425" s="389" t="s">
        <v>547</v>
      </c>
      <c r="C425" s="398" t="s">
        <v>196</v>
      </c>
      <c r="D425" s="389">
        <v>7.1550000000000002</v>
      </c>
      <c r="E425" s="398" t="s">
        <v>196</v>
      </c>
      <c r="F425" s="398" t="s">
        <v>196</v>
      </c>
      <c r="G425" s="398" t="s">
        <v>196</v>
      </c>
      <c r="H425" s="398" t="s">
        <v>196</v>
      </c>
      <c r="I425" s="398" t="s">
        <v>196</v>
      </c>
      <c r="J425" s="398" t="s">
        <v>196</v>
      </c>
      <c r="K425" s="398" t="s">
        <v>196</v>
      </c>
      <c r="L425" s="393" t="s">
        <v>526</v>
      </c>
      <c r="M425" s="393" t="s">
        <v>526</v>
      </c>
    </row>
    <row r="426" spans="1:13" x14ac:dyDescent="0.35">
      <c r="A426" s="421" t="s">
        <v>663</v>
      </c>
      <c r="B426" s="389">
        <v>91.7</v>
      </c>
      <c r="C426" s="389">
        <v>0.40600000000000003</v>
      </c>
      <c r="D426" s="398" t="s">
        <v>196</v>
      </c>
      <c r="E426" s="398" t="s">
        <v>196</v>
      </c>
      <c r="F426" s="398" t="s">
        <v>196</v>
      </c>
      <c r="G426" s="398" t="s">
        <v>196</v>
      </c>
      <c r="H426" s="398" t="s">
        <v>196</v>
      </c>
      <c r="I426" s="398" t="s">
        <v>196</v>
      </c>
      <c r="J426" s="393" t="s">
        <v>526</v>
      </c>
      <c r="K426" s="393" t="s">
        <v>526</v>
      </c>
      <c r="L426" s="393" t="s">
        <v>526</v>
      </c>
      <c r="M426" s="393" t="s">
        <v>526</v>
      </c>
    </row>
    <row r="427" spans="1:13" x14ac:dyDescent="0.35">
      <c r="A427" s="421" t="s">
        <v>664</v>
      </c>
      <c r="B427" s="389">
        <v>1755.3999999999999</v>
      </c>
      <c r="C427" s="398" t="s">
        <v>196</v>
      </c>
      <c r="D427" s="398" t="s">
        <v>196</v>
      </c>
      <c r="E427" s="398" t="s">
        <v>196</v>
      </c>
      <c r="F427" s="398" t="s">
        <v>196</v>
      </c>
      <c r="G427" s="398" t="s">
        <v>196</v>
      </c>
      <c r="H427" s="398" t="s">
        <v>196</v>
      </c>
      <c r="I427" s="398" t="s">
        <v>196</v>
      </c>
      <c r="J427" s="398" t="s">
        <v>196</v>
      </c>
      <c r="K427" s="398" t="s">
        <v>196</v>
      </c>
      <c r="L427" s="398" t="s">
        <v>196</v>
      </c>
      <c r="M427" s="398" t="s">
        <v>196</v>
      </c>
    </row>
    <row r="428" spans="1:13" x14ac:dyDescent="0.35">
      <c r="A428" s="421" t="s">
        <v>665</v>
      </c>
      <c r="B428" s="389">
        <v>1655.306718597858</v>
      </c>
      <c r="C428" s="398" t="s">
        <v>196</v>
      </c>
      <c r="D428" s="398" t="s">
        <v>196</v>
      </c>
      <c r="E428" s="398" t="s">
        <v>196</v>
      </c>
      <c r="F428" s="398" t="s">
        <v>196</v>
      </c>
      <c r="G428" s="398" t="s">
        <v>196</v>
      </c>
      <c r="H428" s="398" t="s">
        <v>196</v>
      </c>
      <c r="I428" s="398" t="s">
        <v>196</v>
      </c>
      <c r="J428" s="398" t="s">
        <v>196</v>
      </c>
      <c r="K428" s="398" t="s">
        <v>196</v>
      </c>
      <c r="L428" s="398" t="s">
        <v>196</v>
      </c>
      <c r="M428" s="398" t="s">
        <v>196</v>
      </c>
    </row>
    <row r="429" spans="1:13" x14ac:dyDescent="0.35">
      <c r="A429" s="421" t="s">
        <v>666</v>
      </c>
      <c r="B429" s="389">
        <v>27383.218865213978</v>
      </c>
      <c r="C429" s="389">
        <v>3.056</v>
      </c>
      <c r="D429" s="398" t="s">
        <v>196</v>
      </c>
      <c r="E429" s="398" t="s">
        <v>196</v>
      </c>
      <c r="F429" s="398" t="s">
        <v>196</v>
      </c>
      <c r="G429" s="398" t="s">
        <v>196</v>
      </c>
      <c r="H429" s="398" t="s">
        <v>196</v>
      </c>
      <c r="I429" s="398" t="s">
        <v>196</v>
      </c>
      <c r="J429" s="393" t="s">
        <v>526</v>
      </c>
      <c r="K429" s="393" t="s">
        <v>526</v>
      </c>
      <c r="L429" s="393" t="s">
        <v>526</v>
      </c>
      <c r="M429" s="393" t="s">
        <v>526</v>
      </c>
    </row>
    <row r="430" spans="1:13" x14ac:dyDescent="0.35">
      <c r="A430" s="421" t="s">
        <v>667</v>
      </c>
      <c r="B430" s="398" t="s">
        <v>196</v>
      </c>
      <c r="C430" s="398" t="s">
        <v>196</v>
      </c>
      <c r="D430" s="398" t="s">
        <v>196</v>
      </c>
      <c r="E430" s="389">
        <v>20040.325102040817</v>
      </c>
      <c r="F430" s="389" t="s">
        <v>524</v>
      </c>
      <c r="G430" s="389" t="s">
        <v>524</v>
      </c>
      <c r="H430" s="389" t="s">
        <v>524</v>
      </c>
      <c r="I430" s="389" t="s">
        <v>524</v>
      </c>
      <c r="J430" s="398" t="s">
        <v>196</v>
      </c>
      <c r="K430" s="398" t="s">
        <v>196</v>
      </c>
      <c r="L430" s="398" t="s">
        <v>196</v>
      </c>
      <c r="M430" s="398" t="s">
        <v>196</v>
      </c>
    </row>
    <row r="431" spans="1:13" x14ac:dyDescent="0.35">
      <c r="A431" s="423" t="s">
        <v>3427</v>
      </c>
      <c r="B431" s="389">
        <v>6491.041979844872</v>
      </c>
      <c r="C431" s="389" t="s">
        <v>586</v>
      </c>
      <c r="D431" s="389" t="s">
        <v>524</v>
      </c>
      <c r="E431" s="389" t="s">
        <v>524</v>
      </c>
      <c r="F431" s="389" t="s">
        <v>524</v>
      </c>
      <c r="G431" s="389" t="s">
        <v>524</v>
      </c>
      <c r="H431" s="389" t="s">
        <v>524</v>
      </c>
      <c r="I431" s="389" t="s">
        <v>524</v>
      </c>
      <c r="J431" s="389">
        <v>55.249069497127223</v>
      </c>
      <c r="K431" s="389">
        <v>188.72091220254887</v>
      </c>
      <c r="L431" s="389">
        <v>213.37603828081271</v>
      </c>
      <c r="M431" s="389">
        <v>228.15769905799976</v>
      </c>
    </row>
    <row r="432" spans="1:13" x14ac:dyDescent="0.35">
      <c r="A432" s="323" t="s">
        <v>668</v>
      </c>
      <c r="B432" s="389">
        <v>77196.299037699835</v>
      </c>
      <c r="C432" s="389">
        <v>0.96083966399999998</v>
      </c>
      <c r="D432" s="389" t="s">
        <v>524</v>
      </c>
      <c r="E432" s="389" t="s">
        <v>586</v>
      </c>
      <c r="F432" s="389">
        <v>3439.7541856200496</v>
      </c>
      <c r="G432" s="389" t="s">
        <v>524</v>
      </c>
      <c r="H432" s="389">
        <v>0.12041830440901</v>
      </c>
      <c r="I432" s="389" t="s">
        <v>524</v>
      </c>
      <c r="J432" s="389">
        <v>60.032090854165958</v>
      </c>
      <c r="K432" s="389">
        <v>752.39490757758881</v>
      </c>
      <c r="L432" s="389">
        <v>44.874287061635293</v>
      </c>
      <c r="M432" s="389">
        <v>158.39225986800554</v>
      </c>
    </row>
    <row r="433" spans="1:13" x14ac:dyDescent="0.35">
      <c r="A433" s="421" t="s">
        <v>669</v>
      </c>
      <c r="B433" s="389">
        <v>70075.972196806615</v>
      </c>
      <c r="C433" s="389">
        <v>0.57413966400000005</v>
      </c>
      <c r="D433" s="398" t="s">
        <v>196</v>
      </c>
      <c r="E433" s="398" t="s">
        <v>196</v>
      </c>
      <c r="F433" s="398" t="s">
        <v>196</v>
      </c>
      <c r="G433" s="398" t="s">
        <v>196</v>
      </c>
      <c r="H433" s="398" t="s">
        <v>196</v>
      </c>
      <c r="I433" s="398" t="s">
        <v>196</v>
      </c>
      <c r="J433" s="393" t="s">
        <v>526</v>
      </c>
      <c r="K433" s="393" t="s">
        <v>526</v>
      </c>
      <c r="L433" s="393" t="s">
        <v>526</v>
      </c>
      <c r="M433" s="393" t="s">
        <v>526</v>
      </c>
    </row>
    <row r="434" spans="1:13" x14ac:dyDescent="0.35">
      <c r="A434" s="421" t="s">
        <v>670</v>
      </c>
      <c r="B434" s="389">
        <v>1391.9</v>
      </c>
      <c r="C434" s="389">
        <v>0.38669999999999999</v>
      </c>
      <c r="D434" s="398" t="s">
        <v>196</v>
      </c>
      <c r="E434" s="398" t="s">
        <v>196</v>
      </c>
      <c r="F434" s="398" t="s">
        <v>196</v>
      </c>
      <c r="G434" s="398" t="s">
        <v>196</v>
      </c>
      <c r="H434" s="398" t="s">
        <v>196</v>
      </c>
      <c r="I434" s="398" t="s">
        <v>196</v>
      </c>
      <c r="J434" s="393" t="s">
        <v>526</v>
      </c>
      <c r="K434" s="393" t="s">
        <v>526</v>
      </c>
      <c r="L434" s="393" t="s">
        <v>526</v>
      </c>
      <c r="M434" s="393" t="s">
        <v>526</v>
      </c>
    </row>
    <row r="435" spans="1:13" x14ac:dyDescent="0.35">
      <c r="A435" s="421" t="s">
        <v>671</v>
      </c>
      <c r="B435" s="389">
        <v>4142.0497045616085</v>
      </c>
      <c r="C435" s="398" t="s">
        <v>196</v>
      </c>
      <c r="D435" s="398" t="s">
        <v>196</v>
      </c>
      <c r="E435" s="398" t="s">
        <v>196</v>
      </c>
      <c r="F435" s="389">
        <v>3439.7541856200496</v>
      </c>
      <c r="G435" s="398" t="s">
        <v>196</v>
      </c>
      <c r="H435" s="389" t="s">
        <v>524</v>
      </c>
      <c r="I435" s="398" t="s">
        <v>196</v>
      </c>
      <c r="J435" s="393" t="s">
        <v>526</v>
      </c>
      <c r="K435" s="393" t="s">
        <v>526</v>
      </c>
      <c r="L435" s="393" t="s">
        <v>526</v>
      </c>
      <c r="M435" s="393" t="s">
        <v>526</v>
      </c>
    </row>
    <row r="436" spans="1:13" x14ac:dyDescent="0.35">
      <c r="A436" s="423" t="s">
        <v>672</v>
      </c>
      <c r="B436" s="389">
        <v>2.9424154986548698</v>
      </c>
      <c r="C436" s="398" t="s">
        <v>196</v>
      </c>
      <c r="D436" s="398" t="s">
        <v>196</v>
      </c>
      <c r="E436" s="389" t="s">
        <v>586</v>
      </c>
      <c r="F436" s="389" t="s">
        <v>524</v>
      </c>
      <c r="G436" s="389" t="s">
        <v>524</v>
      </c>
      <c r="H436" s="389">
        <v>0.12041830440901</v>
      </c>
      <c r="I436" s="398" t="s">
        <v>196</v>
      </c>
      <c r="J436" s="393" t="s">
        <v>526</v>
      </c>
      <c r="K436" s="393" t="s">
        <v>526</v>
      </c>
      <c r="L436" s="393" t="s">
        <v>526</v>
      </c>
      <c r="M436" s="393" t="s">
        <v>526</v>
      </c>
    </row>
    <row r="437" spans="1:13" x14ac:dyDescent="0.35">
      <c r="A437" s="424" t="s">
        <v>673</v>
      </c>
      <c r="B437" s="389">
        <v>553.25</v>
      </c>
      <c r="C437" s="398" t="s">
        <v>196</v>
      </c>
      <c r="D437" s="398" t="s">
        <v>196</v>
      </c>
      <c r="E437" s="398" t="s">
        <v>196</v>
      </c>
      <c r="F437" s="398" t="s">
        <v>196</v>
      </c>
      <c r="G437" s="398" t="s">
        <v>196</v>
      </c>
      <c r="H437" s="398" t="s">
        <v>196</v>
      </c>
      <c r="I437" s="398" t="s">
        <v>196</v>
      </c>
      <c r="J437" s="393" t="s">
        <v>526</v>
      </c>
      <c r="K437" s="393" t="s">
        <v>526</v>
      </c>
      <c r="L437" s="393" t="s">
        <v>526</v>
      </c>
      <c r="M437" s="393" t="s">
        <v>526</v>
      </c>
    </row>
    <row r="438" spans="1:13" x14ac:dyDescent="0.35">
      <c r="A438" s="424" t="s">
        <v>674</v>
      </c>
      <c r="B438" s="389">
        <v>1030.18472083296</v>
      </c>
      <c r="C438" s="398" t="s">
        <v>196</v>
      </c>
      <c r="D438" s="398" t="s">
        <v>196</v>
      </c>
      <c r="E438" s="398" t="s">
        <v>196</v>
      </c>
      <c r="F438" s="398" t="s">
        <v>196</v>
      </c>
      <c r="G438" s="398" t="s">
        <v>196</v>
      </c>
      <c r="H438" s="398" t="s">
        <v>196</v>
      </c>
      <c r="I438" s="398" t="s">
        <v>196</v>
      </c>
      <c r="J438" s="393" t="s">
        <v>526</v>
      </c>
      <c r="K438" s="393" t="s">
        <v>526</v>
      </c>
      <c r="L438" s="393" t="s">
        <v>526</v>
      </c>
      <c r="M438" s="393" t="s">
        <v>526</v>
      </c>
    </row>
    <row r="439" spans="1:13" x14ac:dyDescent="0.35">
      <c r="A439" s="421" t="s">
        <v>3428</v>
      </c>
      <c r="B439" s="389" t="s">
        <v>524</v>
      </c>
      <c r="C439" s="389" t="s">
        <v>524</v>
      </c>
      <c r="D439" s="389" t="s">
        <v>524</v>
      </c>
      <c r="E439" s="389" t="s">
        <v>524</v>
      </c>
      <c r="F439" s="389" t="s">
        <v>524</v>
      </c>
      <c r="G439" s="389" t="s">
        <v>524</v>
      </c>
      <c r="H439" s="389" t="s">
        <v>524</v>
      </c>
      <c r="I439" s="389" t="s">
        <v>524</v>
      </c>
      <c r="J439" s="389">
        <v>60.032090854165958</v>
      </c>
      <c r="K439" s="389">
        <v>752.39490757758881</v>
      </c>
      <c r="L439" s="389">
        <v>44.874287061635293</v>
      </c>
      <c r="M439" s="389">
        <v>158.39225986800554</v>
      </c>
    </row>
    <row r="440" spans="1:13" x14ac:dyDescent="0.35">
      <c r="A440" s="425" t="s">
        <v>675</v>
      </c>
      <c r="B440" s="389" t="s">
        <v>526</v>
      </c>
      <c r="C440" s="389" t="s">
        <v>524</v>
      </c>
      <c r="D440" s="389" t="s">
        <v>524</v>
      </c>
      <c r="E440" s="398" t="s">
        <v>196</v>
      </c>
      <c r="F440" s="398" t="s">
        <v>196</v>
      </c>
      <c r="G440" s="398" t="s">
        <v>196</v>
      </c>
      <c r="H440" s="398" t="s">
        <v>196</v>
      </c>
      <c r="I440" s="398" t="s">
        <v>196</v>
      </c>
      <c r="J440" s="389" t="s">
        <v>524</v>
      </c>
      <c r="K440" s="389" t="s">
        <v>524</v>
      </c>
      <c r="L440" s="389" t="s">
        <v>524</v>
      </c>
      <c r="M440" s="389" t="s">
        <v>524</v>
      </c>
    </row>
    <row r="441" spans="1:13" x14ac:dyDescent="0.35">
      <c r="A441" s="426" t="s">
        <v>676</v>
      </c>
      <c r="B441" s="389" t="s">
        <v>526</v>
      </c>
      <c r="C441" s="389" t="s">
        <v>524</v>
      </c>
      <c r="D441" s="389" t="s">
        <v>524</v>
      </c>
      <c r="E441" s="398" t="s">
        <v>196</v>
      </c>
      <c r="F441" s="398" t="s">
        <v>196</v>
      </c>
      <c r="G441" s="398" t="s">
        <v>196</v>
      </c>
      <c r="H441" s="398" t="s">
        <v>196</v>
      </c>
      <c r="I441" s="398" t="s">
        <v>196</v>
      </c>
      <c r="J441" s="393" t="s">
        <v>524</v>
      </c>
      <c r="K441" s="393" t="s">
        <v>524</v>
      </c>
      <c r="L441" s="393" t="s">
        <v>524</v>
      </c>
      <c r="M441" s="393" t="s">
        <v>524</v>
      </c>
    </row>
    <row r="442" spans="1:13" x14ac:dyDescent="0.35">
      <c r="A442" s="426" t="s">
        <v>677</v>
      </c>
      <c r="B442" s="389" t="s">
        <v>526</v>
      </c>
      <c r="C442" s="389" t="s">
        <v>524</v>
      </c>
      <c r="D442" s="389" t="s">
        <v>524</v>
      </c>
      <c r="E442" s="398" t="s">
        <v>196</v>
      </c>
      <c r="F442" s="398" t="s">
        <v>196</v>
      </c>
      <c r="G442" s="398" t="s">
        <v>196</v>
      </c>
      <c r="H442" s="398" t="s">
        <v>196</v>
      </c>
      <c r="I442" s="398" t="s">
        <v>196</v>
      </c>
      <c r="J442" s="393" t="s">
        <v>524</v>
      </c>
      <c r="K442" s="393" t="s">
        <v>524</v>
      </c>
      <c r="L442" s="393" t="s">
        <v>524</v>
      </c>
      <c r="M442" s="393" t="s">
        <v>524</v>
      </c>
    </row>
    <row r="443" spans="1:13" x14ac:dyDescent="0.35">
      <c r="A443" s="427" t="s">
        <v>678</v>
      </c>
      <c r="B443" s="389" t="s">
        <v>526</v>
      </c>
      <c r="C443" s="389" t="s">
        <v>524</v>
      </c>
      <c r="D443" s="389" t="s">
        <v>524</v>
      </c>
      <c r="E443" s="398" t="s">
        <v>196</v>
      </c>
      <c r="F443" s="398" t="s">
        <v>196</v>
      </c>
      <c r="G443" s="398" t="s">
        <v>196</v>
      </c>
      <c r="H443" s="398" t="s">
        <v>196</v>
      </c>
      <c r="I443" s="398" t="s">
        <v>196</v>
      </c>
      <c r="J443" s="389" t="s">
        <v>524</v>
      </c>
      <c r="K443" s="389" t="s">
        <v>524</v>
      </c>
      <c r="L443" s="389" t="s">
        <v>524</v>
      </c>
      <c r="M443" s="389" t="s">
        <v>524</v>
      </c>
    </row>
    <row r="444" spans="1:13" x14ac:dyDescent="0.35">
      <c r="A444" s="428" t="s">
        <v>679</v>
      </c>
      <c r="B444" s="398" t="s">
        <v>196</v>
      </c>
      <c r="C444" s="398" t="s">
        <v>196</v>
      </c>
      <c r="D444" s="398" t="s">
        <v>196</v>
      </c>
      <c r="E444" s="389">
        <v>204.17777113730182</v>
      </c>
      <c r="F444" s="389">
        <v>3251.9469055652708</v>
      </c>
      <c r="G444" s="389">
        <v>18.975929941198739</v>
      </c>
      <c r="H444" s="389">
        <v>3.1016287312299998E-2</v>
      </c>
      <c r="I444" s="389">
        <v>2.8530150025699998E-2</v>
      </c>
      <c r="J444" s="398" t="s">
        <v>196</v>
      </c>
      <c r="K444" s="398" t="s">
        <v>196</v>
      </c>
      <c r="L444" s="398" t="s">
        <v>196</v>
      </c>
      <c r="M444" s="398" t="s">
        <v>196</v>
      </c>
    </row>
    <row r="445" spans="1:13" x14ac:dyDescent="0.35">
      <c r="A445" s="426" t="s">
        <v>680</v>
      </c>
      <c r="B445" s="398" t="s">
        <v>196</v>
      </c>
      <c r="C445" s="398" t="s">
        <v>196</v>
      </c>
      <c r="D445" s="398" t="s">
        <v>196</v>
      </c>
      <c r="E445" s="389">
        <v>202.33771926921244</v>
      </c>
      <c r="F445" s="389">
        <v>3249.4584409982149</v>
      </c>
      <c r="G445" s="389">
        <v>0.75795702244873997</v>
      </c>
      <c r="H445" s="389">
        <v>3.0668042743200001E-2</v>
      </c>
      <c r="I445" s="389">
        <v>2.8530150025699998E-2</v>
      </c>
      <c r="J445" s="398" t="s">
        <v>196</v>
      </c>
      <c r="K445" s="398" t="s">
        <v>196</v>
      </c>
      <c r="L445" s="398" t="s">
        <v>196</v>
      </c>
      <c r="M445" s="398" t="s">
        <v>196</v>
      </c>
    </row>
    <row r="446" spans="1:13" x14ac:dyDescent="0.35">
      <c r="A446" s="426" t="s">
        <v>681</v>
      </c>
      <c r="B446" s="398" t="s">
        <v>196</v>
      </c>
      <c r="C446" s="398" t="s">
        <v>196</v>
      </c>
      <c r="D446" s="398" t="s">
        <v>196</v>
      </c>
      <c r="E446" s="389" t="s">
        <v>551</v>
      </c>
      <c r="F446" s="389" t="s">
        <v>551</v>
      </c>
      <c r="G446" s="389" t="s">
        <v>551</v>
      </c>
      <c r="H446" s="389" t="s">
        <v>551</v>
      </c>
      <c r="I446" s="389" t="s">
        <v>551</v>
      </c>
      <c r="J446" s="398" t="s">
        <v>196</v>
      </c>
      <c r="K446" s="398" t="s">
        <v>196</v>
      </c>
      <c r="L446" s="398" t="s">
        <v>196</v>
      </c>
      <c r="M446" s="398" t="s">
        <v>196</v>
      </c>
    </row>
    <row r="447" spans="1:13" x14ac:dyDescent="0.35">
      <c r="A447" s="426" t="s">
        <v>682</v>
      </c>
      <c r="B447" s="398" t="s">
        <v>196</v>
      </c>
      <c r="C447" s="398" t="s">
        <v>196</v>
      </c>
      <c r="D447" s="398" t="s">
        <v>196</v>
      </c>
      <c r="E447" s="389" t="s">
        <v>622</v>
      </c>
      <c r="F447" s="389" t="s">
        <v>622</v>
      </c>
      <c r="G447" s="389">
        <v>4.9702035437500003</v>
      </c>
      <c r="H447" s="389" t="s">
        <v>551</v>
      </c>
      <c r="I447" s="389" t="s">
        <v>551</v>
      </c>
      <c r="J447" s="398" t="s">
        <v>196</v>
      </c>
      <c r="K447" s="398" t="s">
        <v>196</v>
      </c>
      <c r="L447" s="398" t="s">
        <v>196</v>
      </c>
      <c r="M447" s="398" t="s">
        <v>196</v>
      </c>
    </row>
    <row r="448" spans="1:13" x14ac:dyDescent="0.35">
      <c r="A448" s="426" t="s">
        <v>683</v>
      </c>
      <c r="B448" s="398" t="s">
        <v>196</v>
      </c>
      <c r="C448" s="398" t="s">
        <v>196</v>
      </c>
      <c r="D448" s="398" t="s">
        <v>196</v>
      </c>
      <c r="E448" s="389">
        <v>1.84005186808937</v>
      </c>
      <c r="F448" s="389">
        <v>2.4884645670558498</v>
      </c>
      <c r="G448" s="389" t="s">
        <v>553</v>
      </c>
      <c r="H448" s="389">
        <v>3.4824456909999998E-4</v>
      </c>
      <c r="I448" s="389" t="s">
        <v>553</v>
      </c>
      <c r="J448" s="398" t="s">
        <v>196</v>
      </c>
      <c r="K448" s="398" t="s">
        <v>196</v>
      </c>
      <c r="L448" s="398" t="s">
        <v>196</v>
      </c>
      <c r="M448" s="398" t="s">
        <v>196</v>
      </c>
    </row>
    <row r="449" spans="1:13" x14ac:dyDescent="0.35">
      <c r="A449" s="426" t="s">
        <v>3429</v>
      </c>
      <c r="B449" s="398" t="s">
        <v>196</v>
      </c>
      <c r="C449" s="398" t="s">
        <v>196</v>
      </c>
      <c r="D449" s="398" t="s">
        <v>196</v>
      </c>
      <c r="E449" s="389" t="s">
        <v>551</v>
      </c>
      <c r="F449" s="389" t="s">
        <v>622</v>
      </c>
      <c r="G449" s="389">
        <v>13.247769375000001</v>
      </c>
      <c r="H449" s="389" t="s">
        <v>526</v>
      </c>
      <c r="I449" s="389" t="s">
        <v>526</v>
      </c>
      <c r="J449" s="398" t="s">
        <v>196</v>
      </c>
      <c r="K449" s="398" t="s">
        <v>196</v>
      </c>
      <c r="L449" s="398" t="s">
        <v>196</v>
      </c>
      <c r="M449" s="398" t="s">
        <v>196</v>
      </c>
    </row>
    <row r="450" spans="1:13" x14ac:dyDescent="0.35">
      <c r="A450" s="429" t="s">
        <v>684</v>
      </c>
      <c r="B450" s="398" t="s">
        <v>196</v>
      </c>
      <c r="C450" s="398" t="s">
        <v>196</v>
      </c>
      <c r="D450" s="398" t="s">
        <v>196</v>
      </c>
      <c r="E450" s="389">
        <v>99978.817182500003</v>
      </c>
      <c r="F450" s="389">
        <v>15.660888</v>
      </c>
      <c r="G450" s="389">
        <v>7313.5339055999993</v>
      </c>
      <c r="H450" s="389" t="s">
        <v>524</v>
      </c>
      <c r="I450" s="389" t="s">
        <v>524</v>
      </c>
      <c r="J450" s="398" t="s">
        <v>196</v>
      </c>
      <c r="K450" s="398" t="s">
        <v>196</v>
      </c>
      <c r="L450" s="398" t="s">
        <v>196</v>
      </c>
      <c r="M450" s="398" t="s">
        <v>196</v>
      </c>
    </row>
    <row r="451" spans="1:13" x14ac:dyDescent="0.35">
      <c r="A451" s="426" t="s">
        <v>685</v>
      </c>
      <c r="B451" s="398" t="s">
        <v>196</v>
      </c>
      <c r="C451" s="398" t="s">
        <v>196</v>
      </c>
      <c r="D451" s="398" t="s">
        <v>196</v>
      </c>
      <c r="E451" s="389">
        <v>89653.230582500008</v>
      </c>
      <c r="F451" s="389" t="s">
        <v>524</v>
      </c>
      <c r="G451" s="389" t="s">
        <v>3277</v>
      </c>
      <c r="H451" s="389" t="s">
        <v>524</v>
      </c>
      <c r="I451" s="389" t="s">
        <v>524</v>
      </c>
      <c r="J451" s="398" t="s">
        <v>196</v>
      </c>
      <c r="K451" s="398" t="s">
        <v>196</v>
      </c>
      <c r="L451" s="398" t="s">
        <v>196</v>
      </c>
      <c r="M451" s="398" t="s">
        <v>196</v>
      </c>
    </row>
    <row r="452" spans="1:13" x14ac:dyDescent="0.35">
      <c r="A452" s="426" t="s">
        <v>686</v>
      </c>
      <c r="B452" s="398" t="s">
        <v>196</v>
      </c>
      <c r="C452" s="398" t="s">
        <v>196</v>
      </c>
      <c r="D452" s="398" t="s">
        <v>196</v>
      </c>
      <c r="E452" s="389">
        <v>1490.8036</v>
      </c>
      <c r="F452" s="389" t="s">
        <v>524</v>
      </c>
      <c r="G452" s="389" t="s">
        <v>526</v>
      </c>
      <c r="H452" s="389" t="s">
        <v>524</v>
      </c>
      <c r="I452" s="389" t="s">
        <v>524</v>
      </c>
      <c r="J452" s="398" t="s">
        <v>196</v>
      </c>
      <c r="K452" s="398" t="s">
        <v>196</v>
      </c>
      <c r="L452" s="398" t="s">
        <v>196</v>
      </c>
      <c r="M452" s="398" t="s">
        <v>196</v>
      </c>
    </row>
    <row r="453" spans="1:13" x14ac:dyDescent="0.35">
      <c r="A453" s="426" t="s">
        <v>687</v>
      </c>
      <c r="B453" s="398" t="s">
        <v>196</v>
      </c>
      <c r="C453" s="398" t="s">
        <v>196</v>
      </c>
      <c r="D453" s="398" t="s">
        <v>196</v>
      </c>
      <c r="E453" s="389">
        <v>301.25799999999998</v>
      </c>
      <c r="F453" s="389">
        <v>15.660888</v>
      </c>
      <c r="G453" s="389" t="s">
        <v>526</v>
      </c>
      <c r="H453" s="389" t="s">
        <v>524</v>
      </c>
      <c r="I453" s="389" t="s">
        <v>524</v>
      </c>
      <c r="J453" s="398" t="s">
        <v>196</v>
      </c>
      <c r="K453" s="398" t="s">
        <v>196</v>
      </c>
      <c r="L453" s="398" t="s">
        <v>196</v>
      </c>
      <c r="M453" s="398" t="s">
        <v>196</v>
      </c>
    </row>
    <row r="454" spans="1:13" x14ac:dyDescent="0.35">
      <c r="A454" s="426" t="s">
        <v>688</v>
      </c>
      <c r="B454" s="398" t="s">
        <v>196</v>
      </c>
      <c r="C454" s="398" t="s">
        <v>196</v>
      </c>
      <c r="D454" s="398" t="s">
        <v>196</v>
      </c>
      <c r="E454" s="389">
        <v>8533.5249999999996</v>
      </c>
      <c r="F454" s="389" t="s">
        <v>524</v>
      </c>
      <c r="G454" s="389" t="s">
        <v>598</v>
      </c>
      <c r="H454" s="389" t="s">
        <v>524</v>
      </c>
      <c r="I454" s="389" t="s">
        <v>524</v>
      </c>
      <c r="J454" s="398" t="s">
        <v>196</v>
      </c>
      <c r="K454" s="398" t="s">
        <v>196</v>
      </c>
      <c r="L454" s="398" t="s">
        <v>196</v>
      </c>
      <c r="M454" s="398" t="s">
        <v>196</v>
      </c>
    </row>
    <row r="455" spans="1:13" x14ac:dyDescent="0.35">
      <c r="A455" s="426" t="s">
        <v>689</v>
      </c>
      <c r="B455" s="398" t="s">
        <v>196</v>
      </c>
      <c r="C455" s="398" t="s">
        <v>196</v>
      </c>
      <c r="D455" s="398" t="s">
        <v>196</v>
      </c>
      <c r="E455" s="389" t="s">
        <v>524</v>
      </c>
      <c r="F455" s="389" t="s">
        <v>524</v>
      </c>
      <c r="G455" s="389" t="s">
        <v>526</v>
      </c>
      <c r="H455" s="389" t="s">
        <v>524</v>
      </c>
      <c r="I455" s="389" t="s">
        <v>524</v>
      </c>
      <c r="J455" s="398" t="s">
        <v>196</v>
      </c>
      <c r="K455" s="398" t="s">
        <v>196</v>
      </c>
      <c r="L455" s="398" t="s">
        <v>196</v>
      </c>
      <c r="M455" s="398" t="s">
        <v>196</v>
      </c>
    </row>
    <row r="456" spans="1:13" x14ac:dyDescent="0.35">
      <c r="A456" s="427" t="s">
        <v>690</v>
      </c>
      <c r="B456" s="398" t="s">
        <v>196</v>
      </c>
      <c r="C456" s="398" t="s">
        <v>196</v>
      </c>
      <c r="D456" s="398" t="s">
        <v>196</v>
      </c>
      <c r="E456" s="389" t="s">
        <v>524</v>
      </c>
      <c r="F456" s="389" t="s">
        <v>524</v>
      </c>
      <c r="G456" s="389">
        <v>7313.5339055999993</v>
      </c>
      <c r="H456" s="389" t="s">
        <v>524</v>
      </c>
      <c r="I456" s="389" t="s">
        <v>524</v>
      </c>
      <c r="J456" s="398" t="s">
        <v>196</v>
      </c>
      <c r="K456" s="398" t="s">
        <v>196</v>
      </c>
      <c r="L456" s="398" t="s">
        <v>196</v>
      </c>
      <c r="M456" s="398" t="s">
        <v>196</v>
      </c>
    </row>
    <row r="457" spans="1:13" x14ac:dyDescent="0.35">
      <c r="A457" s="428" t="s">
        <v>691</v>
      </c>
      <c r="B457" s="389" t="s">
        <v>547</v>
      </c>
      <c r="C457" s="389" t="s">
        <v>524</v>
      </c>
      <c r="D457" s="389">
        <v>14.15208194400004</v>
      </c>
      <c r="E457" s="389" t="s">
        <v>524</v>
      </c>
      <c r="F457" s="389" t="s">
        <v>524</v>
      </c>
      <c r="G457" s="389" t="s">
        <v>524</v>
      </c>
      <c r="H457" s="389">
        <v>0.36624329245062998</v>
      </c>
      <c r="I457" s="389" t="s">
        <v>524</v>
      </c>
      <c r="J457" s="389">
        <v>3.0595650574289701</v>
      </c>
      <c r="K457" s="389">
        <v>2.2218459027463999</v>
      </c>
      <c r="L457" s="389">
        <v>3851.2231308671667</v>
      </c>
      <c r="M457" s="389">
        <v>0.17191986356898001</v>
      </c>
    </row>
    <row r="458" spans="1:13" x14ac:dyDescent="0.35">
      <c r="A458" s="426" t="s">
        <v>692</v>
      </c>
      <c r="B458" s="398" t="s">
        <v>196</v>
      </c>
      <c r="C458" s="398" t="s">
        <v>196</v>
      </c>
      <c r="D458" s="398" t="s">
        <v>196</v>
      </c>
      <c r="E458" s="389" t="s">
        <v>524</v>
      </c>
      <c r="F458" s="389" t="s">
        <v>524</v>
      </c>
      <c r="G458" s="389" t="s">
        <v>524</v>
      </c>
      <c r="H458" s="389">
        <v>0.36624329245062998</v>
      </c>
      <c r="I458" s="389" t="s">
        <v>524</v>
      </c>
      <c r="J458" s="398" t="s">
        <v>196</v>
      </c>
      <c r="K458" s="398" t="s">
        <v>196</v>
      </c>
      <c r="L458" s="398" t="s">
        <v>196</v>
      </c>
      <c r="M458" s="398" t="s">
        <v>196</v>
      </c>
    </row>
    <row r="459" spans="1:13" x14ac:dyDescent="0.35">
      <c r="A459" s="426" t="s">
        <v>3430</v>
      </c>
      <c r="B459" s="398" t="s">
        <v>196</v>
      </c>
      <c r="C459" s="398" t="s">
        <v>196</v>
      </c>
      <c r="D459" s="398" t="s">
        <v>196</v>
      </c>
      <c r="E459" s="398" t="s">
        <v>196</v>
      </c>
      <c r="F459" s="389" t="s">
        <v>524</v>
      </c>
      <c r="G459" s="389" t="s">
        <v>196</v>
      </c>
      <c r="H459" s="389" t="s">
        <v>551</v>
      </c>
      <c r="I459" s="398" t="s">
        <v>196</v>
      </c>
      <c r="J459" s="398" t="s">
        <v>196</v>
      </c>
      <c r="K459" s="398" t="s">
        <v>196</v>
      </c>
      <c r="L459" s="398" t="s">
        <v>196</v>
      </c>
      <c r="M459" s="398" t="s">
        <v>196</v>
      </c>
    </row>
    <row r="460" spans="1:13" x14ac:dyDescent="0.35">
      <c r="A460" s="426" t="s">
        <v>3431</v>
      </c>
      <c r="B460" s="398" t="s">
        <v>196</v>
      </c>
      <c r="C460" s="398" t="s">
        <v>196</v>
      </c>
      <c r="D460" s="389">
        <v>14.15208194400004</v>
      </c>
      <c r="E460" s="398" t="s">
        <v>196</v>
      </c>
      <c r="F460" s="398" t="s">
        <v>196</v>
      </c>
      <c r="G460" s="398" t="s">
        <v>196</v>
      </c>
      <c r="H460" s="398" t="s">
        <v>196</v>
      </c>
      <c r="I460" s="398" t="s">
        <v>196</v>
      </c>
      <c r="J460" s="398" t="s">
        <v>196</v>
      </c>
      <c r="K460" s="398" t="s">
        <v>196</v>
      </c>
      <c r="L460" s="398" t="s">
        <v>196</v>
      </c>
      <c r="M460" s="398" t="s">
        <v>196</v>
      </c>
    </row>
    <row r="461" spans="1:13" x14ac:dyDescent="0.35">
      <c r="A461" s="426" t="s">
        <v>693</v>
      </c>
      <c r="B461" s="389" t="s">
        <v>547</v>
      </c>
      <c r="C461" s="389" t="s">
        <v>524</v>
      </c>
      <c r="D461" s="389" t="s">
        <v>524</v>
      </c>
      <c r="E461" s="389" t="s">
        <v>524</v>
      </c>
      <c r="F461" s="389" t="s">
        <v>524</v>
      </c>
      <c r="G461" s="389" t="s">
        <v>524</v>
      </c>
      <c r="H461" s="389" t="s">
        <v>524</v>
      </c>
      <c r="I461" s="389" t="s">
        <v>524</v>
      </c>
      <c r="J461" s="389">
        <v>3.0595650574289701</v>
      </c>
      <c r="K461" s="389">
        <v>2.2218459027463999</v>
      </c>
      <c r="L461" s="389">
        <v>3851.2231308671667</v>
      </c>
      <c r="M461" s="389">
        <v>0.17191986356898001</v>
      </c>
    </row>
    <row r="462" spans="1:13" x14ac:dyDescent="0.35">
      <c r="A462" s="425" t="s">
        <v>694</v>
      </c>
      <c r="B462" s="389" t="s">
        <v>524</v>
      </c>
      <c r="C462" s="389" t="s">
        <v>524</v>
      </c>
      <c r="D462" s="389">
        <v>0.41200961784130002</v>
      </c>
      <c r="E462" s="389" t="s">
        <v>558</v>
      </c>
      <c r="F462" s="389" t="s">
        <v>558</v>
      </c>
      <c r="G462" s="389" t="s">
        <v>524</v>
      </c>
      <c r="H462" s="389" t="s">
        <v>558</v>
      </c>
      <c r="I462" s="389" t="s">
        <v>558</v>
      </c>
      <c r="J462" s="389">
        <v>453.82441954455231</v>
      </c>
      <c r="K462" s="389">
        <v>613.85632533670321</v>
      </c>
      <c r="L462" s="389">
        <v>1739.7462559347221</v>
      </c>
      <c r="M462" s="389">
        <v>310.00149700742173</v>
      </c>
    </row>
    <row r="464" spans="1:13" x14ac:dyDescent="0.35">
      <c r="A464" s="71" t="s">
        <v>695</v>
      </c>
      <c r="B464" s="83">
        <f>B415</f>
        <v>194068.13526147662</v>
      </c>
      <c r="C464" s="83">
        <f t="shared" ref="C464:M464" si="8">C415</f>
        <v>4.4228396639999996</v>
      </c>
      <c r="D464" s="83">
        <f t="shared" si="8"/>
        <v>83.654409240516344</v>
      </c>
      <c r="E464" s="83">
        <f t="shared" si="8"/>
        <v>120223.32005567812</v>
      </c>
      <c r="F464" s="83">
        <f t="shared" si="8"/>
        <v>6707.3619791853198</v>
      </c>
      <c r="G464" s="83">
        <f t="shared" si="8"/>
        <v>7332.5098355411983</v>
      </c>
      <c r="H464" s="83">
        <f t="shared" si="8"/>
        <v>0.51767788417194005</v>
      </c>
      <c r="I464" s="83">
        <f t="shared" si="8"/>
        <v>2.8530150025699998E-2</v>
      </c>
      <c r="J464" s="83">
        <f t="shared" si="8"/>
        <v>572.16514495327442</v>
      </c>
      <c r="K464" s="83">
        <f t="shared" si="8"/>
        <v>1557.1939910195872</v>
      </c>
      <c r="L464" s="83">
        <f t="shared" si="8"/>
        <v>5849.2197121443369</v>
      </c>
      <c r="M464" s="83">
        <f t="shared" si="8"/>
        <v>830.75987228203655</v>
      </c>
    </row>
    <row r="466" spans="1:36" ht="18" x14ac:dyDescent="0.35">
      <c r="A466" s="481" t="s">
        <v>696</v>
      </c>
      <c r="B466" s="481"/>
      <c r="C466" s="481"/>
      <c r="D466" s="481"/>
      <c r="E466" s="481"/>
      <c r="F466" s="481"/>
      <c r="G466" s="481"/>
      <c r="H466" s="481"/>
      <c r="I466" s="481"/>
      <c r="J466" s="481"/>
      <c r="K466" s="481"/>
      <c r="L466" s="481"/>
      <c r="M466" s="481"/>
      <c r="N466" s="481"/>
      <c r="O466" s="481"/>
      <c r="P466" s="481"/>
      <c r="Q466" s="481"/>
      <c r="R466" s="314"/>
      <c r="S466" s="314"/>
      <c r="T466" s="314"/>
      <c r="U466" s="314"/>
      <c r="V466" s="314"/>
      <c r="W466" s="314"/>
      <c r="X466" s="314"/>
      <c r="Y466" s="314"/>
      <c r="Z466" s="314"/>
      <c r="AA466" s="314"/>
      <c r="AB466" s="314"/>
      <c r="AC466" s="314"/>
      <c r="AD466" s="314"/>
      <c r="AE466" s="314"/>
      <c r="AF466" s="325"/>
      <c r="AG466" s="314"/>
      <c r="AH466" s="314"/>
      <c r="AI466" s="451" t="s">
        <v>508</v>
      </c>
      <c r="AJ466" s="312"/>
    </row>
    <row r="467" spans="1:36" ht="15.5" x14ac:dyDescent="0.35">
      <c r="A467" s="326" t="s">
        <v>697</v>
      </c>
      <c r="B467" s="85"/>
      <c r="C467" s="85"/>
      <c r="D467" s="85"/>
      <c r="E467" s="85"/>
      <c r="F467" s="85"/>
      <c r="G467" s="85"/>
      <c r="H467" s="85"/>
      <c r="I467" s="85"/>
      <c r="J467" s="85"/>
      <c r="K467" s="85"/>
      <c r="L467" s="85"/>
      <c r="M467" s="85"/>
      <c r="N467" s="85"/>
      <c r="O467" s="85"/>
      <c r="P467" s="85"/>
      <c r="Q467" s="85"/>
      <c r="R467" s="314"/>
      <c r="S467" s="314"/>
      <c r="T467" s="314"/>
      <c r="U467" s="314"/>
      <c r="V467" s="314"/>
      <c r="W467" s="314"/>
      <c r="X467" s="314"/>
      <c r="Y467" s="314"/>
      <c r="Z467" s="314"/>
      <c r="AA467" s="314"/>
      <c r="AB467" s="314"/>
      <c r="AC467" s="314"/>
      <c r="AD467" s="314"/>
      <c r="AE467" s="314"/>
      <c r="AF467" s="325"/>
      <c r="AG467" s="312"/>
      <c r="AH467" s="312"/>
      <c r="AI467" s="451" t="s">
        <v>3441</v>
      </c>
      <c r="AJ467" s="312"/>
    </row>
    <row r="468" spans="1:36" x14ac:dyDescent="0.35">
      <c r="A468" s="86"/>
      <c r="B468" s="314"/>
      <c r="C468" s="314"/>
      <c r="D468" s="314"/>
      <c r="E468" s="314"/>
      <c r="F468" s="314"/>
      <c r="G468" s="314"/>
      <c r="H468" s="314"/>
      <c r="I468" s="314"/>
      <c r="J468" s="314"/>
      <c r="K468" s="314"/>
      <c r="L468" s="314"/>
      <c r="M468" s="314"/>
      <c r="N468" s="314"/>
      <c r="O468" s="314"/>
      <c r="P468" s="314"/>
      <c r="Q468" s="314"/>
      <c r="R468" s="314"/>
      <c r="S468" s="314"/>
      <c r="T468" s="314"/>
      <c r="U468" s="314"/>
      <c r="V468" s="314"/>
      <c r="W468" s="314"/>
      <c r="X468" s="314"/>
      <c r="Y468" s="314"/>
      <c r="Z468" s="314"/>
      <c r="AA468" s="314"/>
      <c r="AB468" s="314"/>
      <c r="AC468" s="314"/>
      <c r="AD468" s="314"/>
      <c r="AE468" s="314"/>
      <c r="AF468" s="325"/>
      <c r="AG468" s="312"/>
      <c r="AH468" s="312"/>
      <c r="AI468" s="451" t="s">
        <v>509</v>
      </c>
      <c r="AJ468" s="312"/>
    </row>
    <row r="469" spans="1:36" x14ac:dyDescent="0.35">
      <c r="A469" s="327"/>
      <c r="B469" s="314"/>
      <c r="C469" s="314"/>
      <c r="D469" s="314"/>
      <c r="E469" s="314"/>
      <c r="F469" s="314"/>
      <c r="G469" s="314"/>
      <c r="H469" s="314"/>
      <c r="I469" s="314"/>
      <c r="J469" s="314"/>
      <c r="K469" s="314"/>
      <c r="L469" s="314"/>
      <c r="M469" s="314"/>
      <c r="N469" s="314"/>
      <c r="O469" s="314"/>
      <c r="P469" s="314"/>
      <c r="Q469" s="314"/>
      <c r="R469" s="314"/>
      <c r="S469" s="314"/>
      <c r="T469" s="314"/>
      <c r="U469" s="314"/>
      <c r="V469" s="314"/>
      <c r="W469" s="314"/>
      <c r="X469" s="314"/>
      <c r="Y469" s="314"/>
      <c r="Z469" s="314"/>
      <c r="AA469" s="314"/>
      <c r="AB469" s="314"/>
      <c r="AC469" s="314"/>
      <c r="AD469" s="314"/>
      <c r="AE469" s="314"/>
      <c r="AF469" s="314"/>
      <c r="AG469" s="314"/>
      <c r="AH469" s="314"/>
      <c r="AI469" s="314"/>
      <c r="AJ469" s="314"/>
    </row>
    <row r="470" spans="1:36" ht="64.5" customHeight="1" x14ac:dyDescent="0.35">
      <c r="A470" s="475" t="s">
        <v>510</v>
      </c>
      <c r="B470" s="328" t="s">
        <v>698</v>
      </c>
      <c r="C470" s="329" t="s">
        <v>699</v>
      </c>
      <c r="D470" s="329" t="s">
        <v>700</v>
      </c>
      <c r="E470" s="329" t="s">
        <v>701</v>
      </c>
      <c r="F470" s="329" t="s">
        <v>702</v>
      </c>
      <c r="G470" s="329" t="s">
        <v>703</v>
      </c>
      <c r="H470" s="329" t="s">
        <v>704</v>
      </c>
      <c r="I470" s="329" t="s">
        <v>705</v>
      </c>
      <c r="J470" s="329" t="s">
        <v>706</v>
      </c>
      <c r="K470" s="329" t="s">
        <v>707</v>
      </c>
      <c r="L470" s="329" t="s">
        <v>708</v>
      </c>
      <c r="M470" s="329" t="s">
        <v>709</v>
      </c>
      <c r="N470" s="329" t="s">
        <v>710</v>
      </c>
      <c r="O470" s="329" t="s">
        <v>711</v>
      </c>
      <c r="P470" s="329" t="s">
        <v>712</v>
      </c>
      <c r="Q470" s="329" t="s">
        <v>713</v>
      </c>
      <c r="R470" s="329" t="s">
        <v>714</v>
      </c>
      <c r="S470" s="330" t="s">
        <v>715</v>
      </c>
      <c r="T470" s="330" t="s">
        <v>716</v>
      </c>
      <c r="U470" s="331" t="s">
        <v>717</v>
      </c>
      <c r="V470" s="329" t="s">
        <v>718</v>
      </c>
      <c r="W470" s="332" t="s">
        <v>719</v>
      </c>
      <c r="X470" s="332" t="s">
        <v>720</v>
      </c>
      <c r="Y470" s="332" t="s">
        <v>721</v>
      </c>
      <c r="Z470" s="332" t="s">
        <v>722</v>
      </c>
      <c r="AA470" s="332" t="s">
        <v>723</v>
      </c>
      <c r="AB470" s="332" t="s">
        <v>724</v>
      </c>
      <c r="AC470" s="332" t="s">
        <v>725</v>
      </c>
      <c r="AD470" s="333" t="s">
        <v>726</v>
      </c>
      <c r="AE470" s="333" t="s">
        <v>727</v>
      </c>
      <c r="AF470" s="331" t="s">
        <v>728</v>
      </c>
      <c r="AG470" s="329" t="s">
        <v>729</v>
      </c>
      <c r="AH470" s="331" t="s">
        <v>646</v>
      </c>
      <c r="AI470" s="330" t="s">
        <v>647</v>
      </c>
      <c r="AJ470" s="87" t="s">
        <v>730</v>
      </c>
    </row>
    <row r="471" spans="1:36" ht="37" thickBot="1" x14ac:dyDescent="0.4">
      <c r="A471" s="476"/>
      <c r="B471" s="477" t="s">
        <v>3279</v>
      </c>
      <c r="C471" s="478"/>
      <c r="D471" s="478"/>
      <c r="E471" s="478"/>
      <c r="F471" s="478"/>
      <c r="G471" s="478"/>
      <c r="H471" s="478"/>
      <c r="I471" s="478"/>
      <c r="J471" s="478"/>
      <c r="K471" s="478"/>
      <c r="L471" s="478"/>
      <c r="M471" s="478"/>
      <c r="N471" s="478"/>
      <c r="O471" s="478"/>
      <c r="P471" s="478"/>
      <c r="Q471" s="478"/>
      <c r="R471" s="479"/>
      <c r="S471" s="384"/>
      <c r="T471" s="384"/>
      <c r="U471" s="468" t="s">
        <v>731</v>
      </c>
      <c r="V471" s="469"/>
      <c r="W471" s="477" t="s">
        <v>3279</v>
      </c>
      <c r="X471" s="478"/>
      <c r="Y471" s="478"/>
      <c r="Z471" s="478"/>
      <c r="AA471" s="478"/>
      <c r="AB471" s="478"/>
      <c r="AC471" s="479"/>
      <c r="AD471" s="384"/>
      <c r="AE471" s="384"/>
      <c r="AF471" s="468" t="s">
        <v>731</v>
      </c>
      <c r="AG471" s="469"/>
      <c r="AH471" s="334" t="s">
        <v>651</v>
      </c>
      <c r="AI471" s="385" t="s">
        <v>3279</v>
      </c>
      <c r="AJ471" s="335" t="s">
        <v>3279</v>
      </c>
    </row>
    <row r="472" spans="1:36" ht="15" thickTop="1" x14ac:dyDescent="0.35">
      <c r="A472" s="336" t="s">
        <v>732</v>
      </c>
      <c r="B472" s="389">
        <v>1368.6274879263533</v>
      </c>
      <c r="C472" s="389">
        <v>397.31929999999994</v>
      </c>
      <c r="D472" s="389" t="s">
        <v>829</v>
      </c>
      <c r="E472" s="389" t="s">
        <v>829</v>
      </c>
      <c r="F472" s="389">
        <v>2580.4423400000001</v>
      </c>
      <c r="G472" s="389" t="s">
        <v>549</v>
      </c>
      <c r="H472" s="389">
        <v>56052.275099999999</v>
      </c>
      <c r="I472" s="389" t="s">
        <v>549</v>
      </c>
      <c r="J472" s="389">
        <v>2093.1475999999998</v>
      </c>
      <c r="K472" s="389" t="s">
        <v>549</v>
      </c>
      <c r="L472" s="389" t="s">
        <v>829</v>
      </c>
      <c r="M472" s="389" t="s">
        <v>549</v>
      </c>
      <c r="N472" s="389" t="s">
        <v>549</v>
      </c>
      <c r="O472" s="389" t="s">
        <v>549</v>
      </c>
      <c r="P472" s="389" t="s">
        <v>549</v>
      </c>
      <c r="Q472" s="389">
        <v>117.73</v>
      </c>
      <c r="R472" s="389" t="s">
        <v>549</v>
      </c>
      <c r="S472" s="389" t="s">
        <v>829</v>
      </c>
      <c r="T472" s="389" t="s">
        <v>829</v>
      </c>
      <c r="U472" s="389">
        <v>1.84005186808937</v>
      </c>
      <c r="V472" s="398" t="s">
        <v>196</v>
      </c>
      <c r="W472" s="389">
        <v>539.28252369958398</v>
      </c>
      <c r="X472" s="389">
        <v>206.77996980802794</v>
      </c>
      <c r="Y472" s="389">
        <v>8.9719417447910903</v>
      </c>
      <c r="Z472" s="389" t="s">
        <v>549</v>
      </c>
      <c r="AA472" s="389">
        <v>11.42114438969833</v>
      </c>
      <c r="AB472" s="389" t="s">
        <v>549</v>
      </c>
      <c r="AC472" s="389" t="s">
        <v>829</v>
      </c>
      <c r="AD472" s="389" t="s">
        <v>549</v>
      </c>
      <c r="AE472" s="389" t="s">
        <v>549</v>
      </c>
      <c r="AF472" s="389">
        <v>2.4884645670558498</v>
      </c>
      <c r="AG472" s="398" t="s">
        <v>196</v>
      </c>
      <c r="AH472" s="389">
        <v>7332.5098355411983</v>
      </c>
      <c r="AI472" s="389">
        <v>517.67788417194004</v>
      </c>
      <c r="AJ472" s="389">
        <v>28.530150025699999</v>
      </c>
    </row>
    <row r="473" spans="1:36" x14ac:dyDescent="0.35">
      <c r="A473" s="336" t="s">
        <v>733</v>
      </c>
      <c r="B473" s="389">
        <v>1354.0760204081632</v>
      </c>
      <c r="C473" s="389" t="s">
        <v>524</v>
      </c>
      <c r="D473" s="389" t="s">
        <v>524</v>
      </c>
      <c r="E473" s="389" t="s">
        <v>524</v>
      </c>
      <c r="F473" s="389" t="s">
        <v>524</v>
      </c>
      <c r="G473" s="389" t="s">
        <v>524</v>
      </c>
      <c r="H473" s="389" t="s">
        <v>524</v>
      </c>
      <c r="I473" s="389" t="s">
        <v>524</v>
      </c>
      <c r="J473" s="389" t="s">
        <v>524</v>
      </c>
      <c r="K473" s="389" t="s">
        <v>524</v>
      </c>
      <c r="L473" s="389" t="s">
        <v>524</v>
      </c>
      <c r="M473" s="389" t="s">
        <v>524</v>
      </c>
      <c r="N473" s="389" t="s">
        <v>524</v>
      </c>
      <c r="O473" s="389" t="s">
        <v>524</v>
      </c>
      <c r="P473" s="389" t="s">
        <v>524</v>
      </c>
      <c r="Q473" s="389" t="s">
        <v>524</v>
      </c>
      <c r="R473" s="389" t="s">
        <v>524</v>
      </c>
      <c r="S473" s="389" t="s">
        <v>524</v>
      </c>
      <c r="T473" s="389" t="s">
        <v>524</v>
      </c>
      <c r="U473" s="389" t="s">
        <v>524</v>
      </c>
      <c r="V473" s="398" t="s">
        <v>196</v>
      </c>
      <c r="W473" s="389" t="s">
        <v>524</v>
      </c>
      <c r="X473" s="389" t="s">
        <v>524</v>
      </c>
      <c r="Y473" s="389" t="s">
        <v>524</v>
      </c>
      <c r="Z473" s="389" t="s">
        <v>524</v>
      </c>
      <c r="AA473" s="389" t="s">
        <v>524</v>
      </c>
      <c r="AB473" s="389" t="s">
        <v>524</v>
      </c>
      <c r="AC473" s="389" t="s">
        <v>524</v>
      </c>
      <c r="AD473" s="389" t="s">
        <v>524</v>
      </c>
      <c r="AE473" s="389" t="s">
        <v>524</v>
      </c>
      <c r="AF473" s="389" t="s">
        <v>524</v>
      </c>
      <c r="AG473" s="398" t="s">
        <v>196</v>
      </c>
      <c r="AH473" s="389" t="s">
        <v>524</v>
      </c>
      <c r="AI473" s="389" t="s">
        <v>524</v>
      </c>
      <c r="AJ473" s="389" t="s">
        <v>524</v>
      </c>
    </row>
    <row r="474" spans="1:36" x14ac:dyDescent="0.35">
      <c r="A474" s="426" t="s">
        <v>734</v>
      </c>
      <c r="B474" s="389">
        <v>1354.0760204081632</v>
      </c>
      <c r="C474" s="389" t="s">
        <v>524</v>
      </c>
      <c r="D474" s="389" t="s">
        <v>524</v>
      </c>
      <c r="E474" s="389" t="s">
        <v>524</v>
      </c>
      <c r="F474" s="389" t="s">
        <v>524</v>
      </c>
      <c r="G474" s="389" t="s">
        <v>524</v>
      </c>
      <c r="H474" s="389" t="s">
        <v>524</v>
      </c>
      <c r="I474" s="389" t="s">
        <v>524</v>
      </c>
      <c r="J474" s="389" t="s">
        <v>524</v>
      </c>
      <c r="K474" s="389" t="s">
        <v>524</v>
      </c>
      <c r="L474" s="389" t="s">
        <v>524</v>
      </c>
      <c r="M474" s="389" t="s">
        <v>524</v>
      </c>
      <c r="N474" s="389" t="s">
        <v>524</v>
      </c>
      <c r="O474" s="389" t="s">
        <v>524</v>
      </c>
      <c r="P474" s="389" t="s">
        <v>524</v>
      </c>
      <c r="Q474" s="389" t="s">
        <v>524</v>
      </c>
      <c r="R474" s="389" t="s">
        <v>524</v>
      </c>
      <c r="S474" s="389" t="s">
        <v>524</v>
      </c>
      <c r="T474" s="389" t="s">
        <v>524</v>
      </c>
      <c r="U474" s="389" t="s">
        <v>524</v>
      </c>
      <c r="V474" s="398" t="s">
        <v>196</v>
      </c>
      <c r="W474" s="389" t="s">
        <v>524</v>
      </c>
      <c r="X474" s="389" t="s">
        <v>524</v>
      </c>
      <c r="Y474" s="389" t="s">
        <v>524</v>
      </c>
      <c r="Z474" s="389" t="s">
        <v>524</v>
      </c>
      <c r="AA474" s="389" t="s">
        <v>524</v>
      </c>
      <c r="AB474" s="389" t="s">
        <v>524</v>
      </c>
      <c r="AC474" s="389" t="s">
        <v>524</v>
      </c>
      <c r="AD474" s="389" t="s">
        <v>524</v>
      </c>
      <c r="AE474" s="389" t="s">
        <v>524</v>
      </c>
      <c r="AF474" s="389" t="s">
        <v>524</v>
      </c>
      <c r="AG474" s="398" t="s">
        <v>196</v>
      </c>
      <c r="AH474" s="389" t="s">
        <v>524</v>
      </c>
      <c r="AI474" s="389" t="s">
        <v>524</v>
      </c>
      <c r="AJ474" s="389" t="s">
        <v>524</v>
      </c>
    </row>
    <row r="475" spans="1:36" x14ac:dyDescent="0.35">
      <c r="A475" s="430" t="s">
        <v>735</v>
      </c>
      <c r="B475" s="389">
        <v>1354.0760204081632</v>
      </c>
      <c r="C475" s="389" t="s">
        <v>524</v>
      </c>
      <c r="D475" s="389" t="s">
        <v>524</v>
      </c>
      <c r="E475" s="389" t="s">
        <v>524</v>
      </c>
      <c r="F475" s="389" t="s">
        <v>524</v>
      </c>
      <c r="G475" s="389" t="s">
        <v>524</v>
      </c>
      <c r="H475" s="389" t="s">
        <v>524</v>
      </c>
      <c r="I475" s="389" t="s">
        <v>524</v>
      </c>
      <c r="J475" s="389" t="s">
        <v>524</v>
      </c>
      <c r="K475" s="389" t="s">
        <v>524</v>
      </c>
      <c r="L475" s="389" t="s">
        <v>524</v>
      </c>
      <c r="M475" s="389" t="s">
        <v>524</v>
      </c>
      <c r="N475" s="389" t="s">
        <v>524</v>
      </c>
      <c r="O475" s="389" t="s">
        <v>524</v>
      </c>
      <c r="P475" s="389" t="s">
        <v>524</v>
      </c>
      <c r="Q475" s="389" t="s">
        <v>524</v>
      </c>
      <c r="R475" s="389" t="s">
        <v>524</v>
      </c>
      <c r="S475" s="389" t="s">
        <v>524</v>
      </c>
      <c r="T475" s="389" t="s">
        <v>524</v>
      </c>
      <c r="U475" s="389" t="s">
        <v>524</v>
      </c>
      <c r="V475" s="398" t="s">
        <v>196</v>
      </c>
      <c r="W475" s="389" t="s">
        <v>524</v>
      </c>
      <c r="X475" s="389" t="s">
        <v>524</v>
      </c>
      <c r="Y475" s="389" t="s">
        <v>524</v>
      </c>
      <c r="Z475" s="389" t="s">
        <v>524</v>
      </c>
      <c r="AA475" s="389" t="s">
        <v>524</v>
      </c>
      <c r="AB475" s="389" t="s">
        <v>524</v>
      </c>
      <c r="AC475" s="389" t="s">
        <v>524</v>
      </c>
      <c r="AD475" s="389" t="s">
        <v>524</v>
      </c>
      <c r="AE475" s="389" t="s">
        <v>524</v>
      </c>
      <c r="AF475" s="389" t="s">
        <v>524</v>
      </c>
      <c r="AG475" s="398" t="s">
        <v>196</v>
      </c>
      <c r="AH475" s="389" t="s">
        <v>524</v>
      </c>
      <c r="AI475" s="389" t="s">
        <v>524</v>
      </c>
      <c r="AJ475" s="389" t="s">
        <v>524</v>
      </c>
    </row>
    <row r="476" spans="1:36" x14ac:dyDescent="0.35">
      <c r="A476" s="430" t="s">
        <v>736</v>
      </c>
      <c r="B476" s="389" t="s">
        <v>524</v>
      </c>
      <c r="C476" s="389" t="s">
        <v>524</v>
      </c>
      <c r="D476" s="389" t="s">
        <v>524</v>
      </c>
      <c r="E476" s="389" t="s">
        <v>524</v>
      </c>
      <c r="F476" s="389" t="s">
        <v>524</v>
      </c>
      <c r="G476" s="389" t="s">
        <v>524</v>
      </c>
      <c r="H476" s="389" t="s">
        <v>524</v>
      </c>
      <c r="I476" s="389" t="s">
        <v>524</v>
      </c>
      <c r="J476" s="389" t="s">
        <v>524</v>
      </c>
      <c r="K476" s="389" t="s">
        <v>524</v>
      </c>
      <c r="L476" s="389" t="s">
        <v>524</v>
      </c>
      <c r="M476" s="389" t="s">
        <v>524</v>
      </c>
      <c r="N476" s="389" t="s">
        <v>524</v>
      </c>
      <c r="O476" s="389" t="s">
        <v>524</v>
      </c>
      <c r="P476" s="389" t="s">
        <v>524</v>
      </c>
      <c r="Q476" s="389" t="s">
        <v>524</v>
      </c>
      <c r="R476" s="389" t="s">
        <v>524</v>
      </c>
      <c r="S476" s="389" t="s">
        <v>524</v>
      </c>
      <c r="T476" s="389" t="s">
        <v>524</v>
      </c>
      <c r="U476" s="389" t="s">
        <v>524</v>
      </c>
      <c r="V476" s="398" t="s">
        <v>196</v>
      </c>
      <c r="W476" s="389" t="s">
        <v>524</v>
      </c>
      <c r="X476" s="389" t="s">
        <v>524</v>
      </c>
      <c r="Y476" s="389" t="s">
        <v>524</v>
      </c>
      <c r="Z476" s="389" t="s">
        <v>524</v>
      </c>
      <c r="AA476" s="389" t="s">
        <v>524</v>
      </c>
      <c r="AB476" s="389" t="s">
        <v>524</v>
      </c>
      <c r="AC476" s="389" t="s">
        <v>524</v>
      </c>
      <c r="AD476" s="389" t="s">
        <v>524</v>
      </c>
      <c r="AE476" s="389" t="s">
        <v>524</v>
      </c>
      <c r="AF476" s="389" t="s">
        <v>524</v>
      </c>
      <c r="AG476" s="398" t="s">
        <v>196</v>
      </c>
      <c r="AH476" s="389" t="s">
        <v>524</v>
      </c>
      <c r="AI476" s="389" t="s">
        <v>524</v>
      </c>
      <c r="AJ476" s="389" t="s">
        <v>524</v>
      </c>
    </row>
    <row r="477" spans="1:36" x14ac:dyDescent="0.35">
      <c r="A477" s="426" t="s">
        <v>737</v>
      </c>
      <c r="B477" s="389" t="s">
        <v>524</v>
      </c>
      <c r="C477" s="389" t="s">
        <v>524</v>
      </c>
      <c r="D477" s="389" t="s">
        <v>524</v>
      </c>
      <c r="E477" s="389" t="s">
        <v>524</v>
      </c>
      <c r="F477" s="389" t="s">
        <v>524</v>
      </c>
      <c r="G477" s="389" t="s">
        <v>524</v>
      </c>
      <c r="H477" s="389" t="s">
        <v>524</v>
      </c>
      <c r="I477" s="389" t="s">
        <v>524</v>
      </c>
      <c r="J477" s="389" t="s">
        <v>524</v>
      </c>
      <c r="K477" s="389" t="s">
        <v>524</v>
      </c>
      <c r="L477" s="389" t="s">
        <v>524</v>
      </c>
      <c r="M477" s="389" t="s">
        <v>524</v>
      </c>
      <c r="N477" s="389" t="s">
        <v>524</v>
      </c>
      <c r="O477" s="389" t="s">
        <v>524</v>
      </c>
      <c r="P477" s="389" t="s">
        <v>524</v>
      </c>
      <c r="Q477" s="389" t="s">
        <v>524</v>
      </c>
      <c r="R477" s="389" t="s">
        <v>524</v>
      </c>
      <c r="S477" s="389" t="s">
        <v>524</v>
      </c>
      <c r="T477" s="389" t="s">
        <v>524</v>
      </c>
      <c r="U477" s="389" t="s">
        <v>524</v>
      </c>
      <c r="V477" s="398" t="s">
        <v>196</v>
      </c>
      <c r="W477" s="389" t="s">
        <v>524</v>
      </c>
      <c r="X477" s="389" t="s">
        <v>524</v>
      </c>
      <c r="Y477" s="389" t="s">
        <v>524</v>
      </c>
      <c r="Z477" s="389" t="s">
        <v>524</v>
      </c>
      <c r="AA477" s="389" t="s">
        <v>524</v>
      </c>
      <c r="AB477" s="389" t="s">
        <v>524</v>
      </c>
      <c r="AC477" s="389" t="s">
        <v>524</v>
      </c>
      <c r="AD477" s="389" t="s">
        <v>524</v>
      </c>
      <c r="AE477" s="389" t="s">
        <v>524</v>
      </c>
      <c r="AF477" s="389" t="s">
        <v>524</v>
      </c>
      <c r="AG477" s="398" t="s">
        <v>196</v>
      </c>
      <c r="AH477" s="389" t="s">
        <v>524</v>
      </c>
      <c r="AI477" s="389" t="s">
        <v>524</v>
      </c>
      <c r="AJ477" s="389" t="s">
        <v>524</v>
      </c>
    </row>
    <row r="478" spans="1:36" x14ac:dyDescent="0.35">
      <c r="A478" s="336" t="s">
        <v>738</v>
      </c>
      <c r="B478" s="389" t="s">
        <v>524</v>
      </c>
      <c r="C478" s="389" t="s">
        <v>524</v>
      </c>
      <c r="D478" s="389" t="s">
        <v>524</v>
      </c>
      <c r="E478" s="389" t="s">
        <v>524</v>
      </c>
      <c r="F478" s="389" t="s">
        <v>524</v>
      </c>
      <c r="G478" s="389" t="s">
        <v>524</v>
      </c>
      <c r="H478" s="389" t="s">
        <v>586</v>
      </c>
      <c r="I478" s="389" t="s">
        <v>524</v>
      </c>
      <c r="J478" s="389" t="s">
        <v>524</v>
      </c>
      <c r="K478" s="389" t="s">
        <v>524</v>
      </c>
      <c r="L478" s="389" t="s">
        <v>524</v>
      </c>
      <c r="M478" s="389" t="s">
        <v>524</v>
      </c>
      <c r="N478" s="389" t="s">
        <v>524</v>
      </c>
      <c r="O478" s="389" t="s">
        <v>524</v>
      </c>
      <c r="P478" s="389" t="s">
        <v>524</v>
      </c>
      <c r="Q478" s="389" t="s">
        <v>524</v>
      </c>
      <c r="R478" s="389" t="s">
        <v>524</v>
      </c>
      <c r="S478" s="389" t="s">
        <v>524</v>
      </c>
      <c r="T478" s="389" t="s">
        <v>524</v>
      </c>
      <c r="U478" s="389" t="s">
        <v>524</v>
      </c>
      <c r="V478" s="398" t="s">
        <v>196</v>
      </c>
      <c r="W478" s="389">
        <v>391.00292248704386</v>
      </c>
      <c r="X478" s="389">
        <v>45.101851511540602</v>
      </c>
      <c r="Y478" s="389" t="s">
        <v>524</v>
      </c>
      <c r="Z478" s="389" t="s">
        <v>524</v>
      </c>
      <c r="AA478" s="389" t="s">
        <v>524</v>
      </c>
      <c r="AB478" s="389" t="s">
        <v>524</v>
      </c>
      <c r="AC478" s="389" t="s">
        <v>524</v>
      </c>
      <c r="AD478" s="389" t="s">
        <v>524</v>
      </c>
      <c r="AE478" s="389" t="s">
        <v>524</v>
      </c>
      <c r="AF478" s="389" t="s">
        <v>524</v>
      </c>
      <c r="AG478" s="398" t="s">
        <v>196</v>
      </c>
      <c r="AH478" s="389" t="s">
        <v>524</v>
      </c>
      <c r="AI478" s="389">
        <v>120.41830440901001</v>
      </c>
      <c r="AJ478" s="389" t="s">
        <v>524</v>
      </c>
    </row>
    <row r="479" spans="1:36" x14ac:dyDescent="0.35">
      <c r="A479" s="426" t="s">
        <v>739</v>
      </c>
      <c r="B479" s="398" t="s">
        <v>196</v>
      </c>
      <c r="C479" s="398" t="s">
        <v>196</v>
      </c>
      <c r="D479" s="398" t="s">
        <v>196</v>
      </c>
      <c r="E479" s="398" t="s">
        <v>196</v>
      </c>
      <c r="F479" s="398" t="s">
        <v>196</v>
      </c>
      <c r="G479" s="398" t="s">
        <v>196</v>
      </c>
      <c r="H479" s="398" t="s">
        <v>196</v>
      </c>
      <c r="I479" s="398" t="s">
        <v>196</v>
      </c>
      <c r="J479" s="398" t="s">
        <v>196</v>
      </c>
      <c r="K479" s="398" t="s">
        <v>196</v>
      </c>
      <c r="L479" s="398" t="s">
        <v>196</v>
      </c>
      <c r="M479" s="398" t="s">
        <v>196</v>
      </c>
      <c r="N479" s="398" t="s">
        <v>196</v>
      </c>
      <c r="O479" s="398" t="s">
        <v>196</v>
      </c>
      <c r="P479" s="398" t="s">
        <v>196</v>
      </c>
      <c r="Q479" s="398" t="s">
        <v>196</v>
      </c>
      <c r="R479" s="398" t="s">
        <v>196</v>
      </c>
      <c r="S479" s="398" t="s">
        <v>196</v>
      </c>
      <c r="T479" s="398" t="s">
        <v>196</v>
      </c>
      <c r="U479" s="398" t="s">
        <v>196</v>
      </c>
      <c r="V479" s="398" t="s">
        <v>196</v>
      </c>
      <c r="W479" s="389">
        <v>391.00292248704386</v>
      </c>
      <c r="X479" s="389">
        <v>45.101851511540602</v>
      </c>
      <c r="Y479" s="389" t="s">
        <v>524</v>
      </c>
      <c r="Z479" s="389" t="s">
        <v>524</v>
      </c>
      <c r="AA479" s="389" t="s">
        <v>524</v>
      </c>
      <c r="AB479" s="389" t="s">
        <v>524</v>
      </c>
      <c r="AC479" s="389" t="s">
        <v>524</v>
      </c>
      <c r="AD479" s="389" t="s">
        <v>524</v>
      </c>
      <c r="AE479" s="389" t="s">
        <v>524</v>
      </c>
      <c r="AF479" s="389" t="s">
        <v>524</v>
      </c>
      <c r="AG479" s="398" t="s">
        <v>196</v>
      </c>
      <c r="AH479" s="398" t="s">
        <v>196</v>
      </c>
      <c r="AI479" s="389" t="s">
        <v>524</v>
      </c>
      <c r="AJ479" s="398" t="s">
        <v>196</v>
      </c>
    </row>
    <row r="480" spans="1:36" x14ac:dyDescent="0.35">
      <c r="A480" s="426" t="s">
        <v>740</v>
      </c>
      <c r="B480" s="389" t="s">
        <v>524</v>
      </c>
      <c r="C480" s="389" t="s">
        <v>524</v>
      </c>
      <c r="D480" s="389" t="s">
        <v>524</v>
      </c>
      <c r="E480" s="389" t="s">
        <v>524</v>
      </c>
      <c r="F480" s="389" t="s">
        <v>524</v>
      </c>
      <c r="G480" s="389" t="s">
        <v>524</v>
      </c>
      <c r="H480" s="389" t="s">
        <v>553</v>
      </c>
      <c r="I480" s="389" t="s">
        <v>524</v>
      </c>
      <c r="J480" s="389" t="s">
        <v>524</v>
      </c>
      <c r="K480" s="389" t="s">
        <v>524</v>
      </c>
      <c r="L480" s="389" t="s">
        <v>524</v>
      </c>
      <c r="M480" s="389" t="s">
        <v>524</v>
      </c>
      <c r="N480" s="389" t="s">
        <v>524</v>
      </c>
      <c r="O480" s="389" t="s">
        <v>524</v>
      </c>
      <c r="P480" s="389" t="s">
        <v>524</v>
      </c>
      <c r="Q480" s="389" t="s">
        <v>524</v>
      </c>
      <c r="R480" s="389" t="s">
        <v>524</v>
      </c>
      <c r="S480" s="389" t="s">
        <v>524</v>
      </c>
      <c r="T480" s="389" t="s">
        <v>524</v>
      </c>
      <c r="U480" s="389" t="s">
        <v>524</v>
      </c>
      <c r="V480" s="398" t="s">
        <v>196</v>
      </c>
      <c r="W480" s="389" t="s">
        <v>524</v>
      </c>
      <c r="X480" s="389" t="s">
        <v>524</v>
      </c>
      <c r="Y480" s="389" t="s">
        <v>524</v>
      </c>
      <c r="Z480" s="389" t="s">
        <v>524</v>
      </c>
      <c r="AA480" s="389" t="s">
        <v>524</v>
      </c>
      <c r="AB480" s="389" t="s">
        <v>524</v>
      </c>
      <c r="AC480" s="389" t="s">
        <v>524</v>
      </c>
      <c r="AD480" s="389" t="s">
        <v>524</v>
      </c>
      <c r="AE480" s="389" t="s">
        <v>524</v>
      </c>
      <c r="AF480" s="389" t="s">
        <v>524</v>
      </c>
      <c r="AG480" s="398" t="s">
        <v>196</v>
      </c>
      <c r="AH480" s="389" t="s">
        <v>524</v>
      </c>
      <c r="AI480" s="389">
        <v>120.41830440900908</v>
      </c>
      <c r="AJ480" s="398" t="s">
        <v>196</v>
      </c>
    </row>
    <row r="481" spans="1:36" x14ac:dyDescent="0.35">
      <c r="A481" s="427" t="s">
        <v>741</v>
      </c>
      <c r="B481" s="389" t="s">
        <v>524</v>
      </c>
      <c r="C481" s="389" t="s">
        <v>524</v>
      </c>
      <c r="D481" s="389" t="s">
        <v>524</v>
      </c>
      <c r="E481" s="389" t="s">
        <v>524</v>
      </c>
      <c r="F481" s="389" t="s">
        <v>524</v>
      </c>
      <c r="G481" s="389" t="s">
        <v>524</v>
      </c>
      <c r="H481" s="389" t="s">
        <v>524</v>
      </c>
      <c r="I481" s="389" t="s">
        <v>524</v>
      </c>
      <c r="J481" s="389" t="s">
        <v>524</v>
      </c>
      <c r="K481" s="389" t="s">
        <v>524</v>
      </c>
      <c r="L481" s="389" t="s">
        <v>524</v>
      </c>
      <c r="M481" s="389" t="s">
        <v>524</v>
      </c>
      <c r="N481" s="389" t="s">
        <v>524</v>
      </c>
      <c r="O481" s="389" t="s">
        <v>524</v>
      </c>
      <c r="P481" s="389" t="s">
        <v>524</v>
      </c>
      <c r="Q481" s="389" t="s">
        <v>524</v>
      </c>
      <c r="R481" s="389" t="s">
        <v>524</v>
      </c>
      <c r="S481" s="389" t="s">
        <v>524</v>
      </c>
      <c r="T481" s="389" t="s">
        <v>524</v>
      </c>
      <c r="U481" s="389" t="s">
        <v>524</v>
      </c>
      <c r="V481" s="398" t="s">
        <v>196</v>
      </c>
      <c r="W481" s="389" t="s">
        <v>524</v>
      </c>
      <c r="X481" s="389" t="s">
        <v>524</v>
      </c>
      <c r="Y481" s="389" t="s">
        <v>524</v>
      </c>
      <c r="Z481" s="389" t="s">
        <v>524</v>
      </c>
      <c r="AA481" s="389" t="s">
        <v>524</v>
      </c>
      <c r="AB481" s="389" t="s">
        <v>524</v>
      </c>
      <c r="AC481" s="389" t="s">
        <v>524</v>
      </c>
      <c r="AD481" s="389" t="s">
        <v>524</v>
      </c>
      <c r="AE481" s="389" t="s">
        <v>524</v>
      </c>
      <c r="AF481" s="389" t="s">
        <v>524</v>
      </c>
      <c r="AG481" s="398" t="s">
        <v>196</v>
      </c>
      <c r="AH481" s="389" t="s">
        <v>524</v>
      </c>
      <c r="AI481" s="389" t="s">
        <v>524</v>
      </c>
      <c r="AJ481" s="389" t="s">
        <v>524</v>
      </c>
    </row>
    <row r="482" spans="1:36" x14ac:dyDescent="0.35">
      <c r="A482" s="337" t="s">
        <v>679</v>
      </c>
      <c r="B482" s="389">
        <v>13.671467518190029</v>
      </c>
      <c r="C482" s="389" t="s">
        <v>622</v>
      </c>
      <c r="D482" s="389" t="s">
        <v>3272</v>
      </c>
      <c r="E482" s="389" t="s">
        <v>3272</v>
      </c>
      <c r="F482" s="389" t="s">
        <v>3272</v>
      </c>
      <c r="G482" s="389" t="s">
        <v>623</v>
      </c>
      <c r="H482" s="389" t="s">
        <v>622</v>
      </c>
      <c r="I482" s="389" t="s">
        <v>623</v>
      </c>
      <c r="J482" s="389" t="s">
        <v>3272</v>
      </c>
      <c r="K482" s="389" t="s">
        <v>623</v>
      </c>
      <c r="L482" s="389" t="s">
        <v>3272</v>
      </c>
      <c r="M482" s="389" t="s">
        <v>623</v>
      </c>
      <c r="N482" s="389" t="s">
        <v>623</v>
      </c>
      <c r="O482" s="389" t="s">
        <v>623</v>
      </c>
      <c r="P482" s="389" t="s">
        <v>623</v>
      </c>
      <c r="Q482" s="389" t="s">
        <v>3272</v>
      </c>
      <c r="R482" s="389" t="s">
        <v>623</v>
      </c>
      <c r="S482" s="389" t="s">
        <v>3272</v>
      </c>
      <c r="T482" s="389" t="s">
        <v>3272</v>
      </c>
      <c r="U482" s="389">
        <v>1.84005186808937</v>
      </c>
      <c r="V482" s="398" t="s">
        <v>196</v>
      </c>
      <c r="W482" s="389">
        <v>146.16040121254008</v>
      </c>
      <c r="X482" s="389">
        <v>161.67811829648733</v>
      </c>
      <c r="Y482" s="389">
        <v>8.9719417447910903</v>
      </c>
      <c r="Z482" s="389" t="s">
        <v>623</v>
      </c>
      <c r="AA482" s="389">
        <v>11.42114438969833</v>
      </c>
      <c r="AB482" s="389" t="s">
        <v>623</v>
      </c>
      <c r="AC482" s="389" t="s">
        <v>3272</v>
      </c>
      <c r="AD482" s="389" t="s">
        <v>623</v>
      </c>
      <c r="AE482" s="389" t="s">
        <v>623</v>
      </c>
      <c r="AF482" s="389">
        <v>2.4884645670558498</v>
      </c>
      <c r="AG482" s="398" t="s">
        <v>196</v>
      </c>
      <c r="AH482" s="389">
        <v>18.975929941198739</v>
      </c>
      <c r="AI482" s="389">
        <v>31.016287312304989</v>
      </c>
      <c r="AJ482" s="389">
        <v>28.530150025703989</v>
      </c>
    </row>
    <row r="483" spans="1:36" x14ac:dyDescent="0.35">
      <c r="A483" s="426" t="s">
        <v>680</v>
      </c>
      <c r="B483" s="389">
        <v>13.671467518190029</v>
      </c>
      <c r="C483" s="389" t="s">
        <v>526</v>
      </c>
      <c r="D483" s="389" t="s">
        <v>526</v>
      </c>
      <c r="E483" s="389" t="s">
        <v>553</v>
      </c>
      <c r="F483" s="389" t="s">
        <v>553</v>
      </c>
      <c r="G483" s="389" t="s">
        <v>553</v>
      </c>
      <c r="H483" s="389" t="s">
        <v>526</v>
      </c>
      <c r="I483" s="389" t="s">
        <v>553</v>
      </c>
      <c r="J483" s="389" t="s">
        <v>553</v>
      </c>
      <c r="K483" s="389" t="s">
        <v>553</v>
      </c>
      <c r="L483" s="389" t="s">
        <v>553</v>
      </c>
      <c r="M483" s="389" t="s">
        <v>553</v>
      </c>
      <c r="N483" s="389" t="s">
        <v>553</v>
      </c>
      <c r="O483" s="389" t="s">
        <v>553</v>
      </c>
      <c r="P483" s="389" t="s">
        <v>553</v>
      </c>
      <c r="Q483" s="389" t="s">
        <v>553</v>
      </c>
      <c r="R483" s="389" t="s">
        <v>553</v>
      </c>
      <c r="S483" s="389" t="s">
        <v>553</v>
      </c>
      <c r="T483" s="389" t="s">
        <v>553</v>
      </c>
      <c r="U483" s="389" t="s">
        <v>551</v>
      </c>
      <c r="V483" s="398" t="s">
        <v>196</v>
      </c>
      <c r="W483" s="389">
        <v>146.16040121254008</v>
      </c>
      <c r="X483" s="389">
        <v>161.67811829648733</v>
      </c>
      <c r="Y483" s="389">
        <v>8.9719417447910903</v>
      </c>
      <c r="Z483" s="389" t="s">
        <v>553</v>
      </c>
      <c r="AA483" s="389">
        <v>11.42114438969833</v>
      </c>
      <c r="AB483" s="389" t="s">
        <v>553</v>
      </c>
      <c r="AC483" s="389" t="s">
        <v>553</v>
      </c>
      <c r="AD483" s="389" t="s">
        <v>553</v>
      </c>
      <c r="AE483" s="389" t="s">
        <v>553</v>
      </c>
      <c r="AF483" s="389" t="s">
        <v>551</v>
      </c>
      <c r="AG483" s="398" t="s">
        <v>196</v>
      </c>
      <c r="AH483" s="389">
        <v>0.75795702244873997</v>
      </c>
      <c r="AI483" s="389">
        <v>30.668042743204541</v>
      </c>
      <c r="AJ483" s="389">
        <v>28.530150025703989</v>
      </c>
    </row>
    <row r="484" spans="1:36" x14ac:dyDescent="0.35">
      <c r="A484" s="426" t="s">
        <v>681</v>
      </c>
      <c r="B484" s="389" t="s">
        <v>551</v>
      </c>
      <c r="C484" s="389" t="s">
        <v>551</v>
      </c>
      <c r="D484" s="389" t="s">
        <v>551</v>
      </c>
      <c r="E484" s="389" t="s">
        <v>551</v>
      </c>
      <c r="F484" s="389" t="s">
        <v>551</v>
      </c>
      <c r="G484" s="389" t="s">
        <v>551</v>
      </c>
      <c r="H484" s="389" t="s">
        <v>551</v>
      </c>
      <c r="I484" s="389" t="s">
        <v>551</v>
      </c>
      <c r="J484" s="389" t="s">
        <v>551</v>
      </c>
      <c r="K484" s="389" t="s">
        <v>551</v>
      </c>
      <c r="L484" s="389" t="s">
        <v>551</v>
      </c>
      <c r="M484" s="389" t="s">
        <v>551</v>
      </c>
      <c r="N484" s="389" t="s">
        <v>551</v>
      </c>
      <c r="O484" s="389" t="s">
        <v>551</v>
      </c>
      <c r="P484" s="389" t="s">
        <v>551</v>
      </c>
      <c r="Q484" s="389" t="s">
        <v>551</v>
      </c>
      <c r="R484" s="389" t="s">
        <v>551</v>
      </c>
      <c r="S484" s="389" t="s">
        <v>551</v>
      </c>
      <c r="T484" s="389" t="s">
        <v>551</v>
      </c>
      <c r="U484" s="389" t="s">
        <v>551</v>
      </c>
      <c r="V484" s="398" t="s">
        <v>196</v>
      </c>
      <c r="W484" s="389" t="s">
        <v>551</v>
      </c>
      <c r="X484" s="389" t="s">
        <v>551</v>
      </c>
      <c r="Y484" s="389" t="s">
        <v>551</v>
      </c>
      <c r="Z484" s="389" t="s">
        <v>551</v>
      </c>
      <c r="AA484" s="389" t="s">
        <v>551</v>
      </c>
      <c r="AB484" s="389" t="s">
        <v>551</v>
      </c>
      <c r="AC484" s="389" t="s">
        <v>551</v>
      </c>
      <c r="AD484" s="389" t="s">
        <v>551</v>
      </c>
      <c r="AE484" s="389" t="s">
        <v>551</v>
      </c>
      <c r="AF484" s="389" t="s">
        <v>551</v>
      </c>
      <c r="AG484" s="398" t="s">
        <v>196</v>
      </c>
      <c r="AH484" s="389" t="s">
        <v>551</v>
      </c>
      <c r="AI484" s="389" t="s">
        <v>551</v>
      </c>
      <c r="AJ484" s="389" t="s">
        <v>551</v>
      </c>
    </row>
    <row r="485" spans="1:36" x14ac:dyDescent="0.35">
      <c r="A485" s="426" t="s">
        <v>682</v>
      </c>
      <c r="B485" s="389" t="s">
        <v>526</v>
      </c>
      <c r="C485" s="389" t="s">
        <v>551</v>
      </c>
      <c r="D485" s="389" t="s">
        <v>551</v>
      </c>
      <c r="E485" s="389" t="s">
        <v>551</v>
      </c>
      <c r="F485" s="389" t="s">
        <v>551</v>
      </c>
      <c r="G485" s="389" t="s">
        <v>551</v>
      </c>
      <c r="H485" s="389" t="s">
        <v>551</v>
      </c>
      <c r="I485" s="389" t="s">
        <v>551</v>
      </c>
      <c r="J485" s="389" t="s">
        <v>551</v>
      </c>
      <c r="K485" s="389" t="s">
        <v>551</v>
      </c>
      <c r="L485" s="389" t="s">
        <v>551</v>
      </c>
      <c r="M485" s="389" t="s">
        <v>551</v>
      </c>
      <c r="N485" s="389" t="s">
        <v>551</v>
      </c>
      <c r="O485" s="389" t="s">
        <v>551</v>
      </c>
      <c r="P485" s="389" t="s">
        <v>551</v>
      </c>
      <c r="Q485" s="389" t="s">
        <v>551</v>
      </c>
      <c r="R485" s="389" t="s">
        <v>551</v>
      </c>
      <c r="S485" s="389" t="s">
        <v>551</v>
      </c>
      <c r="T485" s="389" t="s">
        <v>551</v>
      </c>
      <c r="U485" s="389" t="s">
        <v>551</v>
      </c>
      <c r="V485" s="398" t="s">
        <v>196</v>
      </c>
      <c r="W485" s="389" t="s">
        <v>526</v>
      </c>
      <c r="X485" s="389" t="s">
        <v>526</v>
      </c>
      <c r="Y485" s="389" t="s">
        <v>551</v>
      </c>
      <c r="Z485" s="389" t="s">
        <v>551</v>
      </c>
      <c r="AA485" s="389" t="s">
        <v>526</v>
      </c>
      <c r="AB485" s="389" t="s">
        <v>551</v>
      </c>
      <c r="AC485" s="389" t="s">
        <v>551</v>
      </c>
      <c r="AD485" s="389" t="s">
        <v>551</v>
      </c>
      <c r="AE485" s="389" t="s">
        <v>551</v>
      </c>
      <c r="AF485" s="389" t="s">
        <v>551</v>
      </c>
      <c r="AG485" s="398" t="s">
        <v>196</v>
      </c>
      <c r="AH485" s="389">
        <v>4.9702035437500003</v>
      </c>
      <c r="AI485" s="389" t="s">
        <v>551</v>
      </c>
      <c r="AJ485" s="389" t="s">
        <v>551</v>
      </c>
    </row>
    <row r="486" spans="1:36" x14ac:dyDescent="0.35">
      <c r="A486" s="426" t="s">
        <v>683</v>
      </c>
      <c r="B486" s="389" t="s">
        <v>526</v>
      </c>
      <c r="C486" s="389" t="s">
        <v>526</v>
      </c>
      <c r="D486" s="389" t="s">
        <v>553</v>
      </c>
      <c r="E486" s="389" t="s">
        <v>526</v>
      </c>
      <c r="F486" s="389" t="s">
        <v>526</v>
      </c>
      <c r="G486" s="389" t="s">
        <v>553</v>
      </c>
      <c r="H486" s="389" t="s">
        <v>526</v>
      </c>
      <c r="I486" s="389" t="s">
        <v>553</v>
      </c>
      <c r="J486" s="389" t="s">
        <v>526</v>
      </c>
      <c r="K486" s="389" t="s">
        <v>553</v>
      </c>
      <c r="L486" s="389" t="s">
        <v>526</v>
      </c>
      <c r="M486" s="389" t="s">
        <v>553</v>
      </c>
      <c r="N486" s="389" t="s">
        <v>553</v>
      </c>
      <c r="O486" s="389" t="s">
        <v>553</v>
      </c>
      <c r="P486" s="389" t="s">
        <v>553</v>
      </c>
      <c r="Q486" s="389" t="s">
        <v>526</v>
      </c>
      <c r="R486" s="389" t="s">
        <v>553</v>
      </c>
      <c r="S486" s="389" t="s">
        <v>526</v>
      </c>
      <c r="T486" s="389" t="s">
        <v>526</v>
      </c>
      <c r="U486" s="389">
        <v>1.84005186808937</v>
      </c>
      <c r="V486" s="398" t="s">
        <v>196</v>
      </c>
      <c r="W486" s="389" t="s">
        <v>526</v>
      </c>
      <c r="X486" s="389" t="s">
        <v>526</v>
      </c>
      <c r="Y486" s="389" t="s">
        <v>553</v>
      </c>
      <c r="Z486" s="389" t="s">
        <v>553</v>
      </c>
      <c r="AA486" s="389" t="s">
        <v>553</v>
      </c>
      <c r="AB486" s="389" t="s">
        <v>553</v>
      </c>
      <c r="AC486" s="389" t="s">
        <v>526</v>
      </c>
      <c r="AD486" s="389" t="s">
        <v>553</v>
      </c>
      <c r="AE486" s="389" t="s">
        <v>553</v>
      </c>
      <c r="AF486" s="389">
        <v>2.4884645670558498</v>
      </c>
      <c r="AG486" s="398" t="s">
        <v>196</v>
      </c>
      <c r="AH486" s="389" t="s">
        <v>553</v>
      </c>
      <c r="AI486" s="389">
        <v>0.34824456910044999</v>
      </c>
      <c r="AJ486" s="389" t="s">
        <v>553</v>
      </c>
    </row>
    <row r="487" spans="1:36" x14ac:dyDescent="0.35">
      <c r="A487" s="426" t="s">
        <v>3429</v>
      </c>
      <c r="B487" s="389" t="s">
        <v>551</v>
      </c>
      <c r="C487" s="389" t="s">
        <v>551</v>
      </c>
      <c r="D487" s="389" t="s">
        <v>551</v>
      </c>
      <c r="E487" s="389" t="s">
        <v>551</v>
      </c>
      <c r="F487" s="389" t="s">
        <v>551</v>
      </c>
      <c r="G487" s="389" t="s">
        <v>551</v>
      </c>
      <c r="H487" s="389" t="s">
        <v>551</v>
      </c>
      <c r="I487" s="389" t="s">
        <v>551</v>
      </c>
      <c r="J487" s="389" t="s">
        <v>551</v>
      </c>
      <c r="K487" s="389" t="s">
        <v>551</v>
      </c>
      <c r="L487" s="389" t="s">
        <v>551</v>
      </c>
      <c r="M487" s="389" t="s">
        <v>551</v>
      </c>
      <c r="N487" s="389" t="s">
        <v>551</v>
      </c>
      <c r="O487" s="389" t="s">
        <v>551</v>
      </c>
      <c r="P487" s="389" t="s">
        <v>551</v>
      </c>
      <c r="Q487" s="389" t="s">
        <v>551</v>
      </c>
      <c r="R487" s="389" t="s">
        <v>551</v>
      </c>
      <c r="S487" s="389" t="s">
        <v>551</v>
      </c>
      <c r="T487" s="389" t="s">
        <v>551</v>
      </c>
      <c r="U487" s="389" t="s">
        <v>551</v>
      </c>
      <c r="V487" s="398" t="s">
        <v>196</v>
      </c>
      <c r="W487" s="389" t="s">
        <v>526</v>
      </c>
      <c r="X487" s="389" t="s">
        <v>526</v>
      </c>
      <c r="Y487" s="389" t="s">
        <v>526</v>
      </c>
      <c r="Z487" s="389" t="s">
        <v>551</v>
      </c>
      <c r="AA487" s="389" t="s">
        <v>526</v>
      </c>
      <c r="AB487" s="389" t="s">
        <v>551</v>
      </c>
      <c r="AC487" s="389" t="s">
        <v>551</v>
      </c>
      <c r="AD487" s="389" t="s">
        <v>551</v>
      </c>
      <c r="AE487" s="389" t="s">
        <v>551</v>
      </c>
      <c r="AF487" s="389" t="s">
        <v>551</v>
      </c>
      <c r="AG487" s="398" t="s">
        <v>196</v>
      </c>
      <c r="AH487" s="389">
        <v>13.247769375000001</v>
      </c>
      <c r="AI487" s="389" t="s">
        <v>526</v>
      </c>
      <c r="AJ487" s="389" t="s">
        <v>526</v>
      </c>
    </row>
    <row r="488" spans="1:36" x14ac:dyDescent="0.35">
      <c r="A488" s="429" t="s">
        <v>684</v>
      </c>
      <c r="B488" s="389">
        <v>0.88</v>
      </c>
      <c r="C488" s="389">
        <v>397.31929999999994</v>
      </c>
      <c r="D488" s="389" t="s">
        <v>524</v>
      </c>
      <c r="E488" s="389" t="s">
        <v>524</v>
      </c>
      <c r="F488" s="389">
        <v>2580.4423400000001</v>
      </c>
      <c r="G488" s="389" t="s">
        <v>524</v>
      </c>
      <c r="H488" s="389">
        <v>56052.275099999999</v>
      </c>
      <c r="I488" s="389" t="s">
        <v>524</v>
      </c>
      <c r="J488" s="389">
        <v>2093.1475999999998</v>
      </c>
      <c r="K488" s="389" t="s">
        <v>524</v>
      </c>
      <c r="L488" s="389" t="s">
        <v>524</v>
      </c>
      <c r="M488" s="389" t="s">
        <v>524</v>
      </c>
      <c r="N488" s="389" t="s">
        <v>524</v>
      </c>
      <c r="O488" s="389" t="s">
        <v>524</v>
      </c>
      <c r="P488" s="389" t="s">
        <v>524</v>
      </c>
      <c r="Q488" s="389">
        <v>117.73</v>
      </c>
      <c r="R488" s="389" t="s">
        <v>524</v>
      </c>
      <c r="S488" s="389" t="s">
        <v>524</v>
      </c>
      <c r="T488" s="389" t="s">
        <v>524</v>
      </c>
      <c r="U488" s="389" t="s">
        <v>524</v>
      </c>
      <c r="V488" s="398" t="s">
        <v>196</v>
      </c>
      <c r="W488" s="389">
        <v>2.1192000000000002</v>
      </c>
      <c r="X488" s="389" t="s">
        <v>524</v>
      </c>
      <c r="Y488" s="389" t="s">
        <v>524</v>
      </c>
      <c r="Z488" s="389" t="s">
        <v>524</v>
      </c>
      <c r="AA488" s="389" t="s">
        <v>524</v>
      </c>
      <c r="AB488" s="389" t="s">
        <v>524</v>
      </c>
      <c r="AC488" s="389" t="s">
        <v>524</v>
      </c>
      <c r="AD488" s="389" t="s">
        <v>524</v>
      </c>
      <c r="AE488" s="389" t="s">
        <v>524</v>
      </c>
      <c r="AF488" s="389" t="s">
        <v>524</v>
      </c>
      <c r="AG488" s="398" t="s">
        <v>196</v>
      </c>
      <c r="AH488" s="389">
        <v>7313.5339055999993</v>
      </c>
      <c r="AI488" s="389" t="s">
        <v>524</v>
      </c>
      <c r="AJ488" s="389" t="s">
        <v>524</v>
      </c>
    </row>
    <row r="489" spans="1:36" x14ac:dyDescent="0.35">
      <c r="A489" s="426" t="s">
        <v>685</v>
      </c>
      <c r="B489" s="389" t="s">
        <v>524</v>
      </c>
      <c r="C489" s="389">
        <v>397.31929999999994</v>
      </c>
      <c r="D489" s="389" t="s">
        <v>524</v>
      </c>
      <c r="E489" s="389" t="s">
        <v>524</v>
      </c>
      <c r="F489" s="389">
        <v>2549.6623400000003</v>
      </c>
      <c r="G489" s="389" t="s">
        <v>524</v>
      </c>
      <c r="H489" s="389">
        <v>49042.255100000002</v>
      </c>
      <c r="I489" s="389" t="s">
        <v>524</v>
      </c>
      <c r="J489" s="389">
        <v>2093.1475999999998</v>
      </c>
      <c r="K489" s="389" t="s">
        <v>524</v>
      </c>
      <c r="L489" s="389" t="s">
        <v>524</v>
      </c>
      <c r="M489" s="389" t="s">
        <v>524</v>
      </c>
      <c r="N489" s="389" t="s">
        <v>524</v>
      </c>
      <c r="O489" s="389" t="s">
        <v>524</v>
      </c>
      <c r="P489" s="389" t="s">
        <v>524</v>
      </c>
      <c r="Q489" s="389">
        <v>99.33</v>
      </c>
      <c r="R489" s="389" t="s">
        <v>524</v>
      </c>
      <c r="S489" s="389" t="s">
        <v>524</v>
      </c>
      <c r="T489" s="389" t="s">
        <v>524</v>
      </c>
      <c r="U489" s="389" t="s">
        <v>524</v>
      </c>
      <c r="V489" s="398" t="s">
        <v>196</v>
      </c>
      <c r="W489" s="389" t="s">
        <v>524</v>
      </c>
      <c r="X489" s="389" t="s">
        <v>524</v>
      </c>
      <c r="Y489" s="389" t="s">
        <v>524</v>
      </c>
      <c r="Z489" s="389" t="s">
        <v>524</v>
      </c>
      <c r="AA489" s="389" t="s">
        <v>524</v>
      </c>
      <c r="AB489" s="389" t="s">
        <v>524</v>
      </c>
      <c r="AC489" s="389" t="s">
        <v>524</v>
      </c>
      <c r="AD489" s="389" t="s">
        <v>524</v>
      </c>
      <c r="AE489" s="389" t="s">
        <v>524</v>
      </c>
      <c r="AF489" s="389" t="s">
        <v>524</v>
      </c>
      <c r="AG489" s="398" t="s">
        <v>196</v>
      </c>
      <c r="AH489" s="389" t="s">
        <v>3277</v>
      </c>
      <c r="AI489" s="389" t="s">
        <v>524</v>
      </c>
      <c r="AJ489" s="389" t="s">
        <v>524</v>
      </c>
    </row>
    <row r="490" spans="1:36" x14ac:dyDescent="0.35">
      <c r="A490" s="426" t="s">
        <v>686</v>
      </c>
      <c r="B490" s="389" t="s">
        <v>524</v>
      </c>
      <c r="C490" s="389" t="s">
        <v>524</v>
      </c>
      <c r="D490" s="389" t="s">
        <v>524</v>
      </c>
      <c r="E490" s="389" t="s">
        <v>524</v>
      </c>
      <c r="F490" s="389" t="s">
        <v>524</v>
      </c>
      <c r="G490" s="389" t="s">
        <v>524</v>
      </c>
      <c r="H490" s="389">
        <v>1042.52</v>
      </c>
      <c r="I490" s="389" t="s">
        <v>524</v>
      </c>
      <c r="J490" s="389" t="s">
        <v>524</v>
      </c>
      <c r="K490" s="389" t="s">
        <v>524</v>
      </c>
      <c r="L490" s="389" t="s">
        <v>524</v>
      </c>
      <c r="M490" s="389" t="s">
        <v>524</v>
      </c>
      <c r="N490" s="389" t="s">
        <v>524</v>
      </c>
      <c r="O490" s="389" t="s">
        <v>524</v>
      </c>
      <c r="P490" s="389" t="s">
        <v>524</v>
      </c>
      <c r="Q490" s="389" t="s">
        <v>524</v>
      </c>
      <c r="R490" s="389" t="s">
        <v>524</v>
      </c>
      <c r="S490" s="389" t="s">
        <v>524</v>
      </c>
      <c r="T490" s="389" t="s">
        <v>524</v>
      </c>
      <c r="U490" s="389" t="s">
        <v>524</v>
      </c>
      <c r="V490" s="398" t="s">
        <v>196</v>
      </c>
      <c r="W490" s="389" t="s">
        <v>524</v>
      </c>
      <c r="X490" s="389" t="s">
        <v>524</v>
      </c>
      <c r="Y490" s="389" t="s">
        <v>524</v>
      </c>
      <c r="Z490" s="389" t="s">
        <v>524</v>
      </c>
      <c r="AA490" s="389" t="s">
        <v>524</v>
      </c>
      <c r="AB490" s="389" t="s">
        <v>524</v>
      </c>
      <c r="AC490" s="389" t="s">
        <v>524</v>
      </c>
      <c r="AD490" s="389" t="s">
        <v>524</v>
      </c>
      <c r="AE490" s="389" t="s">
        <v>524</v>
      </c>
      <c r="AF490" s="389" t="s">
        <v>524</v>
      </c>
      <c r="AG490" s="398" t="s">
        <v>196</v>
      </c>
      <c r="AH490" s="389" t="s">
        <v>526</v>
      </c>
      <c r="AI490" s="389" t="s">
        <v>524</v>
      </c>
      <c r="AJ490" s="389" t="s">
        <v>524</v>
      </c>
    </row>
    <row r="491" spans="1:36" x14ac:dyDescent="0.35">
      <c r="A491" s="426" t="s">
        <v>687</v>
      </c>
      <c r="B491" s="389">
        <v>0.88</v>
      </c>
      <c r="C491" s="389" t="s">
        <v>524</v>
      </c>
      <c r="D491" s="389" t="s">
        <v>524</v>
      </c>
      <c r="E491" s="389" t="s">
        <v>524</v>
      </c>
      <c r="F491" s="389">
        <v>30.78</v>
      </c>
      <c r="G491" s="389" t="s">
        <v>524</v>
      </c>
      <c r="H491" s="389" t="s">
        <v>524</v>
      </c>
      <c r="I491" s="389" t="s">
        <v>524</v>
      </c>
      <c r="J491" s="389" t="s">
        <v>524</v>
      </c>
      <c r="K491" s="389" t="s">
        <v>524</v>
      </c>
      <c r="L491" s="389" t="s">
        <v>524</v>
      </c>
      <c r="M491" s="389" t="s">
        <v>524</v>
      </c>
      <c r="N491" s="389" t="s">
        <v>524</v>
      </c>
      <c r="O491" s="389" t="s">
        <v>524</v>
      </c>
      <c r="P491" s="389" t="s">
        <v>524</v>
      </c>
      <c r="Q491" s="389">
        <v>18.399999999999999</v>
      </c>
      <c r="R491" s="389" t="s">
        <v>524</v>
      </c>
      <c r="S491" s="389" t="s">
        <v>524</v>
      </c>
      <c r="T491" s="389" t="s">
        <v>524</v>
      </c>
      <c r="U491" s="389" t="s">
        <v>524</v>
      </c>
      <c r="V491" s="398" t="s">
        <v>196</v>
      </c>
      <c r="W491" s="389">
        <v>2.1192000000000002</v>
      </c>
      <c r="X491" s="389" t="s">
        <v>524</v>
      </c>
      <c r="Y491" s="389" t="s">
        <v>524</v>
      </c>
      <c r="Z491" s="389" t="s">
        <v>524</v>
      </c>
      <c r="AA491" s="389" t="s">
        <v>524</v>
      </c>
      <c r="AB491" s="389" t="s">
        <v>524</v>
      </c>
      <c r="AC491" s="389" t="s">
        <v>524</v>
      </c>
      <c r="AD491" s="389" t="s">
        <v>524</v>
      </c>
      <c r="AE491" s="389" t="s">
        <v>524</v>
      </c>
      <c r="AF491" s="389" t="s">
        <v>524</v>
      </c>
      <c r="AG491" s="398" t="s">
        <v>196</v>
      </c>
      <c r="AH491" s="389" t="s">
        <v>526</v>
      </c>
      <c r="AI491" s="389" t="s">
        <v>524</v>
      </c>
      <c r="AJ491" s="389" t="s">
        <v>524</v>
      </c>
    </row>
    <row r="492" spans="1:36" x14ac:dyDescent="0.35">
      <c r="A492" s="426" t="s">
        <v>688</v>
      </c>
      <c r="B492" s="389" t="s">
        <v>524</v>
      </c>
      <c r="C492" s="389" t="s">
        <v>524</v>
      </c>
      <c r="D492" s="389" t="s">
        <v>524</v>
      </c>
      <c r="E492" s="389" t="s">
        <v>524</v>
      </c>
      <c r="F492" s="389" t="s">
        <v>524</v>
      </c>
      <c r="G492" s="389" t="s">
        <v>524</v>
      </c>
      <c r="H492" s="389">
        <v>5967.5</v>
      </c>
      <c r="I492" s="389" t="s">
        <v>524</v>
      </c>
      <c r="J492" s="389" t="s">
        <v>524</v>
      </c>
      <c r="K492" s="389" t="s">
        <v>524</v>
      </c>
      <c r="L492" s="389" t="s">
        <v>524</v>
      </c>
      <c r="M492" s="389" t="s">
        <v>524</v>
      </c>
      <c r="N492" s="389" t="s">
        <v>524</v>
      </c>
      <c r="O492" s="389" t="s">
        <v>524</v>
      </c>
      <c r="P492" s="389" t="s">
        <v>524</v>
      </c>
      <c r="Q492" s="389" t="s">
        <v>524</v>
      </c>
      <c r="R492" s="389" t="s">
        <v>524</v>
      </c>
      <c r="S492" s="389" t="s">
        <v>524</v>
      </c>
      <c r="T492" s="389" t="s">
        <v>524</v>
      </c>
      <c r="U492" s="389" t="s">
        <v>524</v>
      </c>
      <c r="V492" s="398" t="s">
        <v>196</v>
      </c>
      <c r="W492" s="389" t="s">
        <v>524</v>
      </c>
      <c r="X492" s="389" t="s">
        <v>524</v>
      </c>
      <c r="Y492" s="389" t="s">
        <v>524</v>
      </c>
      <c r="Z492" s="389" t="s">
        <v>524</v>
      </c>
      <c r="AA492" s="389" t="s">
        <v>524</v>
      </c>
      <c r="AB492" s="389" t="s">
        <v>524</v>
      </c>
      <c r="AC492" s="389" t="s">
        <v>524</v>
      </c>
      <c r="AD492" s="389" t="s">
        <v>524</v>
      </c>
      <c r="AE492" s="389" t="s">
        <v>524</v>
      </c>
      <c r="AF492" s="389" t="s">
        <v>524</v>
      </c>
      <c r="AG492" s="398" t="s">
        <v>196</v>
      </c>
      <c r="AH492" s="389" t="s">
        <v>598</v>
      </c>
      <c r="AI492" s="389" t="s">
        <v>524</v>
      </c>
      <c r="AJ492" s="389" t="s">
        <v>524</v>
      </c>
    </row>
    <row r="493" spans="1:36" x14ac:dyDescent="0.35">
      <c r="A493" s="426" t="s">
        <v>689</v>
      </c>
      <c r="B493" s="389" t="s">
        <v>524</v>
      </c>
      <c r="C493" s="389" t="s">
        <v>524</v>
      </c>
      <c r="D493" s="389" t="s">
        <v>524</v>
      </c>
      <c r="E493" s="389" t="s">
        <v>524</v>
      </c>
      <c r="F493" s="389" t="s">
        <v>524</v>
      </c>
      <c r="G493" s="389" t="s">
        <v>524</v>
      </c>
      <c r="H493" s="389" t="s">
        <v>524</v>
      </c>
      <c r="I493" s="389" t="s">
        <v>524</v>
      </c>
      <c r="J493" s="389" t="s">
        <v>524</v>
      </c>
      <c r="K493" s="389" t="s">
        <v>524</v>
      </c>
      <c r="L493" s="389" t="s">
        <v>524</v>
      </c>
      <c r="M493" s="389" t="s">
        <v>524</v>
      </c>
      <c r="N493" s="389" t="s">
        <v>524</v>
      </c>
      <c r="O493" s="389" t="s">
        <v>524</v>
      </c>
      <c r="P493" s="389" t="s">
        <v>524</v>
      </c>
      <c r="Q493" s="389" t="s">
        <v>524</v>
      </c>
      <c r="R493" s="389" t="s">
        <v>524</v>
      </c>
      <c r="S493" s="389" t="s">
        <v>524</v>
      </c>
      <c r="T493" s="389" t="s">
        <v>524</v>
      </c>
      <c r="U493" s="389" t="s">
        <v>524</v>
      </c>
      <c r="V493" s="398" t="s">
        <v>196</v>
      </c>
      <c r="W493" s="389" t="s">
        <v>524</v>
      </c>
      <c r="X493" s="389" t="s">
        <v>524</v>
      </c>
      <c r="Y493" s="389" t="s">
        <v>524</v>
      </c>
      <c r="Z493" s="389" t="s">
        <v>524</v>
      </c>
      <c r="AA493" s="389" t="s">
        <v>524</v>
      </c>
      <c r="AB493" s="389" t="s">
        <v>524</v>
      </c>
      <c r="AC493" s="389" t="s">
        <v>524</v>
      </c>
      <c r="AD493" s="389" t="s">
        <v>524</v>
      </c>
      <c r="AE493" s="389" t="s">
        <v>524</v>
      </c>
      <c r="AF493" s="389" t="s">
        <v>524</v>
      </c>
      <c r="AG493" s="398" t="s">
        <v>196</v>
      </c>
      <c r="AH493" s="389" t="s">
        <v>526</v>
      </c>
      <c r="AI493" s="389" t="s">
        <v>524</v>
      </c>
      <c r="AJ493" s="389" t="s">
        <v>524</v>
      </c>
    </row>
    <row r="494" spans="1:36" x14ac:dyDescent="0.35">
      <c r="A494" s="427" t="s">
        <v>690</v>
      </c>
      <c r="B494" s="389" t="s">
        <v>524</v>
      </c>
      <c r="C494" s="389" t="s">
        <v>524</v>
      </c>
      <c r="D494" s="389" t="s">
        <v>524</v>
      </c>
      <c r="E494" s="389" t="s">
        <v>524</v>
      </c>
      <c r="F494" s="389" t="s">
        <v>524</v>
      </c>
      <c r="G494" s="389" t="s">
        <v>524</v>
      </c>
      <c r="H494" s="389" t="s">
        <v>524</v>
      </c>
      <c r="I494" s="389" t="s">
        <v>524</v>
      </c>
      <c r="J494" s="389" t="s">
        <v>524</v>
      </c>
      <c r="K494" s="389" t="s">
        <v>524</v>
      </c>
      <c r="L494" s="389" t="s">
        <v>524</v>
      </c>
      <c r="M494" s="389" t="s">
        <v>524</v>
      </c>
      <c r="N494" s="389" t="s">
        <v>524</v>
      </c>
      <c r="O494" s="389" t="s">
        <v>524</v>
      </c>
      <c r="P494" s="389" t="s">
        <v>524</v>
      </c>
      <c r="Q494" s="389" t="s">
        <v>524</v>
      </c>
      <c r="R494" s="389" t="s">
        <v>524</v>
      </c>
      <c r="S494" s="389" t="s">
        <v>524</v>
      </c>
      <c r="T494" s="389" t="s">
        <v>524</v>
      </c>
      <c r="U494" s="389" t="s">
        <v>524</v>
      </c>
      <c r="V494" s="398" t="s">
        <v>196</v>
      </c>
      <c r="W494" s="389" t="s">
        <v>524</v>
      </c>
      <c r="X494" s="389" t="s">
        <v>524</v>
      </c>
      <c r="Y494" s="389" t="s">
        <v>524</v>
      </c>
      <c r="Z494" s="389" t="s">
        <v>524</v>
      </c>
      <c r="AA494" s="389" t="s">
        <v>524</v>
      </c>
      <c r="AB494" s="389" t="s">
        <v>524</v>
      </c>
      <c r="AC494" s="389" t="s">
        <v>524</v>
      </c>
      <c r="AD494" s="389" t="s">
        <v>524</v>
      </c>
      <c r="AE494" s="389" t="s">
        <v>524</v>
      </c>
      <c r="AF494" s="389" t="s">
        <v>524</v>
      </c>
      <c r="AG494" s="398" t="s">
        <v>196</v>
      </c>
      <c r="AH494" s="389">
        <v>7313.5339055999993</v>
      </c>
      <c r="AI494" s="389" t="s">
        <v>524</v>
      </c>
      <c r="AJ494" s="389" t="s">
        <v>524</v>
      </c>
    </row>
    <row r="495" spans="1:36" x14ac:dyDescent="0.35">
      <c r="A495" s="428" t="s">
        <v>691</v>
      </c>
      <c r="B495" s="389" t="s">
        <v>524</v>
      </c>
      <c r="C495" s="389" t="s">
        <v>524</v>
      </c>
      <c r="D495" s="389" t="s">
        <v>524</v>
      </c>
      <c r="E495" s="389" t="s">
        <v>524</v>
      </c>
      <c r="F495" s="389" t="s">
        <v>524</v>
      </c>
      <c r="G495" s="389" t="s">
        <v>524</v>
      </c>
      <c r="H495" s="389" t="s">
        <v>524</v>
      </c>
      <c r="I495" s="389" t="s">
        <v>524</v>
      </c>
      <c r="J495" s="389" t="s">
        <v>524</v>
      </c>
      <c r="K495" s="389" t="s">
        <v>524</v>
      </c>
      <c r="L495" s="389" t="s">
        <v>524</v>
      </c>
      <c r="M495" s="389" t="s">
        <v>524</v>
      </c>
      <c r="N495" s="389" t="s">
        <v>524</v>
      </c>
      <c r="O495" s="389" t="s">
        <v>524</v>
      </c>
      <c r="P495" s="389" t="s">
        <v>524</v>
      </c>
      <c r="Q495" s="389" t="s">
        <v>524</v>
      </c>
      <c r="R495" s="389" t="s">
        <v>524</v>
      </c>
      <c r="S495" s="389" t="s">
        <v>524</v>
      </c>
      <c r="T495" s="389" t="s">
        <v>524</v>
      </c>
      <c r="U495" s="389" t="s">
        <v>524</v>
      </c>
      <c r="V495" s="398" t="s">
        <v>196</v>
      </c>
      <c r="W495" s="389" t="s">
        <v>524</v>
      </c>
      <c r="X495" s="389" t="s">
        <v>524</v>
      </c>
      <c r="Y495" s="389" t="s">
        <v>524</v>
      </c>
      <c r="Z495" s="389" t="s">
        <v>524</v>
      </c>
      <c r="AA495" s="389" t="s">
        <v>524</v>
      </c>
      <c r="AB495" s="389" t="s">
        <v>524</v>
      </c>
      <c r="AC495" s="389" t="s">
        <v>524</v>
      </c>
      <c r="AD495" s="389" t="s">
        <v>524</v>
      </c>
      <c r="AE495" s="389" t="s">
        <v>524</v>
      </c>
      <c r="AF495" s="389" t="s">
        <v>524</v>
      </c>
      <c r="AG495" s="398" t="s">
        <v>196</v>
      </c>
      <c r="AH495" s="389" t="s">
        <v>524</v>
      </c>
      <c r="AI495" s="389">
        <v>366.24329245063001</v>
      </c>
      <c r="AJ495" s="389" t="s">
        <v>524</v>
      </c>
    </row>
    <row r="496" spans="1:36" x14ac:dyDescent="0.35">
      <c r="A496" s="426" t="s">
        <v>692</v>
      </c>
      <c r="B496" s="389" t="s">
        <v>524</v>
      </c>
      <c r="C496" s="389" t="s">
        <v>524</v>
      </c>
      <c r="D496" s="389" t="s">
        <v>524</v>
      </c>
      <c r="E496" s="389" t="s">
        <v>524</v>
      </c>
      <c r="F496" s="389" t="s">
        <v>524</v>
      </c>
      <c r="G496" s="389" t="s">
        <v>524</v>
      </c>
      <c r="H496" s="389" t="s">
        <v>524</v>
      </c>
      <c r="I496" s="389" t="s">
        <v>524</v>
      </c>
      <c r="J496" s="389" t="s">
        <v>524</v>
      </c>
      <c r="K496" s="389" t="s">
        <v>524</v>
      </c>
      <c r="L496" s="389" t="s">
        <v>524</v>
      </c>
      <c r="M496" s="389" t="s">
        <v>524</v>
      </c>
      <c r="N496" s="389" t="s">
        <v>524</v>
      </c>
      <c r="O496" s="389" t="s">
        <v>524</v>
      </c>
      <c r="P496" s="389" t="s">
        <v>524</v>
      </c>
      <c r="Q496" s="389" t="s">
        <v>524</v>
      </c>
      <c r="R496" s="389" t="s">
        <v>524</v>
      </c>
      <c r="S496" s="389" t="s">
        <v>524</v>
      </c>
      <c r="T496" s="389" t="s">
        <v>524</v>
      </c>
      <c r="U496" s="389" t="s">
        <v>524</v>
      </c>
      <c r="V496" s="398" t="s">
        <v>196</v>
      </c>
      <c r="W496" s="389" t="s">
        <v>524</v>
      </c>
      <c r="X496" s="389" t="s">
        <v>524</v>
      </c>
      <c r="Y496" s="389" t="s">
        <v>524</v>
      </c>
      <c r="Z496" s="389" t="s">
        <v>524</v>
      </c>
      <c r="AA496" s="389" t="s">
        <v>524</v>
      </c>
      <c r="AB496" s="389" t="s">
        <v>524</v>
      </c>
      <c r="AC496" s="389" t="s">
        <v>524</v>
      </c>
      <c r="AD496" s="389" t="s">
        <v>524</v>
      </c>
      <c r="AE496" s="389" t="s">
        <v>524</v>
      </c>
      <c r="AF496" s="389" t="s">
        <v>524</v>
      </c>
      <c r="AG496" s="398" t="s">
        <v>196</v>
      </c>
      <c r="AH496" s="389" t="s">
        <v>524</v>
      </c>
      <c r="AI496" s="389">
        <v>366.24329245062688</v>
      </c>
      <c r="AJ496" s="389" t="s">
        <v>524</v>
      </c>
    </row>
    <row r="497" spans="1:36" x14ac:dyDescent="0.35">
      <c r="A497" s="426" t="s">
        <v>3430</v>
      </c>
      <c r="B497" s="398" t="s">
        <v>196</v>
      </c>
      <c r="C497" s="398" t="s">
        <v>196</v>
      </c>
      <c r="D497" s="398" t="s">
        <v>196</v>
      </c>
      <c r="E497" s="398" t="s">
        <v>196</v>
      </c>
      <c r="F497" s="398" t="s">
        <v>196</v>
      </c>
      <c r="G497" s="398" t="s">
        <v>196</v>
      </c>
      <c r="H497" s="398" t="s">
        <v>196</v>
      </c>
      <c r="I497" s="398" t="s">
        <v>196</v>
      </c>
      <c r="J497" s="398" t="s">
        <v>196</v>
      </c>
      <c r="K497" s="398" t="s">
        <v>196</v>
      </c>
      <c r="L497" s="398" t="s">
        <v>196</v>
      </c>
      <c r="M497" s="398" t="s">
        <v>196</v>
      </c>
      <c r="N497" s="398" t="s">
        <v>196</v>
      </c>
      <c r="O497" s="398" t="s">
        <v>196</v>
      </c>
      <c r="P497" s="398" t="s">
        <v>196</v>
      </c>
      <c r="Q497" s="398" t="s">
        <v>196</v>
      </c>
      <c r="R497" s="398" t="s">
        <v>196</v>
      </c>
      <c r="S497" s="398" t="s">
        <v>196</v>
      </c>
      <c r="T497" s="398" t="s">
        <v>196</v>
      </c>
      <c r="U497" s="398" t="s">
        <v>196</v>
      </c>
      <c r="V497" s="398" t="s">
        <v>196</v>
      </c>
      <c r="W497" s="389" t="s">
        <v>524</v>
      </c>
      <c r="X497" s="389" t="s">
        <v>524</v>
      </c>
      <c r="Y497" s="389" t="s">
        <v>524</v>
      </c>
      <c r="Z497" s="389" t="s">
        <v>524</v>
      </c>
      <c r="AA497" s="389" t="s">
        <v>524</v>
      </c>
      <c r="AB497" s="389" t="s">
        <v>524</v>
      </c>
      <c r="AC497" s="389" t="s">
        <v>524</v>
      </c>
      <c r="AD497" s="389" t="s">
        <v>524</v>
      </c>
      <c r="AE497" s="389" t="s">
        <v>524</v>
      </c>
      <c r="AF497" s="389" t="s">
        <v>524</v>
      </c>
      <c r="AG497" s="398" t="s">
        <v>196</v>
      </c>
      <c r="AH497" s="398" t="s">
        <v>196</v>
      </c>
      <c r="AI497" s="389" t="s">
        <v>551</v>
      </c>
      <c r="AJ497" s="398" t="s">
        <v>196</v>
      </c>
    </row>
    <row r="498" spans="1:36" x14ac:dyDescent="0.35">
      <c r="A498" s="426" t="s">
        <v>693</v>
      </c>
      <c r="B498" s="389" t="s">
        <v>524</v>
      </c>
      <c r="C498" s="389" t="s">
        <v>524</v>
      </c>
      <c r="D498" s="389" t="s">
        <v>524</v>
      </c>
      <c r="E498" s="389" t="s">
        <v>524</v>
      </c>
      <c r="F498" s="389" t="s">
        <v>524</v>
      </c>
      <c r="G498" s="389" t="s">
        <v>524</v>
      </c>
      <c r="H498" s="389" t="s">
        <v>524</v>
      </c>
      <c r="I498" s="389" t="s">
        <v>524</v>
      </c>
      <c r="J498" s="389" t="s">
        <v>524</v>
      </c>
      <c r="K498" s="389" t="s">
        <v>524</v>
      </c>
      <c r="L498" s="389" t="s">
        <v>524</v>
      </c>
      <c r="M498" s="389" t="s">
        <v>524</v>
      </c>
      <c r="N498" s="389" t="s">
        <v>524</v>
      </c>
      <c r="O498" s="389" t="s">
        <v>524</v>
      </c>
      <c r="P498" s="389" t="s">
        <v>524</v>
      </c>
      <c r="Q498" s="389" t="s">
        <v>524</v>
      </c>
      <c r="R498" s="389" t="s">
        <v>524</v>
      </c>
      <c r="S498" s="389" t="s">
        <v>524</v>
      </c>
      <c r="T498" s="389" t="s">
        <v>524</v>
      </c>
      <c r="U498" s="389" t="s">
        <v>524</v>
      </c>
      <c r="V498" s="398" t="s">
        <v>196</v>
      </c>
      <c r="W498" s="389" t="s">
        <v>524</v>
      </c>
      <c r="X498" s="389" t="s">
        <v>524</v>
      </c>
      <c r="Y498" s="389" t="s">
        <v>524</v>
      </c>
      <c r="Z498" s="389" t="s">
        <v>524</v>
      </c>
      <c r="AA498" s="389" t="s">
        <v>524</v>
      </c>
      <c r="AB498" s="389" t="s">
        <v>524</v>
      </c>
      <c r="AC498" s="389" t="s">
        <v>524</v>
      </c>
      <c r="AD498" s="389" t="s">
        <v>524</v>
      </c>
      <c r="AE498" s="389" t="s">
        <v>524</v>
      </c>
      <c r="AF498" s="389" t="s">
        <v>524</v>
      </c>
      <c r="AG498" s="398" t="s">
        <v>196</v>
      </c>
      <c r="AH498" s="389" t="s">
        <v>524</v>
      </c>
      <c r="AI498" s="389" t="s">
        <v>524</v>
      </c>
      <c r="AJ498" s="389" t="s">
        <v>524</v>
      </c>
    </row>
    <row r="499" spans="1:36" x14ac:dyDescent="0.35">
      <c r="A499" s="338" t="s">
        <v>742</v>
      </c>
      <c r="B499" s="389" t="s">
        <v>558</v>
      </c>
      <c r="C499" s="389" t="s">
        <v>524</v>
      </c>
      <c r="D499" s="389" t="s">
        <v>524</v>
      </c>
      <c r="E499" s="389" t="s">
        <v>524</v>
      </c>
      <c r="F499" s="389" t="s">
        <v>524</v>
      </c>
      <c r="G499" s="389" t="s">
        <v>524</v>
      </c>
      <c r="H499" s="389" t="s">
        <v>524</v>
      </c>
      <c r="I499" s="389" t="s">
        <v>524</v>
      </c>
      <c r="J499" s="389" t="s">
        <v>524</v>
      </c>
      <c r="K499" s="389" t="s">
        <v>524</v>
      </c>
      <c r="L499" s="389" t="s">
        <v>524</v>
      </c>
      <c r="M499" s="389" t="s">
        <v>524</v>
      </c>
      <c r="N499" s="389" t="s">
        <v>524</v>
      </c>
      <c r="O499" s="389" t="s">
        <v>524</v>
      </c>
      <c r="P499" s="389" t="s">
        <v>524</v>
      </c>
      <c r="Q499" s="389" t="s">
        <v>524</v>
      </c>
      <c r="R499" s="389" t="s">
        <v>524</v>
      </c>
      <c r="S499" s="389" t="s">
        <v>524</v>
      </c>
      <c r="T499" s="389" t="s">
        <v>524</v>
      </c>
      <c r="U499" s="389" t="s">
        <v>524</v>
      </c>
      <c r="V499" s="398" t="s">
        <v>196</v>
      </c>
      <c r="W499" s="389" t="s">
        <v>558</v>
      </c>
      <c r="X499" s="389" t="s">
        <v>558</v>
      </c>
      <c r="Y499" s="389" t="s">
        <v>558</v>
      </c>
      <c r="Z499" s="389" t="s">
        <v>524</v>
      </c>
      <c r="AA499" s="389" t="s">
        <v>558</v>
      </c>
      <c r="AB499" s="389" t="s">
        <v>524</v>
      </c>
      <c r="AC499" s="389" t="s">
        <v>524</v>
      </c>
      <c r="AD499" s="389" t="s">
        <v>524</v>
      </c>
      <c r="AE499" s="389" t="s">
        <v>524</v>
      </c>
      <c r="AF499" s="389" t="s">
        <v>524</v>
      </c>
      <c r="AG499" s="398" t="s">
        <v>196</v>
      </c>
      <c r="AH499" s="389" t="s">
        <v>524</v>
      </c>
      <c r="AI499" s="389" t="s">
        <v>558</v>
      </c>
      <c r="AJ499" s="389" t="s">
        <v>558</v>
      </c>
    </row>
    <row r="500" spans="1:36" x14ac:dyDescent="0.35">
      <c r="A500" s="431" t="s">
        <v>743</v>
      </c>
      <c r="B500" s="389" t="s">
        <v>558</v>
      </c>
      <c r="C500" s="389" t="s">
        <v>524</v>
      </c>
      <c r="D500" s="389" t="s">
        <v>524</v>
      </c>
      <c r="E500" s="389" t="s">
        <v>524</v>
      </c>
      <c r="F500" s="389" t="s">
        <v>524</v>
      </c>
      <c r="G500" s="389" t="s">
        <v>524</v>
      </c>
      <c r="H500" s="389" t="s">
        <v>524</v>
      </c>
      <c r="I500" s="389" t="s">
        <v>524</v>
      </c>
      <c r="J500" s="389" t="s">
        <v>524</v>
      </c>
      <c r="K500" s="389" t="s">
        <v>524</v>
      </c>
      <c r="L500" s="389" t="s">
        <v>524</v>
      </c>
      <c r="M500" s="389" t="s">
        <v>524</v>
      </c>
      <c r="N500" s="389" t="s">
        <v>524</v>
      </c>
      <c r="O500" s="389" t="s">
        <v>524</v>
      </c>
      <c r="P500" s="389" t="s">
        <v>524</v>
      </c>
      <c r="Q500" s="389" t="s">
        <v>524</v>
      </c>
      <c r="R500" s="389" t="s">
        <v>524</v>
      </c>
      <c r="S500" s="389" t="s">
        <v>524</v>
      </c>
      <c r="T500" s="389" t="s">
        <v>524</v>
      </c>
      <c r="U500" s="389" t="s">
        <v>524</v>
      </c>
      <c r="V500" s="398" t="s">
        <v>196</v>
      </c>
      <c r="W500" s="389" t="s">
        <v>558</v>
      </c>
      <c r="X500" s="389" t="s">
        <v>558</v>
      </c>
      <c r="Y500" s="389" t="s">
        <v>558</v>
      </c>
      <c r="Z500" s="389" t="s">
        <v>524</v>
      </c>
      <c r="AA500" s="389" t="s">
        <v>558</v>
      </c>
      <c r="AB500" s="389" t="s">
        <v>524</v>
      </c>
      <c r="AC500" s="389" t="s">
        <v>524</v>
      </c>
      <c r="AD500" s="389" t="s">
        <v>524</v>
      </c>
      <c r="AE500" s="389" t="s">
        <v>524</v>
      </c>
      <c r="AF500" s="389" t="s">
        <v>524</v>
      </c>
      <c r="AG500" s="398" t="s">
        <v>196</v>
      </c>
      <c r="AH500" s="389" t="s">
        <v>524</v>
      </c>
      <c r="AI500" s="389" t="s">
        <v>558</v>
      </c>
      <c r="AJ500" s="389" t="s">
        <v>558</v>
      </c>
    </row>
    <row r="501" spans="1:36" ht="15.75" customHeight="1" thickBot="1" x14ac:dyDescent="0.4">
      <c r="A501" s="339" t="s">
        <v>744</v>
      </c>
      <c r="B501" s="468" t="s">
        <v>731</v>
      </c>
      <c r="C501" s="482"/>
      <c r="D501" s="482"/>
      <c r="E501" s="482"/>
      <c r="F501" s="482"/>
      <c r="G501" s="482"/>
      <c r="H501" s="482"/>
      <c r="I501" s="482"/>
      <c r="J501" s="482"/>
      <c r="K501" s="482"/>
      <c r="L501" s="482"/>
      <c r="M501" s="482"/>
      <c r="N501" s="482"/>
      <c r="O501" s="482"/>
      <c r="P501" s="482"/>
      <c r="Q501" s="482"/>
      <c r="R501" s="482"/>
      <c r="S501" s="482"/>
      <c r="T501" s="482"/>
      <c r="U501" s="482"/>
      <c r="V501" s="482"/>
      <c r="W501" s="482"/>
      <c r="X501" s="482"/>
      <c r="Y501" s="482"/>
      <c r="Z501" s="482"/>
      <c r="AA501" s="482"/>
      <c r="AB501" s="482"/>
      <c r="AC501" s="482"/>
      <c r="AD501" s="482"/>
      <c r="AE501" s="482"/>
      <c r="AF501" s="482"/>
      <c r="AG501" s="482"/>
      <c r="AH501" s="482"/>
      <c r="AI501" s="482"/>
      <c r="AJ501" s="483"/>
    </row>
    <row r="502" spans="1:36" ht="15" thickTop="1" x14ac:dyDescent="0.35">
      <c r="A502" s="336" t="s">
        <v>745</v>
      </c>
      <c r="B502" s="389">
        <v>20255.686821310028</v>
      </c>
      <c r="C502" s="389">
        <v>268.19052749999997</v>
      </c>
      <c r="D502" s="389" t="s">
        <v>829</v>
      </c>
      <c r="E502" s="389" t="s">
        <v>829</v>
      </c>
      <c r="F502" s="389">
        <v>9031.5481900000013</v>
      </c>
      <c r="G502" s="389" t="s">
        <v>549</v>
      </c>
      <c r="H502" s="389">
        <v>80154.753393000006</v>
      </c>
      <c r="I502" s="389" t="s">
        <v>549</v>
      </c>
      <c r="J502" s="389">
        <v>9356.369772</v>
      </c>
      <c r="K502" s="389" t="s">
        <v>549</v>
      </c>
      <c r="L502" s="389" t="s">
        <v>829</v>
      </c>
      <c r="M502" s="389" t="s">
        <v>549</v>
      </c>
      <c r="N502" s="389" t="s">
        <v>549</v>
      </c>
      <c r="O502" s="389" t="s">
        <v>549</v>
      </c>
      <c r="P502" s="389" t="s">
        <v>549</v>
      </c>
      <c r="Q502" s="389">
        <v>1154.9313</v>
      </c>
      <c r="R502" s="389" t="s">
        <v>549</v>
      </c>
      <c r="S502" s="389" t="s">
        <v>829</v>
      </c>
      <c r="T502" s="389" t="s">
        <v>829</v>
      </c>
      <c r="U502" s="389">
        <v>1.84005186808937</v>
      </c>
      <c r="V502" s="398" t="s">
        <v>196</v>
      </c>
      <c r="W502" s="389">
        <v>3985.2978501399257</v>
      </c>
      <c r="X502" s="389">
        <v>2522.7156316579408</v>
      </c>
      <c r="Y502" s="389">
        <v>79.222245606505325</v>
      </c>
      <c r="Z502" s="389" t="s">
        <v>549</v>
      </c>
      <c r="AA502" s="389">
        <v>117.63778721389281</v>
      </c>
      <c r="AB502" s="389" t="s">
        <v>549</v>
      </c>
      <c r="AC502" s="389" t="s">
        <v>829</v>
      </c>
      <c r="AD502" s="389" t="s">
        <v>549</v>
      </c>
      <c r="AE502" s="389" t="s">
        <v>549</v>
      </c>
      <c r="AF502" s="389">
        <v>2.4884645670558498</v>
      </c>
      <c r="AG502" s="398" t="s">
        <v>196</v>
      </c>
      <c r="AH502" s="389">
        <v>7332.5098355411983</v>
      </c>
      <c r="AI502" s="389">
        <v>11803.055759120232</v>
      </c>
      <c r="AJ502" s="389">
        <v>490.71858044203998</v>
      </c>
    </row>
    <row r="503" spans="1:36" x14ac:dyDescent="0.35">
      <c r="A503" s="337" t="s">
        <v>746</v>
      </c>
      <c r="B503" s="389">
        <v>20040.325102040817</v>
      </c>
      <c r="C503" s="389" t="s">
        <v>524</v>
      </c>
      <c r="D503" s="389" t="s">
        <v>524</v>
      </c>
      <c r="E503" s="389" t="s">
        <v>524</v>
      </c>
      <c r="F503" s="389" t="s">
        <v>524</v>
      </c>
      <c r="G503" s="389" t="s">
        <v>524</v>
      </c>
      <c r="H503" s="389" t="s">
        <v>524</v>
      </c>
      <c r="I503" s="389" t="s">
        <v>524</v>
      </c>
      <c r="J503" s="389" t="s">
        <v>524</v>
      </c>
      <c r="K503" s="389" t="s">
        <v>524</v>
      </c>
      <c r="L503" s="389" t="s">
        <v>524</v>
      </c>
      <c r="M503" s="389" t="s">
        <v>524</v>
      </c>
      <c r="N503" s="389" t="s">
        <v>524</v>
      </c>
      <c r="O503" s="389" t="s">
        <v>524</v>
      </c>
      <c r="P503" s="389" t="s">
        <v>524</v>
      </c>
      <c r="Q503" s="389" t="s">
        <v>524</v>
      </c>
      <c r="R503" s="389" t="s">
        <v>524</v>
      </c>
      <c r="S503" s="389" t="s">
        <v>524</v>
      </c>
      <c r="T503" s="389" t="s">
        <v>524</v>
      </c>
      <c r="U503" s="389" t="s">
        <v>524</v>
      </c>
      <c r="V503" s="398" t="s">
        <v>196</v>
      </c>
      <c r="W503" s="389" t="s">
        <v>524</v>
      </c>
      <c r="X503" s="389" t="s">
        <v>524</v>
      </c>
      <c r="Y503" s="389" t="s">
        <v>524</v>
      </c>
      <c r="Z503" s="389" t="s">
        <v>524</v>
      </c>
      <c r="AA503" s="389" t="s">
        <v>524</v>
      </c>
      <c r="AB503" s="389" t="s">
        <v>524</v>
      </c>
      <c r="AC503" s="389" t="s">
        <v>524</v>
      </c>
      <c r="AD503" s="389" t="s">
        <v>524</v>
      </c>
      <c r="AE503" s="389" t="s">
        <v>524</v>
      </c>
      <c r="AF503" s="389" t="s">
        <v>524</v>
      </c>
      <c r="AG503" s="398" t="s">
        <v>196</v>
      </c>
      <c r="AH503" s="389" t="s">
        <v>524</v>
      </c>
      <c r="AI503" s="389" t="s">
        <v>524</v>
      </c>
      <c r="AJ503" s="389" t="s">
        <v>524</v>
      </c>
    </row>
    <row r="504" spans="1:36" x14ac:dyDescent="0.35">
      <c r="A504" s="432" t="s">
        <v>747</v>
      </c>
      <c r="B504" s="389" t="s">
        <v>524</v>
      </c>
      <c r="C504" s="389" t="s">
        <v>524</v>
      </c>
      <c r="D504" s="389" t="s">
        <v>524</v>
      </c>
      <c r="E504" s="389" t="s">
        <v>524</v>
      </c>
      <c r="F504" s="389" t="s">
        <v>524</v>
      </c>
      <c r="G504" s="389" t="s">
        <v>524</v>
      </c>
      <c r="H504" s="389" t="s">
        <v>586</v>
      </c>
      <c r="I504" s="389" t="s">
        <v>524</v>
      </c>
      <c r="J504" s="389" t="s">
        <v>524</v>
      </c>
      <c r="K504" s="389" t="s">
        <v>524</v>
      </c>
      <c r="L504" s="389" t="s">
        <v>524</v>
      </c>
      <c r="M504" s="389" t="s">
        <v>524</v>
      </c>
      <c r="N504" s="389" t="s">
        <v>524</v>
      </c>
      <c r="O504" s="389" t="s">
        <v>524</v>
      </c>
      <c r="P504" s="389" t="s">
        <v>524</v>
      </c>
      <c r="Q504" s="389" t="s">
        <v>524</v>
      </c>
      <c r="R504" s="389" t="s">
        <v>524</v>
      </c>
      <c r="S504" s="389" t="s">
        <v>524</v>
      </c>
      <c r="T504" s="389" t="s">
        <v>524</v>
      </c>
      <c r="U504" s="389" t="s">
        <v>524</v>
      </c>
      <c r="V504" s="398" t="s">
        <v>196</v>
      </c>
      <c r="W504" s="389">
        <v>2889.5115971792543</v>
      </c>
      <c r="X504" s="389">
        <v>550.24258844079532</v>
      </c>
      <c r="Y504" s="389" t="s">
        <v>524</v>
      </c>
      <c r="Z504" s="389" t="s">
        <v>524</v>
      </c>
      <c r="AA504" s="389" t="s">
        <v>524</v>
      </c>
      <c r="AB504" s="389" t="s">
        <v>524</v>
      </c>
      <c r="AC504" s="389" t="s">
        <v>524</v>
      </c>
      <c r="AD504" s="389" t="s">
        <v>524</v>
      </c>
      <c r="AE504" s="389" t="s">
        <v>524</v>
      </c>
      <c r="AF504" s="389" t="s">
        <v>524</v>
      </c>
      <c r="AG504" s="398" t="s">
        <v>196</v>
      </c>
      <c r="AH504" s="389" t="s">
        <v>524</v>
      </c>
      <c r="AI504" s="389">
        <v>2745.5373405254281</v>
      </c>
      <c r="AJ504" s="389" t="s">
        <v>524</v>
      </c>
    </row>
    <row r="505" spans="1:36" x14ac:dyDescent="0.35">
      <c r="A505" s="428" t="s">
        <v>748</v>
      </c>
      <c r="B505" s="389">
        <v>202.33771926921244</v>
      </c>
      <c r="C505" s="389" t="s">
        <v>622</v>
      </c>
      <c r="D505" s="389" t="s">
        <v>3272</v>
      </c>
      <c r="E505" s="389" t="s">
        <v>3272</v>
      </c>
      <c r="F505" s="389" t="s">
        <v>3272</v>
      </c>
      <c r="G505" s="389" t="s">
        <v>623</v>
      </c>
      <c r="H505" s="389" t="s">
        <v>622</v>
      </c>
      <c r="I505" s="389" t="s">
        <v>623</v>
      </c>
      <c r="J505" s="389" t="s">
        <v>3272</v>
      </c>
      <c r="K505" s="389" t="s">
        <v>623</v>
      </c>
      <c r="L505" s="389" t="s">
        <v>3272</v>
      </c>
      <c r="M505" s="389" t="s">
        <v>623</v>
      </c>
      <c r="N505" s="389" t="s">
        <v>623</v>
      </c>
      <c r="O505" s="389" t="s">
        <v>623</v>
      </c>
      <c r="P505" s="389" t="s">
        <v>623</v>
      </c>
      <c r="Q505" s="389" t="s">
        <v>3272</v>
      </c>
      <c r="R505" s="389" t="s">
        <v>623</v>
      </c>
      <c r="S505" s="389" t="s">
        <v>3272</v>
      </c>
      <c r="T505" s="389" t="s">
        <v>3272</v>
      </c>
      <c r="U505" s="389">
        <v>1.84005186808937</v>
      </c>
      <c r="V505" s="398" t="s">
        <v>196</v>
      </c>
      <c r="W505" s="389">
        <v>1080.1253649606713</v>
      </c>
      <c r="X505" s="389">
        <v>1972.4730432171457</v>
      </c>
      <c r="Y505" s="389">
        <v>79.222245606505325</v>
      </c>
      <c r="Z505" s="389" t="s">
        <v>623</v>
      </c>
      <c r="AA505" s="389">
        <v>117.63778721389281</v>
      </c>
      <c r="AB505" s="389" t="s">
        <v>623</v>
      </c>
      <c r="AC505" s="389" t="s">
        <v>3272</v>
      </c>
      <c r="AD505" s="389" t="s">
        <v>623</v>
      </c>
      <c r="AE505" s="389" t="s">
        <v>623</v>
      </c>
      <c r="AF505" s="389">
        <v>2.4884645670558498</v>
      </c>
      <c r="AG505" s="398" t="s">
        <v>196</v>
      </c>
      <c r="AH505" s="389">
        <v>18.975929941198739</v>
      </c>
      <c r="AI505" s="389">
        <v>707.17135072055373</v>
      </c>
      <c r="AJ505" s="389">
        <v>490.71858044210865</v>
      </c>
    </row>
    <row r="506" spans="1:36" x14ac:dyDescent="0.35">
      <c r="A506" s="433" t="s">
        <v>3432</v>
      </c>
      <c r="B506" s="389">
        <v>13.023999999999999</v>
      </c>
      <c r="C506" s="389">
        <v>268.19052749999997</v>
      </c>
      <c r="D506" s="389" t="s">
        <v>524</v>
      </c>
      <c r="E506" s="389" t="s">
        <v>524</v>
      </c>
      <c r="F506" s="389">
        <v>9031.5481900000013</v>
      </c>
      <c r="G506" s="389" t="s">
        <v>524</v>
      </c>
      <c r="H506" s="389">
        <v>80154.753393000006</v>
      </c>
      <c r="I506" s="389" t="s">
        <v>524</v>
      </c>
      <c r="J506" s="389">
        <v>9356.369772</v>
      </c>
      <c r="K506" s="389" t="s">
        <v>524</v>
      </c>
      <c r="L506" s="389" t="s">
        <v>524</v>
      </c>
      <c r="M506" s="389" t="s">
        <v>524</v>
      </c>
      <c r="N506" s="389" t="s">
        <v>524</v>
      </c>
      <c r="O506" s="389" t="s">
        <v>524</v>
      </c>
      <c r="P506" s="389" t="s">
        <v>524</v>
      </c>
      <c r="Q506" s="389">
        <v>1154.9313</v>
      </c>
      <c r="R506" s="389" t="s">
        <v>524</v>
      </c>
      <c r="S506" s="389" t="s">
        <v>524</v>
      </c>
      <c r="T506" s="389" t="s">
        <v>524</v>
      </c>
      <c r="U506" s="389" t="s">
        <v>524</v>
      </c>
      <c r="V506" s="398" t="s">
        <v>196</v>
      </c>
      <c r="W506" s="389">
        <v>15.660888</v>
      </c>
      <c r="X506" s="389" t="s">
        <v>524</v>
      </c>
      <c r="Y506" s="389" t="s">
        <v>524</v>
      </c>
      <c r="Z506" s="389" t="s">
        <v>524</v>
      </c>
      <c r="AA506" s="389" t="s">
        <v>524</v>
      </c>
      <c r="AB506" s="389" t="s">
        <v>524</v>
      </c>
      <c r="AC506" s="389" t="s">
        <v>524</v>
      </c>
      <c r="AD506" s="389" t="s">
        <v>524</v>
      </c>
      <c r="AE506" s="389" t="s">
        <v>524</v>
      </c>
      <c r="AF506" s="389" t="s">
        <v>524</v>
      </c>
      <c r="AG506" s="398" t="s">
        <v>196</v>
      </c>
      <c r="AH506" s="389">
        <v>7313.5339055999993</v>
      </c>
      <c r="AI506" s="389" t="s">
        <v>524</v>
      </c>
      <c r="AJ506" s="389" t="s">
        <v>524</v>
      </c>
    </row>
    <row r="507" spans="1:36" x14ac:dyDescent="0.35">
      <c r="A507" s="428" t="s">
        <v>749</v>
      </c>
      <c r="B507" s="389" t="s">
        <v>524</v>
      </c>
      <c r="C507" s="389" t="s">
        <v>524</v>
      </c>
      <c r="D507" s="389" t="s">
        <v>524</v>
      </c>
      <c r="E507" s="389" t="s">
        <v>524</v>
      </c>
      <c r="F507" s="389" t="s">
        <v>524</v>
      </c>
      <c r="G507" s="389" t="s">
        <v>524</v>
      </c>
      <c r="H507" s="389" t="s">
        <v>524</v>
      </c>
      <c r="I507" s="389" t="s">
        <v>524</v>
      </c>
      <c r="J507" s="389" t="s">
        <v>524</v>
      </c>
      <c r="K507" s="389" t="s">
        <v>524</v>
      </c>
      <c r="L507" s="389" t="s">
        <v>524</v>
      </c>
      <c r="M507" s="389" t="s">
        <v>524</v>
      </c>
      <c r="N507" s="389" t="s">
        <v>524</v>
      </c>
      <c r="O507" s="389" t="s">
        <v>524</v>
      </c>
      <c r="P507" s="389" t="s">
        <v>524</v>
      </c>
      <c r="Q507" s="389" t="s">
        <v>524</v>
      </c>
      <c r="R507" s="389" t="s">
        <v>524</v>
      </c>
      <c r="S507" s="389" t="s">
        <v>524</v>
      </c>
      <c r="T507" s="389" t="s">
        <v>524</v>
      </c>
      <c r="U507" s="389" t="s">
        <v>524</v>
      </c>
      <c r="V507" s="398" t="s">
        <v>196</v>
      </c>
      <c r="W507" s="389" t="s">
        <v>524</v>
      </c>
      <c r="X507" s="389" t="s">
        <v>524</v>
      </c>
      <c r="Y507" s="389" t="s">
        <v>524</v>
      </c>
      <c r="Z507" s="389" t="s">
        <v>524</v>
      </c>
      <c r="AA507" s="389" t="s">
        <v>524</v>
      </c>
      <c r="AB507" s="389" t="s">
        <v>524</v>
      </c>
      <c r="AC507" s="389" t="s">
        <v>524</v>
      </c>
      <c r="AD507" s="389" t="s">
        <v>524</v>
      </c>
      <c r="AE507" s="389" t="s">
        <v>524</v>
      </c>
      <c r="AF507" s="389" t="s">
        <v>524</v>
      </c>
      <c r="AG507" s="398" t="s">
        <v>196</v>
      </c>
      <c r="AH507" s="389" t="s">
        <v>524</v>
      </c>
      <c r="AI507" s="389">
        <v>8350.3470678743633</v>
      </c>
      <c r="AJ507" s="389" t="s">
        <v>524</v>
      </c>
    </row>
    <row r="508" spans="1:36" x14ac:dyDescent="0.35">
      <c r="A508" s="323" t="s">
        <v>750</v>
      </c>
      <c r="B508" s="389" t="s">
        <v>558</v>
      </c>
      <c r="C508" s="389" t="s">
        <v>524</v>
      </c>
      <c r="D508" s="389" t="s">
        <v>524</v>
      </c>
      <c r="E508" s="389" t="s">
        <v>524</v>
      </c>
      <c r="F508" s="389" t="s">
        <v>524</v>
      </c>
      <c r="G508" s="389" t="s">
        <v>524</v>
      </c>
      <c r="H508" s="389" t="s">
        <v>524</v>
      </c>
      <c r="I508" s="389" t="s">
        <v>524</v>
      </c>
      <c r="J508" s="389" t="s">
        <v>524</v>
      </c>
      <c r="K508" s="389" t="s">
        <v>524</v>
      </c>
      <c r="L508" s="389" t="s">
        <v>524</v>
      </c>
      <c r="M508" s="389" t="s">
        <v>524</v>
      </c>
      <c r="N508" s="389" t="s">
        <v>524</v>
      </c>
      <c r="O508" s="389" t="s">
        <v>524</v>
      </c>
      <c r="P508" s="389" t="s">
        <v>524</v>
      </c>
      <c r="Q508" s="389" t="s">
        <v>524</v>
      </c>
      <c r="R508" s="389" t="s">
        <v>524</v>
      </c>
      <c r="S508" s="389" t="s">
        <v>524</v>
      </c>
      <c r="T508" s="389" t="s">
        <v>524</v>
      </c>
      <c r="U508" s="389" t="s">
        <v>524</v>
      </c>
      <c r="V508" s="398" t="s">
        <v>196</v>
      </c>
      <c r="W508" s="389" t="s">
        <v>558</v>
      </c>
      <c r="X508" s="389" t="s">
        <v>558</v>
      </c>
      <c r="Y508" s="389" t="s">
        <v>558</v>
      </c>
      <c r="Z508" s="389" t="s">
        <v>524</v>
      </c>
      <c r="AA508" s="389" t="s">
        <v>558</v>
      </c>
      <c r="AB508" s="389" t="s">
        <v>524</v>
      </c>
      <c r="AC508" s="389" t="s">
        <v>524</v>
      </c>
      <c r="AD508" s="389" t="s">
        <v>524</v>
      </c>
      <c r="AE508" s="389" t="s">
        <v>524</v>
      </c>
      <c r="AF508" s="389" t="s">
        <v>524</v>
      </c>
      <c r="AG508" s="398" t="s">
        <v>196</v>
      </c>
      <c r="AH508" s="389" t="s">
        <v>524</v>
      </c>
      <c r="AI508" s="389" t="s">
        <v>558</v>
      </c>
      <c r="AJ508" s="389" t="s">
        <v>558</v>
      </c>
    </row>
    <row r="510" spans="1:36" ht="29" x14ac:dyDescent="0.35">
      <c r="A510" s="71" t="s">
        <v>751</v>
      </c>
      <c r="B510" s="83">
        <f>B472</f>
        <v>1368.6274879263533</v>
      </c>
      <c r="C510" s="83">
        <f t="shared" ref="C510:AJ510" si="9">C472</f>
        <v>397.31929999999994</v>
      </c>
      <c r="D510" s="83" t="str">
        <f t="shared" si="9"/>
        <v>NO,NE,IE,NA</v>
      </c>
      <c r="E510" s="83" t="str">
        <f t="shared" si="9"/>
        <v>NO,NE,IE,NA</v>
      </c>
      <c r="F510" s="83">
        <f t="shared" si="9"/>
        <v>2580.4423400000001</v>
      </c>
      <c r="G510" s="83" t="str">
        <f t="shared" si="9"/>
        <v>NO,NE,NA</v>
      </c>
      <c r="H510" s="83">
        <f t="shared" si="9"/>
        <v>56052.275099999999</v>
      </c>
      <c r="I510" s="83" t="str">
        <f t="shared" si="9"/>
        <v>NO,NE,NA</v>
      </c>
      <c r="J510" s="83">
        <f t="shared" si="9"/>
        <v>2093.1475999999998</v>
      </c>
      <c r="K510" s="83" t="str">
        <f t="shared" si="9"/>
        <v>NO,NE,NA</v>
      </c>
      <c r="L510" s="83" t="str">
        <f t="shared" si="9"/>
        <v>NO,NE,IE,NA</v>
      </c>
      <c r="M510" s="83" t="str">
        <f t="shared" si="9"/>
        <v>NO,NE,NA</v>
      </c>
      <c r="N510" s="83" t="str">
        <f t="shared" si="9"/>
        <v>NO,NE,NA</v>
      </c>
      <c r="O510" s="83" t="str">
        <f t="shared" si="9"/>
        <v>NO,NE,NA</v>
      </c>
      <c r="P510" s="83" t="str">
        <f t="shared" si="9"/>
        <v>NO,NE,NA</v>
      </c>
      <c r="Q510" s="83">
        <f t="shared" si="9"/>
        <v>117.73</v>
      </c>
      <c r="R510" s="83" t="str">
        <f t="shared" si="9"/>
        <v>NO,NE,NA</v>
      </c>
      <c r="S510" s="83" t="str">
        <f t="shared" si="9"/>
        <v>NO,NE,IE,NA</v>
      </c>
      <c r="T510" s="83" t="str">
        <f t="shared" si="9"/>
        <v>NO,NE,IE,NA</v>
      </c>
      <c r="U510" s="83">
        <f t="shared" si="9"/>
        <v>1.84005186808937</v>
      </c>
      <c r="V510" s="83" t="str">
        <f t="shared" si="9"/>
        <v/>
      </c>
      <c r="W510" s="83">
        <f t="shared" si="9"/>
        <v>539.28252369958398</v>
      </c>
      <c r="X510" s="83">
        <f t="shared" si="9"/>
        <v>206.77996980802794</v>
      </c>
      <c r="Y510" s="83">
        <f t="shared" si="9"/>
        <v>8.9719417447910903</v>
      </c>
      <c r="Z510" s="83" t="str">
        <f t="shared" si="9"/>
        <v>NO,NE,NA</v>
      </c>
      <c r="AA510" s="83">
        <f t="shared" si="9"/>
        <v>11.42114438969833</v>
      </c>
      <c r="AB510" s="83" t="str">
        <f t="shared" si="9"/>
        <v>NO,NE,NA</v>
      </c>
      <c r="AC510" s="83" t="str">
        <f t="shared" si="9"/>
        <v>NO,NE,IE,NA</v>
      </c>
      <c r="AD510" s="83" t="str">
        <f t="shared" si="9"/>
        <v>NO,NE,NA</v>
      </c>
      <c r="AE510" s="83" t="str">
        <f t="shared" si="9"/>
        <v>NO,NE,NA</v>
      </c>
      <c r="AF510" s="83">
        <f t="shared" si="9"/>
        <v>2.4884645670558498</v>
      </c>
      <c r="AG510" s="83" t="str">
        <f t="shared" si="9"/>
        <v/>
      </c>
      <c r="AH510" s="83">
        <f t="shared" si="9"/>
        <v>7332.5098355411983</v>
      </c>
      <c r="AI510" s="83">
        <f t="shared" si="9"/>
        <v>517.67788417194004</v>
      </c>
      <c r="AJ510" s="83">
        <f t="shared" si="9"/>
        <v>28.530150025699999</v>
      </c>
    </row>
    <row r="513" spans="1:7" ht="15" x14ac:dyDescent="0.35">
      <c r="A513" s="326" t="s">
        <v>752</v>
      </c>
      <c r="B513" s="311"/>
      <c r="C513" s="311"/>
      <c r="D513" s="311"/>
      <c r="E513" s="311"/>
      <c r="F513" s="312"/>
      <c r="G513" s="452" t="s">
        <v>508</v>
      </c>
    </row>
    <row r="514" spans="1:7" ht="15" x14ac:dyDescent="0.35">
      <c r="A514" s="326" t="s">
        <v>753</v>
      </c>
      <c r="B514" s="311"/>
      <c r="C514" s="311"/>
      <c r="D514" s="311"/>
      <c r="E514" s="311"/>
      <c r="F514" s="312"/>
      <c r="G514" s="452" t="s">
        <v>3441</v>
      </c>
    </row>
    <row r="515" spans="1:7" x14ac:dyDescent="0.35">
      <c r="A515" s="311"/>
      <c r="B515" s="311"/>
      <c r="C515" s="311"/>
      <c r="D515" s="311"/>
      <c r="E515" s="311"/>
      <c r="F515" s="312"/>
      <c r="G515" s="452" t="s">
        <v>509</v>
      </c>
    </row>
    <row r="516" spans="1:7" x14ac:dyDescent="0.35">
      <c r="A516" s="311"/>
      <c r="B516" s="311"/>
      <c r="C516" s="311"/>
      <c r="D516" s="311"/>
      <c r="E516" s="311"/>
      <c r="F516" s="325"/>
      <c r="G516" s="311"/>
    </row>
    <row r="517" spans="1:7" x14ac:dyDescent="0.35">
      <c r="A517" s="434" t="s">
        <v>754</v>
      </c>
      <c r="B517" s="435" t="s">
        <v>511</v>
      </c>
      <c r="C517" s="320" t="s">
        <v>512</v>
      </c>
      <c r="D517" s="320" t="s">
        <v>513</v>
      </c>
      <c r="E517" s="320" t="s">
        <v>649</v>
      </c>
      <c r="F517" s="340" t="s">
        <v>515</v>
      </c>
      <c r="G517" s="340" t="s">
        <v>516</v>
      </c>
    </row>
    <row r="518" spans="1:7" ht="15" thickBot="1" x14ac:dyDescent="0.4">
      <c r="A518" s="436" t="s">
        <v>755</v>
      </c>
      <c r="B518" s="478" t="s">
        <v>518</v>
      </c>
      <c r="C518" s="478"/>
      <c r="D518" s="478"/>
      <c r="E518" s="478"/>
      <c r="F518" s="478"/>
      <c r="G518" s="479"/>
    </row>
    <row r="519" spans="1:7" ht="15" thickTop="1" x14ac:dyDescent="0.35">
      <c r="A519" s="437" t="s">
        <v>756</v>
      </c>
      <c r="B519" s="389">
        <v>7853.7090592547993</v>
      </c>
      <c r="C519" s="389">
        <v>9571.8991649314175</v>
      </c>
      <c r="D519" s="389">
        <v>1107.1877988953377</v>
      </c>
      <c r="E519" s="389">
        <v>14.91067980114685</v>
      </c>
      <c r="F519" s="389">
        <v>363.40666610922074</v>
      </c>
      <c r="G519" s="389" t="s">
        <v>524</v>
      </c>
    </row>
    <row r="520" spans="1:7" x14ac:dyDescent="0.35">
      <c r="A520" s="428" t="s">
        <v>757</v>
      </c>
      <c r="B520" s="398" t="s">
        <v>196</v>
      </c>
      <c r="C520" s="389">
        <v>8834.6962615396096</v>
      </c>
      <c r="D520" s="389">
        <v>54.911513816245709</v>
      </c>
      <c r="E520" s="398" t="s">
        <v>196</v>
      </c>
      <c r="F520" s="398" t="s">
        <v>196</v>
      </c>
      <c r="G520" s="389" t="s">
        <v>524</v>
      </c>
    </row>
    <row r="521" spans="1:7" x14ac:dyDescent="0.35">
      <c r="A521" s="428" t="s">
        <v>758</v>
      </c>
      <c r="B521" s="398" t="s">
        <v>196</v>
      </c>
      <c r="C521" s="389">
        <v>6772.4822920982415</v>
      </c>
      <c r="D521" s="398" t="s">
        <v>196</v>
      </c>
      <c r="E521" s="398" t="s">
        <v>196</v>
      </c>
      <c r="F521" s="398" t="s">
        <v>196</v>
      </c>
      <c r="G521" s="398" t="s">
        <v>196</v>
      </c>
    </row>
    <row r="522" spans="1:7" x14ac:dyDescent="0.35">
      <c r="A522" s="421" t="s">
        <v>3433</v>
      </c>
      <c r="B522" s="398" t="s">
        <v>196</v>
      </c>
      <c r="C522" s="389">
        <v>6510.3132861119175</v>
      </c>
      <c r="D522" s="398" t="s">
        <v>196</v>
      </c>
      <c r="E522" s="398" t="s">
        <v>196</v>
      </c>
      <c r="F522" s="398" t="s">
        <v>196</v>
      </c>
      <c r="G522" s="398" t="s">
        <v>196</v>
      </c>
    </row>
    <row r="523" spans="1:7" x14ac:dyDescent="0.35">
      <c r="A523" s="88" t="s">
        <v>759</v>
      </c>
      <c r="B523" s="398" t="s">
        <v>196</v>
      </c>
      <c r="C523" s="398" t="s">
        <v>196</v>
      </c>
      <c r="D523" s="398" t="s">
        <v>196</v>
      </c>
      <c r="E523" s="398" t="s">
        <v>196</v>
      </c>
      <c r="F523" s="398" t="s">
        <v>196</v>
      </c>
      <c r="G523" s="398" t="s">
        <v>196</v>
      </c>
    </row>
    <row r="524" spans="1:7" x14ac:dyDescent="0.35">
      <c r="A524" s="438" t="s">
        <v>760</v>
      </c>
      <c r="B524" s="398" t="s">
        <v>196</v>
      </c>
      <c r="C524" s="389" t="s">
        <v>196</v>
      </c>
      <c r="D524" s="398" t="s">
        <v>196</v>
      </c>
      <c r="E524" s="398" t="s">
        <v>196</v>
      </c>
      <c r="F524" s="398" t="s">
        <v>196</v>
      </c>
      <c r="G524" s="398" t="s">
        <v>196</v>
      </c>
    </row>
    <row r="525" spans="1:7" x14ac:dyDescent="0.35">
      <c r="A525" s="438" t="s">
        <v>761</v>
      </c>
      <c r="B525" s="398" t="s">
        <v>196</v>
      </c>
      <c r="C525" s="389" t="s">
        <v>196</v>
      </c>
      <c r="D525" s="398" t="s">
        <v>196</v>
      </c>
      <c r="E525" s="398" t="s">
        <v>196</v>
      </c>
      <c r="F525" s="398" t="s">
        <v>196</v>
      </c>
      <c r="G525" s="398" t="s">
        <v>196</v>
      </c>
    </row>
    <row r="526" spans="1:7" x14ac:dyDescent="0.35">
      <c r="A526" s="88" t="s">
        <v>762</v>
      </c>
      <c r="B526" s="398" t="s">
        <v>196</v>
      </c>
      <c r="C526" s="398" t="s">
        <v>196</v>
      </c>
      <c r="D526" s="398" t="s">
        <v>196</v>
      </c>
      <c r="E526" s="398" t="s">
        <v>196</v>
      </c>
      <c r="F526" s="398" t="s">
        <v>196</v>
      </c>
      <c r="G526" s="398" t="s">
        <v>196</v>
      </c>
    </row>
    <row r="527" spans="1:7" x14ac:dyDescent="0.35">
      <c r="A527" s="438" t="s">
        <v>763</v>
      </c>
      <c r="B527" s="398" t="s">
        <v>196</v>
      </c>
      <c r="C527" s="389" t="s">
        <v>196</v>
      </c>
      <c r="D527" s="398" t="s">
        <v>196</v>
      </c>
      <c r="E527" s="398" t="s">
        <v>196</v>
      </c>
      <c r="F527" s="398" t="s">
        <v>196</v>
      </c>
      <c r="G527" s="398" t="s">
        <v>196</v>
      </c>
    </row>
    <row r="528" spans="1:7" x14ac:dyDescent="0.35">
      <c r="A528" s="438" t="s">
        <v>764</v>
      </c>
      <c r="B528" s="398" t="s">
        <v>196</v>
      </c>
      <c r="C528" s="389" t="s">
        <v>196</v>
      </c>
      <c r="D528" s="398" t="s">
        <v>196</v>
      </c>
      <c r="E528" s="398" t="s">
        <v>196</v>
      </c>
      <c r="F528" s="398" t="s">
        <v>196</v>
      </c>
      <c r="G528" s="398" t="s">
        <v>196</v>
      </c>
    </row>
    <row r="529" spans="1:7" x14ac:dyDescent="0.35">
      <c r="A529" s="438" t="s">
        <v>765</v>
      </c>
      <c r="B529" s="398" t="s">
        <v>196</v>
      </c>
      <c r="C529" s="389" t="s">
        <v>196</v>
      </c>
      <c r="D529" s="398" t="s">
        <v>196</v>
      </c>
      <c r="E529" s="398" t="s">
        <v>196</v>
      </c>
      <c r="F529" s="398" t="s">
        <v>196</v>
      </c>
      <c r="G529" s="398" t="s">
        <v>196</v>
      </c>
    </row>
    <row r="530" spans="1:7" x14ac:dyDescent="0.35">
      <c r="A530" s="88" t="s">
        <v>766</v>
      </c>
      <c r="B530" s="398" t="s">
        <v>196</v>
      </c>
      <c r="C530" s="398" t="s">
        <v>196</v>
      </c>
      <c r="D530" s="398" t="s">
        <v>196</v>
      </c>
      <c r="E530" s="398" t="s">
        <v>196</v>
      </c>
      <c r="F530" s="398" t="s">
        <v>196</v>
      </c>
      <c r="G530" s="398" t="s">
        <v>196</v>
      </c>
    </row>
    <row r="531" spans="1:7" x14ac:dyDescent="0.35">
      <c r="A531" s="438" t="s">
        <v>3434</v>
      </c>
      <c r="B531" s="398" t="s">
        <v>196</v>
      </c>
      <c r="C531" s="389">
        <v>6510.3132861119175</v>
      </c>
      <c r="D531" s="398" t="s">
        <v>196</v>
      </c>
      <c r="E531" s="398" t="s">
        <v>196</v>
      </c>
      <c r="F531" s="398" t="s">
        <v>196</v>
      </c>
      <c r="G531" s="398" t="s">
        <v>196</v>
      </c>
    </row>
    <row r="532" spans="1:7" x14ac:dyDescent="0.35">
      <c r="A532" s="439" t="s">
        <v>769</v>
      </c>
      <c r="B532" s="398" t="s">
        <v>196</v>
      </c>
      <c r="C532" s="389">
        <v>473.19623090020355</v>
      </c>
      <c r="D532" s="398"/>
      <c r="E532" s="398" t="s">
        <v>196</v>
      </c>
      <c r="F532" s="398" t="s">
        <v>196</v>
      </c>
      <c r="G532" s="398"/>
    </row>
    <row r="533" spans="1:7" x14ac:dyDescent="0.35">
      <c r="A533" s="439" t="s">
        <v>770</v>
      </c>
      <c r="B533" s="398" t="s">
        <v>196</v>
      </c>
      <c r="C533" s="389">
        <v>299.39799460361405</v>
      </c>
      <c r="D533" s="398"/>
      <c r="E533" s="398" t="s">
        <v>196</v>
      </c>
      <c r="F533" s="398" t="s">
        <v>196</v>
      </c>
      <c r="G533" s="398"/>
    </row>
    <row r="534" spans="1:7" x14ac:dyDescent="0.35">
      <c r="A534" s="439" t="s">
        <v>771</v>
      </c>
      <c r="B534" s="398" t="s">
        <v>196</v>
      </c>
      <c r="C534" s="389">
        <v>3056.1321125619293</v>
      </c>
      <c r="D534" s="398"/>
      <c r="E534" s="398" t="s">
        <v>196</v>
      </c>
      <c r="F534" s="398" t="s">
        <v>196</v>
      </c>
      <c r="G534" s="398"/>
    </row>
    <row r="535" spans="1:7" x14ac:dyDescent="0.35">
      <c r="A535" s="439" t="s">
        <v>772</v>
      </c>
      <c r="B535" s="398" t="s">
        <v>196</v>
      </c>
      <c r="C535" s="389">
        <v>251.93525163617798</v>
      </c>
      <c r="D535" s="398"/>
      <c r="E535" s="398" t="s">
        <v>196</v>
      </c>
      <c r="F535" s="398" t="s">
        <v>196</v>
      </c>
      <c r="G535" s="398"/>
    </row>
    <row r="536" spans="1:7" x14ac:dyDescent="0.35">
      <c r="A536" s="439" t="s">
        <v>773</v>
      </c>
      <c r="B536" s="398" t="s">
        <v>196</v>
      </c>
      <c r="C536" s="389">
        <v>297.36246326322032</v>
      </c>
      <c r="D536" s="398"/>
      <c r="E536" s="398" t="s">
        <v>196</v>
      </c>
      <c r="F536" s="398" t="s">
        <v>196</v>
      </c>
      <c r="G536" s="398"/>
    </row>
    <row r="537" spans="1:7" x14ac:dyDescent="0.35">
      <c r="A537" s="439" t="s">
        <v>774</v>
      </c>
      <c r="B537" s="398" t="s">
        <v>196</v>
      </c>
      <c r="C537" s="389">
        <v>309.95636595734669</v>
      </c>
      <c r="D537" s="398"/>
      <c r="E537" s="398" t="s">
        <v>196</v>
      </c>
      <c r="F537" s="398" t="s">
        <v>196</v>
      </c>
      <c r="G537" s="398"/>
    </row>
    <row r="538" spans="1:7" x14ac:dyDescent="0.35">
      <c r="A538" s="439" t="s">
        <v>775</v>
      </c>
      <c r="B538" s="398" t="s">
        <v>196</v>
      </c>
      <c r="C538" s="389">
        <v>178.40438707912745</v>
      </c>
      <c r="D538" s="398"/>
      <c r="E538" s="398" t="s">
        <v>196</v>
      </c>
      <c r="F538" s="398" t="s">
        <v>196</v>
      </c>
      <c r="G538" s="398"/>
    </row>
    <row r="539" spans="1:7" x14ac:dyDescent="0.35">
      <c r="A539" s="439" t="s">
        <v>776</v>
      </c>
      <c r="B539" s="398" t="s">
        <v>196</v>
      </c>
      <c r="C539" s="389">
        <v>214.11005793654462</v>
      </c>
      <c r="D539" s="398"/>
      <c r="E539" s="398" t="s">
        <v>196</v>
      </c>
      <c r="F539" s="398" t="s">
        <v>196</v>
      </c>
      <c r="G539" s="398"/>
    </row>
    <row r="540" spans="1:7" x14ac:dyDescent="0.35">
      <c r="A540" s="439" t="s">
        <v>777</v>
      </c>
      <c r="B540" s="398" t="s">
        <v>196</v>
      </c>
      <c r="C540" s="389">
        <v>1196.7876680440343</v>
      </c>
      <c r="D540" s="398"/>
      <c r="E540" s="398" t="s">
        <v>196</v>
      </c>
      <c r="F540" s="398" t="s">
        <v>196</v>
      </c>
      <c r="G540" s="398"/>
    </row>
    <row r="541" spans="1:7" x14ac:dyDescent="0.35">
      <c r="A541" s="439" t="s">
        <v>3280</v>
      </c>
      <c r="B541" s="398" t="s">
        <v>196</v>
      </c>
      <c r="C541" s="389">
        <v>178.70274178817721</v>
      </c>
      <c r="D541" s="398"/>
      <c r="E541" s="398" t="s">
        <v>196</v>
      </c>
      <c r="F541" s="398" t="s">
        <v>196</v>
      </c>
      <c r="G541" s="398"/>
    </row>
    <row r="542" spans="1:7" x14ac:dyDescent="0.35">
      <c r="A542" s="439" t="s">
        <v>3281</v>
      </c>
      <c r="B542" s="398" t="s">
        <v>196</v>
      </c>
      <c r="C542" s="389">
        <v>54.328012341541672</v>
      </c>
      <c r="D542" s="398"/>
      <c r="E542" s="398" t="s">
        <v>196</v>
      </c>
      <c r="F542" s="398" t="s">
        <v>196</v>
      </c>
      <c r="G542" s="398"/>
    </row>
    <row r="543" spans="1:7" x14ac:dyDescent="0.35">
      <c r="A543" s="421" t="s">
        <v>778</v>
      </c>
      <c r="B543" s="398" t="s">
        <v>196</v>
      </c>
      <c r="C543" s="389">
        <v>55.215000000000003</v>
      </c>
      <c r="D543" s="398" t="s">
        <v>196</v>
      </c>
      <c r="E543" s="398" t="s">
        <v>196</v>
      </c>
      <c r="F543" s="398" t="s">
        <v>196</v>
      </c>
      <c r="G543" s="398" t="s">
        <v>196</v>
      </c>
    </row>
    <row r="544" spans="1:7" x14ac:dyDescent="0.35">
      <c r="A544" s="421" t="s">
        <v>779</v>
      </c>
      <c r="B544" s="398" t="s">
        <v>196</v>
      </c>
      <c r="C544" s="389">
        <v>91.609200000000001</v>
      </c>
      <c r="D544" s="398" t="s">
        <v>196</v>
      </c>
      <c r="E544" s="398" t="s">
        <v>196</v>
      </c>
      <c r="F544" s="398" t="s">
        <v>196</v>
      </c>
      <c r="G544" s="398" t="s">
        <v>196</v>
      </c>
    </row>
    <row r="545" spans="1:7" x14ac:dyDescent="0.35">
      <c r="A545" s="421" t="s">
        <v>780</v>
      </c>
      <c r="B545" s="398" t="s">
        <v>196</v>
      </c>
      <c r="C545" s="389">
        <v>115.34480598632427</v>
      </c>
      <c r="D545" s="398" t="s">
        <v>196</v>
      </c>
      <c r="E545" s="398" t="s">
        <v>196</v>
      </c>
      <c r="F545" s="398" t="s">
        <v>196</v>
      </c>
      <c r="G545" s="398" t="s">
        <v>196</v>
      </c>
    </row>
    <row r="546" spans="1:7" x14ac:dyDescent="0.35">
      <c r="A546" s="440" t="s">
        <v>781</v>
      </c>
      <c r="B546" s="398" t="s">
        <v>196</v>
      </c>
      <c r="C546" s="389" t="s">
        <v>551</v>
      </c>
      <c r="D546" s="398"/>
      <c r="E546" s="398" t="s">
        <v>196</v>
      </c>
      <c r="F546" s="398" t="s">
        <v>196</v>
      </c>
      <c r="G546" s="398"/>
    </row>
    <row r="547" spans="1:7" x14ac:dyDescent="0.35">
      <c r="A547" s="440" t="s">
        <v>782</v>
      </c>
      <c r="B547" s="398" t="s">
        <v>196</v>
      </c>
      <c r="C547" s="389">
        <v>26.068534199999998</v>
      </c>
      <c r="D547" s="398"/>
      <c r="E547" s="398" t="s">
        <v>196</v>
      </c>
      <c r="F547" s="398" t="s">
        <v>196</v>
      </c>
      <c r="G547" s="398"/>
    </row>
    <row r="548" spans="1:7" x14ac:dyDescent="0.35">
      <c r="A548" s="440" t="s">
        <v>783</v>
      </c>
      <c r="B548" s="398" t="s">
        <v>196</v>
      </c>
      <c r="C548" s="389">
        <v>69.750133199999993</v>
      </c>
      <c r="D548" s="398"/>
      <c r="E548" s="398" t="s">
        <v>196</v>
      </c>
      <c r="F548" s="398" t="s">
        <v>196</v>
      </c>
      <c r="G548" s="398"/>
    </row>
    <row r="549" spans="1:7" x14ac:dyDescent="0.35">
      <c r="A549" s="440" t="s">
        <v>784</v>
      </c>
      <c r="B549" s="398" t="s">
        <v>196</v>
      </c>
      <c r="C549" s="389">
        <v>2.1242679999999998</v>
      </c>
      <c r="D549" s="398"/>
      <c r="E549" s="398" t="s">
        <v>196</v>
      </c>
      <c r="F549" s="398" t="s">
        <v>196</v>
      </c>
      <c r="G549" s="398"/>
    </row>
    <row r="550" spans="1:7" x14ac:dyDescent="0.35">
      <c r="A550" s="440" t="s">
        <v>785</v>
      </c>
      <c r="B550" s="398" t="s">
        <v>196</v>
      </c>
      <c r="C550" s="389" t="s">
        <v>551</v>
      </c>
      <c r="D550" s="398"/>
      <c r="E550" s="398" t="s">
        <v>196</v>
      </c>
      <c r="F550" s="398" t="s">
        <v>196</v>
      </c>
      <c r="G550" s="398"/>
    </row>
    <row r="551" spans="1:7" x14ac:dyDescent="0.35">
      <c r="A551" s="441" t="s">
        <v>786</v>
      </c>
      <c r="B551" s="398" t="s">
        <v>196</v>
      </c>
      <c r="C551" s="389">
        <v>17.401870586324279</v>
      </c>
      <c r="D551" s="398" t="s">
        <v>196</v>
      </c>
      <c r="E551" s="398" t="s">
        <v>196</v>
      </c>
      <c r="F551" s="398" t="s">
        <v>196</v>
      </c>
      <c r="G551" s="398" t="s">
        <v>196</v>
      </c>
    </row>
    <row r="552" spans="1:7" x14ac:dyDescent="0.35">
      <c r="A552" s="442" t="s">
        <v>787</v>
      </c>
      <c r="B552" s="398" t="s">
        <v>196</v>
      </c>
      <c r="C552" s="389">
        <v>17.401870586324279</v>
      </c>
      <c r="D552" s="398"/>
      <c r="E552" s="398" t="s">
        <v>196</v>
      </c>
      <c r="F552" s="398" t="s">
        <v>196</v>
      </c>
      <c r="G552" s="398"/>
    </row>
    <row r="553" spans="1:7" x14ac:dyDescent="0.35">
      <c r="A553" s="428" t="s">
        <v>788</v>
      </c>
      <c r="B553" s="398" t="s">
        <v>196</v>
      </c>
      <c r="C553" s="389">
        <v>2062.213969441369</v>
      </c>
      <c r="D553" s="389">
        <v>54.911513816245709</v>
      </c>
      <c r="E553" s="398" t="s">
        <v>196</v>
      </c>
      <c r="F553" s="398" t="s">
        <v>196</v>
      </c>
      <c r="G553" s="389" t="s">
        <v>524</v>
      </c>
    </row>
    <row r="554" spans="1:7" x14ac:dyDescent="0.35">
      <c r="A554" s="422" t="s">
        <v>3435</v>
      </c>
      <c r="B554" s="398" t="s">
        <v>196</v>
      </c>
      <c r="C554" s="389">
        <v>1103.3068171277257</v>
      </c>
      <c r="D554" s="389">
        <v>42.371474794155858</v>
      </c>
      <c r="E554" s="398" t="s">
        <v>196</v>
      </c>
      <c r="F554" s="398" t="s">
        <v>196</v>
      </c>
      <c r="G554" s="389" t="s">
        <v>524</v>
      </c>
    </row>
    <row r="555" spans="1:7" x14ac:dyDescent="0.35">
      <c r="A555" s="88" t="s">
        <v>759</v>
      </c>
      <c r="B555" s="398" t="s">
        <v>196</v>
      </c>
      <c r="C555" s="398" t="s">
        <v>196</v>
      </c>
      <c r="D555" s="398" t="s">
        <v>196</v>
      </c>
      <c r="E555" s="398" t="s">
        <v>196</v>
      </c>
      <c r="F555" s="398" t="s">
        <v>196</v>
      </c>
      <c r="G555" s="398" t="s">
        <v>196</v>
      </c>
    </row>
    <row r="556" spans="1:7" x14ac:dyDescent="0.35">
      <c r="A556" s="438" t="s">
        <v>760</v>
      </c>
      <c r="B556" s="398" t="s">
        <v>196</v>
      </c>
      <c r="C556" s="389" t="s">
        <v>196</v>
      </c>
      <c r="D556" s="389" t="s">
        <v>196</v>
      </c>
      <c r="E556" s="398" t="s">
        <v>196</v>
      </c>
      <c r="F556" s="398" t="s">
        <v>196</v>
      </c>
      <c r="G556" s="393" t="s">
        <v>196</v>
      </c>
    </row>
    <row r="557" spans="1:7" x14ac:dyDescent="0.35">
      <c r="A557" s="438" t="s">
        <v>761</v>
      </c>
      <c r="B557" s="398" t="s">
        <v>196</v>
      </c>
      <c r="C557" s="389" t="s">
        <v>196</v>
      </c>
      <c r="D557" s="389" t="s">
        <v>196</v>
      </c>
      <c r="E557" s="398" t="s">
        <v>196</v>
      </c>
      <c r="F557" s="398" t="s">
        <v>196</v>
      </c>
      <c r="G557" s="393" t="s">
        <v>196</v>
      </c>
    </row>
    <row r="558" spans="1:7" x14ac:dyDescent="0.35">
      <c r="A558" s="88" t="s">
        <v>762</v>
      </c>
      <c r="B558" s="398" t="s">
        <v>196</v>
      </c>
      <c r="C558" s="398" t="s">
        <v>196</v>
      </c>
      <c r="D558" s="398" t="s">
        <v>196</v>
      </c>
      <c r="E558" s="398" t="s">
        <v>196</v>
      </c>
      <c r="F558" s="398" t="s">
        <v>196</v>
      </c>
      <c r="G558" s="398" t="s">
        <v>196</v>
      </c>
    </row>
    <row r="559" spans="1:7" x14ac:dyDescent="0.35">
      <c r="A559" s="438" t="s">
        <v>763</v>
      </c>
      <c r="B559" s="398" t="s">
        <v>196</v>
      </c>
      <c r="C559" s="389" t="s">
        <v>196</v>
      </c>
      <c r="D559" s="389" t="s">
        <v>196</v>
      </c>
      <c r="E559" s="398" t="s">
        <v>196</v>
      </c>
      <c r="F559" s="398" t="s">
        <v>196</v>
      </c>
      <c r="G559" s="393" t="s">
        <v>196</v>
      </c>
    </row>
    <row r="560" spans="1:7" x14ac:dyDescent="0.35">
      <c r="A560" s="438" t="s">
        <v>764</v>
      </c>
      <c r="B560" s="398" t="s">
        <v>196</v>
      </c>
      <c r="C560" s="389" t="s">
        <v>196</v>
      </c>
      <c r="D560" s="389" t="s">
        <v>196</v>
      </c>
      <c r="E560" s="398" t="s">
        <v>196</v>
      </c>
      <c r="F560" s="398" t="s">
        <v>196</v>
      </c>
      <c r="G560" s="393" t="s">
        <v>196</v>
      </c>
    </row>
    <row r="561" spans="1:7" x14ac:dyDescent="0.35">
      <c r="A561" s="438" t="s">
        <v>765</v>
      </c>
      <c r="B561" s="398" t="s">
        <v>196</v>
      </c>
      <c r="C561" s="389" t="s">
        <v>196</v>
      </c>
      <c r="D561" s="389" t="s">
        <v>196</v>
      </c>
      <c r="E561" s="398" t="s">
        <v>196</v>
      </c>
      <c r="F561" s="398" t="s">
        <v>196</v>
      </c>
      <c r="G561" s="393" t="s">
        <v>196</v>
      </c>
    </row>
    <row r="562" spans="1:7" x14ac:dyDescent="0.35">
      <c r="A562" s="88" t="s">
        <v>766</v>
      </c>
      <c r="B562" s="398" t="s">
        <v>196</v>
      </c>
      <c r="C562" s="398" t="s">
        <v>196</v>
      </c>
      <c r="D562" s="398" t="s">
        <v>196</v>
      </c>
      <c r="E562" s="398" t="s">
        <v>196</v>
      </c>
      <c r="F562" s="398" t="s">
        <v>196</v>
      </c>
      <c r="G562" s="398" t="s">
        <v>196</v>
      </c>
    </row>
    <row r="563" spans="1:7" x14ac:dyDescent="0.35">
      <c r="A563" s="438" t="s">
        <v>3436</v>
      </c>
      <c r="B563" s="398" t="s">
        <v>196</v>
      </c>
      <c r="C563" s="389">
        <v>1103.3068171277257</v>
      </c>
      <c r="D563" s="389">
        <v>42.371474794155858</v>
      </c>
      <c r="E563" s="398" t="s">
        <v>196</v>
      </c>
      <c r="F563" s="398" t="s">
        <v>196</v>
      </c>
      <c r="G563" s="393" t="s">
        <v>524</v>
      </c>
    </row>
    <row r="564" spans="1:7" x14ac:dyDescent="0.35">
      <c r="A564" s="439" t="s">
        <v>767</v>
      </c>
      <c r="B564" s="398" t="s">
        <v>196</v>
      </c>
      <c r="C564" s="389" t="s">
        <v>526</v>
      </c>
      <c r="D564" s="389" t="s">
        <v>526</v>
      </c>
      <c r="E564" s="398" t="s">
        <v>196</v>
      </c>
      <c r="F564" s="398" t="s">
        <v>196</v>
      </c>
      <c r="G564" s="393" t="s">
        <v>524</v>
      </c>
    </row>
    <row r="565" spans="1:7" x14ac:dyDescent="0.35">
      <c r="A565" s="439" t="s">
        <v>768</v>
      </c>
      <c r="B565" s="398" t="s">
        <v>196</v>
      </c>
      <c r="C565" s="389" t="s">
        <v>526</v>
      </c>
      <c r="D565" s="389" t="s">
        <v>526</v>
      </c>
      <c r="E565" s="398" t="s">
        <v>196</v>
      </c>
      <c r="F565" s="398" t="s">
        <v>196</v>
      </c>
      <c r="G565" s="393" t="s">
        <v>524</v>
      </c>
    </row>
    <row r="566" spans="1:7" x14ac:dyDescent="0.35">
      <c r="A566" s="439" t="s">
        <v>769</v>
      </c>
      <c r="B566" s="398" t="s">
        <v>196</v>
      </c>
      <c r="C566" s="389">
        <v>10.4339141813269</v>
      </c>
      <c r="D566" s="389" t="s">
        <v>526</v>
      </c>
      <c r="E566" s="398" t="s">
        <v>196</v>
      </c>
      <c r="F566" s="398" t="s">
        <v>196</v>
      </c>
      <c r="G566" s="393" t="s">
        <v>524</v>
      </c>
    </row>
    <row r="567" spans="1:7" x14ac:dyDescent="0.35">
      <c r="A567" s="439" t="s">
        <v>770</v>
      </c>
      <c r="B567" s="398" t="s">
        <v>196</v>
      </c>
      <c r="C567" s="389">
        <v>6.8670103189230298</v>
      </c>
      <c r="D567" s="389" t="s">
        <v>526</v>
      </c>
      <c r="E567" s="398" t="s">
        <v>196</v>
      </c>
      <c r="F567" s="398" t="s">
        <v>196</v>
      </c>
      <c r="G567" s="393" t="s">
        <v>524</v>
      </c>
    </row>
    <row r="568" spans="1:7" x14ac:dyDescent="0.35">
      <c r="A568" s="439" t="s">
        <v>771</v>
      </c>
      <c r="B568" s="398" t="s">
        <v>196</v>
      </c>
      <c r="C568" s="389">
        <v>73.263053002758994</v>
      </c>
      <c r="D568" s="389" t="s">
        <v>526</v>
      </c>
      <c r="E568" s="398" t="s">
        <v>196</v>
      </c>
      <c r="F568" s="398" t="s">
        <v>196</v>
      </c>
      <c r="G568" s="393" t="s">
        <v>524</v>
      </c>
    </row>
    <row r="569" spans="1:7" x14ac:dyDescent="0.35">
      <c r="A569" s="439" t="s">
        <v>772</v>
      </c>
      <c r="B569" s="398" t="s">
        <v>196</v>
      </c>
      <c r="C569" s="389">
        <v>6.6603451261630804</v>
      </c>
      <c r="D569" s="389">
        <v>7.8425112598720803</v>
      </c>
      <c r="E569" s="398" t="s">
        <v>196</v>
      </c>
      <c r="F569" s="398" t="s">
        <v>196</v>
      </c>
      <c r="G569" s="393" t="s">
        <v>524</v>
      </c>
    </row>
    <row r="570" spans="1:7" x14ac:dyDescent="0.35">
      <c r="A570" s="439" t="s">
        <v>773</v>
      </c>
      <c r="B570" s="398" t="s">
        <v>196</v>
      </c>
      <c r="C570" s="389">
        <v>6.2083685766828101</v>
      </c>
      <c r="D570" s="389" t="s">
        <v>526</v>
      </c>
      <c r="E570" s="398" t="s">
        <v>196</v>
      </c>
      <c r="F570" s="398" t="s">
        <v>196</v>
      </c>
      <c r="G570" s="393" t="s">
        <v>524</v>
      </c>
    </row>
    <row r="571" spans="1:7" x14ac:dyDescent="0.35">
      <c r="A571" s="439" t="s">
        <v>774</v>
      </c>
      <c r="B571" s="398" t="s">
        <v>196</v>
      </c>
      <c r="C571" s="389">
        <v>15.278275422757799</v>
      </c>
      <c r="D571" s="389">
        <v>15.52463493848148</v>
      </c>
      <c r="E571" s="398" t="s">
        <v>196</v>
      </c>
      <c r="F571" s="398" t="s">
        <v>196</v>
      </c>
      <c r="G571" s="393" t="s">
        <v>524</v>
      </c>
    </row>
    <row r="572" spans="1:7" x14ac:dyDescent="0.35">
      <c r="A572" s="439" t="s">
        <v>775</v>
      </c>
      <c r="B572" s="398" t="s">
        <v>196</v>
      </c>
      <c r="C572" s="389">
        <v>8.8016924452317795</v>
      </c>
      <c r="D572" s="389">
        <v>8.48939568274767</v>
      </c>
      <c r="E572" s="398" t="s">
        <v>196</v>
      </c>
      <c r="F572" s="398" t="s">
        <v>196</v>
      </c>
      <c r="G572" s="393" t="s">
        <v>524</v>
      </c>
    </row>
    <row r="573" spans="1:7" x14ac:dyDescent="0.35">
      <c r="A573" s="439" t="s">
        <v>776</v>
      </c>
      <c r="B573" s="398" t="s">
        <v>196</v>
      </c>
      <c r="C573" s="389">
        <v>5.1525731574840696</v>
      </c>
      <c r="D573" s="389" t="s">
        <v>526</v>
      </c>
      <c r="E573" s="398" t="s">
        <v>196</v>
      </c>
      <c r="F573" s="398" t="s">
        <v>196</v>
      </c>
      <c r="G573" s="393" t="s">
        <v>524</v>
      </c>
    </row>
    <row r="574" spans="1:7" x14ac:dyDescent="0.35">
      <c r="A574" s="439" t="s">
        <v>777</v>
      </c>
      <c r="B574" s="398" t="s">
        <v>196</v>
      </c>
      <c r="C574" s="389">
        <v>961.657313045705</v>
      </c>
      <c r="D574" s="389">
        <v>10.514932913054629</v>
      </c>
      <c r="E574" s="398" t="s">
        <v>196</v>
      </c>
      <c r="F574" s="398" t="s">
        <v>196</v>
      </c>
      <c r="G574" s="393" t="s">
        <v>524</v>
      </c>
    </row>
    <row r="575" spans="1:7" x14ac:dyDescent="0.35">
      <c r="A575" s="439" t="s">
        <v>3280</v>
      </c>
      <c r="B575" s="398" t="s">
        <v>196</v>
      </c>
      <c r="C575" s="389">
        <v>7.2448214116877399</v>
      </c>
      <c r="D575" s="389" t="s">
        <v>526</v>
      </c>
      <c r="E575" s="398" t="s">
        <v>196</v>
      </c>
      <c r="F575" s="398" t="s">
        <v>196</v>
      </c>
      <c r="G575" s="393" t="s">
        <v>524</v>
      </c>
    </row>
    <row r="576" spans="1:7" x14ac:dyDescent="0.35">
      <c r="A576" s="439" t="s">
        <v>3281</v>
      </c>
      <c r="B576" s="398" t="s">
        <v>196</v>
      </c>
      <c r="C576" s="389">
        <v>1.7394504390044301</v>
      </c>
      <c r="D576" s="389" t="s">
        <v>526</v>
      </c>
      <c r="E576" s="398" t="s">
        <v>196</v>
      </c>
      <c r="F576" s="398" t="s">
        <v>196</v>
      </c>
      <c r="G576" s="393" t="s">
        <v>524</v>
      </c>
    </row>
    <row r="577" spans="1:7" x14ac:dyDescent="0.35">
      <c r="A577" s="421" t="s">
        <v>778</v>
      </c>
      <c r="B577" s="398" t="s">
        <v>196</v>
      </c>
      <c r="C577" s="389">
        <v>3.47664809845039</v>
      </c>
      <c r="D577" s="389">
        <v>1.15882913799309</v>
      </c>
      <c r="E577" s="398" t="s">
        <v>196</v>
      </c>
      <c r="F577" s="398" t="s">
        <v>196</v>
      </c>
      <c r="G577" s="393" t="s">
        <v>524</v>
      </c>
    </row>
    <row r="578" spans="1:7" x14ac:dyDescent="0.35">
      <c r="A578" s="421" t="s">
        <v>779</v>
      </c>
      <c r="B578" s="398" t="s">
        <v>196</v>
      </c>
      <c r="C578" s="389">
        <v>812.30140082016101</v>
      </c>
      <c r="D578" s="389">
        <v>5.4580785736261301</v>
      </c>
      <c r="E578" s="398" t="s">
        <v>196</v>
      </c>
      <c r="F578" s="398" t="s">
        <v>196</v>
      </c>
      <c r="G578" s="393" t="s">
        <v>524</v>
      </c>
    </row>
    <row r="579" spans="1:7" x14ac:dyDescent="0.35">
      <c r="A579" s="421" t="s">
        <v>780</v>
      </c>
      <c r="B579" s="398" t="s">
        <v>196</v>
      </c>
      <c r="C579" s="389">
        <v>143.12910339503199</v>
      </c>
      <c r="D579" s="389">
        <v>5.9231313104706302</v>
      </c>
      <c r="E579" s="398" t="s">
        <v>196</v>
      </c>
      <c r="F579" s="398" t="s">
        <v>196</v>
      </c>
      <c r="G579" s="389" t="s">
        <v>524</v>
      </c>
    </row>
    <row r="580" spans="1:7" x14ac:dyDescent="0.35">
      <c r="A580" s="440" t="s">
        <v>781</v>
      </c>
      <c r="B580" s="398" t="s">
        <v>196</v>
      </c>
      <c r="C580" s="389" t="s">
        <v>551</v>
      </c>
      <c r="D580" s="389" t="s">
        <v>551</v>
      </c>
      <c r="E580" s="398" t="s">
        <v>196</v>
      </c>
      <c r="F580" s="398" t="s">
        <v>196</v>
      </c>
      <c r="G580" s="393" t="s">
        <v>524</v>
      </c>
    </row>
    <row r="581" spans="1:7" x14ac:dyDescent="0.35">
      <c r="A581" s="440" t="s">
        <v>782</v>
      </c>
      <c r="B581" s="398" t="s">
        <v>196</v>
      </c>
      <c r="C581" s="389">
        <v>0.97110900520321997</v>
      </c>
      <c r="D581" s="389">
        <v>8.605344306328E-2</v>
      </c>
      <c r="E581" s="398" t="s">
        <v>196</v>
      </c>
      <c r="F581" s="398" t="s">
        <v>196</v>
      </c>
      <c r="G581" s="393" t="s">
        <v>524</v>
      </c>
    </row>
    <row r="582" spans="1:7" x14ac:dyDescent="0.35">
      <c r="A582" s="440" t="s">
        <v>783</v>
      </c>
      <c r="B582" s="398" t="s">
        <v>196</v>
      </c>
      <c r="C582" s="389">
        <v>12.102255140157601</v>
      </c>
      <c r="D582" s="389">
        <v>0.46691353425823001</v>
      </c>
      <c r="E582" s="398" t="s">
        <v>196</v>
      </c>
      <c r="F582" s="398" t="s">
        <v>196</v>
      </c>
      <c r="G582" s="393" t="s">
        <v>524</v>
      </c>
    </row>
    <row r="583" spans="1:7" x14ac:dyDescent="0.35">
      <c r="A583" s="440" t="s">
        <v>784</v>
      </c>
      <c r="B583" s="398" t="s">
        <v>196</v>
      </c>
      <c r="C583" s="389">
        <v>0.20352704247281</v>
      </c>
      <c r="D583" s="389">
        <v>8.4830813865599992E-3</v>
      </c>
      <c r="E583" s="398" t="s">
        <v>196</v>
      </c>
      <c r="F583" s="398" t="s">
        <v>196</v>
      </c>
      <c r="G583" s="393" t="s">
        <v>524</v>
      </c>
    </row>
    <row r="584" spans="1:7" x14ac:dyDescent="0.35">
      <c r="A584" s="440" t="s">
        <v>785</v>
      </c>
      <c r="B584" s="398" t="s">
        <v>196</v>
      </c>
      <c r="C584" s="389">
        <v>129.43079884371301</v>
      </c>
      <c r="D584" s="389">
        <v>5.3616812517625601</v>
      </c>
      <c r="E584" s="398" t="s">
        <v>196</v>
      </c>
      <c r="F584" s="398" t="s">
        <v>196</v>
      </c>
      <c r="G584" s="393" t="s">
        <v>524</v>
      </c>
    </row>
    <row r="585" spans="1:7" x14ac:dyDescent="0.35">
      <c r="A585" s="441" t="s">
        <v>786</v>
      </c>
      <c r="B585" s="398" t="s">
        <v>196</v>
      </c>
      <c r="C585" s="389">
        <v>0.42141336348535002</v>
      </c>
      <c r="D585" s="389" t="s">
        <v>526</v>
      </c>
      <c r="E585" s="398" t="s">
        <v>196</v>
      </c>
      <c r="F585" s="398" t="s">
        <v>196</v>
      </c>
      <c r="G585" s="389" t="s">
        <v>524</v>
      </c>
    </row>
    <row r="586" spans="1:7" x14ac:dyDescent="0.35">
      <c r="A586" s="442" t="s">
        <v>787</v>
      </c>
      <c r="B586" s="398" t="s">
        <v>196</v>
      </c>
      <c r="C586" s="389">
        <v>0.42141336348535002</v>
      </c>
      <c r="D586" s="389" t="s">
        <v>526</v>
      </c>
      <c r="E586" s="398" t="s">
        <v>196</v>
      </c>
      <c r="F586" s="398" t="s">
        <v>196</v>
      </c>
      <c r="G586" s="393" t="s">
        <v>524</v>
      </c>
    </row>
    <row r="587" spans="1:7" ht="15" thickBot="1" x14ac:dyDescent="0.4">
      <c r="A587" s="421" t="s">
        <v>3437</v>
      </c>
      <c r="B587" s="398" t="s">
        <v>196</v>
      </c>
      <c r="C587" s="398" t="s">
        <v>196</v>
      </c>
      <c r="D587" s="389" t="s">
        <v>526</v>
      </c>
      <c r="E587" s="398" t="s">
        <v>196</v>
      </c>
      <c r="F587" s="398" t="s">
        <v>196</v>
      </c>
      <c r="G587" s="398" t="s">
        <v>196</v>
      </c>
    </row>
    <row r="588" spans="1:7" s="341" customFormat="1" ht="12.75" customHeight="1" thickTop="1" x14ac:dyDescent="0.25">
      <c r="A588" s="89" t="s">
        <v>789</v>
      </c>
      <c r="B588" s="398" t="s">
        <v>196</v>
      </c>
      <c r="C588" s="389">
        <v>719.88457694084161</v>
      </c>
      <c r="D588" s="398" t="s">
        <v>196</v>
      </c>
      <c r="E588" s="398" t="s">
        <v>196</v>
      </c>
      <c r="F588" s="398" t="s">
        <v>196</v>
      </c>
      <c r="G588" s="389" t="s">
        <v>524</v>
      </c>
    </row>
    <row r="589" spans="1:7" s="341" customFormat="1" ht="12.75" customHeight="1" x14ac:dyDescent="0.25">
      <c r="A589" s="90" t="s">
        <v>790</v>
      </c>
      <c r="B589" s="398" t="s">
        <v>196</v>
      </c>
      <c r="C589" s="393" t="s">
        <v>524</v>
      </c>
      <c r="D589" s="389">
        <v>1051.644218550199</v>
      </c>
      <c r="E589" s="393" t="s">
        <v>524</v>
      </c>
      <c r="F589" s="393" t="s">
        <v>524</v>
      </c>
      <c r="G589" s="393" t="s">
        <v>524</v>
      </c>
    </row>
    <row r="590" spans="1:7" s="341" customFormat="1" ht="12.75" customHeight="1" x14ac:dyDescent="0.25">
      <c r="A590" s="90" t="s">
        <v>791</v>
      </c>
      <c r="B590" s="398" t="s">
        <v>196</v>
      </c>
      <c r="C590" s="389" t="s">
        <v>526</v>
      </c>
      <c r="D590" s="389" t="s">
        <v>526</v>
      </c>
      <c r="E590" s="393" t="s">
        <v>526</v>
      </c>
      <c r="F590" s="393" t="s">
        <v>526</v>
      </c>
      <c r="G590" s="393" t="s">
        <v>524</v>
      </c>
    </row>
    <row r="591" spans="1:7" s="341" customFormat="1" ht="12.75" customHeight="1" x14ac:dyDescent="0.25">
      <c r="A591" s="90" t="s">
        <v>792</v>
      </c>
      <c r="B591" s="398" t="s">
        <v>196</v>
      </c>
      <c r="C591" s="389">
        <v>17.318326450965749</v>
      </c>
      <c r="D591" s="389">
        <v>0.63206652889299997</v>
      </c>
      <c r="E591" s="393">
        <v>14.91067980114685</v>
      </c>
      <c r="F591" s="393">
        <v>363.40666610922074</v>
      </c>
      <c r="G591" s="393" t="s">
        <v>524</v>
      </c>
    </row>
    <row r="592" spans="1:7" s="341" customFormat="1" ht="14.25" customHeight="1" x14ac:dyDescent="0.25">
      <c r="A592" s="428" t="s">
        <v>793</v>
      </c>
      <c r="B592" s="389">
        <v>4349.248664685867</v>
      </c>
      <c r="C592" s="398" t="s">
        <v>196</v>
      </c>
      <c r="D592" s="398" t="s">
        <v>196</v>
      </c>
      <c r="E592" s="398" t="s">
        <v>196</v>
      </c>
      <c r="F592" s="398" t="s">
        <v>196</v>
      </c>
      <c r="G592" s="398" t="s">
        <v>196</v>
      </c>
    </row>
    <row r="593" spans="1:7" s="341" customFormat="1" ht="12" customHeight="1" x14ac:dyDescent="0.25">
      <c r="A593" s="428" t="s">
        <v>794</v>
      </c>
      <c r="B593" s="389">
        <v>3504.4603945689328</v>
      </c>
      <c r="C593" s="398" t="s">
        <v>196</v>
      </c>
      <c r="D593" s="398" t="s">
        <v>196</v>
      </c>
      <c r="E593" s="398" t="s">
        <v>196</v>
      </c>
      <c r="F593" s="398" t="s">
        <v>196</v>
      </c>
      <c r="G593" s="398" t="s">
        <v>196</v>
      </c>
    </row>
    <row r="594" spans="1:7" s="341" customFormat="1" ht="12" customHeight="1" x14ac:dyDescent="0.25">
      <c r="A594" s="425" t="s">
        <v>795</v>
      </c>
      <c r="B594" s="389" t="s">
        <v>524</v>
      </c>
      <c r="C594" s="398" t="s">
        <v>196</v>
      </c>
      <c r="D594" s="398" t="s">
        <v>196</v>
      </c>
      <c r="E594" s="398" t="s">
        <v>196</v>
      </c>
      <c r="F594" s="398" t="s">
        <v>196</v>
      </c>
      <c r="G594" s="398" t="s">
        <v>196</v>
      </c>
    </row>
    <row r="595" spans="1:7" s="341" customFormat="1" ht="13.5" customHeight="1" x14ac:dyDescent="0.25">
      <c r="A595" s="91" t="s">
        <v>796</v>
      </c>
      <c r="B595" s="389" t="s">
        <v>524</v>
      </c>
      <c r="C595" s="389" t="s">
        <v>524</v>
      </c>
      <c r="D595" s="389" t="s">
        <v>524</v>
      </c>
      <c r="E595" s="389" t="s">
        <v>524</v>
      </c>
      <c r="F595" s="389" t="s">
        <v>524</v>
      </c>
      <c r="G595" s="389" t="s">
        <v>524</v>
      </c>
    </row>
    <row r="596" spans="1:7" s="194" customFormat="1" x14ac:dyDescent="0.35"/>
    <row r="597" spans="1:7" customFormat="1" x14ac:dyDescent="0.35">
      <c r="A597" s="92" t="s">
        <v>797</v>
      </c>
      <c r="B597" s="93">
        <f>B519</f>
        <v>7853.7090592547993</v>
      </c>
      <c r="C597" s="93">
        <f t="shared" ref="C597:G597" si="10">C519</f>
        <v>9571.8991649314175</v>
      </c>
      <c r="D597" s="93">
        <f t="shared" si="10"/>
        <v>1107.1877988953377</v>
      </c>
      <c r="E597" s="93">
        <f t="shared" si="10"/>
        <v>14.91067980114685</v>
      </c>
      <c r="F597" s="93">
        <f t="shared" si="10"/>
        <v>363.40666610922074</v>
      </c>
      <c r="G597" s="93" t="str">
        <f t="shared" si="10"/>
        <v>NA</v>
      </c>
    </row>
    <row r="598" spans="1:7" customFormat="1" x14ac:dyDescent="0.35"/>
    <row r="600" spans="1:7" ht="15.5" x14ac:dyDescent="0.35">
      <c r="A600" s="302" t="s">
        <v>798</v>
      </c>
      <c r="B600" s="311"/>
      <c r="C600" s="311"/>
      <c r="D600" s="311"/>
      <c r="E600" s="311"/>
      <c r="F600" s="311"/>
      <c r="G600" s="453" t="s">
        <v>508</v>
      </c>
    </row>
    <row r="601" spans="1:7" ht="15.5" x14ac:dyDescent="0.35">
      <c r="A601" s="302" t="s">
        <v>697</v>
      </c>
      <c r="B601" s="311"/>
      <c r="C601" s="311"/>
      <c r="D601" s="311"/>
      <c r="E601" s="311"/>
      <c r="F601" s="311"/>
      <c r="G601" s="453" t="s">
        <v>3441</v>
      </c>
    </row>
    <row r="602" spans="1:7" x14ac:dyDescent="0.35">
      <c r="A602" s="311"/>
      <c r="B602" s="311"/>
      <c r="C602" s="311"/>
      <c r="D602" s="311"/>
      <c r="E602" s="311"/>
      <c r="F602" s="311"/>
      <c r="G602" s="453" t="s">
        <v>509</v>
      </c>
    </row>
    <row r="603" spans="1:7" x14ac:dyDescent="0.35">
      <c r="A603" s="311"/>
      <c r="B603" s="311"/>
      <c r="C603" s="311"/>
      <c r="D603" s="311"/>
      <c r="E603" s="311"/>
      <c r="F603" s="311"/>
      <c r="G603" s="342"/>
    </row>
    <row r="604" spans="1:7" ht="54" customHeight="1" x14ac:dyDescent="0.35">
      <c r="A604" s="470" t="s">
        <v>510</v>
      </c>
      <c r="B604" s="94" t="s">
        <v>799</v>
      </c>
      <c r="C604" s="94" t="s">
        <v>800</v>
      </c>
      <c r="D604" s="94" t="s">
        <v>801</v>
      </c>
      <c r="E604" s="94" t="s">
        <v>649</v>
      </c>
      <c r="F604" s="94" t="s">
        <v>515</v>
      </c>
      <c r="G604" s="94" t="s">
        <v>516</v>
      </c>
    </row>
    <row r="605" spans="1:7" ht="15" thickBot="1" x14ac:dyDescent="0.4">
      <c r="A605" s="471"/>
      <c r="B605" s="472" t="s">
        <v>518</v>
      </c>
      <c r="C605" s="473"/>
      <c r="D605" s="473"/>
      <c r="E605" s="473"/>
      <c r="F605" s="473"/>
      <c r="G605" s="474"/>
    </row>
    <row r="606" spans="1:7" ht="15" thickTop="1" x14ac:dyDescent="0.35">
      <c r="A606" s="95" t="s">
        <v>802</v>
      </c>
      <c r="B606" s="389">
        <v>-804822.59440781723</v>
      </c>
      <c r="C606" s="389">
        <v>372.43546381101726</v>
      </c>
      <c r="D606" s="389">
        <v>25.029760442267989</v>
      </c>
      <c r="E606" s="389">
        <v>147.8993015761074</v>
      </c>
      <c r="F606" s="389">
        <v>4868.9398569495861</v>
      </c>
      <c r="G606" s="389" t="s">
        <v>547</v>
      </c>
    </row>
    <row r="607" spans="1:7" x14ac:dyDescent="0.35">
      <c r="A607" s="96" t="s">
        <v>803</v>
      </c>
      <c r="B607" s="389">
        <v>-654156.12397938303</v>
      </c>
      <c r="C607" s="389">
        <v>198.63743168945703</v>
      </c>
      <c r="D607" s="389">
        <v>12.417582721024869</v>
      </c>
      <c r="E607" s="389">
        <v>126.4269505761074</v>
      </c>
      <c r="F607" s="389">
        <v>4511.0673989495863</v>
      </c>
      <c r="G607" s="389" t="s">
        <v>547</v>
      </c>
    </row>
    <row r="608" spans="1:7" x14ac:dyDescent="0.35">
      <c r="A608" s="97" t="s">
        <v>804</v>
      </c>
      <c r="B608" s="389">
        <v>-556239.34998271859</v>
      </c>
      <c r="C608" s="389">
        <v>198.08203006879788</v>
      </c>
      <c r="D608" s="389">
        <v>12.10683877801865</v>
      </c>
      <c r="E608" s="393">
        <v>126.4269505761074</v>
      </c>
      <c r="F608" s="393">
        <v>4511.0673989495863</v>
      </c>
      <c r="G608" s="393" t="s">
        <v>551</v>
      </c>
    </row>
    <row r="609" spans="1:7" x14ac:dyDescent="0.35">
      <c r="A609" s="443" t="s">
        <v>805</v>
      </c>
      <c r="B609" s="389">
        <v>-98672.724874388499</v>
      </c>
      <c r="C609" s="389" t="s">
        <v>526</v>
      </c>
      <c r="D609" s="389" t="s">
        <v>3272</v>
      </c>
      <c r="E609" s="393" t="s">
        <v>524</v>
      </c>
      <c r="F609" s="393" t="s">
        <v>524</v>
      </c>
      <c r="G609" s="393" t="s">
        <v>524</v>
      </c>
    </row>
    <row r="610" spans="1:7" x14ac:dyDescent="0.35">
      <c r="A610" s="97" t="s">
        <v>806</v>
      </c>
      <c r="B610" s="389">
        <v>23157.998294787925</v>
      </c>
      <c r="C610" s="389" t="s">
        <v>3282</v>
      </c>
      <c r="D610" s="389" t="s">
        <v>3282</v>
      </c>
      <c r="E610" s="389" t="s">
        <v>524</v>
      </c>
      <c r="F610" s="389" t="s">
        <v>524</v>
      </c>
      <c r="G610" s="389" t="s">
        <v>524</v>
      </c>
    </row>
    <row r="611" spans="1:7" x14ac:dyDescent="0.35">
      <c r="A611" s="97" t="s">
        <v>807</v>
      </c>
      <c r="B611" s="389">
        <v>-29001.50383515003</v>
      </c>
      <c r="C611" s="389" t="s">
        <v>622</v>
      </c>
      <c r="D611" s="389" t="s">
        <v>622</v>
      </c>
      <c r="E611" s="393" t="s">
        <v>524</v>
      </c>
      <c r="F611" s="393" t="s">
        <v>524</v>
      </c>
      <c r="G611" s="393" t="s">
        <v>524</v>
      </c>
    </row>
    <row r="612" spans="1:7" x14ac:dyDescent="0.35">
      <c r="A612" s="97" t="s">
        <v>808</v>
      </c>
      <c r="B612" s="389">
        <v>52159.502129937959</v>
      </c>
      <c r="C612" s="389" t="s">
        <v>622</v>
      </c>
      <c r="D612" s="389" t="s">
        <v>622</v>
      </c>
      <c r="E612" s="393" t="s">
        <v>524</v>
      </c>
      <c r="F612" s="393" t="s">
        <v>524</v>
      </c>
      <c r="G612" s="393" t="s">
        <v>524</v>
      </c>
    </row>
    <row r="613" spans="1:7" x14ac:dyDescent="0.35">
      <c r="A613" s="96" t="s">
        <v>809</v>
      </c>
      <c r="B613" s="389">
        <v>-30056.90270642428</v>
      </c>
      <c r="C613" s="389">
        <v>12.663181</v>
      </c>
      <c r="D613" s="389">
        <v>1.1562030000000001</v>
      </c>
      <c r="E613" s="389">
        <v>21.472351</v>
      </c>
      <c r="F613" s="389">
        <v>357.87245800000005</v>
      </c>
      <c r="G613" s="389" t="s">
        <v>524</v>
      </c>
    </row>
    <row r="614" spans="1:7" x14ac:dyDescent="0.35">
      <c r="A614" s="97" t="s">
        <v>810</v>
      </c>
      <c r="B614" s="389">
        <v>10024.42566404653</v>
      </c>
      <c r="C614" s="389">
        <v>12.663181</v>
      </c>
      <c r="D614" s="389">
        <v>1.1562030000000001</v>
      </c>
      <c r="E614" s="393">
        <v>21.472351</v>
      </c>
      <c r="F614" s="393">
        <v>357.87245800000005</v>
      </c>
      <c r="G614" s="393" t="s">
        <v>524</v>
      </c>
    </row>
    <row r="615" spans="1:7" x14ac:dyDescent="0.35">
      <c r="A615" s="443" t="s">
        <v>811</v>
      </c>
      <c r="B615" s="389">
        <v>-40081.328370470808</v>
      </c>
      <c r="C615" s="389" t="s">
        <v>526</v>
      </c>
      <c r="D615" s="389" t="s">
        <v>622</v>
      </c>
      <c r="E615" s="393" t="s">
        <v>524</v>
      </c>
      <c r="F615" s="393" t="s">
        <v>524</v>
      </c>
      <c r="G615" s="393" t="s">
        <v>524</v>
      </c>
    </row>
    <row r="616" spans="1:7" x14ac:dyDescent="0.35">
      <c r="A616" s="97" t="s">
        <v>812</v>
      </c>
      <c r="B616" s="389">
        <v>-6109.6062039457893</v>
      </c>
      <c r="C616" s="389">
        <v>161.13485112156022</v>
      </c>
      <c r="D616" s="389">
        <v>0.59525414428571</v>
      </c>
      <c r="E616" s="389" t="s">
        <v>524</v>
      </c>
      <c r="F616" s="389" t="s">
        <v>524</v>
      </c>
      <c r="G616" s="389" t="s">
        <v>524</v>
      </c>
    </row>
    <row r="617" spans="1:7" x14ac:dyDescent="0.35">
      <c r="A617" s="97" t="s">
        <v>813</v>
      </c>
      <c r="B617" s="389">
        <v>-10133.523605752287</v>
      </c>
      <c r="C617" s="389" t="s">
        <v>551</v>
      </c>
      <c r="D617" s="389">
        <v>0.59215403</v>
      </c>
      <c r="E617" s="393" t="s">
        <v>524</v>
      </c>
      <c r="F617" s="393" t="s">
        <v>524</v>
      </c>
      <c r="G617" s="393" t="s">
        <v>524</v>
      </c>
    </row>
    <row r="618" spans="1:7" x14ac:dyDescent="0.35">
      <c r="A618" s="97" t="s">
        <v>814</v>
      </c>
      <c r="B618" s="389">
        <v>439.03348336053682</v>
      </c>
      <c r="C618" s="389" t="s">
        <v>551</v>
      </c>
      <c r="D618" s="389" t="s">
        <v>547</v>
      </c>
      <c r="E618" s="393" t="s">
        <v>524</v>
      </c>
      <c r="F618" s="393" t="s">
        <v>524</v>
      </c>
      <c r="G618" s="393" t="s">
        <v>524</v>
      </c>
    </row>
    <row r="619" spans="1:7" x14ac:dyDescent="0.35">
      <c r="A619" s="96" t="s">
        <v>815</v>
      </c>
      <c r="B619" s="389">
        <v>-31610.861039128908</v>
      </c>
      <c r="C619" s="389" t="s">
        <v>551</v>
      </c>
      <c r="D619" s="389">
        <v>6.04757815668298</v>
      </c>
      <c r="E619" s="389" t="s">
        <v>551</v>
      </c>
      <c r="F619" s="389" t="s">
        <v>551</v>
      </c>
      <c r="G619" s="389" t="s">
        <v>524</v>
      </c>
    </row>
    <row r="620" spans="1:7" x14ac:dyDescent="0.35">
      <c r="A620" s="97" t="s">
        <v>816</v>
      </c>
      <c r="B620" s="389">
        <v>-116642.3750794526</v>
      </c>
      <c r="C620" s="389" t="s">
        <v>551</v>
      </c>
      <c r="D620" s="389">
        <v>6.04757815668298</v>
      </c>
      <c r="E620" s="393" t="s">
        <v>551</v>
      </c>
      <c r="F620" s="393" t="s">
        <v>551</v>
      </c>
      <c r="G620" s="393" t="s">
        <v>524</v>
      </c>
    </row>
    <row r="621" spans="1:7" x14ac:dyDescent="0.35">
      <c r="A621" s="443" t="s">
        <v>817</v>
      </c>
      <c r="B621" s="389">
        <v>85031.514040323702</v>
      </c>
      <c r="C621" s="389" t="s">
        <v>551</v>
      </c>
      <c r="D621" s="389" t="s">
        <v>622</v>
      </c>
      <c r="E621" s="393" t="s">
        <v>551</v>
      </c>
      <c r="F621" s="393" t="s">
        <v>551</v>
      </c>
      <c r="G621" s="393" t="s">
        <v>524</v>
      </c>
    </row>
    <row r="622" spans="1:7" x14ac:dyDescent="0.35">
      <c r="A622" s="97" t="s">
        <v>818</v>
      </c>
      <c r="B622" s="389" t="s">
        <v>551</v>
      </c>
      <c r="C622" s="389" t="s">
        <v>547</v>
      </c>
      <c r="D622" s="389" t="s">
        <v>547</v>
      </c>
      <c r="E622" s="389" t="s">
        <v>524</v>
      </c>
      <c r="F622" s="389" t="s">
        <v>524</v>
      </c>
      <c r="G622" s="389" t="s">
        <v>524</v>
      </c>
    </row>
    <row r="623" spans="1:7" x14ac:dyDescent="0.35">
      <c r="A623" s="97" t="s">
        <v>819</v>
      </c>
      <c r="B623" s="398" t="s">
        <v>196</v>
      </c>
      <c r="C623" s="398" t="s">
        <v>196</v>
      </c>
      <c r="D623" s="398" t="s">
        <v>196</v>
      </c>
      <c r="E623" s="398" t="s">
        <v>196</v>
      </c>
      <c r="F623" s="398" t="s">
        <v>196</v>
      </c>
      <c r="G623" s="398" t="s">
        <v>196</v>
      </c>
    </row>
    <row r="624" spans="1:7" x14ac:dyDescent="0.35">
      <c r="A624" s="97" t="s">
        <v>820</v>
      </c>
      <c r="B624" s="389" t="s">
        <v>551</v>
      </c>
      <c r="C624" s="389" t="s">
        <v>524</v>
      </c>
      <c r="D624" s="389" t="s">
        <v>524</v>
      </c>
      <c r="E624" s="393" t="s">
        <v>524</v>
      </c>
      <c r="F624" s="393" t="s">
        <v>524</v>
      </c>
      <c r="G624" s="393" t="s">
        <v>524</v>
      </c>
    </row>
    <row r="625" spans="1:8" x14ac:dyDescent="0.35">
      <c r="A625" s="96" t="s">
        <v>821</v>
      </c>
      <c r="B625" s="389">
        <v>-106047.09877372319</v>
      </c>
      <c r="C625" s="398" t="s">
        <v>196</v>
      </c>
      <c r="D625" s="398" t="s">
        <v>196</v>
      </c>
      <c r="E625" s="398" t="s">
        <v>196</v>
      </c>
      <c r="F625" s="398" t="s">
        <v>196</v>
      </c>
      <c r="G625" s="398" t="s">
        <v>196</v>
      </c>
    </row>
    <row r="626" spans="1:8" x14ac:dyDescent="0.35">
      <c r="A626" s="343" t="s">
        <v>822</v>
      </c>
      <c r="B626" s="389" t="s">
        <v>3282</v>
      </c>
      <c r="C626" s="389" t="s">
        <v>547</v>
      </c>
      <c r="D626" s="389">
        <v>2.41583792</v>
      </c>
      <c r="E626" s="389" t="s">
        <v>524</v>
      </c>
      <c r="F626" s="389" t="s">
        <v>524</v>
      </c>
      <c r="G626" s="389" t="s">
        <v>524</v>
      </c>
    </row>
    <row r="627" spans="1:8" x14ac:dyDescent="0.35">
      <c r="A627" s="431" t="s">
        <v>823</v>
      </c>
      <c r="B627" s="389" t="s">
        <v>3282</v>
      </c>
      <c r="C627" s="389" t="s">
        <v>547</v>
      </c>
      <c r="D627" s="389">
        <v>2.41583792</v>
      </c>
      <c r="E627" s="389" t="s">
        <v>524</v>
      </c>
      <c r="F627" s="389" t="s">
        <v>524</v>
      </c>
      <c r="G627" s="389" t="s">
        <v>524</v>
      </c>
    </row>
    <row r="629" spans="1:8" x14ac:dyDescent="0.35">
      <c r="A629" s="71" t="s">
        <v>824</v>
      </c>
      <c r="B629" s="72">
        <f>B606</f>
        <v>-804822.59440781723</v>
      </c>
      <c r="C629" s="83">
        <f t="shared" ref="C629:G629" si="11">C606</f>
        <v>372.43546381101726</v>
      </c>
      <c r="D629" s="83">
        <f t="shared" si="11"/>
        <v>25.029760442267989</v>
      </c>
      <c r="E629" s="83">
        <f t="shared" si="11"/>
        <v>147.8993015761074</v>
      </c>
      <c r="F629" s="83">
        <f t="shared" si="11"/>
        <v>4868.9398569495861</v>
      </c>
      <c r="G629" s="83" t="str">
        <f t="shared" si="11"/>
        <v>NE,NA</v>
      </c>
    </row>
    <row r="632" spans="1:8" ht="15" x14ac:dyDescent="0.35">
      <c r="A632" s="480" t="s">
        <v>825</v>
      </c>
      <c r="B632" s="480"/>
      <c r="C632" s="311"/>
      <c r="D632" s="311"/>
      <c r="E632" s="311"/>
      <c r="F632" s="311"/>
      <c r="G632" s="311"/>
      <c r="H632" s="454" t="s">
        <v>508</v>
      </c>
    </row>
    <row r="633" spans="1:8" ht="15.5" x14ac:dyDescent="0.35">
      <c r="A633" s="326" t="s">
        <v>697</v>
      </c>
      <c r="B633" s="308"/>
      <c r="C633" s="311"/>
      <c r="D633" s="311"/>
      <c r="E633" s="311"/>
      <c r="F633" s="311"/>
      <c r="G633" s="311"/>
      <c r="H633" s="454" t="s">
        <v>3441</v>
      </c>
    </row>
    <row r="634" spans="1:8" x14ac:dyDescent="0.35">
      <c r="A634" s="311"/>
      <c r="B634" s="311"/>
      <c r="C634" s="311"/>
      <c r="D634" s="311"/>
      <c r="E634" s="311"/>
      <c r="F634" s="311"/>
      <c r="G634" s="311"/>
      <c r="H634" s="454" t="s">
        <v>509</v>
      </c>
    </row>
    <row r="635" spans="1:8" x14ac:dyDescent="0.35">
      <c r="A635" s="311"/>
      <c r="B635" s="311"/>
      <c r="C635" s="311"/>
      <c r="D635" s="311"/>
      <c r="E635" s="311"/>
      <c r="F635" s="311"/>
      <c r="G635" s="311"/>
      <c r="H635" s="344"/>
    </row>
    <row r="636" spans="1:8" x14ac:dyDescent="0.35">
      <c r="A636" s="463" t="s">
        <v>826</v>
      </c>
      <c r="B636" s="345" t="s">
        <v>827</v>
      </c>
      <c r="C636" s="346" t="s">
        <v>512</v>
      </c>
      <c r="D636" s="346" t="s">
        <v>513</v>
      </c>
      <c r="E636" s="346" t="s">
        <v>649</v>
      </c>
      <c r="F636" s="347" t="s">
        <v>515</v>
      </c>
      <c r="G636" s="348" t="s">
        <v>516</v>
      </c>
      <c r="H636" s="347" t="s">
        <v>650</v>
      </c>
    </row>
    <row r="637" spans="1:8" ht="15" thickBot="1" x14ac:dyDescent="0.4">
      <c r="A637" s="464"/>
      <c r="B637" s="465" t="s">
        <v>518</v>
      </c>
      <c r="C637" s="466"/>
      <c r="D637" s="466"/>
      <c r="E637" s="466"/>
      <c r="F637" s="466"/>
      <c r="G637" s="466"/>
      <c r="H637" s="467"/>
    </row>
    <row r="638" spans="1:8" ht="15" thickTop="1" x14ac:dyDescent="0.35">
      <c r="A638" s="349" t="s">
        <v>828</v>
      </c>
      <c r="B638" s="389" t="s">
        <v>3277</v>
      </c>
      <c r="C638" s="389">
        <v>6134.8125898395247</v>
      </c>
      <c r="D638" s="389">
        <v>82.700895060478175</v>
      </c>
      <c r="E638" s="389">
        <v>2.3460190219567099</v>
      </c>
      <c r="F638" s="389">
        <v>6.5483463597946603</v>
      </c>
      <c r="G638" s="389">
        <v>114.39560414851302</v>
      </c>
      <c r="H638" s="389">
        <v>0.74349333311907995</v>
      </c>
    </row>
    <row r="639" spans="1:8" x14ac:dyDescent="0.35">
      <c r="A639" s="350" t="s">
        <v>830</v>
      </c>
      <c r="B639" s="389" t="s">
        <v>586</v>
      </c>
      <c r="C639" s="389">
        <v>5255.3700428550756</v>
      </c>
      <c r="D639" s="398" t="s">
        <v>196</v>
      </c>
      <c r="E639" s="389">
        <v>2.3460190219567099</v>
      </c>
      <c r="F639" s="389">
        <v>6.1117899358083498</v>
      </c>
      <c r="G639" s="389">
        <v>21.695718028166269</v>
      </c>
      <c r="H639" s="398" t="s">
        <v>196</v>
      </c>
    </row>
    <row r="640" spans="1:8" x14ac:dyDescent="0.35">
      <c r="A640" s="426" t="s">
        <v>831</v>
      </c>
      <c r="B640" s="389" t="s">
        <v>586</v>
      </c>
      <c r="C640" s="389">
        <v>5255.3700428550756</v>
      </c>
      <c r="D640" s="398" t="s">
        <v>196</v>
      </c>
      <c r="E640" s="393">
        <v>2.3460190219567099</v>
      </c>
      <c r="F640" s="393">
        <v>6.1117899358083498</v>
      </c>
      <c r="G640" s="393">
        <v>21.695718028166269</v>
      </c>
      <c r="H640" s="398" t="s">
        <v>196</v>
      </c>
    </row>
    <row r="641" spans="1:8" x14ac:dyDescent="0.35">
      <c r="A641" s="426" t="s">
        <v>832</v>
      </c>
      <c r="B641" s="389" t="s">
        <v>553</v>
      </c>
      <c r="C641" s="389" t="s">
        <v>553</v>
      </c>
      <c r="D641" s="398" t="s">
        <v>196</v>
      </c>
      <c r="E641" s="393" t="s">
        <v>553</v>
      </c>
      <c r="F641" s="393" t="s">
        <v>553</v>
      </c>
      <c r="G641" s="393" t="s">
        <v>553</v>
      </c>
      <c r="H641" s="398" t="s">
        <v>196</v>
      </c>
    </row>
    <row r="642" spans="1:8" x14ac:dyDescent="0.35">
      <c r="A642" s="444" t="s">
        <v>833</v>
      </c>
      <c r="B642" s="389" t="s">
        <v>553</v>
      </c>
      <c r="C642" s="389" t="s">
        <v>553</v>
      </c>
      <c r="D642" s="398" t="s">
        <v>196</v>
      </c>
      <c r="E642" s="389" t="s">
        <v>553</v>
      </c>
      <c r="F642" s="389" t="s">
        <v>553</v>
      </c>
      <c r="G642" s="389" t="s">
        <v>553</v>
      </c>
      <c r="H642" s="398" t="s">
        <v>196</v>
      </c>
    </row>
    <row r="643" spans="1:8" x14ac:dyDescent="0.35">
      <c r="A643" s="350" t="s">
        <v>834</v>
      </c>
      <c r="B643" s="398" t="s">
        <v>196</v>
      </c>
      <c r="C643" s="389">
        <v>76.87968402665453</v>
      </c>
      <c r="D643" s="389">
        <v>5.5928880000000003</v>
      </c>
      <c r="E643" s="389" t="s">
        <v>551</v>
      </c>
      <c r="F643" s="389" t="s">
        <v>551</v>
      </c>
      <c r="G643" s="389" t="s">
        <v>551</v>
      </c>
      <c r="H643" s="398" t="s">
        <v>196</v>
      </c>
    </row>
    <row r="644" spans="1:8" x14ac:dyDescent="0.35">
      <c r="A644" s="445" t="s">
        <v>835</v>
      </c>
      <c r="B644" s="398" t="s">
        <v>196</v>
      </c>
      <c r="C644" s="389">
        <v>74.571839999999995</v>
      </c>
      <c r="D644" s="389">
        <v>5.5928880000000003</v>
      </c>
      <c r="E644" s="393" t="s">
        <v>551</v>
      </c>
      <c r="F644" s="393" t="s">
        <v>551</v>
      </c>
      <c r="G644" s="393" t="s">
        <v>551</v>
      </c>
      <c r="H644" s="398" t="s">
        <v>196</v>
      </c>
    </row>
    <row r="645" spans="1:8" x14ac:dyDescent="0.35">
      <c r="A645" s="445" t="s">
        <v>836</v>
      </c>
      <c r="B645" s="398" t="s">
        <v>196</v>
      </c>
      <c r="C645" s="389">
        <v>2.3078440266545299</v>
      </c>
      <c r="D645" s="389" t="s">
        <v>598</v>
      </c>
      <c r="E645" s="393" t="s">
        <v>551</v>
      </c>
      <c r="F645" s="393" t="s">
        <v>551</v>
      </c>
      <c r="G645" s="393" t="s">
        <v>551</v>
      </c>
      <c r="H645" s="398" t="s">
        <v>196</v>
      </c>
    </row>
    <row r="646" spans="1:8" x14ac:dyDescent="0.35">
      <c r="A646" s="350" t="s">
        <v>837</v>
      </c>
      <c r="B646" s="389" t="s">
        <v>558</v>
      </c>
      <c r="C646" s="389" t="s">
        <v>558</v>
      </c>
      <c r="D646" s="389" t="s">
        <v>558</v>
      </c>
      <c r="E646" s="389" t="s">
        <v>558</v>
      </c>
      <c r="F646" s="389" t="s">
        <v>558</v>
      </c>
      <c r="G646" s="389" t="s">
        <v>558</v>
      </c>
      <c r="H646" s="389" t="s">
        <v>558</v>
      </c>
    </row>
    <row r="647" spans="1:8" x14ac:dyDescent="0.35">
      <c r="A647" s="426" t="s">
        <v>838</v>
      </c>
      <c r="B647" s="389" t="s">
        <v>526</v>
      </c>
      <c r="C647" s="389" t="s">
        <v>558</v>
      </c>
      <c r="D647" s="389" t="s">
        <v>558</v>
      </c>
      <c r="E647" s="393" t="s">
        <v>526</v>
      </c>
      <c r="F647" s="393" t="s">
        <v>526</v>
      </c>
      <c r="G647" s="393" t="s">
        <v>526</v>
      </c>
      <c r="H647" s="393" t="s">
        <v>526</v>
      </c>
    </row>
    <row r="648" spans="1:8" x14ac:dyDescent="0.35">
      <c r="A648" s="426" t="s">
        <v>839</v>
      </c>
      <c r="B648" s="389" t="s">
        <v>524</v>
      </c>
      <c r="C648" s="389" t="s">
        <v>524</v>
      </c>
      <c r="D648" s="389" t="s">
        <v>524</v>
      </c>
      <c r="E648" s="393" t="s">
        <v>524</v>
      </c>
      <c r="F648" s="393" t="s">
        <v>524</v>
      </c>
      <c r="G648" s="393" t="s">
        <v>524</v>
      </c>
      <c r="H648" s="393" t="s">
        <v>524</v>
      </c>
    </row>
    <row r="649" spans="1:8" x14ac:dyDescent="0.35">
      <c r="A649" s="350" t="s">
        <v>840</v>
      </c>
      <c r="B649" s="398" t="s">
        <v>196</v>
      </c>
      <c r="C649" s="389">
        <v>802.56286295779444</v>
      </c>
      <c r="D649" s="389">
        <v>77.108007060478172</v>
      </c>
      <c r="E649" s="389" t="s">
        <v>598</v>
      </c>
      <c r="F649" s="389">
        <v>0.43655642398631</v>
      </c>
      <c r="G649" s="389">
        <v>49.308450064014231</v>
      </c>
      <c r="H649" s="398" t="s">
        <v>196</v>
      </c>
    </row>
    <row r="650" spans="1:8" x14ac:dyDescent="0.35">
      <c r="A650" s="426" t="s">
        <v>841</v>
      </c>
      <c r="B650" s="398" t="s">
        <v>196</v>
      </c>
      <c r="C650" s="389">
        <v>567.41960890297901</v>
      </c>
      <c r="D650" s="389">
        <v>75.36075521363459</v>
      </c>
      <c r="E650" s="393" t="s">
        <v>553</v>
      </c>
      <c r="F650" s="393">
        <v>0.43655642398631</v>
      </c>
      <c r="G650" s="393">
        <v>33.529746043529677</v>
      </c>
      <c r="H650" s="398" t="s">
        <v>196</v>
      </c>
    </row>
    <row r="651" spans="1:8" x14ac:dyDescent="0.35">
      <c r="A651" s="426" t="s">
        <v>842</v>
      </c>
      <c r="B651" s="398" t="s">
        <v>196</v>
      </c>
      <c r="C651" s="389">
        <v>235.14325405481537</v>
      </c>
      <c r="D651" s="389">
        <v>1.74725184684358</v>
      </c>
      <c r="E651" s="393" t="s">
        <v>553</v>
      </c>
      <c r="F651" s="393" t="s">
        <v>553</v>
      </c>
      <c r="G651" s="393">
        <v>15.77870402048455</v>
      </c>
      <c r="H651" s="398" t="s">
        <v>196</v>
      </c>
    </row>
    <row r="652" spans="1:8" x14ac:dyDescent="0.35">
      <c r="A652" s="426" t="s">
        <v>3438</v>
      </c>
      <c r="B652" s="398" t="s">
        <v>196</v>
      </c>
      <c r="C652" s="389" t="s">
        <v>526</v>
      </c>
      <c r="D652" s="389" t="s">
        <v>526</v>
      </c>
      <c r="E652" s="389" t="s">
        <v>526</v>
      </c>
      <c r="F652" s="389" t="s">
        <v>526</v>
      </c>
      <c r="G652" s="389" t="s">
        <v>526</v>
      </c>
      <c r="H652" s="398" t="s">
        <v>196</v>
      </c>
    </row>
    <row r="653" spans="1:8" x14ac:dyDescent="0.35">
      <c r="A653" s="350" t="s">
        <v>3439</v>
      </c>
      <c r="B653" s="389" t="s">
        <v>524</v>
      </c>
      <c r="C653" s="389" t="s">
        <v>524</v>
      </c>
      <c r="D653" s="389" t="s">
        <v>524</v>
      </c>
      <c r="E653" s="389" t="s">
        <v>553</v>
      </c>
      <c r="F653" s="389" t="s">
        <v>553</v>
      </c>
      <c r="G653" s="389">
        <v>43.391436056332523</v>
      </c>
      <c r="H653" s="389">
        <v>0.74349333311907995</v>
      </c>
    </row>
    <row r="654" spans="1:8" x14ac:dyDescent="0.35">
      <c r="A654" s="431" t="s">
        <v>602</v>
      </c>
      <c r="B654" s="393" t="s">
        <v>524</v>
      </c>
      <c r="C654" s="393" t="s">
        <v>524</v>
      </c>
      <c r="D654" s="393" t="s">
        <v>524</v>
      </c>
      <c r="E654" s="393" t="s">
        <v>553</v>
      </c>
      <c r="F654" s="393" t="s">
        <v>553</v>
      </c>
      <c r="G654" s="393">
        <v>43.391436056332523</v>
      </c>
      <c r="H654" s="393">
        <v>0.74349333311907995</v>
      </c>
    </row>
    <row r="655" spans="1:8" x14ac:dyDescent="0.35">
      <c r="A655" s="350" t="s">
        <v>843</v>
      </c>
      <c r="B655" s="398" t="s">
        <v>196</v>
      </c>
      <c r="C655" s="398" t="s">
        <v>196</v>
      </c>
      <c r="D655" s="398" t="s">
        <v>196</v>
      </c>
      <c r="E655" s="398" t="s">
        <v>196</v>
      </c>
      <c r="F655" s="398" t="s">
        <v>196</v>
      </c>
      <c r="G655" s="398" t="s">
        <v>196</v>
      </c>
      <c r="H655" s="398" t="s">
        <v>196</v>
      </c>
    </row>
    <row r="656" spans="1:8" x14ac:dyDescent="0.35">
      <c r="A656" s="445" t="s">
        <v>844</v>
      </c>
      <c r="B656" s="393" t="s">
        <v>524</v>
      </c>
      <c r="C656" s="398" t="s">
        <v>196</v>
      </c>
      <c r="D656" s="398" t="s">
        <v>196</v>
      </c>
      <c r="E656" s="398" t="s">
        <v>196</v>
      </c>
      <c r="F656" s="398" t="s">
        <v>196</v>
      </c>
      <c r="G656" s="398" t="s">
        <v>196</v>
      </c>
      <c r="H656" s="398" t="s">
        <v>196</v>
      </c>
    </row>
    <row r="657" spans="1:8" x14ac:dyDescent="0.35">
      <c r="A657" s="445" t="s">
        <v>845</v>
      </c>
      <c r="B657" s="393" t="s">
        <v>524</v>
      </c>
      <c r="C657" s="398" t="s">
        <v>196</v>
      </c>
      <c r="D657" s="398" t="s">
        <v>196</v>
      </c>
      <c r="E657" s="398" t="s">
        <v>196</v>
      </c>
      <c r="F657" s="398" t="s">
        <v>196</v>
      </c>
      <c r="G657" s="398" t="s">
        <v>196</v>
      </c>
      <c r="H657" s="398" t="s">
        <v>196</v>
      </c>
    </row>
    <row r="658" spans="1:8" x14ac:dyDescent="0.35">
      <c r="A658" s="446" t="s">
        <v>3440</v>
      </c>
      <c r="B658" s="393" t="s">
        <v>524</v>
      </c>
      <c r="C658" s="398" t="s">
        <v>196</v>
      </c>
      <c r="D658" s="398" t="s">
        <v>196</v>
      </c>
      <c r="E658" s="398" t="s">
        <v>196</v>
      </c>
      <c r="F658" s="398" t="s">
        <v>196</v>
      </c>
      <c r="G658" s="398" t="s">
        <v>196</v>
      </c>
      <c r="H658" s="398" t="s">
        <v>196</v>
      </c>
    </row>
    <row r="660" spans="1:8" x14ac:dyDescent="0.35">
      <c r="A660" s="71" t="s">
        <v>846</v>
      </c>
      <c r="B660" s="83" t="str">
        <f>B638</f>
        <v>NO,IE,NA</v>
      </c>
      <c r="C660" s="83">
        <f t="shared" ref="C660:H660" si="12">C638</f>
        <v>6134.8125898395247</v>
      </c>
      <c r="D660" s="83">
        <f t="shared" si="12"/>
        <v>82.700895060478175</v>
      </c>
      <c r="E660" s="83">
        <f t="shared" si="12"/>
        <v>2.3460190219567099</v>
      </c>
      <c r="F660" s="83">
        <f t="shared" si="12"/>
        <v>6.5483463597946603</v>
      </c>
      <c r="G660" s="83">
        <f t="shared" si="12"/>
        <v>114.39560414851302</v>
      </c>
      <c r="H660" s="83">
        <f t="shared" si="12"/>
        <v>0.74349333311907995</v>
      </c>
    </row>
    <row r="663" spans="1:8" ht="16.5" x14ac:dyDescent="0.35">
      <c r="A663" s="98" t="s">
        <v>847</v>
      </c>
      <c r="B663" s="99" t="s">
        <v>848</v>
      </c>
      <c r="C663" s="99" t="s">
        <v>849</v>
      </c>
      <c r="D663" s="99" t="s">
        <v>850</v>
      </c>
      <c r="E663" s="99" t="s">
        <v>851</v>
      </c>
      <c r="F663" s="99" t="s">
        <v>515</v>
      </c>
      <c r="G663" s="99" t="s">
        <v>516</v>
      </c>
      <c r="H663" s="99" t="s">
        <v>852</v>
      </c>
    </row>
    <row r="664" spans="1:8" s="12" customFormat="1" x14ac:dyDescent="0.35">
      <c r="A664" s="300" t="s">
        <v>853</v>
      </c>
      <c r="B664" s="301">
        <f t="shared" ref="B664:H670" si="13">B59</f>
        <v>6045831.9303266751</v>
      </c>
      <c r="C664" s="301">
        <f t="shared" si="13"/>
        <v>11738.668394056973</v>
      </c>
      <c r="D664" s="301">
        <f t="shared" si="13"/>
        <v>259.40234604960767</v>
      </c>
      <c r="E664" s="301">
        <f t="shared" si="13"/>
        <v>18305.749424551203</v>
      </c>
      <c r="F664" s="301">
        <f t="shared" si="13"/>
        <v>65117.178069736605</v>
      </c>
      <c r="G664" s="301">
        <f t="shared" si="13"/>
        <v>7244.4555805128311</v>
      </c>
      <c r="H664" s="301">
        <f t="shared" si="13"/>
        <v>12364.091048770906</v>
      </c>
    </row>
    <row r="665" spans="1:8" s="273" customFormat="1" x14ac:dyDescent="0.35">
      <c r="A665" s="299" t="s">
        <v>94</v>
      </c>
      <c r="B665" s="100">
        <f t="shared" si="13"/>
        <v>2400057.4856406469</v>
      </c>
      <c r="C665" s="100">
        <f t="shared" si="13"/>
        <v>34.823479419570468</v>
      </c>
      <c r="D665" s="100">
        <f t="shared" si="13"/>
        <v>100.86538569159121</v>
      </c>
      <c r="E665" s="100">
        <f t="shared" si="13"/>
        <v>3434.4290996747714</v>
      </c>
      <c r="F665" s="100">
        <f t="shared" si="13"/>
        <v>581.83867235005948</v>
      </c>
      <c r="G665" s="100">
        <f t="shared" si="13"/>
        <v>43.701395420034459</v>
      </c>
      <c r="H665" s="100">
        <f t="shared" si="13"/>
        <v>9439.0432746602182</v>
      </c>
    </row>
    <row r="666" spans="1:8" s="273" customFormat="1" x14ac:dyDescent="0.35">
      <c r="A666" s="299" t="s">
        <v>4</v>
      </c>
      <c r="B666" s="100">
        <f>B61</f>
        <v>1911856.6209068005</v>
      </c>
      <c r="C666" s="100">
        <f t="shared" si="13"/>
        <v>162.90247230948853</v>
      </c>
      <c r="D666" s="100">
        <f t="shared" si="13"/>
        <v>141.94351071141131</v>
      </c>
      <c r="E666" s="100">
        <f t="shared" si="13"/>
        <v>11998.643932744189</v>
      </c>
      <c r="F666" s="100">
        <f t="shared" si="13"/>
        <v>58747.464607753776</v>
      </c>
      <c r="G666" s="100">
        <f t="shared" si="13"/>
        <v>5777.5462986418306</v>
      </c>
      <c r="H666" s="100">
        <f t="shared" si="13"/>
        <v>618.63077203361581</v>
      </c>
    </row>
    <row r="667" spans="1:8" s="273" customFormat="1" x14ac:dyDescent="0.35">
      <c r="A667" s="299" t="s">
        <v>2478</v>
      </c>
      <c r="B667" s="100">
        <f t="shared" si="13"/>
        <v>586027.88174597803</v>
      </c>
      <c r="C667" s="100">
        <f t="shared" si="13"/>
        <v>205.33517802223591</v>
      </c>
      <c r="D667" s="100">
        <f t="shared" si="13"/>
        <v>4.0983304317602895</v>
      </c>
      <c r="E667" s="100">
        <f t="shared" si="13"/>
        <v>908.26373148672474</v>
      </c>
      <c r="F667" s="100">
        <f t="shared" si="13"/>
        <v>3021.64543736223</v>
      </c>
      <c r="G667" s="100">
        <f t="shared" si="13"/>
        <v>551.67725417600798</v>
      </c>
      <c r="H667" s="100">
        <f t="shared" si="13"/>
        <v>527.57585355553215</v>
      </c>
    </row>
    <row r="668" spans="1:8" s="273" customFormat="1" x14ac:dyDescent="0.35">
      <c r="A668" s="299" t="s">
        <v>9</v>
      </c>
      <c r="B668" s="100">
        <f t="shared" si="13"/>
        <v>1134885.2223943246</v>
      </c>
      <c r="C668" s="100">
        <f t="shared" si="13"/>
        <v>11335.583471714261</v>
      </c>
      <c r="D668" s="100">
        <f t="shared" si="13"/>
        <v>11.193742820309819</v>
      </c>
      <c r="E668" s="100">
        <f t="shared" si="13"/>
        <v>1964.4126606455166</v>
      </c>
      <c r="F668" s="100">
        <f t="shared" si="13"/>
        <v>2766.2293522705422</v>
      </c>
      <c r="G668" s="100">
        <f t="shared" si="13"/>
        <v>871.53063227495795</v>
      </c>
      <c r="H668" s="100">
        <f t="shared" si="13"/>
        <v>1778.8411485215402</v>
      </c>
    </row>
    <row r="669" spans="1:8" s="273" customFormat="1" x14ac:dyDescent="0.35">
      <c r="A669" s="299" t="s">
        <v>136</v>
      </c>
      <c r="B669" s="100">
        <f t="shared" si="13"/>
        <v>291.62758231404649</v>
      </c>
      <c r="C669" s="100">
        <f t="shared" si="13"/>
        <v>1.8597887494070001E-2</v>
      </c>
      <c r="D669" s="100">
        <f t="shared" si="13"/>
        <v>2.7004131976500001E-3</v>
      </c>
      <c r="E669" s="100" t="str">
        <f t="shared" si="13"/>
        <v>IE</v>
      </c>
      <c r="F669" s="100" t="str">
        <f t="shared" si="13"/>
        <v>IE</v>
      </c>
      <c r="G669" s="100" t="str">
        <f t="shared" si="13"/>
        <v>IE</v>
      </c>
      <c r="H669" s="100" t="str">
        <f t="shared" si="13"/>
        <v>IE</v>
      </c>
    </row>
    <row r="670" spans="1:8" s="273" customFormat="1" x14ac:dyDescent="0.35">
      <c r="A670" s="299" t="s">
        <v>3264</v>
      </c>
      <c r="B670" s="100">
        <f>B65</f>
        <v>12713.092056610814</v>
      </c>
      <c r="C670" s="100">
        <f t="shared" si="13"/>
        <v>5.1947039253499999E-3</v>
      </c>
      <c r="D670" s="100">
        <f t="shared" si="13"/>
        <v>1.29867598133739</v>
      </c>
      <c r="E670" s="100">
        <f t="shared" si="13"/>
        <v>0</v>
      </c>
      <c r="F670" s="100">
        <f t="shared" si="13"/>
        <v>0</v>
      </c>
      <c r="G670" s="100">
        <f t="shared" si="13"/>
        <v>0</v>
      </c>
      <c r="H670" s="100">
        <f t="shared" si="13"/>
        <v>0</v>
      </c>
    </row>
    <row r="671" spans="1:8" x14ac:dyDescent="0.35">
      <c r="A671" s="300" t="s">
        <v>854</v>
      </c>
      <c r="B671" s="100">
        <f>G407</f>
        <v>22472.091478849856</v>
      </c>
      <c r="C671" s="100">
        <f>H407</f>
        <v>4.8078038835700004E-3</v>
      </c>
      <c r="D671" s="100">
        <f>I407</f>
        <v>5.0498744759699997E-3</v>
      </c>
      <c r="E671" s="100"/>
      <c r="F671" s="101"/>
      <c r="G671" s="101"/>
      <c r="H671" s="101"/>
    </row>
    <row r="672" spans="1:8" x14ac:dyDescent="0.35">
      <c r="A672" s="300" t="s">
        <v>855</v>
      </c>
      <c r="B672" s="100">
        <f>B464</f>
        <v>194068.13526147662</v>
      </c>
      <c r="C672" s="100">
        <f>C464</f>
        <v>4.4228396639999996</v>
      </c>
      <c r="D672" s="100">
        <f>D464</f>
        <v>83.654409240516344</v>
      </c>
      <c r="E672" s="100">
        <f>J464</f>
        <v>572.16514495327442</v>
      </c>
      <c r="F672" s="100">
        <f>K464</f>
        <v>1557.1939910195872</v>
      </c>
      <c r="G672" s="100">
        <f>L464</f>
        <v>5849.2197121443369</v>
      </c>
      <c r="H672" s="100">
        <f>M464</f>
        <v>830.75987228203655</v>
      </c>
    </row>
    <row r="673" spans="1:36" x14ac:dyDescent="0.35">
      <c r="A673" s="300" t="s">
        <v>856</v>
      </c>
      <c r="B673" s="100">
        <f t="shared" ref="B673:H673" si="14">B597</f>
        <v>7853.7090592547993</v>
      </c>
      <c r="C673" s="100">
        <f t="shared" si="14"/>
        <v>9571.8991649314175</v>
      </c>
      <c r="D673" s="100">
        <f t="shared" si="14"/>
        <v>1107.1877988953377</v>
      </c>
      <c r="E673" s="100">
        <f t="shared" si="14"/>
        <v>14.91067980114685</v>
      </c>
      <c r="F673" s="100">
        <f t="shared" si="14"/>
        <v>363.40666610922074</v>
      </c>
      <c r="G673" s="100" t="str">
        <f t="shared" si="14"/>
        <v>NA</v>
      </c>
      <c r="H673" s="100">
        <f t="shared" si="14"/>
        <v>0</v>
      </c>
    </row>
    <row r="674" spans="1:36" x14ac:dyDescent="0.35">
      <c r="A674" s="300" t="s">
        <v>857</v>
      </c>
      <c r="B674" s="100">
        <f>B629</f>
        <v>-804822.59440781723</v>
      </c>
      <c r="C674" s="100">
        <f t="shared" ref="C674:H674" si="15">C629</f>
        <v>372.43546381101726</v>
      </c>
      <c r="D674" s="100">
        <f t="shared" si="15"/>
        <v>25.029760442267989</v>
      </c>
      <c r="E674" s="100">
        <f t="shared" si="15"/>
        <v>147.8993015761074</v>
      </c>
      <c r="F674" s="100">
        <f t="shared" si="15"/>
        <v>4868.9398569495861</v>
      </c>
      <c r="G674" s="100" t="str">
        <f t="shared" si="15"/>
        <v>NE,NA</v>
      </c>
      <c r="H674" s="100">
        <f t="shared" si="15"/>
        <v>0</v>
      </c>
    </row>
    <row r="675" spans="1:36" x14ac:dyDescent="0.35">
      <c r="A675" s="300" t="s">
        <v>858</v>
      </c>
      <c r="B675" s="102" t="str">
        <f>B660</f>
        <v>NO,IE,NA</v>
      </c>
      <c r="C675" s="102">
        <f t="shared" ref="C675:H675" si="16">C660</f>
        <v>6134.8125898395247</v>
      </c>
      <c r="D675" s="102">
        <f t="shared" si="16"/>
        <v>82.700895060478175</v>
      </c>
      <c r="E675" s="102">
        <f t="shared" si="16"/>
        <v>2.3460190219567099</v>
      </c>
      <c r="F675" s="102">
        <f t="shared" si="16"/>
        <v>6.5483463597946603</v>
      </c>
      <c r="G675" s="102">
        <f t="shared" si="16"/>
        <v>114.39560414851302</v>
      </c>
      <c r="H675" s="102">
        <f t="shared" si="16"/>
        <v>0.74349333311907995</v>
      </c>
    </row>
    <row r="676" spans="1:36" x14ac:dyDescent="0.35">
      <c r="A676" s="3" t="s">
        <v>859</v>
      </c>
      <c r="B676" s="103">
        <f>SUM(B664,B672:B675)</f>
        <v>5442931.1802395899</v>
      </c>
      <c r="C676" s="103">
        <f t="shared" ref="C676:H676" si="17">SUM(C664,C672:C675)</f>
        <v>27822.238452302932</v>
      </c>
      <c r="D676" s="103">
        <f t="shared" si="17"/>
        <v>1557.975209688208</v>
      </c>
      <c r="E676" s="103">
        <f t="shared" si="17"/>
        <v>19043.070569903684</v>
      </c>
      <c r="F676" s="103">
        <f t="shared" si="17"/>
        <v>71913.266930174796</v>
      </c>
      <c r="G676" s="103">
        <f t="shared" si="17"/>
        <v>13208.070896805681</v>
      </c>
      <c r="H676" s="103">
        <f t="shared" si="17"/>
        <v>13195.594414386062</v>
      </c>
    </row>
    <row r="678" spans="1:36" x14ac:dyDescent="0.35">
      <c r="A678" s="71" t="s">
        <v>860</v>
      </c>
      <c r="B678" s="71" t="s">
        <v>698</v>
      </c>
      <c r="C678" s="71" t="s">
        <v>699</v>
      </c>
      <c r="D678" s="71" t="s">
        <v>700</v>
      </c>
      <c r="E678" s="71" t="s">
        <v>701</v>
      </c>
      <c r="F678" s="104" t="s">
        <v>702</v>
      </c>
      <c r="G678" s="104" t="s">
        <v>703</v>
      </c>
      <c r="H678" s="104" t="s">
        <v>704</v>
      </c>
      <c r="I678" s="104" t="s">
        <v>705</v>
      </c>
      <c r="J678" s="104" t="s">
        <v>706</v>
      </c>
      <c r="K678" s="104" t="s">
        <v>707</v>
      </c>
      <c r="L678" s="104" t="s">
        <v>708</v>
      </c>
      <c r="M678" s="104" t="s">
        <v>709</v>
      </c>
      <c r="N678" s="104" t="s">
        <v>710</v>
      </c>
      <c r="O678" s="104" t="s">
        <v>711</v>
      </c>
      <c r="P678" s="104" t="s">
        <v>712</v>
      </c>
      <c r="Q678" s="104" t="s">
        <v>713</v>
      </c>
      <c r="R678" s="104" t="s">
        <v>714</v>
      </c>
      <c r="S678" s="104" t="s">
        <v>715</v>
      </c>
      <c r="T678" s="104" t="s">
        <v>716</v>
      </c>
      <c r="U678" s="104" t="s">
        <v>861</v>
      </c>
      <c r="V678" s="104" t="s">
        <v>718</v>
      </c>
      <c r="W678" s="104" t="s">
        <v>862</v>
      </c>
      <c r="X678" s="104" t="s">
        <v>863</v>
      </c>
      <c r="Y678" s="104" t="s">
        <v>864</v>
      </c>
      <c r="Z678" s="104" t="s">
        <v>865</v>
      </c>
      <c r="AA678" s="104" t="s">
        <v>866</v>
      </c>
      <c r="AB678" s="104" t="s">
        <v>867</v>
      </c>
      <c r="AC678" s="104" t="s">
        <v>868</v>
      </c>
      <c r="AD678" s="104" t="s">
        <v>869</v>
      </c>
      <c r="AE678" s="104" t="s">
        <v>870</v>
      </c>
      <c r="AF678" s="104" t="s">
        <v>871</v>
      </c>
      <c r="AG678" s="104" t="s">
        <v>729</v>
      </c>
      <c r="AH678" s="104" t="s">
        <v>872</v>
      </c>
      <c r="AI678" s="104" t="s">
        <v>873</v>
      </c>
      <c r="AJ678" s="104" t="s">
        <v>874</v>
      </c>
    </row>
    <row r="679" spans="1:36" x14ac:dyDescent="0.35">
      <c r="A679" s="4" t="s">
        <v>875</v>
      </c>
      <c r="B679" s="105">
        <f>B472</f>
        <v>1368.6274879263533</v>
      </c>
      <c r="C679" s="105">
        <f>C472</f>
        <v>397.31929999999994</v>
      </c>
      <c r="D679" s="105">
        <v>0</v>
      </c>
      <c r="E679" s="105">
        <v>0</v>
      </c>
      <c r="F679" s="105">
        <f>F472</f>
        <v>2580.4423400000001</v>
      </c>
      <c r="G679" s="105">
        <v>0</v>
      </c>
      <c r="H679" s="105">
        <f>H472</f>
        <v>56052.275099999999</v>
      </c>
      <c r="I679" s="105">
        <v>0</v>
      </c>
      <c r="J679" s="105">
        <f>J472</f>
        <v>2093.1475999999998</v>
      </c>
      <c r="K679" s="105">
        <v>0</v>
      </c>
      <c r="L679" s="105">
        <v>0</v>
      </c>
      <c r="M679" s="105">
        <v>0</v>
      </c>
      <c r="N679" s="105">
        <v>0</v>
      </c>
      <c r="O679" s="105">
        <v>0</v>
      </c>
      <c r="P679" s="105">
        <v>0</v>
      </c>
      <c r="Q679" s="105">
        <f>Q472</f>
        <v>117.73</v>
      </c>
      <c r="R679" s="105">
        <v>0</v>
      </c>
      <c r="S679" s="105">
        <v>0</v>
      </c>
      <c r="T679" s="105">
        <v>0</v>
      </c>
      <c r="U679" s="105">
        <v>0</v>
      </c>
      <c r="V679" s="105" t="str">
        <f>V472</f>
        <v/>
      </c>
      <c r="W679" s="105">
        <f>W472</f>
        <v>539.28252369958398</v>
      </c>
      <c r="X679" s="105">
        <f>X472</f>
        <v>206.77996980802794</v>
      </c>
      <c r="Y679" s="105">
        <f>Y472</f>
        <v>8.9719417447910903</v>
      </c>
      <c r="Z679" s="105">
        <v>0</v>
      </c>
      <c r="AA679" s="105">
        <f>AA472</f>
        <v>11.42114438969833</v>
      </c>
      <c r="AB679" s="105">
        <v>0</v>
      </c>
      <c r="AC679" s="105">
        <v>0</v>
      </c>
      <c r="AD679" s="105">
        <v>0</v>
      </c>
      <c r="AE679" s="105">
        <v>0</v>
      </c>
      <c r="AF679" s="105">
        <v>0</v>
      </c>
      <c r="AG679" s="105" t="str">
        <f>AG472</f>
        <v/>
      </c>
      <c r="AH679" s="105">
        <f>AH472</f>
        <v>7332.5098355411983</v>
      </c>
      <c r="AI679" s="105">
        <f>AI472</f>
        <v>517.67788417194004</v>
      </c>
      <c r="AJ679" s="105">
        <f>AJ472</f>
        <v>28.530150025699999</v>
      </c>
    </row>
    <row r="680" spans="1:36" x14ac:dyDescent="0.35">
      <c r="A680" s="4" t="s">
        <v>876</v>
      </c>
      <c r="B680" s="4">
        <f t="shared" ref="B680:T680" si="18">B679*IFERROR(INDEX($H$711:$H$917,MATCH(B678,$A$711:$A$917,0),1),INDEX($H$711:$H$917,MATCH(B678,$B$711:$B$917,0),1))/1000</f>
        <v>16970.980850286782</v>
      </c>
      <c r="C680" s="4">
        <f t="shared" si="18"/>
        <v>268.98516609999996</v>
      </c>
      <c r="D680" s="4">
        <f t="shared" si="18"/>
        <v>0</v>
      </c>
      <c r="E680" s="4">
        <f t="shared" si="18"/>
        <v>0</v>
      </c>
      <c r="F680" s="4">
        <f t="shared" si="18"/>
        <v>8180.0022177999999</v>
      </c>
      <c r="G680" s="4">
        <f t="shared" si="18"/>
        <v>0</v>
      </c>
      <c r="H680" s="4">
        <f t="shared" si="18"/>
        <v>72867.95762999999</v>
      </c>
      <c r="I680" s="4">
        <f t="shared" si="18"/>
        <v>0</v>
      </c>
      <c r="J680" s="4">
        <f t="shared" si="18"/>
        <v>10047.108479999999</v>
      </c>
      <c r="K680" s="4">
        <f t="shared" si="18"/>
        <v>0</v>
      </c>
      <c r="L680" s="4">
        <f t="shared" si="18"/>
        <v>0</v>
      </c>
      <c r="M680" s="4">
        <f t="shared" si="18"/>
        <v>0</v>
      </c>
      <c r="N680" s="4">
        <f t="shared" si="18"/>
        <v>0</v>
      </c>
      <c r="O680" s="4">
        <f t="shared" si="18"/>
        <v>0</v>
      </c>
      <c r="P680" s="4">
        <f t="shared" si="18"/>
        <v>0</v>
      </c>
      <c r="Q680" s="4">
        <f t="shared" si="18"/>
        <v>948.90380000000005</v>
      </c>
      <c r="R680" s="4">
        <f t="shared" si="18"/>
        <v>0</v>
      </c>
      <c r="S680" s="4">
        <f t="shared" si="18"/>
        <v>0</v>
      </c>
      <c r="T680" s="4">
        <f t="shared" si="18"/>
        <v>0</v>
      </c>
      <c r="U680" s="4"/>
      <c r="V680" s="4"/>
      <c r="W680" s="4">
        <f>W679*IFERROR(INDEX($H$711:$H$917,MATCH(W678,$A$711:$A$917,0),1),INDEX($H$711:$H$917,MATCH(W678,$B$711:$B$917,0),1))/1000</f>
        <v>3575.4431321282418</v>
      </c>
      <c r="X680" s="4">
        <f>X679*IFERROR(INDEX($H$711:$H$917,MATCH(X678,$A$711:$A$917,0),1),INDEX($H$711:$H$917,MATCH(X678,$B$711:$B$917,0),1))/1000</f>
        <v>2295.2576648691102</v>
      </c>
      <c r="Y680" s="4">
        <f>Y679*IFERROR(INDEX($H$711:$H$917,MATCH(Y678,$A$711:$A$917,0),1),INDEX($H$711:$H$917,MATCH(Y678,$B$711:$B$917,0),1))/1000</f>
        <v>79.850281528640693</v>
      </c>
      <c r="Z680" s="4">
        <f>Z679*IFERROR(INDEX($H$711:$H$917,MATCH(Z678,$A$711:$A$917,0),1),INDEX($H$711:$H$917,MATCH(Z678,$B$711:$B$917,0),1))/1000</f>
        <v>0</v>
      </c>
      <c r="AA680" s="4">
        <f>AA679*IFERROR(INDEX($H$711:$H$917,MATCH(AA678,$A$711:$A$917,0),1),INDEX($H$711:$H$917,MATCH(AA678,$B$711:$B$917,0),1))/1000</f>
        <v>108.95771747772208</v>
      </c>
      <c r="AB680" s="4">
        <v>0</v>
      </c>
      <c r="AC680" s="4">
        <v>0</v>
      </c>
      <c r="AD680" s="4">
        <f>AD679*IFERROR(INDEX($H$711:$H$917,MATCH(AD678,$A$711:$A$917,0),1),INDEX($H$711:$H$917,MATCH(AD678,$B$711:$B$917,0),1))/1000</f>
        <v>0</v>
      </c>
      <c r="AE680" s="4">
        <f>AE679*IFERROR(INDEX($H$711:$H$917,MATCH(AE678,$A$711:$A$917,0),1),INDEX($H$711:$H$917,MATCH(AE678,$B$711:$B$917,0),1))/1000</f>
        <v>0</v>
      </c>
      <c r="AF680" s="4">
        <v>0</v>
      </c>
      <c r="AG680" s="4">
        <v>0</v>
      </c>
      <c r="AH680" s="105">
        <f>AH679</f>
        <v>7332.5098355411983</v>
      </c>
      <c r="AI680" s="4">
        <f>AI679*IFERROR(INDEX($H$711:$H$917,MATCH(AI678,$A$711:$A$917,0),1),INDEX($H$711:$H$917,MATCH(AI678,$B$711:$B$917,0),1))/1000</f>
        <v>12165.430278040592</v>
      </c>
      <c r="AJ680" s="4">
        <f>AJ679*IFERROR(INDEX($H$711:$H$917,MATCH(AJ678,$A$711:$A$917,0),1),INDEX($H$711:$H$917,MATCH(AJ678,$B$711:$B$917,0),1))/1000</f>
        <v>459.33541541377002</v>
      </c>
    </row>
    <row r="682" spans="1:36" x14ac:dyDescent="0.35">
      <c r="A682" s="3" t="s">
        <v>859</v>
      </c>
      <c r="B682" s="3">
        <f>SUM(B680:AJ680)</f>
        <v>135300.72246918606</v>
      </c>
    </row>
    <row r="683" spans="1:36" x14ac:dyDescent="0.35">
      <c r="K683" s="4"/>
      <c r="L683" s="4"/>
      <c r="M683" s="4"/>
      <c r="N683" s="4"/>
      <c r="O683" s="4"/>
      <c r="P683" s="4"/>
      <c r="Q683" s="4"/>
      <c r="R683" s="4"/>
      <c r="S683" s="4"/>
      <c r="T683" s="4"/>
      <c r="U683" s="4"/>
      <c r="V683" s="4"/>
      <c r="W683" s="4"/>
      <c r="X683" s="4"/>
      <c r="Y683" s="4"/>
      <c r="Z683" s="4"/>
      <c r="AA683" s="4"/>
      <c r="AB683" s="4"/>
    </row>
    <row r="684" spans="1:36" ht="16.5" x14ac:dyDescent="0.35">
      <c r="A684" s="71" t="s">
        <v>3442</v>
      </c>
      <c r="B684" s="99" t="s">
        <v>848</v>
      </c>
      <c r="C684" s="99" t="s">
        <v>849</v>
      </c>
      <c r="D684" s="99" t="s">
        <v>850</v>
      </c>
      <c r="E684" s="99" t="s">
        <v>851</v>
      </c>
      <c r="F684" s="99" t="s">
        <v>515</v>
      </c>
      <c r="G684" s="99" t="s">
        <v>516</v>
      </c>
      <c r="H684" s="99" t="s">
        <v>852</v>
      </c>
      <c r="I684" s="99" t="s">
        <v>877</v>
      </c>
      <c r="J684" s="99" t="s">
        <v>2648</v>
      </c>
      <c r="K684" s="4"/>
      <c r="L684" s="4"/>
      <c r="M684" s="4"/>
      <c r="N684" s="4"/>
      <c r="O684" s="4"/>
      <c r="P684" s="4"/>
      <c r="Q684" s="4"/>
      <c r="R684" s="4"/>
      <c r="S684" s="4"/>
      <c r="T684" s="4"/>
      <c r="U684" s="4"/>
      <c r="V684" s="4"/>
      <c r="W684" s="4"/>
      <c r="X684" s="4"/>
      <c r="Y684" s="4"/>
      <c r="Z684" s="4"/>
      <c r="AA684" s="4"/>
      <c r="AB684" s="4"/>
    </row>
    <row r="685" spans="1:36" x14ac:dyDescent="0.35">
      <c r="A685" s="4" t="s">
        <v>878</v>
      </c>
      <c r="B685" s="6">
        <f>B676/1000</f>
        <v>5442.9311802395896</v>
      </c>
      <c r="C685" s="4">
        <f>C676*$H$712/1000</f>
        <v>779.02267666448211</v>
      </c>
      <c r="D685" s="4">
        <f>D676*$H$714/1000</f>
        <v>412.86343056737508</v>
      </c>
      <c r="E685" s="4">
        <f>E676*$C$923/1000</f>
        <v>-156.15317867321019</v>
      </c>
      <c r="F685" s="8">
        <f>F676*$C$922/1000</f>
        <v>129.44388047431462</v>
      </c>
      <c r="G685" s="8">
        <f>G676*$C$921/1000</f>
        <v>66.040354484028398</v>
      </c>
      <c r="H685" s="8">
        <f t="shared" ref="H685:H692" si="19">$C$926/1000</f>
        <v>0</v>
      </c>
      <c r="I685" s="8">
        <f>B682/1000</f>
        <v>135.30072246918607</v>
      </c>
      <c r="J685" s="455">
        <f>SUM(B685:I685)</f>
        <v>6809.4490662257658</v>
      </c>
      <c r="K685" s="4"/>
      <c r="L685" s="4"/>
      <c r="M685" s="4"/>
      <c r="N685" s="4"/>
      <c r="O685" s="4"/>
      <c r="P685" s="4"/>
      <c r="Q685" s="4"/>
      <c r="R685" s="4"/>
      <c r="S685" s="4"/>
      <c r="T685" s="4"/>
      <c r="U685" s="4"/>
      <c r="V685" s="4"/>
      <c r="W685" s="4"/>
      <c r="X685" s="4"/>
      <c r="Y685" s="4"/>
      <c r="Z685" s="4"/>
      <c r="AA685" s="4"/>
      <c r="AB685" s="4"/>
    </row>
    <row r="686" spans="1:36" x14ac:dyDescent="0.35">
      <c r="A686" s="108" t="s">
        <v>94</v>
      </c>
      <c r="B686" s="6">
        <f>B665/1000</f>
        <v>2400.057485640647</v>
      </c>
      <c r="C686" s="4">
        <f>C665*$H$712/1000</f>
        <v>0.97505742374797311</v>
      </c>
      <c r="D686" s="4">
        <f>D665*$H$714/1000</f>
        <v>26.729327208271673</v>
      </c>
      <c r="E686" s="4">
        <f>E665*$C$923/1000</f>
        <v>-28.162318617333124</v>
      </c>
      <c r="F686" s="8">
        <f>F665*$C$922/1000</f>
        <v>1.0473096102301072</v>
      </c>
      <c r="G686" s="8">
        <f>G665*$C$921/1000</f>
        <v>0.21850697710017231</v>
      </c>
      <c r="H686" s="8">
        <f t="shared" si="19"/>
        <v>0</v>
      </c>
      <c r="I686" s="8">
        <f>0</f>
        <v>0</v>
      </c>
      <c r="J686" s="455">
        <f t="shared" ref="J686:J692" si="20">SUM(B686:I686)</f>
        <v>2400.8653682426634</v>
      </c>
      <c r="K686" s="4"/>
      <c r="L686" s="4"/>
      <c r="M686" s="4"/>
      <c r="N686" s="4"/>
      <c r="O686" s="4"/>
      <c r="P686" s="4"/>
      <c r="Q686" s="4"/>
      <c r="R686" s="4"/>
      <c r="S686" s="4"/>
      <c r="T686" s="4"/>
      <c r="U686" s="4"/>
      <c r="V686" s="4"/>
      <c r="W686" s="4"/>
      <c r="X686" s="4"/>
      <c r="Y686" s="4"/>
      <c r="Z686" s="4"/>
      <c r="AA686" s="4"/>
      <c r="AB686" s="4"/>
    </row>
    <row r="687" spans="1:36" x14ac:dyDescent="0.35">
      <c r="A687" s="108" t="s">
        <v>4</v>
      </c>
      <c r="B687" s="6">
        <f>B666/1000</f>
        <v>1911.8566209068006</v>
      </c>
      <c r="C687" s="6">
        <f t="shared" ref="C687:I687" si="21">C666/1000</f>
        <v>0.16290247230948854</v>
      </c>
      <c r="D687" s="6">
        <f t="shared" si="21"/>
        <v>0.14194351071141131</v>
      </c>
      <c r="E687" s="6">
        <f t="shared" si="21"/>
        <v>11.998643932744189</v>
      </c>
      <c r="F687" s="6">
        <f t="shared" si="21"/>
        <v>58.747464607753777</v>
      </c>
      <c r="G687" s="6">
        <f t="shared" si="21"/>
        <v>5.7775462986418304</v>
      </c>
      <c r="H687" s="6">
        <f t="shared" si="21"/>
        <v>0.61863077203361583</v>
      </c>
      <c r="I687" s="6">
        <f t="shared" si="21"/>
        <v>0</v>
      </c>
      <c r="J687" s="455">
        <f t="shared" si="20"/>
        <v>1989.303752500995</v>
      </c>
      <c r="K687" s="4"/>
      <c r="L687" s="4"/>
      <c r="M687" s="4"/>
      <c r="N687" s="4"/>
      <c r="O687" s="4"/>
      <c r="P687" s="4"/>
      <c r="Q687" s="4"/>
      <c r="R687" s="4"/>
      <c r="S687" s="4"/>
      <c r="T687" s="4"/>
      <c r="U687" s="4"/>
      <c r="V687" s="4"/>
      <c r="W687" s="4"/>
      <c r="X687" s="4"/>
      <c r="Y687" s="4"/>
      <c r="Z687" s="4"/>
      <c r="AA687" s="4"/>
      <c r="AB687" s="4"/>
    </row>
    <row r="688" spans="1:36" x14ac:dyDescent="0.35">
      <c r="A688" s="108" t="s">
        <v>2478</v>
      </c>
      <c r="B688" s="6">
        <f>B667/1000</f>
        <v>586.02788174597799</v>
      </c>
      <c r="C688" s="4">
        <f>C667*$H$712/1000</f>
        <v>5.7493849846226057</v>
      </c>
      <c r="D688" s="4">
        <f>D667*$H$714/1000</f>
        <v>1.0860575644164767</v>
      </c>
      <c r="E688" s="4">
        <f>E667*$C$923/1000</f>
        <v>-7.4477625981911419</v>
      </c>
      <c r="F688" s="8">
        <f>F667*$C$922/1000</f>
        <v>5.4389617872520137</v>
      </c>
      <c r="G688" s="8">
        <f>G667*$C$921/1000</f>
        <v>2.75838627088004</v>
      </c>
      <c r="H688" s="8">
        <f t="shared" si="19"/>
        <v>0</v>
      </c>
      <c r="I688" s="8">
        <f>0</f>
        <v>0</v>
      </c>
      <c r="J688" s="455">
        <f t="shared" si="20"/>
        <v>593.61290975495785</v>
      </c>
      <c r="K688" s="4"/>
      <c r="L688" s="4"/>
      <c r="M688" s="4"/>
      <c r="N688" s="4"/>
      <c r="O688" s="4"/>
      <c r="P688" s="4"/>
      <c r="Q688" s="4"/>
      <c r="R688" s="4"/>
      <c r="S688" s="4"/>
      <c r="T688" s="4"/>
      <c r="U688" s="4"/>
      <c r="V688" s="4"/>
      <c r="W688" s="4"/>
      <c r="X688" s="4"/>
      <c r="Y688" s="4"/>
      <c r="Z688" s="4"/>
      <c r="AA688" s="4"/>
      <c r="AB688" s="4"/>
    </row>
    <row r="689" spans="1:28" x14ac:dyDescent="0.35">
      <c r="A689" s="108" t="s">
        <v>9</v>
      </c>
      <c r="B689" s="6">
        <f>B668/1000+B672/1000</f>
        <v>1328.953357655801</v>
      </c>
      <c r="C689" s="4">
        <f>C668*$H$712/1000+C672*$H$712/1000</f>
        <v>317.5201767185913</v>
      </c>
      <c r="D689" s="4">
        <f>D668*$H$714/1000+D672*$H$714/1000</f>
        <v>25.134760296118934</v>
      </c>
      <c r="E689" s="4">
        <f>E668*$C$923/1000+E672*$C$923/1000</f>
        <v>-20.799938005910086</v>
      </c>
      <c r="F689" s="8">
        <f>F668*$C$922/1000+F672*$C$922/1000</f>
        <v>7.7821620179222322</v>
      </c>
      <c r="G689" s="8">
        <f>G668*$C$921/1000+G672*$C$921/1000</f>
        <v>33.603751722096476</v>
      </c>
      <c r="H689" s="8">
        <f t="shared" si="19"/>
        <v>0</v>
      </c>
      <c r="I689" s="8">
        <f>I685</f>
        <v>135.30072246918607</v>
      </c>
      <c r="J689" s="455">
        <f t="shared" si="20"/>
        <v>1827.4949928738058</v>
      </c>
      <c r="K689" s="4"/>
      <c r="L689" s="4"/>
      <c r="M689" s="4"/>
      <c r="N689" s="4"/>
      <c r="O689" s="4"/>
      <c r="P689" s="4"/>
      <c r="Q689" s="4"/>
      <c r="R689" s="4"/>
      <c r="S689" s="4"/>
      <c r="T689" s="4"/>
      <c r="U689" s="4"/>
      <c r="V689" s="4"/>
      <c r="W689" s="4"/>
      <c r="X689" s="4"/>
      <c r="Y689" s="4"/>
      <c r="Z689" s="4"/>
      <c r="AA689" s="4"/>
      <c r="AB689" s="4"/>
    </row>
    <row r="690" spans="1:28" x14ac:dyDescent="0.35">
      <c r="A690" s="108" t="s">
        <v>136</v>
      </c>
      <c r="B690" s="6">
        <f>B669/1000+B673/1000</f>
        <v>8.1453366415688464</v>
      </c>
      <c r="C690" s="4">
        <f>C669*$H$712/1000+C673*$H$712/1000</f>
        <v>268.01369735892956</v>
      </c>
      <c r="D690" s="4">
        <f>D669*$H$714/1000+D673*$H$714/1000</f>
        <v>293.40548231676183</v>
      </c>
      <c r="E690" s="4">
        <f>E673*$C$923/1000</f>
        <v>-0.12226757436940416</v>
      </c>
      <c r="F690" s="8">
        <f>F673*$C$922/1000</f>
        <v>0.65413199899659735</v>
      </c>
      <c r="H690" s="8">
        <f t="shared" si="19"/>
        <v>0</v>
      </c>
      <c r="I690" s="8">
        <f>0</f>
        <v>0</v>
      </c>
      <c r="J690" s="455">
        <f t="shared" si="20"/>
        <v>570.09638074188751</v>
      </c>
      <c r="K690" s="4"/>
      <c r="L690" s="4"/>
      <c r="M690" s="4"/>
      <c r="N690" s="4"/>
      <c r="O690" s="4"/>
      <c r="P690" s="4"/>
      <c r="Q690" s="4"/>
      <c r="R690" s="4"/>
      <c r="S690" s="4"/>
      <c r="T690" s="4"/>
      <c r="U690" s="4"/>
      <c r="V690" s="4"/>
      <c r="W690" s="4"/>
      <c r="X690" s="4"/>
      <c r="Y690" s="4"/>
      <c r="Z690" s="4"/>
      <c r="AA690" s="4"/>
      <c r="AB690" s="4"/>
    </row>
    <row r="691" spans="1:28" x14ac:dyDescent="0.35">
      <c r="A691" s="108" t="s">
        <v>2488</v>
      </c>
      <c r="B691" s="6">
        <f>B670/1000</f>
        <v>12.713092056610815</v>
      </c>
      <c r="C691" s="4">
        <f>C675*$H$712/1000+C670*$H$712/1000</f>
        <v>171.77489796721659</v>
      </c>
      <c r="D691" s="4">
        <f>D670*$H$714/1000+D675*$H$714/1000</f>
        <v>22.259886326081126</v>
      </c>
      <c r="E691" s="4">
        <f>E675*$C$923/1000</f>
        <v>-1.9237355980045022E-2</v>
      </c>
      <c r="F691" s="8">
        <f>F675*$C$922/1000</f>
        <v>1.178702344763039E-2</v>
      </c>
      <c r="G691" s="8">
        <f>G675*$C$921/1000</f>
        <v>0.57197802074256499</v>
      </c>
      <c r="H691" s="8">
        <f t="shared" si="19"/>
        <v>0</v>
      </c>
      <c r="I691" s="8">
        <f>0</f>
        <v>0</v>
      </c>
      <c r="J691" s="455">
        <f t="shared" si="20"/>
        <v>207.31240403811867</v>
      </c>
      <c r="K691" s="4"/>
      <c r="L691" s="4"/>
      <c r="M691" s="4"/>
      <c r="N691" s="4"/>
      <c r="O691" s="4"/>
      <c r="P691" s="4"/>
      <c r="Q691" s="4"/>
      <c r="R691" s="4"/>
      <c r="S691" s="4"/>
      <c r="T691" s="4"/>
      <c r="U691" s="4"/>
      <c r="V691" s="4"/>
      <c r="W691" s="4"/>
      <c r="X691" s="4"/>
      <c r="Y691" s="4"/>
      <c r="Z691" s="4"/>
      <c r="AA691" s="4"/>
      <c r="AB691" s="4"/>
    </row>
    <row r="692" spans="1:28" x14ac:dyDescent="0.35">
      <c r="A692" s="108" t="s">
        <v>3263</v>
      </c>
      <c r="B692" s="6">
        <f>B674/1000</f>
        <v>-804.82259440781718</v>
      </c>
      <c r="C692" s="4">
        <f>C674*$H$712/1000</f>
        <v>10.428192986708483</v>
      </c>
      <c r="D692" s="4">
        <f>D674*$H$714/1000+D670*$H$714/1000</f>
        <v>6.9770356522554255</v>
      </c>
      <c r="E692" s="4">
        <f>E674*$C$923/1000+D670*$H$714/1000</f>
        <v>-0.86862513786967233</v>
      </c>
      <c r="F692" s="8">
        <f>F674*$C$922/1000+F670*$C$922/1000</f>
        <v>8.7640917425092564</v>
      </c>
      <c r="H692" s="8">
        <f t="shared" si="19"/>
        <v>0</v>
      </c>
      <c r="I692" s="8">
        <f>0</f>
        <v>0</v>
      </c>
      <c r="J692" s="455">
        <f t="shared" si="20"/>
        <v>-779.52189916421378</v>
      </c>
      <c r="K692" s="4"/>
      <c r="L692" s="4"/>
      <c r="M692" s="4"/>
      <c r="N692" s="4"/>
      <c r="O692" s="4"/>
      <c r="P692" s="4"/>
      <c r="Q692" s="4"/>
      <c r="R692" s="4"/>
      <c r="S692" s="4"/>
      <c r="T692" s="4"/>
      <c r="U692" s="4"/>
      <c r="V692" s="4"/>
      <c r="W692" s="4"/>
      <c r="X692" s="4"/>
      <c r="Y692" s="4"/>
      <c r="Z692" s="4"/>
      <c r="AA692" s="4"/>
      <c r="AB692" s="4"/>
    </row>
    <row r="693" spans="1:28" x14ac:dyDescent="0.35">
      <c r="B693" s="6"/>
      <c r="C693" s="6"/>
      <c r="D693" s="6"/>
      <c r="E693" s="6"/>
      <c r="F693" s="6"/>
      <c r="G693" s="6"/>
      <c r="H693" s="6"/>
      <c r="I693" s="6"/>
      <c r="K693" s="4"/>
      <c r="L693" s="4"/>
      <c r="M693" s="4"/>
      <c r="N693" s="4"/>
      <c r="O693" s="4"/>
      <c r="P693" s="4"/>
      <c r="Q693" s="4"/>
      <c r="R693" s="4"/>
      <c r="S693" s="4"/>
      <c r="T693" s="4"/>
      <c r="U693" s="4"/>
      <c r="V693" s="4"/>
      <c r="W693" s="4"/>
      <c r="X693" s="4"/>
      <c r="Y693" s="4"/>
      <c r="Z693" s="4"/>
      <c r="AA693" s="4"/>
      <c r="AB693" s="4"/>
    </row>
    <row r="694" spans="1:28" ht="15" thickBot="1" x14ac:dyDescent="0.4">
      <c r="B694" s="6"/>
      <c r="C694" s="6"/>
      <c r="D694" s="6"/>
      <c r="E694" s="6"/>
      <c r="F694" s="6"/>
      <c r="G694" s="6"/>
      <c r="H694" s="6"/>
      <c r="I694" s="6"/>
      <c r="K694" s="4"/>
      <c r="L694" s="4"/>
      <c r="M694" s="4"/>
      <c r="N694" s="4"/>
      <c r="O694" s="4"/>
      <c r="P694" s="4"/>
      <c r="Q694" s="4"/>
      <c r="R694" s="4"/>
      <c r="S694" s="4"/>
      <c r="T694" s="4"/>
      <c r="U694" s="4"/>
      <c r="V694" s="4"/>
      <c r="W694" s="4"/>
      <c r="X694" s="4"/>
      <c r="Y694" s="4"/>
      <c r="Z694" s="4"/>
      <c r="AA694" s="4"/>
      <c r="AB694" s="4"/>
    </row>
    <row r="695" spans="1:28" ht="15" thickBot="1" x14ac:dyDescent="0.4">
      <c r="A695" s="106" t="s">
        <v>879</v>
      </c>
      <c r="B695" s="107">
        <f>SUM(B685:I685)</f>
        <v>6809.4490662257658</v>
      </c>
      <c r="D695" s="447"/>
      <c r="K695" s="4"/>
      <c r="L695" s="4"/>
      <c r="M695" s="4"/>
      <c r="N695" s="4"/>
      <c r="O695" s="4"/>
      <c r="P695" s="4"/>
      <c r="Q695" s="4"/>
      <c r="R695" s="4"/>
      <c r="S695" s="4"/>
      <c r="T695" s="4"/>
      <c r="U695" s="4"/>
      <c r="V695" s="4"/>
      <c r="W695" s="4"/>
      <c r="X695" s="4"/>
      <c r="Y695" s="4"/>
      <c r="Z695" s="4"/>
      <c r="AA695" s="4"/>
      <c r="AB695" s="4"/>
    </row>
    <row r="696" spans="1:28" x14ac:dyDescent="0.35">
      <c r="A696" s="3"/>
      <c r="B696" s="6"/>
      <c r="K696" s="4"/>
      <c r="L696" s="4"/>
      <c r="M696" s="4"/>
      <c r="N696" s="4"/>
      <c r="O696" s="4"/>
      <c r="P696" s="4"/>
      <c r="Q696" s="4"/>
      <c r="R696" s="4"/>
      <c r="S696" s="4"/>
      <c r="T696" s="4"/>
      <c r="U696" s="4"/>
      <c r="V696" s="4"/>
      <c r="W696" s="4"/>
      <c r="X696" s="4"/>
      <c r="Y696" s="4"/>
      <c r="Z696" s="4"/>
      <c r="AA696" s="4"/>
      <c r="AB696" s="4"/>
    </row>
    <row r="697" spans="1:28" x14ac:dyDescent="0.35">
      <c r="A697" s="108" t="s">
        <v>94</v>
      </c>
      <c r="B697" s="6">
        <f>SUM(B686:I686)</f>
        <v>2400.8653682426634</v>
      </c>
      <c r="K697" s="4"/>
      <c r="L697" s="4"/>
      <c r="M697" s="4"/>
      <c r="N697" s="4"/>
      <c r="O697" s="4"/>
      <c r="P697" s="4"/>
      <c r="Q697" s="4"/>
      <c r="R697" s="4"/>
      <c r="S697" s="4"/>
      <c r="T697" s="4"/>
      <c r="U697" s="4"/>
      <c r="V697" s="4"/>
      <c r="W697" s="4"/>
      <c r="X697" s="4"/>
      <c r="Y697" s="4"/>
      <c r="Z697" s="4"/>
      <c r="AA697" s="4"/>
      <c r="AB697" s="4"/>
    </row>
    <row r="698" spans="1:28" x14ac:dyDescent="0.35">
      <c r="A698" s="108" t="s">
        <v>4</v>
      </c>
      <c r="B698" s="6">
        <f t="shared" ref="B698:B703" si="22">SUM(B687:I687)</f>
        <v>1989.303752500995</v>
      </c>
      <c r="K698" s="4"/>
      <c r="L698" s="4"/>
      <c r="M698" s="4"/>
      <c r="N698" s="4"/>
      <c r="O698" s="4"/>
      <c r="P698" s="4"/>
      <c r="Q698" s="4"/>
      <c r="R698" s="4"/>
      <c r="S698" s="4"/>
      <c r="T698" s="4"/>
      <c r="U698" s="4"/>
      <c r="V698" s="4"/>
      <c r="W698" s="4"/>
      <c r="X698" s="4"/>
      <c r="Y698" s="4"/>
      <c r="Z698" s="4"/>
      <c r="AA698" s="4"/>
      <c r="AB698" s="4"/>
    </row>
    <row r="699" spans="1:28" x14ac:dyDescent="0.35">
      <c r="A699" s="108" t="s">
        <v>2478</v>
      </c>
      <c r="B699" s="6">
        <f t="shared" si="22"/>
        <v>593.61290975495785</v>
      </c>
      <c r="K699" s="4"/>
      <c r="L699" s="4"/>
      <c r="M699" s="4"/>
      <c r="N699" s="4"/>
      <c r="O699" s="4"/>
      <c r="P699" s="4"/>
      <c r="Q699" s="4"/>
      <c r="R699" s="4"/>
      <c r="S699" s="4"/>
      <c r="T699" s="4"/>
      <c r="U699" s="4"/>
      <c r="V699" s="4"/>
      <c r="W699" s="4"/>
      <c r="X699" s="4"/>
      <c r="Y699" s="4"/>
      <c r="Z699" s="4"/>
      <c r="AA699" s="4"/>
      <c r="AB699" s="4"/>
    </row>
    <row r="700" spans="1:28" x14ac:dyDescent="0.35">
      <c r="A700" s="108" t="s">
        <v>9</v>
      </c>
      <c r="B700" s="6">
        <f t="shared" si="22"/>
        <v>1827.4949928738058</v>
      </c>
      <c r="K700" s="4"/>
      <c r="L700" s="4"/>
      <c r="M700" s="4"/>
      <c r="N700" s="4"/>
      <c r="O700" s="4"/>
      <c r="P700" s="4"/>
      <c r="Q700" s="4"/>
      <c r="R700" s="4"/>
      <c r="S700" s="4"/>
      <c r="T700" s="4"/>
      <c r="U700" s="4"/>
      <c r="V700" s="4"/>
      <c r="W700" s="4"/>
      <c r="X700" s="4"/>
      <c r="Y700" s="4"/>
      <c r="Z700" s="4"/>
      <c r="AA700" s="4"/>
      <c r="AB700" s="4"/>
    </row>
    <row r="701" spans="1:28" x14ac:dyDescent="0.35">
      <c r="A701" s="108" t="s">
        <v>136</v>
      </c>
      <c r="B701" s="6">
        <f t="shared" si="22"/>
        <v>570.09638074188751</v>
      </c>
      <c r="K701" s="4"/>
      <c r="L701" s="4"/>
      <c r="M701" s="4"/>
      <c r="N701" s="4"/>
      <c r="O701" s="4"/>
      <c r="P701" s="4"/>
      <c r="Q701" s="4"/>
      <c r="R701" s="4"/>
      <c r="S701" s="4"/>
      <c r="T701" s="4"/>
      <c r="U701" s="4"/>
      <c r="V701" s="4"/>
      <c r="W701" s="4"/>
      <c r="X701" s="4"/>
      <c r="Y701" s="4"/>
      <c r="Z701" s="4"/>
      <c r="AA701" s="4"/>
      <c r="AB701" s="4"/>
    </row>
    <row r="702" spans="1:28" x14ac:dyDescent="0.35">
      <c r="A702" s="108" t="s">
        <v>2488</v>
      </c>
      <c r="B702" s="6">
        <f t="shared" si="22"/>
        <v>207.31240403811867</v>
      </c>
      <c r="K702" s="4"/>
      <c r="L702" s="4"/>
      <c r="M702" s="4"/>
      <c r="N702" s="4"/>
      <c r="O702" s="4"/>
      <c r="P702" s="4"/>
      <c r="Q702" s="4"/>
      <c r="R702" s="4"/>
      <c r="S702" s="4"/>
      <c r="T702" s="4"/>
      <c r="U702" s="4"/>
      <c r="V702" s="4"/>
      <c r="W702" s="4"/>
      <c r="X702" s="4"/>
      <c r="Y702" s="4"/>
      <c r="Z702" s="4"/>
      <c r="AA702" s="4"/>
      <c r="AB702" s="4"/>
    </row>
    <row r="703" spans="1:28" x14ac:dyDescent="0.35">
      <c r="A703" s="108" t="s">
        <v>3263</v>
      </c>
      <c r="B703" s="6">
        <f t="shared" si="22"/>
        <v>-779.52189916421378</v>
      </c>
      <c r="C703" s="6"/>
      <c r="D703" s="6"/>
      <c r="K703" s="4"/>
      <c r="L703" s="4"/>
      <c r="M703" s="4"/>
      <c r="N703" s="4"/>
      <c r="O703" s="4"/>
      <c r="P703" s="4"/>
      <c r="Q703" s="4"/>
      <c r="R703" s="4"/>
      <c r="S703" s="4"/>
      <c r="T703" s="4"/>
      <c r="U703" s="4"/>
      <c r="V703" s="4"/>
      <c r="W703" s="4"/>
      <c r="X703" s="4"/>
      <c r="Y703" s="4"/>
      <c r="Z703" s="4"/>
      <c r="AA703" s="4"/>
      <c r="AB703" s="4"/>
    </row>
    <row r="704" spans="1:28" x14ac:dyDescent="0.35">
      <c r="A704" s="3"/>
      <c r="B704" s="6"/>
      <c r="C704" s="6"/>
      <c r="K704" s="4"/>
      <c r="L704" s="4"/>
      <c r="M704" s="4"/>
      <c r="N704" s="4"/>
      <c r="O704" s="4"/>
      <c r="P704" s="4"/>
      <c r="Q704" s="4"/>
      <c r="R704" s="4"/>
      <c r="S704" s="4"/>
      <c r="T704" s="4"/>
      <c r="U704" s="4"/>
      <c r="V704" s="4"/>
      <c r="W704" s="4"/>
      <c r="X704" s="4"/>
      <c r="Y704" s="4"/>
      <c r="Z704" s="4"/>
      <c r="AA704" s="4"/>
      <c r="AB704" s="4"/>
    </row>
    <row r="705" spans="1:28" x14ac:dyDescent="0.35">
      <c r="A705" s="3"/>
      <c r="B705" s="6"/>
      <c r="K705" s="4"/>
      <c r="L705" s="4"/>
      <c r="M705" s="4"/>
      <c r="N705" s="4"/>
      <c r="O705" s="4"/>
      <c r="P705" s="4"/>
      <c r="Q705" s="4"/>
      <c r="R705" s="4"/>
      <c r="S705" s="4"/>
      <c r="T705" s="4"/>
      <c r="U705" s="4"/>
      <c r="V705" s="4"/>
      <c r="W705" s="4"/>
      <c r="X705" s="4"/>
      <c r="Y705" s="4"/>
      <c r="Z705" s="4"/>
      <c r="AA705" s="4"/>
      <c r="AB705" s="4"/>
    </row>
    <row r="706" spans="1:28" x14ac:dyDescent="0.35">
      <c r="A706" s="3"/>
      <c r="B706" s="6"/>
      <c r="K706" s="4"/>
      <c r="L706" s="4"/>
      <c r="M706" s="4"/>
      <c r="N706" s="4"/>
      <c r="O706" s="4"/>
      <c r="P706" s="4"/>
      <c r="Q706" s="4"/>
      <c r="R706" s="4"/>
      <c r="S706" s="4"/>
      <c r="T706" s="4"/>
      <c r="U706" s="4"/>
      <c r="V706" s="4"/>
      <c r="W706" s="4"/>
      <c r="X706" s="4"/>
      <c r="Y706" s="4"/>
      <c r="Z706" s="4"/>
      <c r="AA706" s="4"/>
      <c r="AB706" s="4"/>
    </row>
    <row r="707" spans="1:28" ht="15.5" x14ac:dyDescent="0.35">
      <c r="A707" s="109" t="s">
        <v>880</v>
      </c>
      <c r="B707" s="110"/>
      <c r="C707" s="110"/>
      <c r="D707" s="110"/>
      <c r="E707" s="110"/>
      <c r="F707" s="110"/>
      <c r="G707" s="110"/>
      <c r="H707" s="110"/>
      <c r="I707" s="110"/>
      <c r="J707" s="110"/>
      <c r="K707" s="110"/>
      <c r="L707" s="110"/>
      <c r="M707" s="110"/>
      <c r="N707" s="110"/>
    </row>
    <row r="708" spans="1:28" x14ac:dyDescent="0.35">
      <c r="A708" s="110" t="s">
        <v>881</v>
      </c>
      <c r="B708" s="110"/>
      <c r="C708" s="110"/>
      <c r="D708" s="110"/>
      <c r="E708" s="110"/>
      <c r="F708" s="110"/>
      <c r="G708" s="110"/>
      <c r="H708" s="110"/>
      <c r="I708" s="110"/>
      <c r="J708" s="110"/>
      <c r="K708" s="110"/>
      <c r="L708" s="110"/>
      <c r="M708" s="110"/>
      <c r="N708" s="110"/>
    </row>
    <row r="709" spans="1:28" x14ac:dyDescent="0.35">
      <c r="A709" s="110" t="s">
        <v>882</v>
      </c>
      <c r="B709" s="110"/>
      <c r="C709" s="110"/>
      <c r="D709" s="110"/>
      <c r="E709" s="110"/>
      <c r="F709" s="110"/>
      <c r="G709" s="110"/>
      <c r="H709" s="110"/>
      <c r="I709" s="110"/>
      <c r="J709" s="110"/>
      <c r="K709" s="110"/>
      <c r="L709" s="110"/>
      <c r="M709" s="110"/>
      <c r="N709" s="110"/>
    </row>
    <row r="710" spans="1:28" ht="31.5" x14ac:dyDescent="0.35">
      <c r="A710" s="111" t="s">
        <v>883</v>
      </c>
      <c r="B710" s="112" t="s">
        <v>884</v>
      </c>
      <c r="C710" s="113" t="s">
        <v>885</v>
      </c>
      <c r="D710" s="114" t="s">
        <v>886</v>
      </c>
      <c r="E710" s="114" t="s">
        <v>887</v>
      </c>
      <c r="F710" s="115" t="s">
        <v>888</v>
      </c>
      <c r="G710" s="114" t="s">
        <v>889</v>
      </c>
      <c r="H710" s="115" t="s">
        <v>890</v>
      </c>
      <c r="I710" s="114" t="s">
        <v>891</v>
      </c>
      <c r="J710" s="115" t="s">
        <v>892</v>
      </c>
      <c r="K710" s="114" t="s">
        <v>893</v>
      </c>
      <c r="L710" s="115" t="s">
        <v>894</v>
      </c>
      <c r="M710" s="115" t="s">
        <v>895</v>
      </c>
      <c r="N710" s="115" t="s">
        <v>896</v>
      </c>
    </row>
    <row r="711" spans="1:28" x14ac:dyDescent="0.35">
      <c r="A711" s="116" t="s">
        <v>897</v>
      </c>
      <c r="B711" s="117" t="s">
        <v>898</v>
      </c>
      <c r="C711" s="118" t="s">
        <v>899</v>
      </c>
      <c r="D711" s="116" t="s">
        <v>900</v>
      </c>
      <c r="E711" s="116" t="s">
        <v>901</v>
      </c>
      <c r="F711" s="119">
        <v>1</v>
      </c>
      <c r="G711" s="116" t="s">
        <v>902</v>
      </c>
      <c r="H711" s="119">
        <v>1</v>
      </c>
      <c r="I711" s="116" t="s">
        <v>903</v>
      </c>
      <c r="J711" s="119">
        <v>1</v>
      </c>
      <c r="K711" s="116" t="s">
        <v>904</v>
      </c>
      <c r="L711" s="119">
        <v>1</v>
      </c>
      <c r="M711" s="116" t="s">
        <v>905</v>
      </c>
      <c r="N711" s="119">
        <v>1</v>
      </c>
    </row>
    <row r="712" spans="1:28" x14ac:dyDescent="0.35">
      <c r="A712" s="120" t="s">
        <v>906</v>
      </c>
      <c r="B712" s="121" t="s">
        <v>907</v>
      </c>
      <c r="C712" s="121" t="s">
        <v>908</v>
      </c>
      <c r="D712" s="120" t="s">
        <v>909</v>
      </c>
      <c r="E712" s="120" t="s">
        <v>910</v>
      </c>
      <c r="F712" s="122">
        <v>84</v>
      </c>
      <c r="G712" s="120" t="s">
        <v>911</v>
      </c>
      <c r="H712" s="122">
        <v>28</v>
      </c>
      <c r="I712" s="120" t="s">
        <v>912</v>
      </c>
      <c r="J712" s="122">
        <v>67</v>
      </c>
      <c r="K712" s="120" t="s">
        <v>913</v>
      </c>
      <c r="L712" s="122">
        <v>14</v>
      </c>
      <c r="M712" s="120" t="s">
        <v>914</v>
      </c>
      <c r="N712" s="122">
        <v>4</v>
      </c>
    </row>
    <row r="713" spans="1:28" x14ac:dyDescent="0.35">
      <c r="A713" s="123" t="s">
        <v>915</v>
      </c>
      <c r="B713" s="124" t="s">
        <v>907</v>
      </c>
      <c r="C713" s="124" t="s">
        <v>908</v>
      </c>
      <c r="D713" s="123" t="s">
        <v>909</v>
      </c>
      <c r="E713" s="123" t="s">
        <v>916</v>
      </c>
      <c r="F713" s="125">
        <v>85</v>
      </c>
      <c r="G713" s="123" t="s">
        <v>917</v>
      </c>
      <c r="H713" s="125">
        <v>30</v>
      </c>
      <c r="I713" s="123" t="s">
        <v>918</v>
      </c>
      <c r="J713" s="125">
        <v>68</v>
      </c>
      <c r="K713" s="123" t="s">
        <v>919</v>
      </c>
      <c r="L713" s="125">
        <v>15</v>
      </c>
      <c r="M713" s="123" t="s">
        <v>920</v>
      </c>
      <c r="N713" s="125">
        <v>6</v>
      </c>
    </row>
    <row r="714" spans="1:28" x14ac:dyDescent="0.35">
      <c r="A714" s="126" t="s">
        <v>921</v>
      </c>
      <c r="B714" s="127" t="s">
        <v>922</v>
      </c>
      <c r="C714" s="127" t="s">
        <v>923</v>
      </c>
      <c r="D714" s="126" t="s">
        <v>924</v>
      </c>
      <c r="E714" s="126" t="s">
        <v>925</v>
      </c>
      <c r="F714" s="128">
        <v>264</v>
      </c>
      <c r="G714" s="126" t="s">
        <v>926</v>
      </c>
      <c r="H714" s="128">
        <v>265</v>
      </c>
      <c r="I714" s="126" t="s">
        <v>927</v>
      </c>
      <c r="J714" s="128">
        <v>277</v>
      </c>
      <c r="K714" s="126" t="s">
        <v>928</v>
      </c>
      <c r="L714" s="128">
        <v>282</v>
      </c>
      <c r="M714" s="126" t="s">
        <v>929</v>
      </c>
      <c r="N714" s="128">
        <v>234</v>
      </c>
    </row>
    <row r="715" spans="1:28" x14ac:dyDescent="0.35">
      <c r="A715" s="116" t="s">
        <v>930</v>
      </c>
      <c r="B715" s="117" t="s">
        <v>931</v>
      </c>
      <c r="C715" s="129">
        <v>45</v>
      </c>
      <c r="D715" s="130">
        <v>0.26</v>
      </c>
      <c r="E715" s="116" t="s">
        <v>932</v>
      </c>
      <c r="F715" s="119">
        <v>6900</v>
      </c>
      <c r="G715" s="116" t="s">
        <v>933</v>
      </c>
      <c r="H715" s="119">
        <v>4660</v>
      </c>
      <c r="I715" s="116" t="s">
        <v>934</v>
      </c>
      <c r="J715" s="119">
        <v>6890</v>
      </c>
      <c r="K715" s="116" t="s">
        <v>935</v>
      </c>
      <c r="L715" s="119">
        <v>4890</v>
      </c>
      <c r="M715" s="116" t="s">
        <v>936</v>
      </c>
      <c r="N715" s="119">
        <v>2340</v>
      </c>
    </row>
    <row r="716" spans="1:28" x14ac:dyDescent="0.35">
      <c r="A716" s="120" t="s">
        <v>937</v>
      </c>
      <c r="B716" s="121" t="s">
        <v>938</v>
      </c>
      <c r="C716" s="131">
        <v>100</v>
      </c>
      <c r="D716" s="132">
        <v>0.32</v>
      </c>
      <c r="E716" s="120" t="s">
        <v>939</v>
      </c>
      <c r="F716" s="133">
        <v>10800</v>
      </c>
      <c r="G716" s="120" t="s">
        <v>940</v>
      </c>
      <c r="H716" s="133">
        <v>10200</v>
      </c>
      <c r="I716" s="120" t="s">
        <v>941</v>
      </c>
      <c r="J716" s="133">
        <v>11300</v>
      </c>
      <c r="K716" s="120" t="s">
        <v>942</v>
      </c>
      <c r="L716" s="133">
        <v>11000</v>
      </c>
      <c r="M716" s="120" t="s">
        <v>943</v>
      </c>
      <c r="N716" s="122">
        <v>8450</v>
      </c>
    </row>
    <row r="717" spans="1:28" x14ac:dyDescent="0.35">
      <c r="A717" s="123" t="s">
        <v>944</v>
      </c>
      <c r="B717" s="124" t="s">
        <v>945</v>
      </c>
      <c r="C717" s="134">
        <v>640</v>
      </c>
      <c r="D717" s="135">
        <v>0.25</v>
      </c>
      <c r="E717" s="123" t="s">
        <v>946</v>
      </c>
      <c r="F717" s="136">
        <v>10900</v>
      </c>
      <c r="G717" s="123" t="s">
        <v>947</v>
      </c>
      <c r="H717" s="136">
        <v>13900</v>
      </c>
      <c r="I717" s="123" t="s">
        <v>948</v>
      </c>
      <c r="J717" s="136">
        <v>11700</v>
      </c>
      <c r="K717" s="123" t="s">
        <v>949</v>
      </c>
      <c r="L717" s="136">
        <v>14200</v>
      </c>
      <c r="M717" s="123" t="s">
        <v>950</v>
      </c>
      <c r="N717" s="136">
        <v>15900</v>
      </c>
    </row>
    <row r="718" spans="1:28" x14ac:dyDescent="0.35">
      <c r="A718" s="120" t="s">
        <v>951</v>
      </c>
      <c r="B718" s="137" t="s">
        <v>952</v>
      </c>
      <c r="C718" s="138">
        <v>85</v>
      </c>
      <c r="D718" s="132">
        <v>0.3</v>
      </c>
      <c r="E718" s="120" t="s">
        <v>953</v>
      </c>
      <c r="F718" s="122">
        <v>6490</v>
      </c>
      <c r="G718" s="120" t="s">
        <v>954</v>
      </c>
      <c r="H718" s="122">
        <v>5820</v>
      </c>
      <c r="I718" s="120" t="s">
        <v>955</v>
      </c>
      <c r="J718" s="122">
        <v>6730</v>
      </c>
      <c r="K718" s="120" t="s">
        <v>956</v>
      </c>
      <c r="L718" s="122">
        <v>6250</v>
      </c>
      <c r="M718" s="120" t="s">
        <v>957</v>
      </c>
      <c r="N718" s="122">
        <v>4470</v>
      </c>
    </row>
    <row r="719" spans="1:28" x14ac:dyDescent="0.35">
      <c r="A719" s="123" t="s">
        <v>958</v>
      </c>
      <c r="B719" s="139" t="s">
        <v>959</v>
      </c>
      <c r="C719" s="134">
        <v>190</v>
      </c>
      <c r="D719" s="135">
        <v>0.31</v>
      </c>
      <c r="E719" s="123" t="s">
        <v>960</v>
      </c>
      <c r="F719" s="125">
        <v>7710</v>
      </c>
      <c r="G719" s="123" t="s">
        <v>961</v>
      </c>
      <c r="H719" s="125">
        <v>8590</v>
      </c>
      <c r="I719" s="123" t="s">
        <v>962</v>
      </c>
      <c r="J719" s="125">
        <v>8190</v>
      </c>
      <c r="K719" s="123" t="s">
        <v>963</v>
      </c>
      <c r="L719" s="125">
        <v>9020</v>
      </c>
      <c r="M719" s="123" t="s">
        <v>964</v>
      </c>
      <c r="N719" s="125">
        <v>8550</v>
      </c>
    </row>
    <row r="720" spans="1:28" x14ac:dyDescent="0.35">
      <c r="A720" s="126" t="s">
        <v>965</v>
      </c>
      <c r="B720" s="140" t="s">
        <v>966</v>
      </c>
      <c r="C720" s="141">
        <v>1020</v>
      </c>
      <c r="D720" s="142">
        <v>0.2</v>
      </c>
      <c r="E720" s="126" t="s">
        <v>967</v>
      </c>
      <c r="F720" s="128">
        <v>5860</v>
      </c>
      <c r="G720" s="126" t="s">
        <v>968</v>
      </c>
      <c r="H720" s="128">
        <v>7670</v>
      </c>
      <c r="I720" s="126" t="s">
        <v>969</v>
      </c>
      <c r="J720" s="128">
        <v>6310</v>
      </c>
      <c r="K720" s="126" t="s">
        <v>970</v>
      </c>
      <c r="L720" s="128">
        <v>7810</v>
      </c>
      <c r="M720" s="126" t="s">
        <v>971</v>
      </c>
      <c r="N720" s="128">
        <v>8980</v>
      </c>
    </row>
    <row r="721" spans="1:14" x14ac:dyDescent="0.35">
      <c r="A721" s="116" t="s">
        <v>972</v>
      </c>
      <c r="B721" s="117" t="s">
        <v>973</v>
      </c>
      <c r="C721" s="129">
        <v>1.7</v>
      </c>
      <c r="D721" s="130">
        <v>0.15</v>
      </c>
      <c r="E721" s="116" t="s">
        <v>974</v>
      </c>
      <c r="F721" s="119">
        <v>543</v>
      </c>
      <c r="G721" s="116" t="s">
        <v>974</v>
      </c>
      <c r="H721" s="119">
        <v>148</v>
      </c>
      <c r="I721" s="116" t="s">
        <v>975</v>
      </c>
      <c r="J721" s="119">
        <v>192</v>
      </c>
      <c r="K721" s="116" t="s">
        <v>976</v>
      </c>
      <c r="L721" s="119">
        <v>26</v>
      </c>
      <c r="M721" s="116" t="s">
        <v>977</v>
      </c>
      <c r="N721" s="119">
        <v>20</v>
      </c>
    </row>
    <row r="722" spans="1:14" x14ac:dyDescent="0.35">
      <c r="A722" s="120" t="s">
        <v>978</v>
      </c>
      <c r="B722" s="121" t="s">
        <v>979</v>
      </c>
      <c r="C722" s="138">
        <v>11.9</v>
      </c>
      <c r="D722" s="132">
        <v>0.21</v>
      </c>
      <c r="E722" s="120" t="s">
        <v>980</v>
      </c>
      <c r="F722" s="122">
        <v>5280</v>
      </c>
      <c r="G722" s="120" t="s">
        <v>953</v>
      </c>
      <c r="H722" s="122">
        <v>1760</v>
      </c>
      <c r="I722" s="120" t="s">
        <v>981</v>
      </c>
      <c r="J722" s="122">
        <v>4200</v>
      </c>
      <c r="K722" s="120" t="s">
        <v>982</v>
      </c>
      <c r="L722" s="122">
        <v>832</v>
      </c>
      <c r="M722" s="120" t="s">
        <v>983</v>
      </c>
      <c r="N722" s="122">
        <v>262</v>
      </c>
    </row>
    <row r="723" spans="1:14" x14ac:dyDescent="0.35">
      <c r="A723" s="123" t="s">
        <v>984</v>
      </c>
      <c r="B723" s="139" t="s">
        <v>985</v>
      </c>
      <c r="C723" s="143">
        <v>1</v>
      </c>
      <c r="D723" s="135">
        <v>0.17</v>
      </c>
      <c r="E723" s="123" t="s">
        <v>986</v>
      </c>
      <c r="F723" s="125">
        <v>218</v>
      </c>
      <c r="G723" s="123" t="s">
        <v>986</v>
      </c>
      <c r="H723" s="125">
        <v>59</v>
      </c>
      <c r="I723" s="123" t="s">
        <v>987</v>
      </c>
      <c r="J723" s="125">
        <v>70</v>
      </c>
      <c r="K723" s="123" t="s">
        <v>988</v>
      </c>
      <c r="L723" s="125">
        <v>10</v>
      </c>
      <c r="M723" s="123" t="s">
        <v>989</v>
      </c>
      <c r="N723" s="125">
        <v>8</v>
      </c>
    </row>
    <row r="724" spans="1:14" x14ac:dyDescent="0.35">
      <c r="A724" s="120" t="s">
        <v>990</v>
      </c>
      <c r="B724" s="137" t="s">
        <v>991</v>
      </c>
      <c r="C724" s="138">
        <v>3.4</v>
      </c>
      <c r="D724" s="132">
        <v>0.21</v>
      </c>
      <c r="E724" s="120" t="s">
        <v>992</v>
      </c>
      <c r="F724" s="122">
        <v>945</v>
      </c>
      <c r="G724" s="120" t="s">
        <v>993</v>
      </c>
      <c r="H724" s="122">
        <v>258</v>
      </c>
      <c r="I724" s="120" t="s">
        <v>994</v>
      </c>
      <c r="J724" s="122">
        <v>426</v>
      </c>
      <c r="K724" s="120" t="s">
        <v>995</v>
      </c>
      <c r="L724" s="122">
        <v>48</v>
      </c>
      <c r="M724" s="120" t="s">
        <v>996</v>
      </c>
      <c r="N724" s="122">
        <v>36</v>
      </c>
    </row>
    <row r="725" spans="1:14" x14ac:dyDescent="0.35">
      <c r="A725" s="123" t="s">
        <v>997</v>
      </c>
      <c r="B725" s="139" t="s">
        <v>998</v>
      </c>
      <c r="C725" s="143">
        <v>1.3</v>
      </c>
      <c r="D725" s="135">
        <v>0.15</v>
      </c>
      <c r="E725" s="123" t="s">
        <v>999</v>
      </c>
      <c r="F725" s="125">
        <v>292</v>
      </c>
      <c r="G725" s="123" t="s">
        <v>999</v>
      </c>
      <c r="H725" s="125">
        <v>79</v>
      </c>
      <c r="I725" s="123" t="s">
        <v>1000</v>
      </c>
      <c r="J725" s="125">
        <v>98</v>
      </c>
      <c r="K725" s="123" t="s">
        <v>1001</v>
      </c>
      <c r="L725" s="125">
        <v>14</v>
      </c>
      <c r="M725" s="123" t="s">
        <v>1002</v>
      </c>
      <c r="N725" s="125">
        <v>11</v>
      </c>
    </row>
    <row r="726" spans="1:14" x14ac:dyDescent="0.35">
      <c r="A726" s="120" t="s">
        <v>1003</v>
      </c>
      <c r="B726" s="137" t="s">
        <v>1004</v>
      </c>
      <c r="C726" s="138">
        <v>4</v>
      </c>
      <c r="D726" s="132">
        <v>0.23</v>
      </c>
      <c r="E726" s="120" t="s">
        <v>1005</v>
      </c>
      <c r="F726" s="122">
        <v>1350</v>
      </c>
      <c r="G726" s="120" t="s">
        <v>1006</v>
      </c>
      <c r="H726" s="122">
        <v>370</v>
      </c>
      <c r="I726" s="120" t="s">
        <v>1007</v>
      </c>
      <c r="J726" s="122">
        <v>659</v>
      </c>
      <c r="K726" s="120" t="s">
        <v>1008</v>
      </c>
      <c r="L726" s="122">
        <v>72</v>
      </c>
      <c r="M726" s="120" t="s">
        <v>1009</v>
      </c>
      <c r="N726" s="122">
        <v>51</v>
      </c>
    </row>
    <row r="727" spans="1:14" x14ac:dyDescent="0.35">
      <c r="A727" s="123" t="s">
        <v>1010</v>
      </c>
      <c r="B727" s="139" t="s">
        <v>1011</v>
      </c>
      <c r="C727" s="143">
        <v>5.9</v>
      </c>
      <c r="D727" s="135">
        <v>0.2</v>
      </c>
      <c r="E727" s="123" t="s">
        <v>1012</v>
      </c>
      <c r="F727" s="125">
        <v>1870</v>
      </c>
      <c r="G727" s="123" t="s">
        <v>1013</v>
      </c>
      <c r="H727" s="125">
        <v>527</v>
      </c>
      <c r="I727" s="123" t="s">
        <v>1014</v>
      </c>
      <c r="J727" s="125">
        <v>1120</v>
      </c>
      <c r="K727" s="123" t="s">
        <v>1015</v>
      </c>
      <c r="L727" s="125">
        <v>121</v>
      </c>
      <c r="M727" s="123" t="s">
        <v>1016</v>
      </c>
      <c r="N727" s="125">
        <v>74</v>
      </c>
    </row>
    <row r="728" spans="1:14" x14ac:dyDescent="0.35">
      <c r="A728" s="120" t="s">
        <v>1017</v>
      </c>
      <c r="B728" s="137" t="s">
        <v>1018</v>
      </c>
      <c r="C728" s="138">
        <v>4.3</v>
      </c>
      <c r="D728" s="132">
        <v>0.17</v>
      </c>
      <c r="E728" s="120" t="s">
        <v>1019</v>
      </c>
      <c r="F728" s="122">
        <v>1230</v>
      </c>
      <c r="G728" s="120" t="s">
        <v>1020</v>
      </c>
      <c r="H728" s="122">
        <v>338</v>
      </c>
      <c r="I728" s="120" t="s">
        <v>1021</v>
      </c>
      <c r="J728" s="122">
        <v>624</v>
      </c>
      <c r="K728" s="120" t="s">
        <v>1022</v>
      </c>
      <c r="L728" s="122">
        <v>67</v>
      </c>
      <c r="M728" s="120" t="s">
        <v>1023</v>
      </c>
      <c r="N728" s="122">
        <v>47</v>
      </c>
    </row>
    <row r="729" spans="1:14" x14ac:dyDescent="0.35">
      <c r="A729" s="123" t="s">
        <v>1024</v>
      </c>
      <c r="B729" s="139" t="s">
        <v>1025</v>
      </c>
      <c r="C729" s="143">
        <v>9.1999999999999993</v>
      </c>
      <c r="D729" s="135">
        <v>0.16</v>
      </c>
      <c r="E729" s="123" t="s">
        <v>1026</v>
      </c>
      <c r="F729" s="125">
        <v>2550</v>
      </c>
      <c r="G729" s="123" t="s">
        <v>1027</v>
      </c>
      <c r="H729" s="125">
        <v>782</v>
      </c>
      <c r="I729" s="123" t="s">
        <v>1028</v>
      </c>
      <c r="J729" s="125">
        <v>1850</v>
      </c>
      <c r="K729" s="123" t="s">
        <v>1029</v>
      </c>
      <c r="L729" s="125">
        <v>271</v>
      </c>
      <c r="M729" s="123" t="s">
        <v>1030</v>
      </c>
      <c r="N729" s="125">
        <v>111</v>
      </c>
    </row>
    <row r="730" spans="1:14" x14ac:dyDescent="0.35">
      <c r="A730" s="120" t="s">
        <v>1031</v>
      </c>
      <c r="B730" s="137" t="s">
        <v>1032</v>
      </c>
      <c r="C730" s="138">
        <v>17.2</v>
      </c>
      <c r="D730" s="132">
        <v>0.19</v>
      </c>
      <c r="E730" s="120" t="s">
        <v>1033</v>
      </c>
      <c r="F730" s="122">
        <v>5020</v>
      </c>
      <c r="G730" s="120" t="s">
        <v>1034</v>
      </c>
      <c r="H730" s="122">
        <v>1980</v>
      </c>
      <c r="I730" s="120" t="s">
        <v>935</v>
      </c>
      <c r="J730" s="122">
        <v>4390</v>
      </c>
      <c r="K730" s="120" t="s">
        <v>1035</v>
      </c>
      <c r="L730" s="122">
        <v>1370</v>
      </c>
      <c r="M730" s="120" t="s">
        <v>1036</v>
      </c>
      <c r="N730" s="122">
        <v>356</v>
      </c>
    </row>
    <row r="731" spans="1:14" x14ac:dyDescent="0.35">
      <c r="A731" s="123" t="s">
        <v>1037</v>
      </c>
      <c r="B731" s="139" t="s">
        <v>1038</v>
      </c>
      <c r="C731" s="143">
        <v>1.9</v>
      </c>
      <c r="D731" s="135">
        <v>0.22</v>
      </c>
      <c r="E731" s="123" t="s">
        <v>1039</v>
      </c>
      <c r="F731" s="125">
        <v>469</v>
      </c>
      <c r="G731" s="123" t="s">
        <v>1039</v>
      </c>
      <c r="H731" s="125">
        <v>127</v>
      </c>
      <c r="I731" s="123" t="s">
        <v>1040</v>
      </c>
      <c r="J731" s="125">
        <v>170</v>
      </c>
      <c r="K731" s="123" t="s">
        <v>1041</v>
      </c>
      <c r="L731" s="125">
        <v>22</v>
      </c>
      <c r="M731" s="123" t="s">
        <v>1042</v>
      </c>
      <c r="N731" s="125">
        <v>18</v>
      </c>
    </row>
    <row r="732" spans="1:14" x14ac:dyDescent="0.35">
      <c r="A732" s="120" t="s">
        <v>1043</v>
      </c>
      <c r="B732" s="137" t="s">
        <v>1044</v>
      </c>
      <c r="C732" s="138">
        <v>5.9</v>
      </c>
      <c r="D732" s="132">
        <v>0.28999999999999998</v>
      </c>
      <c r="E732" s="120" t="s">
        <v>1045</v>
      </c>
      <c r="F732" s="122">
        <v>1860</v>
      </c>
      <c r="G732" s="120" t="s">
        <v>1046</v>
      </c>
      <c r="H732" s="122">
        <v>525</v>
      </c>
      <c r="I732" s="120" t="s">
        <v>1047</v>
      </c>
      <c r="J732" s="122">
        <v>1110</v>
      </c>
      <c r="K732" s="120" t="s">
        <v>1048</v>
      </c>
      <c r="L732" s="122">
        <v>120</v>
      </c>
      <c r="M732" s="120" t="s">
        <v>1049</v>
      </c>
      <c r="N732" s="122">
        <v>73</v>
      </c>
    </row>
    <row r="733" spans="1:14" ht="19" x14ac:dyDescent="0.35">
      <c r="A733" s="144" t="s">
        <v>1050</v>
      </c>
      <c r="B733" s="144" t="s">
        <v>1051</v>
      </c>
      <c r="C733" s="145" t="s">
        <v>1052</v>
      </c>
      <c r="D733" s="146">
        <v>0.04</v>
      </c>
      <c r="E733" s="145" t="s">
        <v>1053</v>
      </c>
      <c r="F733" s="147">
        <v>5</v>
      </c>
      <c r="G733" s="145" t="s">
        <v>1053</v>
      </c>
      <c r="H733" s="147">
        <v>1</v>
      </c>
      <c r="I733" s="145" t="s">
        <v>1054</v>
      </c>
      <c r="J733" s="147">
        <v>2</v>
      </c>
      <c r="K733" s="145" t="s">
        <v>1055</v>
      </c>
      <c r="L733" s="148" t="s">
        <v>1056</v>
      </c>
      <c r="M733" s="145" t="s">
        <v>1057</v>
      </c>
      <c r="N733" s="148" t="s">
        <v>1056</v>
      </c>
    </row>
    <row r="734" spans="1:14" x14ac:dyDescent="0.35">
      <c r="A734" s="116" t="s">
        <v>1058</v>
      </c>
      <c r="B734" s="117" t="s">
        <v>1059</v>
      </c>
      <c r="C734" s="149">
        <v>222</v>
      </c>
      <c r="D734" s="130">
        <v>0.18</v>
      </c>
      <c r="E734" s="116" t="s">
        <v>1060</v>
      </c>
      <c r="F734" s="150">
        <v>10800</v>
      </c>
      <c r="G734" s="116" t="s">
        <v>1061</v>
      </c>
      <c r="H734" s="150">
        <v>12400</v>
      </c>
      <c r="I734" s="116" t="s">
        <v>1062</v>
      </c>
      <c r="J734" s="150">
        <v>11500</v>
      </c>
      <c r="K734" s="116" t="s">
        <v>948</v>
      </c>
      <c r="L734" s="150">
        <v>13000</v>
      </c>
      <c r="M734" s="116" t="s">
        <v>1063</v>
      </c>
      <c r="N734" s="150">
        <v>12700</v>
      </c>
    </row>
    <row r="735" spans="1:14" x14ac:dyDescent="0.35">
      <c r="A735" s="120" t="s">
        <v>1064</v>
      </c>
      <c r="B735" s="121" t="s">
        <v>1065</v>
      </c>
      <c r="C735" s="138">
        <v>5.2</v>
      </c>
      <c r="D735" s="132">
        <v>0.11</v>
      </c>
      <c r="E735" s="120" t="s">
        <v>1066</v>
      </c>
      <c r="F735" s="151">
        <v>2430</v>
      </c>
      <c r="G735" s="120" t="s">
        <v>1067</v>
      </c>
      <c r="H735" s="151">
        <v>677</v>
      </c>
      <c r="I735" s="120" t="s">
        <v>1068</v>
      </c>
      <c r="J735" s="152">
        <v>1360</v>
      </c>
      <c r="K735" s="120" t="s">
        <v>1069</v>
      </c>
      <c r="L735" s="151">
        <v>145</v>
      </c>
      <c r="M735" s="120" t="s">
        <v>1070</v>
      </c>
      <c r="N735" s="151">
        <v>94</v>
      </c>
    </row>
    <row r="736" spans="1:14" x14ac:dyDescent="0.35">
      <c r="A736" s="123" t="s">
        <v>1071</v>
      </c>
      <c r="B736" s="124" t="s">
        <v>1072</v>
      </c>
      <c r="C736" s="143">
        <v>2.8</v>
      </c>
      <c r="D736" s="135">
        <v>0.02</v>
      </c>
      <c r="E736" s="123" t="s">
        <v>1073</v>
      </c>
      <c r="F736" s="153">
        <v>427</v>
      </c>
      <c r="G736" s="123" t="s">
        <v>1073</v>
      </c>
      <c r="H736" s="153">
        <v>116</v>
      </c>
      <c r="I736" s="123" t="s">
        <v>1074</v>
      </c>
      <c r="J736" s="153">
        <v>177</v>
      </c>
      <c r="K736" s="123" t="s">
        <v>1075</v>
      </c>
      <c r="L736" s="153">
        <v>21</v>
      </c>
      <c r="M736" s="123" t="s">
        <v>1076</v>
      </c>
      <c r="N736" s="153">
        <v>16</v>
      </c>
    </row>
    <row r="737" spans="1:14" x14ac:dyDescent="0.35">
      <c r="A737" s="120" t="s">
        <v>1077</v>
      </c>
      <c r="B737" s="137" t="s">
        <v>1078</v>
      </c>
      <c r="C737" s="138">
        <v>28.2</v>
      </c>
      <c r="D737" s="132">
        <v>0.23</v>
      </c>
      <c r="E737" s="120" t="s">
        <v>1079</v>
      </c>
      <c r="F737" s="151">
        <v>6090</v>
      </c>
      <c r="G737" s="120" t="s">
        <v>1080</v>
      </c>
      <c r="H737" s="152">
        <v>3170</v>
      </c>
      <c r="I737" s="120" t="s">
        <v>1081</v>
      </c>
      <c r="J737" s="152">
        <v>5800</v>
      </c>
      <c r="K737" s="120" t="s">
        <v>1082</v>
      </c>
      <c r="L737" s="151">
        <v>2980</v>
      </c>
      <c r="M737" s="120" t="s">
        <v>1083</v>
      </c>
      <c r="N737" s="151">
        <v>967</v>
      </c>
    </row>
    <row r="738" spans="1:14" x14ac:dyDescent="0.35">
      <c r="A738" s="123" t="s">
        <v>1084</v>
      </c>
      <c r="B738" s="139" t="s">
        <v>1085</v>
      </c>
      <c r="C738" s="143">
        <v>9.6999999999999993</v>
      </c>
      <c r="D738" s="135">
        <v>0.19</v>
      </c>
      <c r="E738" s="123" t="s">
        <v>1086</v>
      </c>
      <c r="F738" s="153">
        <v>3580</v>
      </c>
      <c r="G738" s="123" t="s">
        <v>1087</v>
      </c>
      <c r="H738" s="154">
        <v>1120</v>
      </c>
      <c r="I738" s="123" t="s">
        <v>1088</v>
      </c>
      <c r="J738" s="154">
        <v>2660</v>
      </c>
      <c r="K738" s="123" t="s">
        <v>1089</v>
      </c>
      <c r="L738" s="153">
        <v>412</v>
      </c>
      <c r="M738" s="123" t="s">
        <v>1090</v>
      </c>
      <c r="N738" s="153">
        <v>160</v>
      </c>
    </row>
    <row r="739" spans="1:14" x14ac:dyDescent="0.35">
      <c r="A739" s="120" t="s">
        <v>1091</v>
      </c>
      <c r="B739" s="137" t="s">
        <v>1092</v>
      </c>
      <c r="C739" s="138">
        <v>13.4</v>
      </c>
      <c r="D739" s="132">
        <v>0.16</v>
      </c>
      <c r="E739" s="120" t="s">
        <v>1093</v>
      </c>
      <c r="F739" s="151">
        <v>3710</v>
      </c>
      <c r="G739" s="120" t="s">
        <v>1094</v>
      </c>
      <c r="H739" s="152">
        <v>1300</v>
      </c>
      <c r="I739" s="120" t="s">
        <v>910</v>
      </c>
      <c r="J739" s="152">
        <v>3050</v>
      </c>
      <c r="K739" s="120" t="s">
        <v>1095</v>
      </c>
      <c r="L739" s="151">
        <v>703</v>
      </c>
      <c r="M739" s="120" t="s">
        <v>1096</v>
      </c>
      <c r="N739" s="151">
        <v>201</v>
      </c>
    </row>
    <row r="740" spans="1:14" x14ac:dyDescent="0.35">
      <c r="A740" s="123" t="s">
        <v>1097</v>
      </c>
      <c r="B740" s="139" t="s">
        <v>1098</v>
      </c>
      <c r="C740" s="143">
        <v>3.5</v>
      </c>
      <c r="D740" s="135">
        <v>0.13</v>
      </c>
      <c r="E740" s="123" t="s">
        <v>1099</v>
      </c>
      <c r="F740" s="153">
        <v>1200</v>
      </c>
      <c r="G740" s="123" t="s">
        <v>1100</v>
      </c>
      <c r="H740" s="153">
        <v>328</v>
      </c>
      <c r="I740" s="123" t="s">
        <v>1101</v>
      </c>
      <c r="J740" s="153">
        <v>549</v>
      </c>
      <c r="K740" s="123" t="s">
        <v>1102</v>
      </c>
      <c r="L740" s="153">
        <v>62</v>
      </c>
      <c r="M740" s="123" t="s">
        <v>901</v>
      </c>
      <c r="N740" s="153">
        <v>46</v>
      </c>
    </row>
    <row r="741" spans="1:14" x14ac:dyDescent="0.35">
      <c r="A741" s="120" t="s">
        <v>1103</v>
      </c>
      <c r="B741" s="121" t="s">
        <v>1104</v>
      </c>
      <c r="C741" s="138">
        <v>47.1</v>
      </c>
      <c r="D741" s="132">
        <v>0.16</v>
      </c>
      <c r="E741" s="120" t="s">
        <v>1105</v>
      </c>
      <c r="F741" s="151">
        <v>6940</v>
      </c>
      <c r="G741" s="120" t="s">
        <v>1106</v>
      </c>
      <c r="H741" s="152">
        <v>4800</v>
      </c>
      <c r="I741" s="120" t="s">
        <v>1107</v>
      </c>
      <c r="J741" s="152">
        <v>6960</v>
      </c>
      <c r="K741" s="120" t="s">
        <v>1108</v>
      </c>
      <c r="L741" s="151">
        <v>5060</v>
      </c>
      <c r="M741" s="120" t="s">
        <v>1109</v>
      </c>
      <c r="N741" s="152">
        <v>2500</v>
      </c>
    </row>
    <row r="742" spans="1:14" x14ac:dyDescent="0.35">
      <c r="A742" s="123" t="s">
        <v>1110</v>
      </c>
      <c r="B742" s="139" t="s">
        <v>1111</v>
      </c>
      <c r="C742" s="143">
        <v>0.4</v>
      </c>
      <c r="D742" s="135">
        <v>0.04</v>
      </c>
      <c r="E742" s="123" t="s">
        <v>1112</v>
      </c>
      <c r="F742" s="153">
        <v>60</v>
      </c>
      <c r="G742" s="123" t="s">
        <v>1112</v>
      </c>
      <c r="H742" s="153">
        <v>16</v>
      </c>
      <c r="I742" s="123" t="s">
        <v>1113</v>
      </c>
      <c r="J742" s="153">
        <v>18</v>
      </c>
      <c r="K742" s="123" t="s">
        <v>1114</v>
      </c>
      <c r="L742" s="153">
        <v>3</v>
      </c>
      <c r="M742" s="123" t="s">
        <v>1115</v>
      </c>
      <c r="N742" s="153">
        <v>2</v>
      </c>
    </row>
    <row r="743" spans="1:14" x14ac:dyDescent="0.35">
      <c r="A743" s="120" t="s">
        <v>1116</v>
      </c>
      <c r="B743" s="137" t="s">
        <v>1117</v>
      </c>
      <c r="C743" s="138">
        <v>1.5</v>
      </c>
      <c r="D743" s="132">
        <v>0.1</v>
      </c>
      <c r="E743" s="120" t="s">
        <v>1118</v>
      </c>
      <c r="F743" s="151">
        <v>506</v>
      </c>
      <c r="G743" s="120" t="s">
        <v>1118</v>
      </c>
      <c r="H743" s="151">
        <v>138</v>
      </c>
      <c r="I743" s="120" t="s">
        <v>1119</v>
      </c>
      <c r="J743" s="151">
        <v>174</v>
      </c>
      <c r="K743" s="120" t="s">
        <v>1120</v>
      </c>
      <c r="L743" s="151">
        <v>24</v>
      </c>
      <c r="M743" s="120" t="s">
        <v>1121</v>
      </c>
      <c r="N743" s="151">
        <v>19</v>
      </c>
    </row>
    <row r="744" spans="1:14" x14ac:dyDescent="0.35">
      <c r="A744" s="123" t="s">
        <v>1122</v>
      </c>
      <c r="B744" s="139" t="s">
        <v>1123</v>
      </c>
      <c r="C744" s="123" t="s">
        <v>1124</v>
      </c>
      <c r="D744" s="135">
        <v>0.02</v>
      </c>
      <c r="E744" s="123" t="s">
        <v>1125</v>
      </c>
      <c r="F744" s="153">
        <v>13</v>
      </c>
      <c r="G744" s="123" t="s">
        <v>1125</v>
      </c>
      <c r="H744" s="153">
        <v>4</v>
      </c>
      <c r="I744" s="123" t="s">
        <v>1126</v>
      </c>
      <c r="J744" s="153">
        <v>4</v>
      </c>
      <c r="K744" s="123" t="s">
        <v>1127</v>
      </c>
      <c r="L744" s="155" t="s">
        <v>1128</v>
      </c>
      <c r="M744" s="123" t="s">
        <v>1129</v>
      </c>
      <c r="N744" s="155" t="s">
        <v>1128</v>
      </c>
    </row>
    <row r="745" spans="1:14" x14ac:dyDescent="0.35">
      <c r="A745" s="120" t="s">
        <v>1130</v>
      </c>
      <c r="B745" s="137" t="s">
        <v>1131</v>
      </c>
      <c r="C745" s="138">
        <v>28.2</v>
      </c>
      <c r="D745" s="132">
        <v>0.27</v>
      </c>
      <c r="E745" s="120" t="s">
        <v>1132</v>
      </c>
      <c r="F745" s="151">
        <v>5080</v>
      </c>
      <c r="G745" s="120" t="s">
        <v>1133</v>
      </c>
      <c r="H745" s="152">
        <v>2640</v>
      </c>
      <c r="I745" s="120" t="s">
        <v>1134</v>
      </c>
      <c r="J745" s="152">
        <v>4830</v>
      </c>
      <c r="K745" s="120" t="s">
        <v>1135</v>
      </c>
      <c r="L745" s="151">
        <v>2480</v>
      </c>
      <c r="M745" s="120" t="s">
        <v>1136</v>
      </c>
      <c r="N745" s="151">
        <v>806</v>
      </c>
    </row>
    <row r="746" spans="1:14" x14ac:dyDescent="0.35">
      <c r="A746" s="123" t="s">
        <v>1137</v>
      </c>
      <c r="B746" s="139" t="s">
        <v>1138</v>
      </c>
      <c r="C746" s="143">
        <v>38.9</v>
      </c>
      <c r="D746" s="135">
        <v>0.26</v>
      </c>
      <c r="E746" s="123" t="s">
        <v>1139</v>
      </c>
      <c r="F746" s="153">
        <v>5360</v>
      </c>
      <c r="G746" s="123" t="s">
        <v>1140</v>
      </c>
      <c r="H746" s="154">
        <v>3350</v>
      </c>
      <c r="I746" s="123" t="s">
        <v>1141</v>
      </c>
      <c r="J746" s="154">
        <v>5280</v>
      </c>
      <c r="K746" s="123" t="s">
        <v>1142</v>
      </c>
      <c r="L746" s="153">
        <v>3440</v>
      </c>
      <c r="M746" s="123" t="s">
        <v>1143</v>
      </c>
      <c r="N746" s="154">
        <v>1460</v>
      </c>
    </row>
    <row r="747" spans="1:14" x14ac:dyDescent="0.35">
      <c r="A747" s="120" t="s">
        <v>1144</v>
      </c>
      <c r="B747" s="137" t="s">
        <v>1145</v>
      </c>
      <c r="C747" s="138">
        <v>13.1</v>
      </c>
      <c r="D747" s="132">
        <v>0.23</v>
      </c>
      <c r="E747" s="120" t="s">
        <v>1146</v>
      </c>
      <c r="F747" s="151">
        <v>3480</v>
      </c>
      <c r="G747" s="120" t="s">
        <v>1147</v>
      </c>
      <c r="H747" s="152">
        <v>1210</v>
      </c>
      <c r="I747" s="120" t="s">
        <v>1148</v>
      </c>
      <c r="J747" s="152">
        <v>2840</v>
      </c>
      <c r="K747" s="120" t="s">
        <v>1149</v>
      </c>
      <c r="L747" s="151">
        <v>636</v>
      </c>
      <c r="M747" s="120" t="s">
        <v>1150</v>
      </c>
      <c r="N747" s="151">
        <v>185</v>
      </c>
    </row>
    <row r="748" spans="1:14" x14ac:dyDescent="0.35">
      <c r="A748" s="123" t="s">
        <v>1151</v>
      </c>
      <c r="B748" s="139" t="s">
        <v>1152</v>
      </c>
      <c r="C748" s="143">
        <v>11</v>
      </c>
      <c r="D748" s="124" t="s">
        <v>1153</v>
      </c>
      <c r="E748" s="123" t="s">
        <v>1154</v>
      </c>
      <c r="F748" s="153">
        <v>4110</v>
      </c>
      <c r="G748" s="123" t="s">
        <v>1155</v>
      </c>
      <c r="H748" s="154">
        <v>1330</v>
      </c>
      <c r="I748" s="123" t="s">
        <v>1156</v>
      </c>
      <c r="J748" s="154">
        <v>3190</v>
      </c>
      <c r="K748" s="123" t="s">
        <v>1157</v>
      </c>
      <c r="L748" s="153">
        <v>573</v>
      </c>
      <c r="M748" s="123" t="s">
        <v>1158</v>
      </c>
      <c r="N748" s="153">
        <v>195</v>
      </c>
    </row>
    <row r="749" spans="1:14" x14ac:dyDescent="0.35">
      <c r="A749" s="120" t="s">
        <v>1159</v>
      </c>
      <c r="B749" s="137" t="s">
        <v>1160</v>
      </c>
      <c r="C749" s="131">
        <v>242</v>
      </c>
      <c r="D749" s="132">
        <v>0.24</v>
      </c>
      <c r="E749" s="120" t="s">
        <v>1105</v>
      </c>
      <c r="F749" s="151">
        <v>6940</v>
      </c>
      <c r="G749" s="120" t="s">
        <v>1161</v>
      </c>
      <c r="H749" s="152">
        <v>8060</v>
      </c>
      <c r="I749" s="120" t="s">
        <v>1162</v>
      </c>
      <c r="J749" s="152">
        <v>7400</v>
      </c>
      <c r="K749" s="120" t="s">
        <v>1163</v>
      </c>
      <c r="L749" s="151">
        <v>8400</v>
      </c>
      <c r="M749" s="120" t="s">
        <v>1164</v>
      </c>
      <c r="N749" s="152">
        <v>8380</v>
      </c>
    </row>
    <row r="750" spans="1:14" x14ac:dyDescent="0.35">
      <c r="A750" s="123" t="s">
        <v>1165</v>
      </c>
      <c r="B750" s="139" t="s">
        <v>1166</v>
      </c>
      <c r="C750" s="143">
        <v>6.5</v>
      </c>
      <c r="D750" s="124" t="s">
        <v>1167</v>
      </c>
      <c r="E750" s="123" t="s">
        <v>1168</v>
      </c>
      <c r="F750" s="153">
        <v>2510</v>
      </c>
      <c r="G750" s="123" t="s">
        <v>1169</v>
      </c>
      <c r="H750" s="153">
        <v>716</v>
      </c>
      <c r="I750" s="123" t="s">
        <v>1170</v>
      </c>
      <c r="J750" s="154">
        <v>1570</v>
      </c>
      <c r="K750" s="123" t="s">
        <v>1171</v>
      </c>
      <c r="L750" s="153">
        <v>176</v>
      </c>
      <c r="M750" s="123" t="s">
        <v>1172</v>
      </c>
      <c r="N750" s="153">
        <v>100</v>
      </c>
    </row>
    <row r="751" spans="1:14" x14ac:dyDescent="0.35">
      <c r="A751" s="120" t="s">
        <v>1173</v>
      </c>
      <c r="B751" s="137" t="s">
        <v>1174</v>
      </c>
      <c r="C751" s="138">
        <v>47.1</v>
      </c>
      <c r="D751" s="132">
        <v>0.24</v>
      </c>
      <c r="E751" s="120" t="s">
        <v>1175</v>
      </c>
      <c r="F751" s="151">
        <v>6680</v>
      </c>
      <c r="G751" s="120" t="s">
        <v>1176</v>
      </c>
      <c r="H751" s="152">
        <v>4620</v>
      </c>
      <c r="I751" s="120" t="s">
        <v>1164</v>
      </c>
      <c r="J751" s="152">
        <v>6690</v>
      </c>
      <c r="K751" s="120" t="s">
        <v>1177</v>
      </c>
      <c r="L751" s="151">
        <v>4870</v>
      </c>
      <c r="M751" s="120" t="s">
        <v>1178</v>
      </c>
      <c r="N751" s="152">
        <v>2410</v>
      </c>
    </row>
    <row r="752" spans="1:14" x14ac:dyDescent="0.35">
      <c r="A752" s="123" t="s">
        <v>1179</v>
      </c>
      <c r="B752" s="139" t="s">
        <v>1180</v>
      </c>
      <c r="C752" s="143">
        <v>3.2</v>
      </c>
      <c r="D752" s="124" t="s">
        <v>1181</v>
      </c>
      <c r="E752" s="123" t="s">
        <v>1182</v>
      </c>
      <c r="F752" s="153">
        <v>863</v>
      </c>
      <c r="G752" s="123" t="s">
        <v>1183</v>
      </c>
      <c r="H752" s="153">
        <v>235</v>
      </c>
      <c r="I752" s="123" t="s">
        <v>1184</v>
      </c>
      <c r="J752" s="153">
        <v>378</v>
      </c>
      <c r="K752" s="123" t="s">
        <v>1185</v>
      </c>
      <c r="L752" s="153">
        <v>44</v>
      </c>
      <c r="M752" s="123" t="s">
        <v>1186</v>
      </c>
      <c r="N752" s="153">
        <v>33</v>
      </c>
    </row>
    <row r="753" spans="1:14" x14ac:dyDescent="0.35">
      <c r="A753" s="120" t="s">
        <v>1187</v>
      </c>
      <c r="B753" s="137" t="s">
        <v>1188</v>
      </c>
      <c r="C753" s="138">
        <v>3.1</v>
      </c>
      <c r="D753" s="121" t="s">
        <v>1189</v>
      </c>
      <c r="E753" s="120" t="s">
        <v>1190</v>
      </c>
      <c r="F753" s="151">
        <v>1070</v>
      </c>
      <c r="G753" s="120" t="s">
        <v>1190</v>
      </c>
      <c r="H753" s="151">
        <v>290</v>
      </c>
      <c r="I753" s="120" t="s">
        <v>1191</v>
      </c>
      <c r="J753" s="151">
        <v>460</v>
      </c>
      <c r="K753" s="120" t="s">
        <v>1192</v>
      </c>
      <c r="L753" s="151">
        <v>54</v>
      </c>
      <c r="M753" s="120" t="s">
        <v>1193</v>
      </c>
      <c r="N753" s="151">
        <v>40</v>
      </c>
    </row>
    <row r="754" spans="1:14" x14ac:dyDescent="0.35">
      <c r="A754" s="123" t="s">
        <v>1194</v>
      </c>
      <c r="B754" s="139" t="s">
        <v>1195</v>
      </c>
      <c r="C754" s="143">
        <v>7.7</v>
      </c>
      <c r="D754" s="135">
        <v>0.24</v>
      </c>
      <c r="E754" s="123" t="s">
        <v>1196</v>
      </c>
      <c r="F754" s="153">
        <v>2920</v>
      </c>
      <c r="G754" s="123" t="s">
        <v>1197</v>
      </c>
      <c r="H754" s="153">
        <v>858</v>
      </c>
      <c r="I754" s="123" t="s">
        <v>1198</v>
      </c>
      <c r="J754" s="154">
        <v>1970</v>
      </c>
      <c r="K754" s="123" t="s">
        <v>1199</v>
      </c>
      <c r="L754" s="153">
        <v>245</v>
      </c>
      <c r="M754" s="123" t="s">
        <v>1200</v>
      </c>
      <c r="N754" s="153">
        <v>121</v>
      </c>
    </row>
    <row r="755" spans="1:14" x14ac:dyDescent="0.35">
      <c r="A755" s="120" t="s">
        <v>1201</v>
      </c>
      <c r="B755" s="137" t="s">
        <v>1202</v>
      </c>
      <c r="C755" s="138">
        <v>1.2</v>
      </c>
      <c r="D755" s="121" t="s">
        <v>1203</v>
      </c>
      <c r="E755" s="120" t="s">
        <v>1204</v>
      </c>
      <c r="F755" s="151">
        <v>278</v>
      </c>
      <c r="G755" s="120" t="s">
        <v>1204</v>
      </c>
      <c r="H755" s="151">
        <v>76</v>
      </c>
      <c r="I755" s="120" t="s">
        <v>1205</v>
      </c>
      <c r="J755" s="151">
        <v>92</v>
      </c>
      <c r="K755" s="120" t="s">
        <v>1206</v>
      </c>
      <c r="L755" s="151">
        <v>13</v>
      </c>
      <c r="M755" s="120" t="s">
        <v>1207</v>
      </c>
      <c r="N755" s="151">
        <v>10</v>
      </c>
    </row>
    <row r="756" spans="1:14" x14ac:dyDescent="0.35">
      <c r="A756" s="123" t="s">
        <v>1208</v>
      </c>
      <c r="B756" s="139" t="s">
        <v>1209</v>
      </c>
      <c r="C756" s="143">
        <v>2.6</v>
      </c>
      <c r="D756" s="135">
        <v>7.0000000000000007E-2</v>
      </c>
      <c r="E756" s="123" t="s">
        <v>1210</v>
      </c>
      <c r="F756" s="153">
        <v>530</v>
      </c>
      <c r="G756" s="123" t="s">
        <v>1210</v>
      </c>
      <c r="H756" s="153">
        <v>144</v>
      </c>
      <c r="I756" s="123" t="s">
        <v>1211</v>
      </c>
      <c r="J756" s="153">
        <v>213</v>
      </c>
      <c r="K756" s="123" t="s">
        <v>1212</v>
      </c>
      <c r="L756" s="153">
        <v>26</v>
      </c>
      <c r="M756" s="123" t="s">
        <v>1213</v>
      </c>
      <c r="N756" s="153">
        <v>20</v>
      </c>
    </row>
    <row r="757" spans="1:14" x14ac:dyDescent="0.35">
      <c r="A757" s="120" t="s">
        <v>1214</v>
      </c>
      <c r="B757" s="137" t="s">
        <v>1215</v>
      </c>
      <c r="C757" s="138">
        <v>28.4</v>
      </c>
      <c r="D757" s="132">
        <v>0.31</v>
      </c>
      <c r="E757" s="120" t="s">
        <v>1216</v>
      </c>
      <c r="F757" s="151">
        <v>4510</v>
      </c>
      <c r="G757" s="120" t="s">
        <v>1217</v>
      </c>
      <c r="H757" s="152">
        <v>2360</v>
      </c>
      <c r="I757" s="120" t="s">
        <v>1218</v>
      </c>
      <c r="J757" s="152">
        <v>4290</v>
      </c>
      <c r="K757" s="120" t="s">
        <v>1109</v>
      </c>
      <c r="L757" s="151">
        <v>2220</v>
      </c>
      <c r="M757" s="120" t="s">
        <v>1219</v>
      </c>
      <c r="N757" s="151">
        <v>725</v>
      </c>
    </row>
    <row r="758" spans="1:14" x14ac:dyDescent="0.35">
      <c r="A758" s="123" t="s">
        <v>1220</v>
      </c>
      <c r="B758" s="139" t="s">
        <v>1221</v>
      </c>
      <c r="C758" s="143">
        <v>8.6999999999999993</v>
      </c>
      <c r="D758" s="135">
        <v>0.22</v>
      </c>
      <c r="E758" s="123" t="s">
        <v>1222</v>
      </c>
      <c r="F758" s="153">
        <v>2660</v>
      </c>
      <c r="G758" s="123" t="s">
        <v>1223</v>
      </c>
      <c r="H758" s="153">
        <v>804</v>
      </c>
      <c r="I758" s="123" t="s">
        <v>1224</v>
      </c>
      <c r="J758" s="154">
        <v>1890</v>
      </c>
      <c r="K758" s="123" t="s">
        <v>1225</v>
      </c>
      <c r="L758" s="153">
        <v>262</v>
      </c>
      <c r="M758" s="123" t="s">
        <v>1226</v>
      </c>
      <c r="N758" s="153">
        <v>114</v>
      </c>
    </row>
    <row r="759" spans="1:14" x14ac:dyDescent="0.35">
      <c r="A759" s="120" t="s">
        <v>1227</v>
      </c>
      <c r="B759" s="137" t="s">
        <v>1228</v>
      </c>
      <c r="C759" s="138">
        <v>16.100000000000001</v>
      </c>
      <c r="D759" s="121" t="s">
        <v>1229</v>
      </c>
      <c r="E759" s="120" t="s">
        <v>1230</v>
      </c>
      <c r="F759" s="151">
        <v>4310</v>
      </c>
      <c r="G759" s="120" t="s">
        <v>1231</v>
      </c>
      <c r="H759" s="152">
        <v>1650</v>
      </c>
      <c r="I759" s="120" t="s">
        <v>1232</v>
      </c>
      <c r="J759" s="152">
        <v>3720</v>
      </c>
      <c r="K759" s="120" t="s">
        <v>1233</v>
      </c>
      <c r="L759" s="151">
        <v>1070</v>
      </c>
      <c r="M759" s="120" t="s">
        <v>1234</v>
      </c>
      <c r="N759" s="151">
        <v>281</v>
      </c>
    </row>
    <row r="760" spans="1:14" x14ac:dyDescent="0.35">
      <c r="A760" s="123" t="s">
        <v>1235</v>
      </c>
      <c r="B760" s="139" t="s">
        <v>1236</v>
      </c>
      <c r="C760" s="123" t="s">
        <v>1237</v>
      </c>
      <c r="D760" s="139" t="s">
        <v>1238</v>
      </c>
      <c r="E760" s="123" t="s">
        <v>1239</v>
      </c>
      <c r="F760" s="155" t="s">
        <v>1128</v>
      </c>
      <c r="G760" s="123" t="s">
        <v>1239</v>
      </c>
      <c r="H760" s="155" t="s">
        <v>1128</v>
      </c>
      <c r="I760" s="123" t="s">
        <v>1240</v>
      </c>
      <c r="J760" s="155" t="s">
        <v>1128</v>
      </c>
      <c r="K760" s="123" t="s">
        <v>1241</v>
      </c>
      <c r="L760" s="155" t="s">
        <v>1128</v>
      </c>
      <c r="M760" s="123" t="s">
        <v>1242</v>
      </c>
      <c r="N760" s="155" t="s">
        <v>1128</v>
      </c>
    </row>
    <row r="761" spans="1:14" x14ac:dyDescent="0.35">
      <c r="A761" s="120" t="s">
        <v>1243</v>
      </c>
      <c r="B761" s="137" t="s">
        <v>1244</v>
      </c>
      <c r="C761" s="120" t="s">
        <v>1245</v>
      </c>
      <c r="D761" s="137" t="s">
        <v>1246</v>
      </c>
      <c r="E761" s="120" t="s">
        <v>1247</v>
      </c>
      <c r="F761" s="156" t="s">
        <v>1128</v>
      </c>
      <c r="G761" s="120" t="s">
        <v>1247</v>
      </c>
      <c r="H761" s="156" t="s">
        <v>1128</v>
      </c>
      <c r="I761" s="120" t="s">
        <v>1248</v>
      </c>
      <c r="J761" s="156" t="s">
        <v>1128</v>
      </c>
      <c r="K761" s="120" t="s">
        <v>1249</v>
      </c>
      <c r="L761" s="156" t="s">
        <v>1128</v>
      </c>
      <c r="M761" s="120" t="s">
        <v>1250</v>
      </c>
      <c r="N761" s="156" t="s">
        <v>1128</v>
      </c>
    </row>
    <row r="762" spans="1:14" x14ac:dyDescent="0.35">
      <c r="A762" s="123" t="s">
        <v>1251</v>
      </c>
      <c r="B762" s="139" t="s">
        <v>1252</v>
      </c>
      <c r="C762" s="123" t="s">
        <v>1253</v>
      </c>
      <c r="D762" s="135">
        <v>0.02</v>
      </c>
      <c r="E762" s="123" t="s">
        <v>1254</v>
      </c>
      <c r="F762" s="155" t="s">
        <v>1128</v>
      </c>
      <c r="G762" s="123" t="s">
        <v>1254</v>
      </c>
      <c r="H762" s="155" t="s">
        <v>1128</v>
      </c>
      <c r="I762" s="123" t="s">
        <v>1255</v>
      </c>
      <c r="J762" s="155" t="s">
        <v>1128</v>
      </c>
      <c r="K762" s="123" t="s">
        <v>1256</v>
      </c>
      <c r="L762" s="155" t="s">
        <v>1128</v>
      </c>
      <c r="M762" s="123" t="s">
        <v>1257</v>
      </c>
      <c r="N762" s="155" t="s">
        <v>1128</v>
      </c>
    </row>
    <row r="763" spans="1:14" x14ac:dyDescent="0.35">
      <c r="A763" s="120" t="s">
        <v>1258</v>
      </c>
      <c r="B763" s="137" t="s">
        <v>1259</v>
      </c>
      <c r="C763" s="120" t="s">
        <v>1260</v>
      </c>
      <c r="D763" s="132">
        <v>0.01</v>
      </c>
      <c r="E763" s="120" t="s">
        <v>1261</v>
      </c>
      <c r="F763" s="156" t="s">
        <v>1128</v>
      </c>
      <c r="G763" s="120" t="s">
        <v>1261</v>
      </c>
      <c r="H763" s="156" t="s">
        <v>1128</v>
      </c>
      <c r="I763" s="120" t="s">
        <v>1262</v>
      </c>
      <c r="J763" s="156" t="s">
        <v>1128</v>
      </c>
      <c r="K763" s="120" t="s">
        <v>1263</v>
      </c>
      <c r="L763" s="156" t="s">
        <v>1128</v>
      </c>
      <c r="M763" s="120" t="s">
        <v>1264</v>
      </c>
      <c r="N763" s="156" t="s">
        <v>1128</v>
      </c>
    </row>
    <row r="764" spans="1:14" x14ac:dyDescent="0.35">
      <c r="A764" s="123" t="s">
        <v>1265</v>
      </c>
      <c r="B764" s="139" t="s">
        <v>1266</v>
      </c>
      <c r="C764" s="123" t="s">
        <v>1267</v>
      </c>
      <c r="D764" s="135">
        <v>0.02</v>
      </c>
      <c r="E764" s="123" t="s">
        <v>1268</v>
      </c>
      <c r="F764" s="153">
        <v>1</v>
      </c>
      <c r="G764" s="123" t="s">
        <v>1268</v>
      </c>
      <c r="H764" s="155" t="s">
        <v>1128</v>
      </c>
      <c r="I764" s="123" t="s">
        <v>1269</v>
      </c>
      <c r="J764" s="155" t="s">
        <v>1128</v>
      </c>
      <c r="K764" s="123" t="s">
        <v>1270</v>
      </c>
      <c r="L764" s="155" t="s">
        <v>1128</v>
      </c>
      <c r="M764" s="123" t="s">
        <v>1271</v>
      </c>
      <c r="N764" s="155" t="s">
        <v>1128</v>
      </c>
    </row>
    <row r="765" spans="1:14" x14ac:dyDescent="0.35">
      <c r="A765" s="120" t="s">
        <v>1272</v>
      </c>
      <c r="B765" s="137" t="s">
        <v>1273</v>
      </c>
      <c r="C765" s="120" t="s">
        <v>1274</v>
      </c>
      <c r="D765" s="132">
        <v>0.02</v>
      </c>
      <c r="E765" s="120" t="s">
        <v>1275</v>
      </c>
      <c r="F765" s="151">
        <v>1</v>
      </c>
      <c r="G765" s="120" t="s">
        <v>1275</v>
      </c>
      <c r="H765" s="156" t="s">
        <v>1128</v>
      </c>
      <c r="I765" s="120" t="s">
        <v>1276</v>
      </c>
      <c r="J765" s="156" t="s">
        <v>1128</v>
      </c>
      <c r="K765" s="120" t="s">
        <v>1277</v>
      </c>
      <c r="L765" s="156" t="s">
        <v>1128</v>
      </c>
      <c r="M765" s="120" t="s">
        <v>1278</v>
      </c>
      <c r="N765" s="156" t="s">
        <v>1128</v>
      </c>
    </row>
    <row r="766" spans="1:14" x14ac:dyDescent="0.35">
      <c r="A766" s="123" t="s">
        <v>1279</v>
      </c>
      <c r="B766" s="139" t="s">
        <v>1280</v>
      </c>
      <c r="C766" s="123" t="s">
        <v>1281</v>
      </c>
      <c r="D766" s="135">
        <v>0.04</v>
      </c>
      <c r="E766" s="123" t="s">
        <v>1282</v>
      </c>
      <c r="F766" s="153">
        <v>4</v>
      </c>
      <c r="G766" s="123" t="s">
        <v>1282</v>
      </c>
      <c r="H766" s="155" t="s">
        <v>1128</v>
      </c>
      <c r="I766" s="123" t="s">
        <v>1283</v>
      </c>
      <c r="J766" s="155" t="s">
        <v>1128</v>
      </c>
      <c r="K766" s="123" t="s">
        <v>1284</v>
      </c>
      <c r="L766" s="155" t="s">
        <v>1128</v>
      </c>
      <c r="M766" s="123" t="s">
        <v>1285</v>
      </c>
      <c r="N766" s="155" t="s">
        <v>1128</v>
      </c>
    </row>
    <row r="767" spans="1:14" x14ac:dyDescent="0.35">
      <c r="A767" s="126" t="s">
        <v>1286</v>
      </c>
      <c r="B767" s="140" t="s">
        <v>1287</v>
      </c>
      <c r="C767" s="126" t="s">
        <v>1288</v>
      </c>
      <c r="D767" s="127" t="s">
        <v>1289</v>
      </c>
      <c r="E767" s="126" t="s">
        <v>1234</v>
      </c>
      <c r="F767" s="157">
        <v>6</v>
      </c>
      <c r="G767" s="126" t="s">
        <v>1234</v>
      </c>
      <c r="H767" s="157">
        <v>2</v>
      </c>
      <c r="I767" s="126" t="s">
        <v>1290</v>
      </c>
      <c r="J767" s="157">
        <v>2</v>
      </c>
      <c r="K767" s="126" t="s">
        <v>1291</v>
      </c>
      <c r="L767" s="158" t="s">
        <v>1128</v>
      </c>
      <c r="M767" s="126" t="s">
        <v>1292</v>
      </c>
      <c r="N767" s="158" t="s">
        <v>1128</v>
      </c>
    </row>
    <row r="768" spans="1:14" x14ac:dyDescent="0.35">
      <c r="A768" s="116" t="s">
        <v>1293</v>
      </c>
      <c r="B768" s="159" t="s">
        <v>1294</v>
      </c>
      <c r="C768" s="116" t="s">
        <v>1295</v>
      </c>
      <c r="D768" s="160">
        <v>0.01</v>
      </c>
      <c r="E768" s="116" t="s">
        <v>1296</v>
      </c>
      <c r="F768" s="161">
        <v>1</v>
      </c>
      <c r="G768" s="116" t="s">
        <v>1296</v>
      </c>
      <c r="H768" s="162" t="s">
        <v>1128</v>
      </c>
      <c r="I768" s="116" t="s">
        <v>1297</v>
      </c>
      <c r="J768" s="162" t="s">
        <v>1128</v>
      </c>
      <c r="K768" s="116" t="s">
        <v>1298</v>
      </c>
      <c r="L768" s="162" t="s">
        <v>1128</v>
      </c>
      <c r="M768" s="116" t="s">
        <v>1299</v>
      </c>
      <c r="N768" s="162" t="s">
        <v>1128</v>
      </c>
    </row>
    <row r="769" spans="1:14" x14ac:dyDescent="0.35">
      <c r="A769" s="120" t="s">
        <v>1300</v>
      </c>
      <c r="B769" s="137" t="s">
        <v>1301</v>
      </c>
      <c r="C769" s="120" t="s">
        <v>1302</v>
      </c>
      <c r="D769" s="163">
        <v>0.01</v>
      </c>
      <c r="E769" s="120" t="s">
        <v>1303</v>
      </c>
      <c r="F769" s="156" t="s">
        <v>1128</v>
      </c>
      <c r="G769" s="120" t="s">
        <v>1303</v>
      </c>
      <c r="H769" s="156" t="s">
        <v>1128</v>
      </c>
      <c r="I769" s="120" t="s">
        <v>1304</v>
      </c>
      <c r="J769" s="156" t="s">
        <v>1128</v>
      </c>
      <c r="K769" s="120" t="s">
        <v>1305</v>
      </c>
      <c r="L769" s="156" t="s">
        <v>1128</v>
      </c>
      <c r="M769" s="120" t="s">
        <v>1306</v>
      </c>
      <c r="N769" s="156" t="s">
        <v>1128</v>
      </c>
    </row>
    <row r="770" spans="1:14" x14ac:dyDescent="0.35">
      <c r="A770" s="123" t="s">
        <v>1307</v>
      </c>
      <c r="B770" s="139" t="s">
        <v>1308</v>
      </c>
      <c r="C770" s="123" t="s">
        <v>1302</v>
      </c>
      <c r="D770" s="164">
        <v>0.03</v>
      </c>
      <c r="E770" s="123" t="s">
        <v>1113</v>
      </c>
      <c r="F770" s="155" t="s">
        <v>1128</v>
      </c>
      <c r="G770" s="123" t="s">
        <v>1113</v>
      </c>
      <c r="H770" s="155" t="s">
        <v>1128</v>
      </c>
      <c r="I770" s="123" t="s">
        <v>1309</v>
      </c>
      <c r="J770" s="155" t="s">
        <v>1128</v>
      </c>
      <c r="K770" s="123" t="s">
        <v>1310</v>
      </c>
      <c r="L770" s="155" t="s">
        <v>1128</v>
      </c>
      <c r="M770" s="123" t="s">
        <v>1311</v>
      </c>
      <c r="N770" s="155" t="s">
        <v>1128</v>
      </c>
    </row>
    <row r="771" spans="1:14" x14ac:dyDescent="0.35">
      <c r="A771" s="120" t="s">
        <v>1312</v>
      </c>
      <c r="B771" s="137" t="s">
        <v>1313</v>
      </c>
      <c r="C771" s="120" t="s">
        <v>1302</v>
      </c>
      <c r="D771" s="163">
        <v>0.03</v>
      </c>
      <c r="E771" s="120" t="s">
        <v>1314</v>
      </c>
      <c r="F771" s="156" t="s">
        <v>1128</v>
      </c>
      <c r="G771" s="120" t="s">
        <v>1314</v>
      </c>
      <c r="H771" s="156" t="s">
        <v>1128</v>
      </c>
      <c r="I771" s="120" t="s">
        <v>1315</v>
      </c>
      <c r="J771" s="156" t="s">
        <v>1128</v>
      </c>
      <c r="K771" s="120" t="s">
        <v>1316</v>
      </c>
      <c r="L771" s="156" t="s">
        <v>1128</v>
      </c>
      <c r="M771" s="120" t="s">
        <v>1317</v>
      </c>
      <c r="N771" s="156" t="s">
        <v>1128</v>
      </c>
    </row>
    <row r="772" spans="1:14" ht="19" x14ac:dyDescent="0.35">
      <c r="A772" s="144" t="s">
        <v>1318</v>
      </c>
      <c r="B772" s="144" t="s">
        <v>1319</v>
      </c>
      <c r="C772" s="145" t="s">
        <v>1302</v>
      </c>
      <c r="D772" s="165">
        <v>0.03</v>
      </c>
      <c r="E772" s="145" t="s">
        <v>1320</v>
      </c>
      <c r="F772" s="166" t="s">
        <v>1128</v>
      </c>
      <c r="G772" s="145" t="s">
        <v>1320</v>
      </c>
      <c r="H772" s="166" t="s">
        <v>1128</v>
      </c>
      <c r="I772" s="145" t="s">
        <v>1321</v>
      </c>
      <c r="J772" s="166" t="s">
        <v>1128</v>
      </c>
      <c r="K772" s="145" t="s">
        <v>1322</v>
      </c>
      <c r="L772" s="166" t="s">
        <v>1128</v>
      </c>
      <c r="M772" s="145" t="s">
        <v>1323</v>
      </c>
      <c r="N772" s="166" t="s">
        <v>1128</v>
      </c>
    </row>
    <row r="773" spans="1:14" x14ac:dyDescent="0.35">
      <c r="A773" s="116" t="s">
        <v>1324</v>
      </c>
      <c r="B773" s="117" t="s">
        <v>1325</v>
      </c>
      <c r="C773" s="129">
        <v>5</v>
      </c>
      <c r="D773" s="160">
        <v>7.0000000000000007E-2</v>
      </c>
      <c r="E773" s="116" t="s">
        <v>1326</v>
      </c>
      <c r="F773" s="161">
        <v>578</v>
      </c>
      <c r="G773" s="116" t="s">
        <v>1327</v>
      </c>
      <c r="H773" s="161">
        <v>160</v>
      </c>
      <c r="I773" s="116" t="s">
        <v>1328</v>
      </c>
      <c r="J773" s="161">
        <v>317</v>
      </c>
      <c r="K773" s="116" t="s">
        <v>1329</v>
      </c>
      <c r="L773" s="161">
        <v>34</v>
      </c>
      <c r="M773" s="116" t="s">
        <v>1330</v>
      </c>
      <c r="N773" s="161">
        <v>22</v>
      </c>
    </row>
    <row r="774" spans="1:14" x14ac:dyDescent="0.35">
      <c r="A774" s="120" t="s">
        <v>1331</v>
      </c>
      <c r="B774" s="121" t="s">
        <v>1332</v>
      </c>
      <c r="C774" s="131">
        <v>26</v>
      </c>
      <c r="D774" s="163">
        <v>0.17</v>
      </c>
      <c r="E774" s="120" t="s">
        <v>1333</v>
      </c>
      <c r="F774" s="152">
        <v>3480</v>
      </c>
      <c r="G774" s="120" t="s">
        <v>1334</v>
      </c>
      <c r="H774" s="152">
        <v>1730</v>
      </c>
      <c r="I774" s="120" t="s">
        <v>1335</v>
      </c>
      <c r="J774" s="152">
        <v>3280</v>
      </c>
      <c r="K774" s="120" t="s">
        <v>1336</v>
      </c>
      <c r="L774" s="152">
        <v>1570</v>
      </c>
      <c r="M774" s="120" t="s">
        <v>1337</v>
      </c>
      <c r="N774" s="151">
        <v>479</v>
      </c>
    </row>
    <row r="775" spans="1:14" x14ac:dyDescent="0.35">
      <c r="A775" s="123" t="s">
        <v>1338</v>
      </c>
      <c r="B775" s="124" t="s">
        <v>1339</v>
      </c>
      <c r="C775" s="143">
        <v>1</v>
      </c>
      <c r="D775" s="139" t="s">
        <v>1340</v>
      </c>
      <c r="E775" s="123" t="s">
        <v>1341</v>
      </c>
      <c r="F775" s="153">
        <v>45</v>
      </c>
      <c r="G775" s="123" t="s">
        <v>1341</v>
      </c>
      <c r="H775" s="153">
        <v>12</v>
      </c>
      <c r="I775" s="123" t="s">
        <v>1342</v>
      </c>
      <c r="J775" s="153">
        <v>15</v>
      </c>
      <c r="K775" s="123" t="s">
        <v>1343</v>
      </c>
      <c r="L775" s="153">
        <v>2</v>
      </c>
      <c r="M775" s="123" t="s">
        <v>1344</v>
      </c>
      <c r="N775" s="153">
        <v>2</v>
      </c>
    </row>
    <row r="776" spans="1:14" x14ac:dyDescent="0.35">
      <c r="A776" s="120" t="s">
        <v>1345</v>
      </c>
      <c r="B776" s="121" t="s">
        <v>1346</v>
      </c>
      <c r="C776" s="138">
        <v>0.4</v>
      </c>
      <c r="D776" s="137" t="s">
        <v>1347</v>
      </c>
      <c r="E776" s="120" t="s">
        <v>1348</v>
      </c>
      <c r="F776" s="151">
        <v>33</v>
      </c>
      <c r="G776" s="120" t="s">
        <v>1348</v>
      </c>
      <c r="H776" s="151">
        <v>9</v>
      </c>
      <c r="I776" s="120" t="s">
        <v>1349</v>
      </c>
      <c r="J776" s="151">
        <v>10</v>
      </c>
      <c r="K776" s="120" t="s">
        <v>1350</v>
      </c>
      <c r="L776" s="151">
        <v>2</v>
      </c>
      <c r="M776" s="120" t="s">
        <v>1351</v>
      </c>
      <c r="N776" s="151">
        <v>1</v>
      </c>
    </row>
    <row r="777" spans="1:14" x14ac:dyDescent="0.35">
      <c r="A777" s="123" t="s">
        <v>1352</v>
      </c>
      <c r="B777" s="124" t="s">
        <v>1353</v>
      </c>
      <c r="C777" s="143">
        <v>0.4</v>
      </c>
      <c r="D777" s="164">
        <v>0.08</v>
      </c>
      <c r="E777" s="123" t="s">
        <v>1354</v>
      </c>
      <c r="F777" s="153">
        <v>60</v>
      </c>
      <c r="G777" s="123" t="s">
        <v>1354</v>
      </c>
      <c r="H777" s="153">
        <v>16</v>
      </c>
      <c r="I777" s="123" t="s">
        <v>1113</v>
      </c>
      <c r="J777" s="153">
        <v>18</v>
      </c>
      <c r="K777" s="123" t="s">
        <v>1355</v>
      </c>
      <c r="L777" s="153">
        <v>3</v>
      </c>
      <c r="M777" s="123" t="s">
        <v>1115</v>
      </c>
      <c r="N777" s="153">
        <v>2</v>
      </c>
    </row>
    <row r="778" spans="1:14" x14ac:dyDescent="0.35">
      <c r="A778" s="126" t="s">
        <v>1356</v>
      </c>
      <c r="B778" s="140" t="s">
        <v>1357</v>
      </c>
      <c r="C778" s="126" t="s">
        <v>1358</v>
      </c>
      <c r="D778" s="167">
        <v>0.01</v>
      </c>
      <c r="E778" s="126" t="s">
        <v>1359</v>
      </c>
      <c r="F778" s="157">
        <v>3</v>
      </c>
      <c r="G778" s="126" t="s">
        <v>1359</v>
      </c>
      <c r="H778" s="158" t="s">
        <v>1128</v>
      </c>
      <c r="I778" s="126" t="s">
        <v>1360</v>
      </c>
      <c r="J778" s="158" t="s">
        <v>1128</v>
      </c>
      <c r="K778" s="126" t="s">
        <v>1361</v>
      </c>
      <c r="L778" s="158" t="s">
        <v>1128</v>
      </c>
      <c r="M778" s="126" t="s">
        <v>1362</v>
      </c>
      <c r="N778" s="158" t="s">
        <v>1128</v>
      </c>
    </row>
    <row r="779" spans="1:14" x14ac:dyDescent="0.35">
      <c r="A779" s="116" t="s">
        <v>1363</v>
      </c>
      <c r="B779" s="117" t="s">
        <v>1364</v>
      </c>
      <c r="C779" s="129">
        <v>0.8</v>
      </c>
      <c r="D779" s="168">
        <v>4.0000000000000001E-3</v>
      </c>
      <c r="E779" s="116" t="s">
        <v>1365</v>
      </c>
      <c r="F779" s="161">
        <v>9</v>
      </c>
      <c r="G779" s="116" t="s">
        <v>1365</v>
      </c>
      <c r="H779" s="161">
        <v>2</v>
      </c>
      <c r="I779" s="116" t="s">
        <v>1366</v>
      </c>
      <c r="J779" s="161">
        <v>3</v>
      </c>
      <c r="K779" s="116" t="s">
        <v>1367</v>
      </c>
      <c r="L779" s="162" t="s">
        <v>1128</v>
      </c>
      <c r="M779" s="116" t="s">
        <v>1368</v>
      </c>
      <c r="N779" s="162" t="s">
        <v>1128</v>
      </c>
    </row>
    <row r="780" spans="1:14" x14ac:dyDescent="0.35">
      <c r="A780" s="120" t="s">
        <v>1369</v>
      </c>
      <c r="B780" s="121" t="s">
        <v>1370</v>
      </c>
      <c r="C780" s="138">
        <v>0.3</v>
      </c>
      <c r="D780" s="163">
        <v>0.01</v>
      </c>
      <c r="E780" s="120" t="s">
        <v>1371</v>
      </c>
      <c r="F780" s="151">
        <v>4</v>
      </c>
      <c r="G780" s="120" t="s">
        <v>1371</v>
      </c>
      <c r="H780" s="151">
        <v>1</v>
      </c>
      <c r="I780" s="120" t="s">
        <v>1372</v>
      </c>
      <c r="J780" s="151">
        <v>1</v>
      </c>
      <c r="K780" s="120" t="s">
        <v>1373</v>
      </c>
      <c r="L780" s="156" t="s">
        <v>1128</v>
      </c>
      <c r="M780" s="120" t="s">
        <v>1374</v>
      </c>
      <c r="N780" s="156" t="s">
        <v>1128</v>
      </c>
    </row>
    <row r="781" spans="1:14" x14ac:dyDescent="0.35">
      <c r="A781" s="123" t="s">
        <v>1375</v>
      </c>
      <c r="B781" s="124" t="s">
        <v>1376</v>
      </c>
      <c r="C781" s="143">
        <v>5.2</v>
      </c>
      <c r="D781" s="164">
        <v>0.15</v>
      </c>
      <c r="E781" s="123" t="s">
        <v>1005</v>
      </c>
      <c r="F781" s="154">
        <v>1350</v>
      </c>
      <c r="G781" s="123" t="s">
        <v>1377</v>
      </c>
      <c r="H781" s="153">
        <v>376</v>
      </c>
      <c r="I781" s="123" t="s">
        <v>1378</v>
      </c>
      <c r="J781" s="153">
        <v>756</v>
      </c>
      <c r="K781" s="123" t="s">
        <v>1379</v>
      </c>
      <c r="L781" s="153">
        <v>80</v>
      </c>
      <c r="M781" s="123" t="s">
        <v>1380</v>
      </c>
      <c r="N781" s="153">
        <v>52</v>
      </c>
    </row>
    <row r="782" spans="1:14" x14ac:dyDescent="0.35">
      <c r="A782" s="120" t="s">
        <v>1381</v>
      </c>
      <c r="B782" s="121" t="s">
        <v>1382</v>
      </c>
      <c r="C782" s="138">
        <v>2.9</v>
      </c>
      <c r="D782" s="163">
        <v>0.27</v>
      </c>
      <c r="E782" s="120" t="s">
        <v>1383</v>
      </c>
      <c r="F782" s="151">
        <v>848</v>
      </c>
      <c r="G782" s="120" t="s">
        <v>1383</v>
      </c>
      <c r="H782" s="151">
        <v>231</v>
      </c>
      <c r="I782" s="120" t="s">
        <v>1384</v>
      </c>
      <c r="J782" s="151">
        <v>356</v>
      </c>
      <c r="K782" s="120" t="s">
        <v>1268</v>
      </c>
      <c r="L782" s="151">
        <v>42</v>
      </c>
      <c r="M782" s="120" t="s">
        <v>1385</v>
      </c>
      <c r="N782" s="151">
        <v>32</v>
      </c>
    </row>
    <row r="783" spans="1:14" x14ac:dyDescent="0.35">
      <c r="A783" s="123" t="s">
        <v>1386</v>
      </c>
      <c r="B783" s="124" t="s">
        <v>1387</v>
      </c>
      <c r="C783" s="134">
        <v>16</v>
      </c>
      <c r="D783" s="164">
        <v>0.28999999999999998</v>
      </c>
      <c r="E783" s="123" t="s">
        <v>1388</v>
      </c>
      <c r="F783" s="154">
        <v>4590</v>
      </c>
      <c r="G783" s="123" t="s">
        <v>1389</v>
      </c>
      <c r="H783" s="154">
        <v>1750</v>
      </c>
      <c r="I783" s="123" t="s">
        <v>1390</v>
      </c>
      <c r="J783" s="154">
        <v>3950</v>
      </c>
      <c r="K783" s="123" t="s">
        <v>1391</v>
      </c>
      <c r="L783" s="154">
        <v>1130</v>
      </c>
      <c r="M783" s="123" t="s">
        <v>1225</v>
      </c>
      <c r="N783" s="153">
        <v>297</v>
      </c>
    </row>
    <row r="784" spans="1:14" x14ac:dyDescent="0.35">
      <c r="A784" s="120" t="s">
        <v>1392</v>
      </c>
      <c r="B784" s="121" t="s">
        <v>1393</v>
      </c>
      <c r="C784" s="131">
        <v>65</v>
      </c>
      <c r="D784" s="163">
        <v>0.3</v>
      </c>
      <c r="E784" s="120" t="s">
        <v>1394</v>
      </c>
      <c r="F784" s="152">
        <v>7800</v>
      </c>
      <c r="G784" s="120" t="s">
        <v>1395</v>
      </c>
      <c r="H784" s="152">
        <v>6290</v>
      </c>
      <c r="I784" s="120" t="s">
        <v>1396</v>
      </c>
      <c r="J784" s="152">
        <v>7990</v>
      </c>
      <c r="K784" s="120" t="s">
        <v>1397</v>
      </c>
      <c r="L784" s="152">
        <v>6750</v>
      </c>
      <c r="M784" s="120" t="s">
        <v>1398</v>
      </c>
      <c r="N784" s="151">
        <v>4170</v>
      </c>
    </row>
    <row r="785" spans="1:14" x14ac:dyDescent="0.35">
      <c r="A785" s="123" t="s">
        <v>1399</v>
      </c>
      <c r="B785" s="139" t="s">
        <v>1400</v>
      </c>
      <c r="C785" s="143">
        <v>3.4</v>
      </c>
      <c r="D785" s="164">
        <v>0.14000000000000001</v>
      </c>
      <c r="E785" s="123" t="s">
        <v>1401</v>
      </c>
      <c r="F785" s="153">
        <v>635</v>
      </c>
      <c r="G785" s="123" t="s">
        <v>1401</v>
      </c>
      <c r="H785" s="153">
        <v>173</v>
      </c>
      <c r="I785" s="123" t="s">
        <v>1402</v>
      </c>
      <c r="J785" s="153">
        <v>286</v>
      </c>
      <c r="K785" s="123" t="s">
        <v>1403</v>
      </c>
      <c r="L785" s="153">
        <v>33</v>
      </c>
      <c r="M785" s="123" t="s">
        <v>1404</v>
      </c>
      <c r="N785" s="153">
        <v>24</v>
      </c>
    </row>
    <row r="786" spans="1:14" x14ac:dyDescent="0.35">
      <c r="A786" s="120" t="s">
        <v>1405</v>
      </c>
      <c r="B786" s="137" t="s">
        <v>1406</v>
      </c>
      <c r="C786" s="138">
        <v>1</v>
      </c>
      <c r="D786" s="163">
        <v>0.13</v>
      </c>
      <c r="E786" s="120" t="s">
        <v>1407</v>
      </c>
      <c r="F786" s="151">
        <v>151</v>
      </c>
      <c r="G786" s="120" t="s">
        <v>1407</v>
      </c>
      <c r="H786" s="151">
        <v>41</v>
      </c>
      <c r="I786" s="120" t="s">
        <v>1408</v>
      </c>
      <c r="J786" s="151">
        <v>49</v>
      </c>
      <c r="K786" s="120" t="s">
        <v>1409</v>
      </c>
      <c r="L786" s="151">
        <v>7</v>
      </c>
      <c r="M786" s="120" t="s">
        <v>1410</v>
      </c>
      <c r="N786" s="151">
        <v>6</v>
      </c>
    </row>
    <row r="787" spans="1:14" x14ac:dyDescent="0.35">
      <c r="A787" s="123" t="s">
        <v>1411</v>
      </c>
      <c r="B787" s="139" t="s">
        <v>1412</v>
      </c>
      <c r="C787" s="143">
        <v>2.9</v>
      </c>
      <c r="D787" s="164">
        <v>0.19</v>
      </c>
      <c r="E787" s="123" t="s">
        <v>1413</v>
      </c>
      <c r="F787" s="153">
        <v>674</v>
      </c>
      <c r="G787" s="123" t="s">
        <v>1413</v>
      </c>
      <c r="H787" s="153">
        <v>184</v>
      </c>
      <c r="I787" s="123" t="s">
        <v>1414</v>
      </c>
      <c r="J787" s="153">
        <v>283</v>
      </c>
      <c r="K787" s="123" t="s">
        <v>1329</v>
      </c>
      <c r="L787" s="153">
        <v>34</v>
      </c>
      <c r="M787" s="123" t="s">
        <v>1415</v>
      </c>
      <c r="N787" s="153">
        <v>25</v>
      </c>
    </row>
    <row r="788" spans="1:14" x14ac:dyDescent="0.35">
      <c r="A788" s="126" t="s">
        <v>1416</v>
      </c>
      <c r="B788" s="140" t="s">
        <v>1417</v>
      </c>
      <c r="C788" s="169">
        <v>20</v>
      </c>
      <c r="D788" s="167">
        <v>0.31</v>
      </c>
      <c r="E788" s="126" t="s">
        <v>1418</v>
      </c>
      <c r="F788" s="170">
        <v>3440</v>
      </c>
      <c r="G788" s="126" t="s">
        <v>1419</v>
      </c>
      <c r="H788" s="170">
        <v>1470</v>
      </c>
      <c r="I788" s="126" t="s">
        <v>1142</v>
      </c>
      <c r="J788" s="170">
        <v>3100</v>
      </c>
      <c r="K788" s="126" t="s">
        <v>1420</v>
      </c>
      <c r="L788" s="170">
        <v>1150</v>
      </c>
      <c r="M788" s="126" t="s">
        <v>1421</v>
      </c>
      <c r="N788" s="157">
        <v>304</v>
      </c>
    </row>
    <row r="789" spans="1:14" x14ac:dyDescent="0.35">
      <c r="A789" s="116" t="s">
        <v>1422</v>
      </c>
      <c r="B789" s="117" t="s">
        <v>1423</v>
      </c>
      <c r="C789" s="149">
        <v>500</v>
      </c>
      <c r="D789" s="160">
        <v>0.2</v>
      </c>
      <c r="E789" s="116" t="s">
        <v>1424</v>
      </c>
      <c r="F789" s="150">
        <v>12800</v>
      </c>
      <c r="G789" s="116" t="s">
        <v>1425</v>
      </c>
      <c r="H789" s="150">
        <v>16100</v>
      </c>
      <c r="I789" s="116" t="s">
        <v>1426</v>
      </c>
      <c r="J789" s="150">
        <v>13700</v>
      </c>
      <c r="K789" s="116" t="s">
        <v>1427</v>
      </c>
      <c r="L789" s="150">
        <v>16500</v>
      </c>
      <c r="M789" s="116" t="s">
        <v>1428</v>
      </c>
      <c r="N789" s="150">
        <v>18100</v>
      </c>
    </row>
    <row r="790" spans="1:14" x14ac:dyDescent="0.35">
      <c r="A790" s="120" t="s">
        <v>1429</v>
      </c>
      <c r="B790" s="121" t="s">
        <v>1430</v>
      </c>
      <c r="C790" s="171">
        <v>3200</v>
      </c>
      <c r="D790" s="163">
        <v>0.56999999999999995</v>
      </c>
      <c r="E790" s="120" t="s">
        <v>1431</v>
      </c>
      <c r="F790" s="172">
        <v>17500</v>
      </c>
      <c r="G790" s="120" t="s">
        <v>1432</v>
      </c>
      <c r="H790" s="172">
        <v>23500</v>
      </c>
      <c r="I790" s="120" t="s">
        <v>1433</v>
      </c>
      <c r="J790" s="172">
        <v>18900</v>
      </c>
      <c r="K790" s="120" t="s">
        <v>1327</v>
      </c>
      <c r="L790" s="172">
        <v>23800</v>
      </c>
      <c r="M790" s="120" t="s">
        <v>1434</v>
      </c>
      <c r="N790" s="172">
        <v>28200</v>
      </c>
    </row>
    <row r="791" spans="1:14" x14ac:dyDescent="0.35">
      <c r="A791" s="123" t="s">
        <v>1435</v>
      </c>
      <c r="B791" s="124" t="s">
        <v>1436</v>
      </c>
      <c r="C791" s="134">
        <v>800</v>
      </c>
      <c r="D791" s="164">
        <v>0.59</v>
      </c>
      <c r="E791" s="123" t="s">
        <v>1437</v>
      </c>
      <c r="F791" s="173">
        <v>13500</v>
      </c>
      <c r="G791" s="123" t="s">
        <v>1438</v>
      </c>
      <c r="H791" s="173">
        <v>17400</v>
      </c>
      <c r="I791" s="123" t="s">
        <v>1439</v>
      </c>
      <c r="J791" s="173">
        <v>14500</v>
      </c>
      <c r="K791" s="123" t="s">
        <v>1440</v>
      </c>
      <c r="L791" s="173">
        <v>17800</v>
      </c>
      <c r="M791" s="123" t="s">
        <v>1441</v>
      </c>
      <c r="N791" s="173">
        <v>20200</v>
      </c>
    </row>
    <row r="792" spans="1:14" x14ac:dyDescent="0.35">
      <c r="A792" s="120" t="s">
        <v>1442</v>
      </c>
      <c r="B792" s="121" t="s">
        <v>1443</v>
      </c>
      <c r="C792" s="131">
        <v>36</v>
      </c>
      <c r="D792" s="163">
        <v>0.2</v>
      </c>
      <c r="E792" s="120" t="s">
        <v>1444</v>
      </c>
      <c r="F792" s="152">
        <v>6840</v>
      </c>
      <c r="G792" s="120" t="s">
        <v>1445</v>
      </c>
      <c r="H792" s="152">
        <v>4090</v>
      </c>
      <c r="I792" s="120" t="s">
        <v>1164</v>
      </c>
      <c r="J792" s="152">
        <v>6690</v>
      </c>
      <c r="K792" s="120" t="s">
        <v>1446</v>
      </c>
      <c r="L792" s="152">
        <v>4140</v>
      </c>
      <c r="M792" s="120" t="s">
        <v>1447</v>
      </c>
      <c r="N792" s="151">
        <v>1650</v>
      </c>
    </row>
    <row r="793" spans="1:14" x14ac:dyDescent="0.35">
      <c r="A793" s="123" t="s">
        <v>1448</v>
      </c>
      <c r="B793" s="124" t="s">
        <v>1449</v>
      </c>
      <c r="C793" s="174">
        <v>50000</v>
      </c>
      <c r="D793" s="164">
        <v>0.09</v>
      </c>
      <c r="E793" s="123" t="s">
        <v>1155</v>
      </c>
      <c r="F793" s="154">
        <v>4880</v>
      </c>
      <c r="G793" s="123" t="s">
        <v>1450</v>
      </c>
      <c r="H793" s="154">
        <v>6630</v>
      </c>
      <c r="I793" s="123" t="s">
        <v>1141</v>
      </c>
      <c r="J793" s="154">
        <v>5270</v>
      </c>
      <c r="K793" s="123" t="s">
        <v>1451</v>
      </c>
      <c r="L793" s="154">
        <v>6690</v>
      </c>
      <c r="M793" s="123" t="s">
        <v>1452</v>
      </c>
      <c r="N793" s="153">
        <v>8040</v>
      </c>
    </row>
    <row r="794" spans="1:14" x14ac:dyDescent="0.35">
      <c r="A794" s="120" t="s">
        <v>1453</v>
      </c>
      <c r="B794" s="121" t="s">
        <v>1454</v>
      </c>
      <c r="C794" s="171">
        <v>10000</v>
      </c>
      <c r="D794" s="163">
        <v>0.25</v>
      </c>
      <c r="E794" s="120" t="s">
        <v>1455</v>
      </c>
      <c r="F794" s="152">
        <v>8210</v>
      </c>
      <c r="G794" s="120" t="s">
        <v>1456</v>
      </c>
      <c r="H794" s="172">
        <v>11100</v>
      </c>
      <c r="I794" s="120" t="s">
        <v>1457</v>
      </c>
      <c r="J794" s="152">
        <v>8880</v>
      </c>
      <c r="K794" s="120" t="s">
        <v>1204</v>
      </c>
      <c r="L794" s="172">
        <v>11200</v>
      </c>
      <c r="M794" s="120" t="s">
        <v>1458</v>
      </c>
      <c r="N794" s="172">
        <v>13500</v>
      </c>
    </row>
    <row r="795" spans="1:14" x14ac:dyDescent="0.35">
      <c r="A795" s="123" t="s">
        <v>1459</v>
      </c>
      <c r="B795" s="124" t="s">
        <v>1460</v>
      </c>
      <c r="C795" s="174">
        <v>3000</v>
      </c>
      <c r="D795" s="139" t="s">
        <v>1461</v>
      </c>
      <c r="E795" s="123" t="s">
        <v>1444</v>
      </c>
      <c r="F795" s="154">
        <v>6850</v>
      </c>
      <c r="G795" s="123" t="s">
        <v>1462</v>
      </c>
      <c r="H795" s="154">
        <v>9200</v>
      </c>
      <c r="I795" s="123" t="s">
        <v>1162</v>
      </c>
      <c r="J795" s="154">
        <v>7400</v>
      </c>
      <c r="K795" s="123" t="s">
        <v>1463</v>
      </c>
      <c r="L795" s="154">
        <v>9310</v>
      </c>
      <c r="M795" s="123" t="s">
        <v>1464</v>
      </c>
      <c r="N795" s="173">
        <v>11000</v>
      </c>
    </row>
    <row r="796" spans="1:14" x14ac:dyDescent="0.35">
      <c r="A796" s="120" t="s">
        <v>1465</v>
      </c>
      <c r="B796" s="121" t="s">
        <v>1466</v>
      </c>
      <c r="C796" s="171">
        <v>2600</v>
      </c>
      <c r="D796" s="163">
        <v>0.28000000000000003</v>
      </c>
      <c r="E796" s="120" t="s">
        <v>1467</v>
      </c>
      <c r="F796" s="152">
        <v>6640</v>
      </c>
      <c r="G796" s="120" t="s">
        <v>1468</v>
      </c>
      <c r="H796" s="152">
        <v>8900</v>
      </c>
      <c r="I796" s="120" t="s">
        <v>971</v>
      </c>
      <c r="J796" s="152">
        <v>7180</v>
      </c>
      <c r="K796" s="120" t="s">
        <v>963</v>
      </c>
      <c r="L796" s="152">
        <v>9010</v>
      </c>
      <c r="M796" s="120" t="s">
        <v>1469</v>
      </c>
      <c r="N796" s="172">
        <v>10700</v>
      </c>
    </row>
    <row r="797" spans="1:14" x14ac:dyDescent="0.35">
      <c r="A797" s="145" t="s">
        <v>1470</v>
      </c>
      <c r="B797" s="175" t="s">
        <v>1471</v>
      </c>
      <c r="C797" s="176">
        <v>3200</v>
      </c>
      <c r="D797" s="165">
        <v>0.32</v>
      </c>
      <c r="E797" s="145" t="s">
        <v>1472</v>
      </c>
      <c r="F797" s="177">
        <v>7110</v>
      </c>
      <c r="G797" s="145" t="s">
        <v>1473</v>
      </c>
      <c r="H797" s="177">
        <v>9540</v>
      </c>
      <c r="I797" s="145" t="s">
        <v>1474</v>
      </c>
      <c r="J797" s="177">
        <v>7680</v>
      </c>
      <c r="K797" s="145" t="s">
        <v>1475</v>
      </c>
      <c r="L797" s="177">
        <v>9660</v>
      </c>
      <c r="M797" s="145" t="s">
        <v>1476</v>
      </c>
      <c r="N797" s="178">
        <v>11500</v>
      </c>
    </row>
    <row r="798" spans="1:14" x14ac:dyDescent="0.35">
      <c r="A798" s="116" t="s">
        <v>1477</v>
      </c>
      <c r="B798" s="117" t="s">
        <v>1478</v>
      </c>
      <c r="C798" s="179">
        <v>2600</v>
      </c>
      <c r="D798" s="160">
        <v>0.36</v>
      </c>
      <c r="E798" s="116" t="s">
        <v>1444</v>
      </c>
      <c r="F798" s="180">
        <v>6870</v>
      </c>
      <c r="G798" s="116" t="s">
        <v>1462</v>
      </c>
      <c r="H798" s="180">
        <v>9200</v>
      </c>
      <c r="I798" s="116" t="s">
        <v>1479</v>
      </c>
      <c r="J798" s="180">
        <v>7420</v>
      </c>
      <c r="K798" s="116" t="s">
        <v>1480</v>
      </c>
      <c r="L798" s="180">
        <v>9320</v>
      </c>
      <c r="M798" s="116" t="s">
        <v>1481</v>
      </c>
      <c r="N798" s="150">
        <v>11000</v>
      </c>
    </row>
    <row r="799" spans="1:14" x14ac:dyDescent="0.35">
      <c r="A799" s="120" t="s">
        <v>1482</v>
      </c>
      <c r="B799" s="121" t="s">
        <v>1483</v>
      </c>
      <c r="C799" s="120" t="s">
        <v>1484</v>
      </c>
      <c r="D799" s="137" t="s">
        <v>1485</v>
      </c>
      <c r="E799" s="120" t="s">
        <v>1486</v>
      </c>
      <c r="F799" s="151">
        <v>7</v>
      </c>
      <c r="G799" s="120" t="s">
        <v>1486</v>
      </c>
      <c r="H799" s="151">
        <v>2</v>
      </c>
      <c r="I799" s="120" t="s">
        <v>1487</v>
      </c>
      <c r="J799" s="151">
        <v>2</v>
      </c>
      <c r="K799" s="120" t="s">
        <v>1488</v>
      </c>
      <c r="L799" s="156" t="s">
        <v>1128</v>
      </c>
      <c r="M799" s="120" t="s">
        <v>1489</v>
      </c>
      <c r="N799" s="156" t="s">
        <v>1128</v>
      </c>
    </row>
    <row r="800" spans="1:14" x14ac:dyDescent="0.35">
      <c r="A800" s="123" t="s">
        <v>1490</v>
      </c>
      <c r="B800" s="124" t="s">
        <v>1491</v>
      </c>
      <c r="C800" s="174">
        <v>4100</v>
      </c>
      <c r="D800" s="164">
        <v>0.41</v>
      </c>
      <c r="E800" s="123" t="s">
        <v>1492</v>
      </c>
      <c r="F800" s="154">
        <v>6350</v>
      </c>
      <c r="G800" s="123" t="s">
        <v>1493</v>
      </c>
      <c r="H800" s="154">
        <v>8550</v>
      </c>
      <c r="I800" s="123" t="s">
        <v>1494</v>
      </c>
      <c r="J800" s="154">
        <v>6860</v>
      </c>
      <c r="K800" s="123" t="s">
        <v>1495</v>
      </c>
      <c r="L800" s="154">
        <v>8650</v>
      </c>
      <c r="M800" s="123" t="s">
        <v>1496</v>
      </c>
      <c r="N800" s="173">
        <v>10300</v>
      </c>
    </row>
    <row r="801" spans="1:14" x14ac:dyDescent="0.35">
      <c r="A801" s="120" t="s">
        <v>1497</v>
      </c>
      <c r="B801" s="121" t="s">
        <v>1498</v>
      </c>
      <c r="C801" s="171">
        <v>3100</v>
      </c>
      <c r="D801" s="163">
        <v>0.44</v>
      </c>
      <c r="E801" s="120" t="s">
        <v>1499</v>
      </c>
      <c r="F801" s="152">
        <v>5890</v>
      </c>
      <c r="G801" s="120" t="s">
        <v>1500</v>
      </c>
      <c r="H801" s="152">
        <v>7910</v>
      </c>
      <c r="I801" s="120" t="s">
        <v>1501</v>
      </c>
      <c r="J801" s="152">
        <v>6370</v>
      </c>
      <c r="K801" s="120" t="s">
        <v>1502</v>
      </c>
      <c r="L801" s="152">
        <v>8010</v>
      </c>
      <c r="M801" s="120" t="s">
        <v>1503</v>
      </c>
      <c r="N801" s="151">
        <v>9490</v>
      </c>
    </row>
    <row r="802" spans="1:14" x14ac:dyDescent="0.35">
      <c r="A802" s="123" t="s">
        <v>1504</v>
      </c>
      <c r="B802" s="124" t="s">
        <v>1505</v>
      </c>
      <c r="C802" s="174">
        <v>3000</v>
      </c>
      <c r="D802" s="164">
        <v>0.5</v>
      </c>
      <c r="E802" s="123" t="s">
        <v>1506</v>
      </c>
      <c r="F802" s="154">
        <v>5830</v>
      </c>
      <c r="G802" s="123" t="s">
        <v>1507</v>
      </c>
      <c r="H802" s="154">
        <v>7820</v>
      </c>
      <c r="I802" s="123" t="s">
        <v>1508</v>
      </c>
      <c r="J802" s="154">
        <v>6290</v>
      </c>
      <c r="K802" s="123" t="s">
        <v>1509</v>
      </c>
      <c r="L802" s="154">
        <v>7920</v>
      </c>
      <c r="M802" s="123" t="s">
        <v>1510</v>
      </c>
      <c r="N802" s="153">
        <v>9380</v>
      </c>
    </row>
    <row r="803" spans="1:14" x14ac:dyDescent="0.35">
      <c r="A803" s="120" t="s">
        <v>1511</v>
      </c>
      <c r="B803" s="121" t="s">
        <v>1512</v>
      </c>
      <c r="C803" s="171">
        <v>3000</v>
      </c>
      <c r="D803" s="163">
        <v>0.55000000000000004</v>
      </c>
      <c r="E803" s="120" t="s">
        <v>1513</v>
      </c>
      <c r="F803" s="152">
        <v>5680</v>
      </c>
      <c r="G803" s="120" t="s">
        <v>1514</v>
      </c>
      <c r="H803" s="152">
        <v>7620</v>
      </c>
      <c r="I803" s="120" t="s">
        <v>1515</v>
      </c>
      <c r="J803" s="152">
        <v>6130</v>
      </c>
      <c r="K803" s="120" t="s">
        <v>1107</v>
      </c>
      <c r="L803" s="152">
        <v>7710</v>
      </c>
      <c r="M803" s="120" t="s">
        <v>1516</v>
      </c>
      <c r="N803" s="151">
        <v>9140</v>
      </c>
    </row>
    <row r="804" spans="1:14" x14ac:dyDescent="0.35">
      <c r="A804" s="123" t="s">
        <v>1517</v>
      </c>
      <c r="B804" s="124" t="s">
        <v>1518</v>
      </c>
      <c r="C804" s="174">
        <v>2000</v>
      </c>
      <c r="D804" s="164">
        <v>0.55000000000000004</v>
      </c>
      <c r="E804" s="123" t="s">
        <v>1139</v>
      </c>
      <c r="F804" s="154">
        <v>5390</v>
      </c>
      <c r="G804" s="123" t="s">
        <v>1519</v>
      </c>
      <c r="H804" s="154">
        <v>7190</v>
      </c>
      <c r="I804" s="123" t="s">
        <v>1520</v>
      </c>
      <c r="J804" s="154">
        <v>5820</v>
      </c>
      <c r="K804" s="123" t="s">
        <v>1521</v>
      </c>
      <c r="L804" s="154">
        <v>7290</v>
      </c>
      <c r="M804" s="123" t="s">
        <v>964</v>
      </c>
      <c r="N804" s="153">
        <v>8570</v>
      </c>
    </row>
    <row r="805" spans="1:14" x14ac:dyDescent="0.35">
      <c r="A805" s="120" t="s">
        <v>1522</v>
      </c>
      <c r="B805" s="121" t="s">
        <v>1523</v>
      </c>
      <c r="C805" s="171">
        <v>2000</v>
      </c>
      <c r="D805" s="163">
        <v>0.56000000000000005</v>
      </c>
      <c r="E805" s="120" t="s">
        <v>1419</v>
      </c>
      <c r="F805" s="152">
        <v>5430</v>
      </c>
      <c r="G805" s="120" t="s">
        <v>1524</v>
      </c>
      <c r="H805" s="152">
        <v>7240</v>
      </c>
      <c r="I805" s="120" t="s">
        <v>1525</v>
      </c>
      <c r="J805" s="152">
        <v>5860</v>
      </c>
      <c r="K805" s="120" t="s">
        <v>1526</v>
      </c>
      <c r="L805" s="152">
        <v>7340</v>
      </c>
      <c r="M805" s="120" t="s">
        <v>1527</v>
      </c>
      <c r="N805" s="151">
        <v>8630</v>
      </c>
    </row>
    <row r="806" spans="1:14" x14ac:dyDescent="0.35">
      <c r="A806" s="123" t="s">
        <v>1528</v>
      </c>
      <c r="B806" s="124" t="s">
        <v>1529</v>
      </c>
      <c r="C806" s="174">
        <v>2000</v>
      </c>
      <c r="D806" s="164">
        <v>0.48</v>
      </c>
      <c r="E806" s="123" t="s">
        <v>1530</v>
      </c>
      <c r="F806" s="154">
        <v>4720</v>
      </c>
      <c r="G806" s="123" t="s">
        <v>1395</v>
      </c>
      <c r="H806" s="154">
        <v>6290</v>
      </c>
      <c r="I806" s="123" t="s">
        <v>1531</v>
      </c>
      <c r="J806" s="154">
        <v>5090</v>
      </c>
      <c r="K806" s="123" t="s">
        <v>1532</v>
      </c>
      <c r="L806" s="154">
        <v>6380</v>
      </c>
      <c r="M806" s="123" t="s">
        <v>1533</v>
      </c>
      <c r="N806" s="153">
        <v>7500</v>
      </c>
    </row>
    <row r="807" spans="1:14" x14ac:dyDescent="0.35">
      <c r="A807" s="120" t="s">
        <v>1534</v>
      </c>
      <c r="B807" s="121" t="s">
        <v>1535</v>
      </c>
      <c r="C807" s="120" t="s">
        <v>1536</v>
      </c>
      <c r="D807" s="181">
        <v>2E-3</v>
      </c>
      <c r="E807" s="120" t="s">
        <v>1537</v>
      </c>
      <c r="F807" s="156" t="s">
        <v>1128</v>
      </c>
      <c r="G807" s="120" t="s">
        <v>1537</v>
      </c>
      <c r="H807" s="156" t="s">
        <v>1128</v>
      </c>
      <c r="I807" s="120" t="s">
        <v>1538</v>
      </c>
      <c r="J807" s="156" t="s">
        <v>1128</v>
      </c>
      <c r="K807" s="120" t="s">
        <v>1539</v>
      </c>
      <c r="L807" s="156" t="s">
        <v>1128</v>
      </c>
      <c r="M807" s="120" t="s">
        <v>1540</v>
      </c>
      <c r="N807" s="156" t="s">
        <v>1128</v>
      </c>
    </row>
    <row r="808" spans="1:14" x14ac:dyDescent="0.35">
      <c r="A808" s="123" t="s">
        <v>1541</v>
      </c>
      <c r="B808" s="139" t="s">
        <v>1542</v>
      </c>
      <c r="C808" s="123" t="s">
        <v>1260</v>
      </c>
      <c r="D808" s="164">
        <v>0.01</v>
      </c>
      <c r="E808" s="123" t="s">
        <v>1543</v>
      </c>
      <c r="F808" s="155" t="s">
        <v>1128</v>
      </c>
      <c r="G808" s="123" t="s">
        <v>1543</v>
      </c>
      <c r="H808" s="155" t="s">
        <v>1128</v>
      </c>
      <c r="I808" s="123" t="s">
        <v>1544</v>
      </c>
      <c r="J808" s="155" t="s">
        <v>1128</v>
      </c>
      <c r="K808" s="123" t="s">
        <v>1545</v>
      </c>
      <c r="L808" s="155" t="s">
        <v>1128</v>
      </c>
      <c r="M808" s="123" t="s">
        <v>1546</v>
      </c>
      <c r="N808" s="155" t="s">
        <v>1128</v>
      </c>
    </row>
    <row r="809" spans="1:14" x14ac:dyDescent="0.35">
      <c r="A809" s="120" t="s">
        <v>1547</v>
      </c>
      <c r="B809" s="137" t="s">
        <v>1548</v>
      </c>
      <c r="C809" s="120" t="s">
        <v>1536</v>
      </c>
      <c r="D809" s="181">
        <v>3.0000000000000001E-3</v>
      </c>
      <c r="E809" s="120" t="s">
        <v>1549</v>
      </c>
      <c r="F809" s="156" t="s">
        <v>1128</v>
      </c>
      <c r="G809" s="120" t="s">
        <v>1549</v>
      </c>
      <c r="H809" s="156" t="s">
        <v>1128</v>
      </c>
      <c r="I809" s="120" t="s">
        <v>1550</v>
      </c>
      <c r="J809" s="156" t="s">
        <v>1128</v>
      </c>
      <c r="K809" s="120" t="s">
        <v>1551</v>
      </c>
      <c r="L809" s="156" t="s">
        <v>1128</v>
      </c>
      <c r="M809" s="120" t="s">
        <v>1552</v>
      </c>
      <c r="N809" s="156" t="s">
        <v>1128</v>
      </c>
    </row>
    <row r="810" spans="1:14" x14ac:dyDescent="0.35">
      <c r="A810" s="123" t="s">
        <v>1553</v>
      </c>
      <c r="B810" s="139" t="s">
        <v>1554</v>
      </c>
      <c r="C810" s="123" t="s">
        <v>1555</v>
      </c>
      <c r="D810" s="164">
        <v>0.02</v>
      </c>
      <c r="E810" s="123" t="s">
        <v>1556</v>
      </c>
      <c r="F810" s="155" t="s">
        <v>1128</v>
      </c>
      <c r="G810" s="123" t="s">
        <v>1556</v>
      </c>
      <c r="H810" s="155" t="s">
        <v>1128</v>
      </c>
      <c r="I810" s="123" t="s">
        <v>1557</v>
      </c>
      <c r="J810" s="155" t="s">
        <v>1128</v>
      </c>
      <c r="K810" s="123" t="s">
        <v>1558</v>
      </c>
      <c r="L810" s="155" t="s">
        <v>1128</v>
      </c>
      <c r="M810" s="123" t="s">
        <v>1559</v>
      </c>
      <c r="N810" s="155" t="s">
        <v>1128</v>
      </c>
    </row>
    <row r="811" spans="1:14" x14ac:dyDescent="0.35">
      <c r="A811" s="126" t="s">
        <v>1560</v>
      </c>
      <c r="B811" s="140" t="s">
        <v>1561</v>
      </c>
      <c r="C811" s="126" t="s">
        <v>1484</v>
      </c>
      <c r="D811" s="167">
        <v>7.0000000000000007E-2</v>
      </c>
      <c r="E811" s="126" t="s">
        <v>1225</v>
      </c>
      <c r="F811" s="157">
        <v>6</v>
      </c>
      <c r="G811" s="126" t="s">
        <v>1225</v>
      </c>
      <c r="H811" s="157">
        <v>2</v>
      </c>
      <c r="I811" s="126" t="s">
        <v>1562</v>
      </c>
      <c r="J811" s="157">
        <v>2</v>
      </c>
      <c r="K811" s="126" t="s">
        <v>1563</v>
      </c>
      <c r="L811" s="158" t="s">
        <v>1128</v>
      </c>
      <c r="M811" s="126" t="s">
        <v>1564</v>
      </c>
      <c r="N811" s="158" t="s">
        <v>1128</v>
      </c>
    </row>
    <row r="812" spans="1:14" x14ac:dyDescent="0.35">
      <c r="A812" s="116" t="s">
        <v>1565</v>
      </c>
      <c r="B812" s="159" t="s">
        <v>1566</v>
      </c>
      <c r="C812" s="149">
        <v>119</v>
      </c>
      <c r="D812" s="160">
        <v>0.41</v>
      </c>
      <c r="E812" s="116" t="s">
        <v>1567</v>
      </c>
      <c r="F812" s="150">
        <v>12400</v>
      </c>
      <c r="G812" s="116" t="s">
        <v>1061</v>
      </c>
      <c r="H812" s="150">
        <v>12400</v>
      </c>
      <c r="I812" s="116" t="s">
        <v>1568</v>
      </c>
      <c r="J812" s="150">
        <v>13000</v>
      </c>
      <c r="K812" s="116" t="s">
        <v>1569</v>
      </c>
      <c r="L812" s="150">
        <v>13200</v>
      </c>
      <c r="M812" s="116" t="s">
        <v>1570</v>
      </c>
      <c r="N812" s="150">
        <v>10900</v>
      </c>
    </row>
    <row r="813" spans="1:14" x14ac:dyDescent="0.35">
      <c r="A813" s="120" t="s">
        <v>1571</v>
      </c>
      <c r="B813" s="137" t="s">
        <v>1572</v>
      </c>
      <c r="C813" s="131">
        <v>24.4</v>
      </c>
      <c r="D813" s="163">
        <v>0.44</v>
      </c>
      <c r="E813" s="120" t="s">
        <v>1573</v>
      </c>
      <c r="F813" s="172">
        <v>11600</v>
      </c>
      <c r="G813" s="120" t="s">
        <v>1574</v>
      </c>
      <c r="H813" s="152">
        <v>5560</v>
      </c>
      <c r="I813" s="120" t="s">
        <v>1575</v>
      </c>
      <c r="J813" s="172">
        <v>10800</v>
      </c>
      <c r="K813" s="120" t="s">
        <v>1576</v>
      </c>
      <c r="L813" s="152">
        <v>4900</v>
      </c>
      <c r="M813" s="120" t="s">
        <v>1577</v>
      </c>
      <c r="N813" s="151">
        <v>1430</v>
      </c>
    </row>
    <row r="814" spans="1:14" x14ac:dyDescent="0.35">
      <c r="A814" s="123" t="s">
        <v>1578</v>
      </c>
      <c r="B814" s="124" t="s">
        <v>1579</v>
      </c>
      <c r="C814" s="143">
        <v>4.8</v>
      </c>
      <c r="D814" s="164">
        <v>0.18</v>
      </c>
      <c r="E814" s="123" t="s">
        <v>1580</v>
      </c>
      <c r="F814" s="154">
        <v>1890</v>
      </c>
      <c r="G814" s="123" t="s">
        <v>1581</v>
      </c>
      <c r="H814" s="153">
        <v>523</v>
      </c>
      <c r="I814" s="123" t="s">
        <v>1582</v>
      </c>
      <c r="J814" s="154">
        <v>1020</v>
      </c>
      <c r="K814" s="123" t="s">
        <v>1583</v>
      </c>
      <c r="L814" s="153">
        <v>108</v>
      </c>
      <c r="M814" s="123" t="s">
        <v>1584</v>
      </c>
      <c r="N814" s="153">
        <v>73</v>
      </c>
    </row>
    <row r="815" spans="1:14" x14ac:dyDescent="0.35">
      <c r="A815" s="120" t="s">
        <v>1585</v>
      </c>
      <c r="B815" s="137" t="s">
        <v>1586</v>
      </c>
      <c r="C815" s="131">
        <v>51.6</v>
      </c>
      <c r="D815" s="163">
        <v>0.44</v>
      </c>
      <c r="E815" s="120" t="s">
        <v>1587</v>
      </c>
      <c r="F815" s="152">
        <v>8900</v>
      </c>
      <c r="G815" s="120" t="s">
        <v>1588</v>
      </c>
      <c r="H815" s="152">
        <v>6450</v>
      </c>
      <c r="I815" s="120" t="s">
        <v>1589</v>
      </c>
      <c r="J815" s="152">
        <v>8980</v>
      </c>
      <c r="K815" s="120" t="s">
        <v>1590</v>
      </c>
      <c r="L815" s="152">
        <v>6850</v>
      </c>
      <c r="M815" s="120" t="s">
        <v>1591</v>
      </c>
      <c r="N815" s="151">
        <v>3630</v>
      </c>
    </row>
    <row r="816" spans="1:14" x14ac:dyDescent="0.35">
      <c r="A816" s="123" t="s">
        <v>1592</v>
      </c>
      <c r="B816" s="139" t="s">
        <v>1593</v>
      </c>
      <c r="C816" s="143">
        <v>4.3</v>
      </c>
      <c r="D816" s="164">
        <v>0.41</v>
      </c>
      <c r="E816" s="123" t="s">
        <v>1594</v>
      </c>
      <c r="F816" s="154">
        <v>2120</v>
      </c>
      <c r="G816" s="123" t="s">
        <v>1595</v>
      </c>
      <c r="H816" s="153">
        <v>583</v>
      </c>
      <c r="I816" s="123" t="s">
        <v>1596</v>
      </c>
      <c r="J816" s="154">
        <v>1080</v>
      </c>
      <c r="K816" s="123" t="s">
        <v>1597</v>
      </c>
      <c r="L816" s="153">
        <v>116</v>
      </c>
      <c r="M816" s="123" t="s">
        <v>1008</v>
      </c>
      <c r="N816" s="153">
        <v>81</v>
      </c>
    </row>
    <row r="817" spans="1:14" x14ac:dyDescent="0.35">
      <c r="A817" s="120" t="s">
        <v>1598</v>
      </c>
      <c r="B817" s="137" t="s">
        <v>1599</v>
      </c>
      <c r="C817" s="138">
        <v>3.5</v>
      </c>
      <c r="D817" s="163">
        <v>0.42</v>
      </c>
      <c r="E817" s="120" t="s">
        <v>1600</v>
      </c>
      <c r="F817" s="152">
        <v>1800</v>
      </c>
      <c r="G817" s="120" t="s">
        <v>1601</v>
      </c>
      <c r="H817" s="151">
        <v>491</v>
      </c>
      <c r="I817" s="120" t="s">
        <v>1602</v>
      </c>
      <c r="J817" s="151">
        <v>822</v>
      </c>
      <c r="K817" s="120" t="s">
        <v>1603</v>
      </c>
      <c r="L817" s="151">
        <v>93</v>
      </c>
      <c r="M817" s="120" t="s">
        <v>1604</v>
      </c>
      <c r="N817" s="151">
        <v>68</v>
      </c>
    </row>
    <row r="818" spans="1:14" x14ac:dyDescent="0.35">
      <c r="A818" s="123" t="s">
        <v>1605</v>
      </c>
      <c r="B818" s="139" t="s">
        <v>1606</v>
      </c>
      <c r="C818" s="134">
        <v>20.8</v>
      </c>
      <c r="D818" s="139" t="s">
        <v>1607</v>
      </c>
      <c r="E818" s="123" t="s">
        <v>1133</v>
      </c>
      <c r="F818" s="154">
        <v>9710</v>
      </c>
      <c r="G818" s="123" t="s">
        <v>1608</v>
      </c>
      <c r="H818" s="154">
        <v>4240</v>
      </c>
      <c r="I818" s="123" t="s">
        <v>1464</v>
      </c>
      <c r="J818" s="154">
        <v>8820</v>
      </c>
      <c r="K818" s="123" t="s">
        <v>1609</v>
      </c>
      <c r="L818" s="154">
        <v>3400</v>
      </c>
      <c r="M818" s="123" t="s">
        <v>1610</v>
      </c>
      <c r="N818" s="153">
        <v>912</v>
      </c>
    </row>
    <row r="819" spans="1:14" x14ac:dyDescent="0.35">
      <c r="A819" s="120" t="s">
        <v>1611</v>
      </c>
      <c r="B819" s="137" t="s">
        <v>1612</v>
      </c>
      <c r="C819" s="131">
        <v>10.8</v>
      </c>
      <c r="D819" s="163">
        <v>0.45</v>
      </c>
      <c r="E819" s="120" t="s">
        <v>1613</v>
      </c>
      <c r="F819" s="152">
        <v>5550</v>
      </c>
      <c r="G819" s="120" t="s">
        <v>1614</v>
      </c>
      <c r="H819" s="152">
        <v>1790</v>
      </c>
      <c r="I819" s="120" t="s">
        <v>1615</v>
      </c>
      <c r="J819" s="152">
        <v>4280</v>
      </c>
      <c r="K819" s="120" t="s">
        <v>1616</v>
      </c>
      <c r="L819" s="151">
        <v>753</v>
      </c>
      <c r="M819" s="120" t="s">
        <v>1617</v>
      </c>
      <c r="N819" s="151">
        <v>260</v>
      </c>
    </row>
    <row r="820" spans="1:14" x14ac:dyDescent="0.35">
      <c r="A820" s="123" t="s">
        <v>1618</v>
      </c>
      <c r="B820" s="139" t="s">
        <v>1619</v>
      </c>
      <c r="C820" s="143">
        <v>7.5</v>
      </c>
      <c r="D820" s="164">
        <v>0.36</v>
      </c>
      <c r="E820" s="123" t="s">
        <v>1620</v>
      </c>
      <c r="F820" s="154">
        <v>3350</v>
      </c>
      <c r="G820" s="123" t="s">
        <v>1621</v>
      </c>
      <c r="H820" s="153">
        <v>979</v>
      </c>
      <c r="I820" s="123" t="s">
        <v>1135</v>
      </c>
      <c r="J820" s="154">
        <v>2240</v>
      </c>
      <c r="K820" s="123" t="s">
        <v>1622</v>
      </c>
      <c r="L820" s="153">
        <v>273</v>
      </c>
      <c r="M820" s="123" t="s">
        <v>1623</v>
      </c>
      <c r="N820" s="153">
        <v>138</v>
      </c>
    </row>
    <row r="821" spans="1:14" x14ac:dyDescent="0.35">
      <c r="A821" s="120" t="s">
        <v>1624</v>
      </c>
      <c r="B821" s="137" t="s">
        <v>1625</v>
      </c>
      <c r="C821" s="138">
        <v>4.9000000000000004</v>
      </c>
      <c r="D821" s="163">
        <v>0.33</v>
      </c>
      <c r="E821" s="120" t="s">
        <v>1626</v>
      </c>
      <c r="F821" s="152">
        <v>2360</v>
      </c>
      <c r="G821" s="120" t="s">
        <v>1627</v>
      </c>
      <c r="H821" s="151">
        <v>654</v>
      </c>
      <c r="I821" s="120" t="s">
        <v>1628</v>
      </c>
      <c r="J821" s="152">
        <v>1280</v>
      </c>
      <c r="K821" s="120" t="s">
        <v>1629</v>
      </c>
      <c r="L821" s="151">
        <v>136</v>
      </c>
      <c r="M821" s="120" t="s">
        <v>1630</v>
      </c>
      <c r="N821" s="151">
        <v>91</v>
      </c>
    </row>
    <row r="822" spans="1:14" x14ac:dyDescent="0.35">
      <c r="A822" s="123" t="s">
        <v>1631</v>
      </c>
      <c r="B822" s="139" t="s">
        <v>1632</v>
      </c>
      <c r="C822" s="143">
        <v>6.6</v>
      </c>
      <c r="D822" s="164">
        <v>0.31</v>
      </c>
      <c r="E822" s="123" t="s">
        <v>1633</v>
      </c>
      <c r="F822" s="154">
        <v>2900</v>
      </c>
      <c r="G822" s="123" t="s">
        <v>1634</v>
      </c>
      <c r="H822" s="153">
        <v>828</v>
      </c>
      <c r="I822" s="123" t="s">
        <v>1635</v>
      </c>
      <c r="J822" s="154">
        <v>1820</v>
      </c>
      <c r="K822" s="123" t="s">
        <v>1636</v>
      </c>
      <c r="L822" s="153">
        <v>206</v>
      </c>
      <c r="M822" s="123" t="s">
        <v>1637</v>
      </c>
      <c r="N822" s="153">
        <v>116</v>
      </c>
    </row>
    <row r="823" spans="1:14" x14ac:dyDescent="0.35">
      <c r="A823" s="120" t="s">
        <v>1638</v>
      </c>
      <c r="B823" s="137" t="s">
        <v>1639</v>
      </c>
      <c r="C823" s="138">
        <v>5.5</v>
      </c>
      <c r="D823" s="163">
        <v>0.36</v>
      </c>
      <c r="E823" s="120" t="s">
        <v>1640</v>
      </c>
      <c r="F823" s="152">
        <v>2910</v>
      </c>
      <c r="G823" s="120" t="s">
        <v>1641</v>
      </c>
      <c r="H823" s="151">
        <v>812</v>
      </c>
      <c r="I823" s="120" t="s">
        <v>1642</v>
      </c>
      <c r="J823" s="152">
        <v>1670</v>
      </c>
      <c r="K823" s="120" t="s">
        <v>1096</v>
      </c>
      <c r="L823" s="151">
        <v>179</v>
      </c>
      <c r="M823" s="120" t="s">
        <v>1643</v>
      </c>
      <c r="N823" s="151">
        <v>114</v>
      </c>
    </row>
    <row r="824" spans="1:14" x14ac:dyDescent="0.35">
      <c r="A824" s="123" t="s">
        <v>1644</v>
      </c>
      <c r="B824" s="139" t="s">
        <v>1645</v>
      </c>
      <c r="C824" s="143">
        <v>0.3</v>
      </c>
      <c r="D824" s="164">
        <v>0.14000000000000001</v>
      </c>
      <c r="E824" s="123" t="s">
        <v>1646</v>
      </c>
      <c r="F824" s="153">
        <v>69</v>
      </c>
      <c r="G824" s="123" t="s">
        <v>1646</v>
      </c>
      <c r="H824" s="153">
        <v>19</v>
      </c>
      <c r="I824" s="123" t="s">
        <v>1647</v>
      </c>
      <c r="J824" s="153">
        <v>21</v>
      </c>
      <c r="K824" s="123" t="s">
        <v>1648</v>
      </c>
      <c r="L824" s="153">
        <v>3</v>
      </c>
      <c r="M824" s="123" t="s">
        <v>1649</v>
      </c>
      <c r="N824" s="153">
        <v>3</v>
      </c>
    </row>
    <row r="825" spans="1:14" x14ac:dyDescent="0.35">
      <c r="A825" s="120" t="s">
        <v>1650</v>
      </c>
      <c r="B825" s="137" t="s">
        <v>1651</v>
      </c>
      <c r="C825" s="138">
        <v>2.5</v>
      </c>
      <c r="D825" s="163">
        <v>0.26</v>
      </c>
      <c r="E825" s="120" t="s">
        <v>1652</v>
      </c>
      <c r="F825" s="152">
        <v>1110</v>
      </c>
      <c r="G825" s="120" t="s">
        <v>1652</v>
      </c>
      <c r="H825" s="151">
        <v>301</v>
      </c>
      <c r="I825" s="120" t="s">
        <v>1653</v>
      </c>
      <c r="J825" s="151">
        <v>438</v>
      </c>
      <c r="K825" s="120" t="s">
        <v>1654</v>
      </c>
      <c r="L825" s="151">
        <v>54</v>
      </c>
      <c r="M825" s="120" t="s">
        <v>1655</v>
      </c>
      <c r="N825" s="151">
        <v>42</v>
      </c>
    </row>
    <row r="826" spans="1:14" x14ac:dyDescent="0.35">
      <c r="A826" s="123" t="s">
        <v>1656</v>
      </c>
      <c r="B826" s="139" t="s">
        <v>1657</v>
      </c>
      <c r="C826" s="123" t="s">
        <v>1658</v>
      </c>
      <c r="D826" s="164">
        <v>0.04</v>
      </c>
      <c r="E826" s="123" t="s">
        <v>1659</v>
      </c>
      <c r="F826" s="153">
        <v>5</v>
      </c>
      <c r="G826" s="123" t="s">
        <v>1659</v>
      </c>
      <c r="H826" s="153">
        <v>1</v>
      </c>
      <c r="I826" s="123" t="s">
        <v>1660</v>
      </c>
      <c r="J826" s="153">
        <v>1</v>
      </c>
      <c r="K826" s="123" t="s">
        <v>1661</v>
      </c>
      <c r="L826" s="155" t="s">
        <v>1128</v>
      </c>
      <c r="M826" s="123" t="s">
        <v>1662</v>
      </c>
      <c r="N826" s="155" t="s">
        <v>1128</v>
      </c>
    </row>
    <row r="827" spans="1:14" x14ac:dyDescent="0.35">
      <c r="A827" s="120" t="s">
        <v>1663</v>
      </c>
      <c r="B827" s="137" t="s">
        <v>1664</v>
      </c>
      <c r="C827" s="138">
        <v>0.4</v>
      </c>
      <c r="D827" s="163">
        <v>0.13</v>
      </c>
      <c r="E827" s="120" t="s">
        <v>1390</v>
      </c>
      <c r="F827" s="151">
        <v>108</v>
      </c>
      <c r="G827" s="120" t="s">
        <v>1390</v>
      </c>
      <c r="H827" s="151">
        <v>29</v>
      </c>
      <c r="I827" s="120" t="s">
        <v>1665</v>
      </c>
      <c r="J827" s="151">
        <v>33</v>
      </c>
      <c r="K827" s="120" t="s">
        <v>1666</v>
      </c>
      <c r="L827" s="151">
        <v>5</v>
      </c>
      <c r="M827" s="120" t="s">
        <v>1667</v>
      </c>
      <c r="N827" s="151">
        <v>4</v>
      </c>
    </row>
    <row r="828" spans="1:14" x14ac:dyDescent="0.35">
      <c r="A828" s="123" t="s">
        <v>1668</v>
      </c>
      <c r="B828" s="139" t="s">
        <v>1669</v>
      </c>
      <c r="C828" s="123" t="s">
        <v>1670</v>
      </c>
      <c r="D828" s="164">
        <v>0.02</v>
      </c>
      <c r="E828" s="123" t="s">
        <v>1671</v>
      </c>
      <c r="F828" s="153">
        <v>1</v>
      </c>
      <c r="G828" s="123" t="s">
        <v>1671</v>
      </c>
      <c r="H828" s="155" t="s">
        <v>1128</v>
      </c>
      <c r="I828" s="123" t="s">
        <v>1672</v>
      </c>
      <c r="J828" s="155" t="s">
        <v>1128</v>
      </c>
      <c r="K828" s="123" t="s">
        <v>1673</v>
      </c>
      <c r="L828" s="155" t="s">
        <v>1128</v>
      </c>
      <c r="M828" s="123" t="s">
        <v>1270</v>
      </c>
      <c r="N828" s="155" t="s">
        <v>1128</v>
      </c>
    </row>
    <row r="829" spans="1:14" x14ac:dyDescent="0.35">
      <c r="A829" s="120" t="s">
        <v>1674</v>
      </c>
      <c r="B829" s="137" t="s">
        <v>1675</v>
      </c>
      <c r="C829" s="131">
        <v>22.5</v>
      </c>
      <c r="D829" s="163">
        <v>0.53</v>
      </c>
      <c r="E829" s="120" t="s">
        <v>1676</v>
      </c>
      <c r="F829" s="152">
        <v>6720</v>
      </c>
      <c r="G829" s="120" t="s">
        <v>1677</v>
      </c>
      <c r="H829" s="152">
        <v>3070</v>
      </c>
      <c r="I829" s="120" t="s">
        <v>1678</v>
      </c>
      <c r="J829" s="152">
        <v>6180</v>
      </c>
      <c r="K829" s="120" t="s">
        <v>1679</v>
      </c>
      <c r="L829" s="152">
        <v>2580</v>
      </c>
      <c r="M829" s="120" t="s">
        <v>1680</v>
      </c>
      <c r="N829" s="151">
        <v>718</v>
      </c>
    </row>
    <row r="830" spans="1:14" x14ac:dyDescent="0.35">
      <c r="A830" s="145" t="s">
        <v>1681</v>
      </c>
      <c r="B830" s="144" t="s">
        <v>1682</v>
      </c>
      <c r="C830" s="182">
        <v>21.2</v>
      </c>
      <c r="D830" s="165">
        <v>0.44</v>
      </c>
      <c r="E830" s="145" t="s">
        <v>1683</v>
      </c>
      <c r="F830" s="177">
        <v>5940</v>
      </c>
      <c r="G830" s="145" t="s">
        <v>1684</v>
      </c>
      <c r="H830" s="177">
        <v>2620</v>
      </c>
      <c r="I830" s="145" t="s">
        <v>1685</v>
      </c>
      <c r="J830" s="177">
        <v>5410</v>
      </c>
      <c r="K830" s="145" t="s">
        <v>1686</v>
      </c>
      <c r="L830" s="177">
        <v>2130</v>
      </c>
      <c r="M830" s="145" t="s">
        <v>1687</v>
      </c>
      <c r="N830" s="183">
        <v>575</v>
      </c>
    </row>
    <row r="831" spans="1:14" x14ac:dyDescent="0.35">
      <c r="A831" s="116" t="s">
        <v>1688</v>
      </c>
      <c r="B831" s="159" t="s">
        <v>1689</v>
      </c>
      <c r="C831" s="129">
        <v>7.5</v>
      </c>
      <c r="D831" s="160">
        <v>0.44</v>
      </c>
      <c r="E831" s="116" t="s">
        <v>1690</v>
      </c>
      <c r="F831" s="180">
        <v>3180</v>
      </c>
      <c r="G831" s="116" t="s">
        <v>1691</v>
      </c>
      <c r="H831" s="161">
        <v>929</v>
      </c>
      <c r="I831" s="116" t="s">
        <v>1692</v>
      </c>
      <c r="J831" s="180">
        <v>2120</v>
      </c>
      <c r="K831" s="116" t="s">
        <v>1693</v>
      </c>
      <c r="L831" s="161">
        <v>259</v>
      </c>
      <c r="M831" s="116" t="s">
        <v>1694</v>
      </c>
      <c r="N831" s="161">
        <v>131</v>
      </c>
    </row>
    <row r="832" spans="1:14" x14ac:dyDescent="0.35">
      <c r="A832" s="120" t="s">
        <v>1695</v>
      </c>
      <c r="B832" s="137" t="s">
        <v>1696</v>
      </c>
      <c r="C832" s="138">
        <v>2.2000000000000002</v>
      </c>
      <c r="D832" s="163">
        <v>0.32</v>
      </c>
      <c r="E832" s="120" t="s">
        <v>1697</v>
      </c>
      <c r="F832" s="151">
        <v>795</v>
      </c>
      <c r="G832" s="120" t="s">
        <v>1697</v>
      </c>
      <c r="H832" s="151">
        <v>216</v>
      </c>
      <c r="I832" s="120" t="s">
        <v>1698</v>
      </c>
      <c r="J832" s="151">
        <v>302</v>
      </c>
      <c r="K832" s="120" t="s">
        <v>1699</v>
      </c>
      <c r="L832" s="151">
        <v>38</v>
      </c>
      <c r="M832" s="120" t="s">
        <v>1700</v>
      </c>
      <c r="N832" s="151">
        <v>30</v>
      </c>
    </row>
    <row r="833" spans="1:14" x14ac:dyDescent="0.35">
      <c r="A833" s="123" t="s">
        <v>1701</v>
      </c>
      <c r="B833" s="139" t="s">
        <v>1702</v>
      </c>
      <c r="C833" s="143">
        <v>5</v>
      </c>
      <c r="D833" s="164">
        <v>0.35</v>
      </c>
      <c r="E833" s="123" t="s">
        <v>1703</v>
      </c>
      <c r="F833" s="154">
        <v>1910</v>
      </c>
      <c r="G833" s="123" t="s">
        <v>1704</v>
      </c>
      <c r="H833" s="153">
        <v>530</v>
      </c>
      <c r="I833" s="123" t="s">
        <v>1705</v>
      </c>
      <c r="J833" s="154">
        <v>1050</v>
      </c>
      <c r="K833" s="123" t="s">
        <v>1706</v>
      </c>
      <c r="L833" s="153">
        <v>111</v>
      </c>
      <c r="M833" s="123" t="s">
        <v>1707</v>
      </c>
      <c r="N833" s="153">
        <v>74</v>
      </c>
    </row>
    <row r="834" spans="1:14" x14ac:dyDescent="0.35">
      <c r="A834" s="120" t="s">
        <v>1708</v>
      </c>
      <c r="B834" s="137" t="s">
        <v>1709</v>
      </c>
      <c r="C834" s="138">
        <v>6.6</v>
      </c>
      <c r="D834" s="163">
        <v>0.42</v>
      </c>
      <c r="E834" s="120" t="s">
        <v>1641</v>
      </c>
      <c r="F834" s="152">
        <v>2990</v>
      </c>
      <c r="G834" s="120" t="s">
        <v>1710</v>
      </c>
      <c r="H834" s="151">
        <v>854</v>
      </c>
      <c r="I834" s="120" t="s">
        <v>1711</v>
      </c>
      <c r="J834" s="152">
        <v>1880</v>
      </c>
      <c r="K834" s="120" t="s">
        <v>975</v>
      </c>
      <c r="L834" s="151">
        <v>212</v>
      </c>
      <c r="M834" s="120" t="s">
        <v>1712</v>
      </c>
      <c r="N834" s="151">
        <v>120</v>
      </c>
    </row>
    <row r="835" spans="1:14" x14ac:dyDescent="0.35">
      <c r="A835" s="123" t="s">
        <v>1713</v>
      </c>
      <c r="B835" s="139" t="s">
        <v>1714</v>
      </c>
      <c r="C835" s="143">
        <v>6</v>
      </c>
      <c r="D835" s="139" t="s">
        <v>1715</v>
      </c>
      <c r="E835" s="123" t="s">
        <v>1716</v>
      </c>
      <c r="F835" s="154">
        <v>3150</v>
      </c>
      <c r="G835" s="123" t="s">
        <v>1717</v>
      </c>
      <c r="H835" s="153">
        <v>889</v>
      </c>
      <c r="I835" s="123" t="s">
        <v>1224</v>
      </c>
      <c r="J835" s="154">
        <v>1900</v>
      </c>
      <c r="K835" s="123" t="s">
        <v>1636</v>
      </c>
      <c r="L835" s="153">
        <v>206</v>
      </c>
      <c r="M835" s="123" t="s">
        <v>1718</v>
      </c>
      <c r="N835" s="153">
        <v>124</v>
      </c>
    </row>
    <row r="836" spans="1:14" x14ac:dyDescent="0.35">
      <c r="A836" s="120" t="s">
        <v>1719</v>
      </c>
      <c r="B836" s="137" t="s">
        <v>1720</v>
      </c>
      <c r="C836" s="138">
        <v>3.7</v>
      </c>
      <c r="D836" s="163">
        <v>0.32</v>
      </c>
      <c r="E836" s="120" t="s">
        <v>1721</v>
      </c>
      <c r="F836" s="152">
        <v>1330</v>
      </c>
      <c r="G836" s="120" t="s">
        <v>1722</v>
      </c>
      <c r="H836" s="151">
        <v>363</v>
      </c>
      <c r="I836" s="120" t="s">
        <v>1021</v>
      </c>
      <c r="J836" s="151">
        <v>624</v>
      </c>
      <c r="K836" s="120" t="s">
        <v>1723</v>
      </c>
      <c r="L836" s="151">
        <v>69</v>
      </c>
      <c r="M836" s="120" t="s">
        <v>1724</v>
      </c>
      <c r="N836" s="151">
        <v>51</v>
      </c>
    </row>
    <row r="837" spans="1:14" x14ac:dyDescent="0.35">
      <c r="A837" s="123" t="s">
        <v>1725</v>
      </c>
      <c r="B837" s="139" t="s">
        <v>1726</v>
      </c>
      <c r="C837" s="143">
        <v>3.8</v>
      </c>
      <c r="D837" s="164">
        <v>0.3</v>
      </c>
      <c r="E837" s="123" t="s">
        <v>1727</v>
      </c>
      <c r="F837" s="154">
        <v>1410</v>
      </c>
      <c r="G837" s="123" t="s">
        <v>1728</v>
      </c>
      <c r="H837" s="153">
        <v>387</v>
      </c>
      <c r="I837" s="123" t="s">
        <v>1729</v>
      </c>
      <c r="J837" s="153">
        <v>673</v>
      </c>
      <c r="K837" s="123" t="s">
        <v>1730</v>
      </c>
      <c r="L837" s="153">
        <v>74</v>
      </c>
      <c r="M837" s="123" t="s">
        <v>1731</v>
      </c>
      <c r="N837" s="153">
        <v>54</v>
      </c>
    </row>
    <row r="838" spans="1:14" ht="19" x14ac:dyDescent="0.35">
      <c r="A838" s="120" t="s">
        <v>1732</v>
      </c>
      <c r="B838" s="137" t="s">
        <v>1733</v>
      </c>
      <c r="C838" s="137" t="s">
        <v>1734</v>
      </c>
      <c r="D838" s="163">
        <v>0.17</v>
      </c>
      <c r="E838" s="120" t="s">
        <v>1735</v>
      </c>
      <c r="F838" s="151">
        <v>62</v>
      </c>
      <c r="G838" s="120" t="s">
        <v>1735</v>
      </c>
      <c r="H838" s="151">
        <v>17</v>
      </c>
      <c r="I838" s="120" t="s">
        <v>1736</v>
      </c>
      <c r="J838" s="151">
        <v>18</v>
      </c>
      <c r="K838" s="120" t="s">
        <v>1737</v>
      </c>
      <c r="L838" s="151">
        <v>3</v>
      </c>
      <c r="M838" s="120" t="s">
        <v>1738</v>
      </c>
      <c r="N838" s="151">
        <v>2</v>
      </c>
    </row>
    <row r="839" spans="1:14" x14ac:dyDescent="0.35">
      <c r="A839" s="123" t="s">
        <v>1739</v>
      </c>
      <c r="B839" s="139" t="s">
        <v>1740</v>
      </c>
      <c r="C839" s="143">
        <v>5.7</v>
      </c>
      <c r="D839" s="164">
        <v>0.37</v>
      </c>
      <c r="E839" s="123" t="s">
        <v>1741</v>
      </c>
      <c r="F839" s="154">
        <v>2560</v>
      </c>
      <c r="G839" s="123" t="s">
        <v>1742</v>
      </c>
      <c r="H839" s="153">
        <v>719</v>
      </c>
      <c r="I839" s="123" t="s">
        <v>1743</v>
      </c>
      <c r="J839" s="154">
        <v>1500</v>
      </c>
      <c r="K839" s="123" t="s">
        <v>1744</v>
      </c>
      <c r="L839" s="153">
        <v>162</v>
      </c>
      <c r="M839" s="123" t="s">
        <v>1745</v>
      </c>
      <c r="N839" s="153">
        <v>101</v>
      </c>
    </row>
    <row r="840" spans="1:14" x14ac:dyDescent="0.35">
      <c r="A840" s="120" t="s">
        <v>1746</v>
      </c>
      <c r="B840" s="137" t="s">
        <v>1747</v>
      </c>
      <c r="C840" s="138">
        <v>3.5</v>
      </c>
      <c r="D840" s="163">
        <v>0.38</v>
      </c>
      <c r="E840" s="120" t="s">
        <v>1748</v>
      </c>
      <c r="F840" s="152">
        <v>1640</v>
      </c>
      <c r="G840" s="120" t="s">
        <v>1749</v>
      </c>
      <c r="H840" s="151">
        <v>446</v>
      </c>
      <c r="I840" s="120" t="s">
        <v>1750</v>
      </c>
      <c r="J840" s="151">
        <v>747</v>
      </c>
      <c r="K840" s="120" t="s">
        <v>1751</v>
      </c>
      <c r="L840" s="151">
        <v>84</v>
      </c>
      <c r="M840" s="120" t="s">
        <v>1752</v>
      </c>
      <c r="N840" s="151">
        <v>62</v>
      </c>
    </row>
    <row r="841" spans="1:14" x14ac:dyDescent="0.35">
      <c r="A841" s="123" t="s">
        <v>1753</v>
      </c>
      <c r="B841" s="139" t="s">
        <v>1754</v>
      </c>
      <c r="C841" s="143">
        <v>3.8</v>
      </c>
      <c r="D841" s="164">
        <v>0.32</v>
      </c>
      <c r="E841" s="123" t="s">
        <v>1755</v>
      </c>
      <c r="F841" s="154">
        <v>1510</v>
      </c>
      <c r="G841" s="123" t="s">
        <v>1756</v>
      </c>
      <c r="H841" s="153">
        <v>413</v>
      </c>
      <c r="I841" s="123" t="s">
        <v>1757</v>
      </c>
      <c r="J841" s="153">
        <v>718</v>
      </c>
      <c r="K841" s="123" t="s">
        <v>1758</v>
      </c>
      <c r="L841" s="153">
        <v>79</v>
      </c>
      <c r="M841" s="123" t="s">
        <v>1759</v>
      </c>
      <c r="N841" s="153">
        <v>57</v>
      </c>
    </row>
    <row r="842" spans="1:14" x14ac:dyDescent="0.35">
      <c r="A842" s="120" t="s">
        <v>1760</v>
      </c>
      <c r="B842" s="137" t="s">
        <v>1761</v>
      </c>
      <c r="C842" s="120" t="s">
        <v>1762</v>
      </c>
      <c r="D842" s="163">
        <v>0.15</v>
      </c>
      <c r="E842" s="120" t="s">
        <v>1635</v>
      </c>
      <c r="F842" s="151">
        <v>50</v>
      </c>
      <c r="G842" s="120" t="s">
        <v>1635</v>
      </c>
      <c r="H842" s="151">
        <v>14</v>
      </c>
      <c r="I842" s="120" t="s">
        <v>1763</v>
      </c>
      <c r="J842" s="151">
        <v>15</v>
      </c>
      <c r="K842" s="120" t="s">
        <v>1764</v>
      </c>
      <c r="L842" s="151">
        <v>2</v>
      </c>
      <c r="M842" s="120" t="s">
        <v>1765</v>
      </c>
      <c r="N842" s="151">
        <v>2</v>
      </c>
    </row>
    <row r="843" spans="1:14" x14ac:dyDescent="0.35">
      <c r="A843" s="123" t="s">
        <v>1766</v>
      </c>
      <c r="B843" s="139" t="s">
        <v>1767</v>
      </c>
      <c r="C843" s="123" t="s">
        <v>1768</v>
      </c>
      <c r="D843" s="164">
        <v>0.05</v>
      </c>
      <c r="E843" s="123" t="s">
        <v>1769</v>
      </c>
      <c r="F843" s="153">
        <v>3</v>
      </c>
      <c r="G843" s="123" t="s">
        <v>1769</v>
      </c>
      <c r="H843" s="155" t="s">
        <v>1128</v>
      </c>
      <c r="I843" s="123" t="s">
        <v>1770</v>
      </c>
      <c r="J843" s="155" t="s">
        <v>1128</v>
      </c>
      <c r="K843" s="123" t="s">
        <v>1771</v>
      </c>
      <c r="L843" s="155" t="s">
        <v>1128</v>
      </c>
      <c r="M843" s="123" t="s">
        <v>1772</v>
      </c>
      <c r="N843" s="155" t="s">
        <v>1128</v>
      </c>
    </row>
    <row r="844" spans="1:14" x14ac:dyDescent="0.35">
      <c r="A844" s="120" t="s">
        <v>1773</v>
      </c>
      <c r="B844" s="137" t="s">
        <v>1774</v>
      </c>
      <c r="C844" s="138">
        <v>0.6</v>
      </c>
      <c r="D844" s="137" t="s">
        <v>1775</v>
      </c>
      <c r="E844" s="120" t="s">
        <v>1776</v>
      </c>
      <c r="F844" s="151">
        <v>215</v>
      </c>
      <c r="G844" s="120" t="s">
        <v>1776</v>
      </c>
      <c r="H844" s="151">
        <v>58</v>
      </c>
      <c r="I844" s="120" t="s">
        <v>1777</v>
      </c>
      <c r="J844" s="151">
        <v>66</v>
      </c>
      <c r="K844" s="120" t="s">
        <v>1778</v>
      </c>
      <c r="L844" s="151">
        <v>10</v>
      </c>
      <c r="M844" s="120" t="s">
        <v>1779</v>
      </c>
      <c r="N844" s="151">
        <v>8</v>
      </c>
    </row>
    <row r="845" spans="1:14" x14ac:dyDescent="0.35">
      <c r="A845" s="123" t="s">
        <v>1780</v>
      </c>
      <c r="B845" s="139" t="s">
        <v>1781</v>
      </c>
      <c r="C845" s="143">
        <v>5</v>
      </c>
      <c r="D845" s="164">
        <v>0.3</v>
      </c>
      <c r="E845" s="123" t="s">
        <v>1782</v>
      </c>
      <c r="F845" s="154">
        <v>2260</v>
      </c>
      <c r="G845" s="123" t="s">
        <v>1783</v>
      </c>
      <c r="H845" s="153">
        <v>627</v>
      </c>
      <c r="I845" s="123" t="s">
        <v>1784</v>
      </c>
      <c r="J845" s="154">
        <v>1240</v>
      </c>
      <c r="K845" s="123" t="s">
        <v>1785</v>
      </c>
      <c r="L845" s="153">
        <v>132</v>
      </c>
      <c r="M845" s="123" t="s">
        <v>1786</v>
      </c>
      <c r="N845" s="153">
        <v>88</v>
      </c>
    </row>
    <row r="846" spans="1:14" x14ac:dyDescent="0.35">
      <c r="A846" s="120" t="s">
        <v>1787</v>
      </c>
      <c r="B846" s="137" t="s">
        <v>1788</v>
      </c>
      <c r="C846" s="120" t="s">
        <v>1237</v>
      </c>
      <c r="D846" s="163">
        <v>0.01</v>
      </c>
      <c r="E846" s="120" t="s">
        <v>1789</v>
      </c>
      <c r="F846" s="156" t="s">
        <v>1128</v>
      </c>
      <c r="G846" s="120" t="s">
        <v>1789</v>
      </c>
      <c r="H846" s="156" t="s">
        <v>1128</v>
      </c>
      <c r="I846" s="120" t="s">
        <v>1790</v>
      </c>
      <c r="J846" s="156" t="s">
        <v>1128</v>
      </c>
      <c r="K846" s="120" t="s">
        <v>1791</v>
      </c>
      <c r="L846" s="156" t="s">
        <v>1128</v>
      </c>
      <c r="M846" s="120" t="s">
        <v>1792</v>
      </c>
      <c r="N846" s="156" t="s">
        <v>1128</v>
      </c>
    </row>
    <row r="847" spans="1:14" x14ac:dyDescent="0.35">
      <c r="A847" s="123" t="s">
        <v>1793</v>
      </c>
      <c r="B847" s="139" t="s">
        <v>1794</v>
      </c>
      <c r="C847" s="143">
        <v>0.3</v>
      </c>
      <c r="D847" s="164">
        <v>0.16</v>
      </c>
      <c r="E847" s="123" t="s">
        <v>1795</v>
      </c>
      <c r="F847" s="153">
        <v>47</v>
      </c>
      <c r="G847" s="123" t="s">
        <v>1795</v>
      </c>
      <c r="H847" s="153">
        <v>13</v>
      </c>
      <c r="I847" s="123" t="s">
        <v>1796</v>
      </c>
      <c r="J847" s="153">
        <v>14</v>
      </c>
      <c r="K847" s="123" t="s">
        <v>1797</v>
      </c>
      <c r="L847" s="153">
        <v>2</v>
      </c>
      <c r="M847" s="123" t="s">
        <v>1798</v>
      </c>
      <c r="N847" s="153">
        <v>2</v>
      </c>
    </row>
    <row r="848" spans="1:14" ht="19" x14ac:dyDescent="0.35">
      <c r="A848" s="120" t="s">
        <v>1799</v>
      </c>
      <c r="B848" s="137" t="s">
        <v>1800</v>
      </c>
      <c r="C848" s="131">
        <v>13.5</v>
      </c>
      <c r="D848" s="163">
        <v>1.02</v>
      </c>
      <c r="E848" s="120" t="s">
        <v>1801</v>
      </c>
      <c r="F848" s="152">
        <v>8010</v>
      </c>
      <c r="G848" s="120" t="s">
        <v>1802</v>
      </c>
      <c r="H848" s="152">
        <v>2820</v>
      </c>
      <c r="I848" s="120" t="s">
        <v>1526</v>
      </c>
      <c r="J848" s="152">
        <v>6600</v>
      </c>
      <c r="K848" s="120" t="s">
        <v>1803</v>
      </c>
      <c r="L848" s="152">
        <v>1530</v>
      </c>
      <c r="M848" s="120" t="s">
        <v>1804</v>
      </c>
      <c r="N848" s="151">
        <v>436</v>
      </c>
    </row>
    <row r="849" spans="1:14" x14ac:dyDescent="0.35">
      <c r="A849" s="123" t="s">
        <v>1805</v>
      </c>
      <c r="B849" s="139" t="s">
        <v>1806</v>
      </c>
      <c r="C849" s="143">
        <v>4.7</v>
      </c>
      <c r="D849" s="164">
        <v>0.36</v>
      </c>
      <c r="E849" s="123" t="s">
        <v>1807</v>
      </c>
      <c r="F849" s="154">
        <v>1530</v>
      </c>
      <c r="G849" s="123" t="s">
        <v>1808</v>
      </c>
      <c r="H849" s="153">
        <v>421</v>
      </c>
      <c r="I849" s="123" t="s">
        <v>1809</v>
      </c>
      <c r="J849" s="153">
        <v>809</v>
      </c>
      <c r="K849" s="123" t="s">
        <v>1810</v>
      </c>
      <c r="L849" s="153">
        <v>86</v>
      </c>
      <c r="M849" s="123" t="s">
        <v>1811</v>
      </c>
      <c r="N849" s="153">
        <v>59</v>
      </c>
    </row>
    <row r="850" spans="1:14" x14ac:dyDescent="0.35">
      <c r="A850" s="120" t="s">
        <v>1812</v>
      </c>
      <c r="B850" s="137" t="s">
        <v>1813</v>
      </c>
      <c r="C850" s="138">
        <v>4.7</v>
      </c>
      <c r="D850" s="163">
        <v>0.42</v>
      </c>
      <c r="E850" s="120" t="s">
        <v>1814</v>
      </c>
      <c r="F850" s="152">
        <v>1760</v>
      </c>
      <c r="G850" s="120" t="s">
        <v>1815</v>
      </c>
      <c r="H850" s="151">
        <v>486</v>
      </c>
      <c r="I850" s="120" t="s">
        <v>1816</v>
      </c>
      <c r="J850" s="151">
        <v>934</v>
      </c>
      <c r="K850" s="120" t="s">
        <v>1817</v>
      </c>
      <c r="L850" s="151">
        <v>99</v>
      </c>
      <c r="M850" s="120" t="s">
        <v>1818</v>
      </c>
      <c r="N850" s="151">
        <v>68</v>
      </c>
    </row>
    <row r="851" spans="1:14" x14ac:dyDescent="0.35">
      <c r="A851" s="123" t="s">
        <v>1819</v>
      </c>
      <c r="B851" s="139" t="s">
        <v>1820</v>
      </c>
      <c r="C851" s="143">
        <v>4.7</v>
      </c>
      <c r="D851" s="164">
        <v>0.35</v>
      </c>
      <c r="E851" s="123" t="s">
        <v>1821</v>
      </c>
      <c r="F851" s="154">
        <v>1480</v>
      </c>
      <c r="G851" s="123" t="s">
        <v>1822</v>
      </c>
      <c r="H851" s="153">
        <v>407</v>
      </c>
      <c r="I851" s="123" t="s">
        <v>1823</v>
      </c>
      <c r="J851" s="153">
        <v>783</v>
      </c>
      <c r="K851" s="123" t="s">
        <v>1824</v>
      </c>
      <c r="L851" s="153">
        <v>83</v>
      </c>
      <c r="M851" s="123" t="s">
        <v>1825</v>
      </c>
      <c r="N851" s="153">
        <v>57</v>
      </c>
    </row>
    <row r="852" spans="1:14" x14ac:dyDescent="0.35">
      <c r="A852" s="120" t="s">
        <v>1826</v>
      </c>
      <c r="B852" s="137" t="s">
        <v>1827</v>
      </c>
      <c r="C852" s="138">
        <v>0.8</v>
      </c>
      <c r="D852" s="163">
        <v>0.3</v>
      </c>
      <c r="E852" s="120" t="s">
        <v>1828</v>
      </c>
      <c r="F852" s="151">
        <v>209</v>
      </c>
      <c r="G852" s="120" t="s">
        <v>1828</v>
      </c>
      <c r="H852" s="151">
        <v>57</v>
      </c>
      <c r="I852" s="120" t="s">
        <v>1829</v>
      </c>
      <c r="J852" s="151">
        <v>66</v>
      </c>
      <c r="K852" s="120" t="s">
        <v>1830</v>
      </c>
      <c r="L852" s="151">
        <v>10</v>
      </c>
      <c r="M852" s="120" t="s">
        <v>1831</v>
      </c>
      <c r="N852" s="151">
        <v>8</v>
      </c>
    </row>
    <row r="853" spans="1:14" x14ac:dyDescent="0.35">
      <c r="A853" s="123" t="s">
        <v>1832</v>
      </c>
      <c r="B853" s="139" t="s">
        <v>1833</v>
      </c>
      <c r="C853" s="143">
        <v>0.8</v>
      </c>
      <c r="D853" s="139" t="s">
        <v>1834</v>
      </c>
      <c r="E853" s="123" t="s">
        <v>1835</v>
      </c>
      <c r="F853" s="153">
        <v>237</v>
      </c>
      <c r="G853" s="123" t="s">
        <v>1835</v>
      </c>
      <c r="H853" s="153">
        <v>65</v>
      </c>
      <c r="I853" s="123" t="s">
        <v>1824</v>
      </c>
      <c r="J853" s="153">
        <v>75</v>
      </c>
      <c r="K853" s="123" t="s">
        <v>1349</v>
      </c>
      <c r="L853" s="153">
        <v>11</v>
      </c>
      <c r="M853" s="123" t="s">
        <v>1836</v>
      </c>
      <c r="N853" s="153">
        <v>9</v>
      </c>
    </row>
    <row r="854" spans="1:14" x14ac:dyDescent="0.35">
      <c r="A854" s="120" t="s">
        <v>1837</v>
      </c>
      <c r="B854" s="137" t="s">
        <v>1838</v>
      </c>
      <c r="C854" s="138">
        <v>0.8</v>
      </c>
      <c r="D854" s="163">
        <v>0.24</v>
      </c>
      <c r="E854" s="120" t="s">
        <v>1839</v>
      </c>
      <c r="F854" s="151">
        <v>163</v>
      </c>
      <c r="G854" s="120" t="s">
        <v>1839</v>
      </c>
      <c r="H854" s="151">
        <v>44</v>
      </c>
      <c r="I854" s="120" t="s">
        <v>1840</v>
      </c>
      <c r="J854" s="151">
        <v>52</v>
      </c>
      <c r="K854" s="120" t="s">
        <v>1841</v>
      </c>
      <c r="L854" s="151">
        <v>8</v>
      </c>
      <c r="M854" s="120" t="s">
        <v>1842</v>
      </c>
      <c r="N854" s="151">
        <v>6</v>
      </c>
    </row>
    <row r="855" spans="1:14" x14ac:dyDescent="0.35">
      <c r="A855" s="123" t="s">
        <v>1843</v>
      </c>
      <c r="B855" s="139" t="s">
        <v>1844</v>
      </c>
      <c r="C855" s="134">
        <v>25</v>
      </c>
      <c r="D855" s="164">
        <v>0.65</v>
      </c>
      <c r="E855" s="123" t="s">
        <v>1845</v>
      </c>
      <c r="F855" s="173">
        <v>11000</v>
      </c>
      <c r="G855" s="123" t="s">
        <v>1846</v>
      </c>
      <c r="H855" s="154">
        <v>5350</v>
      </c>
      <c r="I855" s="123" t="s">
        <v>1847</v>
      </c>
      <c r="J855" s="173">
        <v>10300</v>
      </c>
      <c r="K855" s="123" t="s">
        <v>1218</v>
      </c>
      <c r="L855" s="154">
        <v>4770</v>
      </c>
      <c r="M855" s="123" t="s">
        <v>1848</v>
      </c>
      <c r="N855" s="153">
        <v>1420</v>
      </c>
    </row>
    <row r="856" spans="1:14" ht="15" x14ac:dyDescent="0.35">
      <c r="A856" s="120" t="s">
        <v>1849</v>
      </c>
      <c r="B856" s="137" t="s">
        <v>1850</v>
      </c>
      <c r="C856" s="131">
        <v>12.9</v>
      </c>
      <c r="D856" s="163">
        <v>0.86</v>
      </c>
      <c r="E856" s="120" t="s">
        <v>1851</v>
      </c>
      <c r="F856" s="152">
        <v>8430</v>
      </c>
      <c r="G856" s="120" t="s">
        <v>1852</v>
      </c>
      <c r="H856" s="152">
        <v>2910</v>
      </c>
      <c r="I856" s="120" t="s">
        <v>1494</v>
      </c>
      <c r="J856" s="152">
        <v>6860</v>
      </c>
      <c r="K856" s="120" t="s">
        <v>1853</v>
      </c>
      <c r="L856" s="152">
        <v>1500</v>
      </c>
      <c r="M856" s="120" t="s">
        <v>1854</v>
      </c>
      <c r="N856" s="151">
        <v>442</v>
      </c>
    </row>
    <row r="857" spans="1:14" x14ac:dyDescent="0.35">
      <c r="A857" s="123" t="s">
        <v>1855</v>
      </c>
      <c r="B857" s="139" t="s">
        <v>1856</v>
      </c>
      <c r="C857" s="143">
        <v>1.9</v>
      </c>
      <c r="D857" s="164">
        <v>0.26</v>
      </c>
      <c r="E857" s="123" t="s">
        <v>1857</v>
      </c>
      <c r="F857" s="153">
        <v>668</v>
      </c>
      <c r="G857" s="123" t="s">
        <v>1857</v>
      </c>
      <c r="H857" s="153">
        <v>182</v>
      </c>
      <c r="I857" s="123" t="s">
        <v>1421</v>
      </c>
      <c r="J857" s="153">
        <v>243</v>
      </c>
      <c r="K857" s="123" t="s">
        <v>1858</v>
      </c>
      <c r="L857" s="153">
        <v>32</v>
      </c>
      <c r="M857" s="123" t="s">
        <v>1041</v>
      </c>
      <c r="N857" s="153">
        <v>25</v>
      </c>
    </row>
    <row r="858" spans="1:14" ht="19" x14ac:dyDescent="0.35">
      <c r="A858" s="120" t="s">
        <v>1859</v>
      </c>
      <c r="B858" s="137" t="s">
        <v>1860</v>
      </c>
      <c r="C858" s="131">
        <v>12.9</v>
      </c>
      <c r="D858" s="137" t="s">
        <v>1861</v>
      </c>
      <c r="E858" s="120" t="s">
        <v>1862</v>
      </c>
      <c r="F858" s="152">
        <v>7900</v>
      </c>
      <c r="G858" s="120" t="s">
        <v>1863</v>
      </c>
      <c r="H858" s="152">
        <v>2730</v>
      </c>
      <c r="I858" s="120" t="s">
        <v>1452</v>
      </c>
      <c r="J858" s="152">
        <v>6430</v>
      </c>
      <c r="K858" s="120" t="s">
        <v>1864</v>
      </c>
      <c r="L858" s="152">
        <v>1410</v>
      </c>
      <c r="M858" s="120" t="s">
        <v>1865</v>
      </c>
      <c r="N858" s="151">
        <v>415</v>
      </c>
    </row>
    <row r="859" spans="1:14" ht="19" x14ac:dyDescent="0.35">
      <c r="A859" s="123" t="s">
        <v>1866</v>
      </c>
      <c r="B859" s="139" t="s">
        <v>1867</v>
      </c>
      <c r="C859" s="134">
        <v>12.9</v>
      </c>
      <c r="D859" s="139" t="s">
        <v>1868</v>
      </c>
      <c r="E859" s="123" t="s">
        <v>1869</v>
      </c>
      <c r="F859" s="154">
        <v>8270</v>
      </c>
      <c r="G859" s="123" t="s">
        <v>1870</v>
      </c>
      <c r="H859" s="154">
        <v>2850</v>
      </c>
      <c r="I859" s="123" t="s">
        <v>955</v>
      </c>
      <c r="J859" s="154">
        <v>6730</v>
      </c>
      <c r="K859" s="123" t="s">
        <v>1871</v>
      </c>
      <c r="L859" s="154">
        <v>1480</v>
      </c>
      <c r="M859" s="123" t="s">
        <v>1872</v>
      </c>
      <c r="N859" s="153">
        <v>434</v>
      </c>
    </row>
    <row r="860" spans="1:14" ht="19" x14ac:dyDescent="0.35">
      <c r="A860" s="120" t="s">
        <v>1873</v>
      </c>
      <c r="B860" s="137" t="s">
        <v>1874</v>
      </c>
      <c r="C860" s="131">
        <v>25</v>
      </c>
      <c r="D860" s="137" t="s">
        <v>1875</v>
      </c>
      <c r="E860" s="120" t="s">
        <v>1876</v>
      </c>
      <c r="F860" s="172">
        <v>10900</v>
      </c>
      <c r="G860" s="120" t="s">
        <v>1877</v>
      </c>
      <c r="H860" s="152">
        <v>5300</v>
      </c>
      <c r="I860" s="120" t="s">
        <v>1878</v>
      </c>
      <c r="J860" s="172">
        <v>10200</v>
      </c>
      <c r="K860" s="120" t="s">
        <v>1879</v>
      </c>
      <c r="L860" s="152">
        <v>4730</v>
      </c>
      <c r="M860" s="120" t="s">
        <v>1880</v>
      </c>
      <c r="N860" s="151">
        <v>1400</v>
      </c>
    </row>
    <row r="861" spans="1:14" ht="19" x14ac:dyDescent="0.35">
      <c r="A861" s="145" t="s">
        <v>1881</v>
      </c>
      <c r="B861" s="144" t="s">
        <v>1882</v>
      </c>
      <c r="C861" s="182">
        <v>13.5</v>
      </c>
      <c r="D861" s="144" t="s">
        <v>1883</v>
      </c>
      <c r="E861" s="145" t="s">
        <v>1884</v>
      </c>
      <c r="F861" s="178">
        <v>11100</v>
      </c>
      <c r="G861" s="145" t="s">
        <v>1885</v>
      </c>
      <c r="H861" s="177">
        <v>3890</v>
      </c>
      <c r="I861" s="145" t="s">
        <v>1886</v>
      </c>
      <c r="J861" s="177">
        <v>9110</v>
      </c>
      <c r="K861" s="145" t="s">
        <v>1686</v>
      </c>
      <c r="L861" s="177">
        <v>2120</v>
      </c>
      <c r="M861" s="145" t="s">
        <v>1887</v>
      </c>
      <c r="N861" s="183">
        <v>602</v>
      </c>
    </row>
    <row r="862" spans="1:14" ht="19" x14ac:dyDescent="0.35">
      <c r="A862" s="116" t="s">
        <v>1888</v>
      </c>
      <c r="B862" s="159" t="s">
        <v>1889</v>
      </c>
      <c r="C862" s="149">
        <v>25</v>
      </c>
      <c r="D862" s="159" t="s">
        <v>1890</v>
      </c>
      <c r="E862" s="116" t="s">
        <v>1891</v>
      </c>
      <c r="F862" s="150">
        <v>15100</v>
      </c>
      <c r="G862" s="116" t="s">
        <v>1892</v>
      </c>
      <c r="H862" s="180">
        <v>7330</v>
      </c>
      <c r="I862" s="116" t="s">
        <v>1893</v>
      </c>
      <c r="J862" s="150">
        <v>14100</v>
      </c>
      <c r="K862" s="116" t="s">
        <v>1894</v>
      </c>
      <c r="L862" s="180">
        <v>6530</v>
      </c>
      <c r="M862" s="116" t="s">
        <v>1895</v>
      </c>
      <c r="N862" s="161">
        <v>1940</v>
      </c>
    </row>
    <row r="863" spans="1:14" x14ac:dyDescent="0.35">
      <c r="A863" s="120" t="s">
        <v>1896</v>
      </c>
      <c r="B863" s="137" t="s">
        <v>1897</v>
      </c>
      <c r="C863" s="138">
        <v>0.8</v>
      </c>
      <c r="D863" s="137" t="s">
        <v>1898</v>
      </c>
      <c r="E863" s="120" t="s">
        <v>963</v>
      </c>
      <c r="F863" s="151">
        <v>223</v>
      </c>
      <c r="G863" s="120" t="s">
        <v>963</v>
      </c>
      <c r="H863" s="151">
        <v>61</v>
      </c>
      <c r="I863" s="120" t="s">
        <v>1899</v>
      </c>
      <c r="J863" s="151">
        <v>70</v>
      </c>
      <c r="K863" s="120" t="s">
        <v>1900</v>
      </c>
      <c r="L863" s="151">
        <v>10</v>
      </c>
      <c r="M863" s="120" t="s">
        <v>1901</v>
      </c>
      <c r="N863" s="151">
        <v>8</v>
      </c>
    </row>
    <row r="864" spans="1:14" x14ac:dyDescent="0.35">
      <c r="A864" s="123" t="s">
        <v>1902</v>
      </c>
      <c r="B864" s="139" t="s">
        <v>1903</v>
      </c>
      <c r="C864" s="123" t="s">
        <v>1904</v>
      </c>
      <c r="D864" s="139" t="s">
        <v>1905</v>
      </c>
      <c r="E864" s="123" t="s">
        <v>1906</v>
      </c>
      <c r="F864" s="155" t="s">
        <v>1128</v>
      </c>
      <c r="G864" s="123" t="s">
        <v>1906</v>
      </c>
      <c r="H864" s="155" t="s">
        <v>1128</v>
      </c>
      <c r="I864" s="123" t="s">
        <v>1907</v>
      </c>
      <c r="J864" s="155" t="s">
        <v>1128</v>
      </c>
      <c r="K864" s="123" t="s">
        <v>1908</v>
      </c>
      <c r="L864" s="155" t="s">
        <v>1128</v>
      </c>
      <c r="M864" s="123" t="s">
        <v>1909</v>
      </c>
      <c r="N864" s="155" t="s">
        <v>1128</v>
      </c>
    </row>
    <row r="865" spans="1:14" x14ac:dyDescent="0.35">
      <c r="A865" s="120" t="s">
        <v>1910</v>
      </c>
      <c r="B865" s="137" t="s">
        <v>1911</v>
      </c>
      <c r="C865" s="138">
        <v>6.2</v>
      </c>
      <c r="D865" s="137" t="s">
        <v>1912</v>
      </c>
      <c r="E865" s="120" t="s">
        <v>1913</v>
      </c>
      <c r="F865" s="152">
        <v>3080</v>
      </c>
      <c r="G865" s="120" t="s">
        <v>1914</v>
      </c>
      <c r="H865" s="151">
        <v>871</v>
      </c>
      <c r="I865" s="120" t="s">
        <v>1711</v>
      </c>
      <c r="J865" s="152">
        <v>1880</v>
      </c>
      <c r="K865" s="120" t="s">
        <v>929</v>
      </c>
      <c r="L865" s="151">
        <v>207</v>
      </c>
      <c r="M865" s="120" t="s">
        <v>1915</v>
      </c>
      <c r="N865" s="151">
        <v>122</v>
      </c>
    </row>
    <row r="866" spans="1:14" ht="19" x14ac:dyDescent="0.35">
      <c r="A866" s="123" t="s">
        <v>1916</v>
      </c>
      <c r="B866" s="139" t="s">
        <v>1917</v>
      </c>
      <c r="C866" s="143">
        <v>1</v>
      </c>
      <c r="D866" s="139" t="s">
        <v>1918</v>
      </c>
      <c r="E866" s="123" t="s">
        <v>1919</v>
      </c>
      <c r="F866" s="153">
        <v>204</v>
      </c>
      <c r="G866" s="123" t="s">
        <v>1919</v>
      </c>
      <c r="H866" s="153">
        <v>56</v>
      </c>
      <c r="I866" s="123" t="s">
        <v>1777</v>
      </c>
      <c r="J866" s="153">
        <v>66</v>
      </c>
      <c r="K866" s="123" t="s">
        <v>1920</v>
      </c>
      <c r="L866" s="153">
        <v>10</v>
      </c>
      <c r="M866" s="123" t="s">
        <v>1921</v>
      </c>
      <c r="N866" s="153">
        <v>8</v>
      </c>
    </row>
    <row r="867" spans="1:14" x14ac:dyDescent="0.35">
      <c r="A867" s="120" t="s">
        <v>1922</v>
      </c>
      <c r="B867" s="137" t="s">
        <v>1923</v>
      </c>
      <c r="C867" s="120" t="s">
        <v>1924</v>
      </c>
      <c r="D867" s="137" t="s">
        <v>1925</v>
      </c>
      <c r="E867" s="120" t="s">
        <v>1642</v>
      </c>
      <c r="F867" s="151">
        <v>46</v>
      </c>
      <c r="G867" s="120" t="s">
        <v>1642</v>
      </c>
      <c r="H867" s="151">
        <v>13</v>
      </c>
      <c r="I867" s="120" t="s">
        <v>1926</v>
      </c>
      <c r="J867" s="151">
        <v>14</v>
      </c>
      <c r="K867" s="120" t="s">
        <v>1562</v>
      </c>
      <c r="L867" s="151">
        <v>2</v>
      </c>
      <c r="M867" s="120" t="s">
        <v>1927</v>
      </c>
      <c r="N867" s="151">
        <v>2</v>
      </c>
    </row>
    <row r="868" spans="1:14" x14ac:dyDescent="0.35">
      <c r="A868" s="123" t="s">
        <v>1928</v>
      </c>
      <c r="B868" s="139" t="s">
        <v>1929</v>
      </c>
      <c r="C868" s="143">
        <v>1.1000000000000001</v>
      </c>
      <c r="D868" s="139" t="s">
        <v>1930</v>
      </c>
      <c r="E868" s="123" t="s">
        <v>1210</v>
      </c>
      <c r="F868" s="153">
        <v>528</v>
      </c>
      <c r="G868" s="123" t="s">
        <v>1210</v>
      </c>
      <c r="H868" s="153">
        <v>144</v>
      </c>
      <c r="I868" s="123" t="s">
        <v>1931</v>
      </c>
      <c r="J868" s="153">
        <v>173</v>
      </c>
      <c r="K868" s="123" t="s">
        <v>1932</v>
      </c>
      <c r="L868" s="153">
        <v>25</v>
      </c>
      <c r="M868" s="123" t="s">
        <v>1933</v>
      </c>
      <c r="N868" s="153">
        <v>20</v>
      </c>
    </row>
    <row r="869" spans="1:14" x14ac:dyDescent="0.35">
      <c r="A869" s="120" t="s">
        <v>1934</v>
      </c>
      <c r="B869" s="137" t="s">
        <v>1935</v>
      </c>
      <c r="C869" s="138">
        <v>0.9</v>
      </c>
      <c r="D869" s="137" t="s">
        <v>1936</v>
      </c>
      <c r="E869" s="120" t="s">
        <v>1937</v>
      </c>
      <c r="F869" s="151">
        <v>479</v>
      </c>
      <c r="G869" s="120" t="s">
        <v>1937</v>
      </c>
      <c r="H869" s="151">
        <v>130</v>
      </c>
      <c r="I869" s="120" t="s">
        <v>1938</v>
      </c>
      <c r="J869" s="151">
        <v>153</v>
      </c>
      <c r="K869" s="120" t="s">
        <v>1296</v>
      </c>
      <c r="L869" s="151">
        <v>22</v>
      </c>
      <c r="M869" s="120" t="s">
        <v>1939</v>
      </c>
      <c r="N869" s="151">
        <v>18</v>
      </c>
    </row>
    <row r="870" spans="1:14" x14ac:dyDescent="0.35">
      <c r="A870" s="123" t="s">
        <v>1940</v>
      </c>
      <c r="B870" s="139" t="s">
        <v>1941</v>
      </c>
      <c r="C870" s="143">
        <v>3.3</v>
      </c>
      <c r="D870" s="139" t="s">
        <v>1942</v>
      </c>
      <c r="E870" s="123" t="s">
        <v>1782</v>
      </c>
      <c r="F870" s="154">
        <v>2260</v>
      </c>
      <c r="G870" s="123" t="s">
        <v>1943</v>
      </c>
      <c r="H870" s="153">
        <v>617</v>
      </c>
      <c r="I870" s="123" t="s">
        <v>1944</v>
      </c>
      <c r="J870" s="154">
        <v>1010</v>
      </c>
      <c r="K870" s="123" t="s">
        <v>1945</v>
      </c>
      <c r="L870" s="153">
        <v>115</v>
      </c>
      <c r="M870" s="123" t="s">
        <v>1946</v>
      </c>
      <c r="N870" s="153">
        <v>86</v>
      </c>
    </row>
    <row r="871" spans="1:14" x14ac:dyDescent="0.35">
      <c r="A871" s="120" t="s">
        <v>1947</v>
      </c>
      <c r="B871" s="137" t="s">
        <v>1948</v>
      </c>
      <c r="C871" s="138">
        <v>4.4000000000000004</v>
      </c>
      <c r="D871" s="137" t="s">
        <v>1949</v>
      </c>
      <c r="E871" s="120" t="s">
        <v>1950</v>
      </c>
      <c r="F871" s="152">
        <v>2730</v>
      </c>
      <c r="G871" s="120" t="s">
        <v>1951</v>
      </c>
      <c r="H871" s="151">
        <v>751</v>
      </c>
      <c r="I871" s="120" t="s">
        <v>1952</v>
      </c>
      <c r="J871" s="152">
        <v>1400</v>
      </c>
      <c r="K871" s="120" t="s">
        <v>1953</v>
      </c>
      <c r="L871" s="151">
        <v>150</v>
      </c>
      <c r="M871" s="120" t="s">
        <v>1603</v>
      </c>
      <c r="N871" s="151">
        <v>105</v>
      </c>
    </row>
    <row r="872" spans="1:14" x14ac:dyDescent="0.35">
      <c r="A872" s="123" t="s">
        <v>1954</v>
      </c>
      <c r="B872" s="139" t="s">
        <v>1955</v>
      </c>
      <c r="C872" s="143">
        <v>2</v>
      </c>
      <c r="D872" s="164">
        <v>0.28999999999999998</v>
      </c>
      <c r="E872" s="123" t="s">
        <v>1956</v>
      </c>
      <c r="F872" s="153">
        <v>815</v>
      </c>
      <c r="G872" s="123" t="s">
        <v>1956</v>
      </c>
      <c r="H872" s="153">
        <v>222</v>
      </c>
      <c r="I872" s="123" t="s">
        <v>1698</v>
      </c>
      <c r="J872" s="153">
        <v>301</v>
      </c>
      <c r="K872" s="123" t="s">
        <v>1957</v>
      </c>
      <c r="L872" s="153">
        <v>39</v>
      </c>
      <c r="M872" s="123" t="s">
        <v>1958</v>
      </c>
      <c r="N872" s="153">
        <v>31</v>
      </c>
    </row>
    <row r="873" spans="1:14" ht="15" x14ac:dyDescent="0.35">
      <c r="A873" s="120" t="s">
        <v>1959</v>
      </c>
      <c r="B873" s="137" t="s">
        <v>1960</v>
      </c>
      <c r="C873" s="138">
        <v>2</v>
      </c>
      <c r="D873" s="163">
        <v>0.56000000000000005</v>
      </c>
      <c r="E873" s="120" t="s">
        <v>1183</v>
      </c>
      <c r="F873" s="151">
        <v>868</v>
      </c>
      <c r="G873" s="120" t="s">
        <v>1183</v>
      </c>
      <c r="H873" s="151">
        <v>236</v>
      </c>
      <c r="I873" s="120" t="s">
        <v>1961</v>
      </c>
      <c r="J873" s="151">
        <v>320</v>
      </c>
      <c r="K873" s="120" t="s">
        <v>1962</v>
      </c>
      <c r="L873" s="151">
        <v>42</v>
      </c>
      <c r="M873" s="120" t="s">
        <v>1186</v>
      </c>
      <c r="N873" s="151">
        <v>33</v>
      </c>
    </row>
    <row r="874" spans="1:14" ht="15" x14ac:dyDescent="0.35">
      <c r="A874" s="123" t="s">
        <v>1963</v>
      </c>
      <c r="B874" s="139" t="s">
        <v>1964</v>
      </c>
      <c r="C874" s="143">
        <v>2</v>
      </c>
      <c r="D874" s="164">
        <v>0.76</v>
      </c>
      <c r="E874" s="123" t="s">
        <v>1956</v>
      </c>
      <c r="F874" s="153">
        <v>812</v>
      </c>
      <c r="G874" s="123" t="s">
        <v>1956</v>
      </c>
      <c r="H874" s="153">
        <v>221</v>
      </c>
      <c r="I874" s="123" t="s">
        <v>1965</v>
      </c>
      <c r="J874" s="153">
        <v>299</v>
      </c>
      <c r="K874" s="123" t="s">
        <v>1966</v>
      </c>
      <c r="L874" s="153">
        <v>39</v>
      </c>
      <c r="M874" s="123" t="s">
        <v>1967</v>
      </c>
      <c r="N874" s="153">
        <v>31</v>
      </c>
    </row>
    <row r="875" spans="1:14" x14ac:dyDescent="0.35">
      <c r="A875" s="120" t="s">
        <v>1968</v>
      </c>
      <c r="B875" s="137" t="s">
        <v>1969</v>
      </c>
      <c r="C875" s="131">
        <v>40</v>
      </c>
      <c r="D875" s="163">
        <v>0.48</v>
      </c>
      <c r="E875" s="120" t="s">
        <v>1970</v>
      </c>
      <c r="F875" s="152">
        <v>7170</v>
      </c>
      <c r="G875" s="120" t="s">
        <v>1971</v>
      </c>
      <c r="H875" s="152">
        <v>4550</v>
      </c>
      <c r="I875" s="120" t="s">
        <v>1972</v>
      </c>
      <c r="J875" s="152">
        <v>7090</v>
      </c>
      <c r="K875" s="120" t="s">
        <v>1973</v>
      </c>
      <c r="L875" s="152">
        <v>4690</v>
      </c>
      <c r="M875" s="120" t="s">
        <v>1341</v>
      </c>
      <c r="N875" s="151">
        <v>2040</v>
      </c>
    </row>
    <row r="876" spans="1:14" ht="19" x14ac:dyDescent="0.35">
      <c r="A876" s="123" t="s">
        <v>1974</v>
      </c>
      <c r="B876" s="139" t="s">
        <v>1975</v>
      </c>
      <c r="C876" s="123" t="s">
        <v>1976</v>
      </c>
      <c r="D876" s="164">
        <v>0.06</v>
      </c>
      <c r="E876" s="123" t="s">
        <v>1977</v>
      </c>
      <c r="F876" s="153">
        <v>2</v>
      </c>
      <c r="G876" s="123" t="s">
        <v>1977</v>
      </c>
      <c r="H876" s="155" t="s">
        <v>1128</v>
      </c>
      <c r="I876" s="123" t="s">
        <v>1978</v>
      </c>
      <c r="J876" s="155" t="s">
        <v>1128</v>
      </c>
      <c r="K876" s="123" t="s">
        <v>1979</v>
      </c>
      <c r="L876" s="155" t="s">
        <v>1128</v>
      </c>
      <c r="M876" s="123" t="s">
        <v>1980</v>
      </c>
      <c r="N876" s="155" t="s">
        <v>1128</v>
      </c>
    </row>
    <row r="877" spans="1:14" ht="19" x14ac:dyDescent="0.35">
      <c r="A877" s="120" t="s">
        <v>1981</v>
      </c>
      <c r="B877" s="137" t="s">
        <v>1982</v>
      </c>
      <c r="C877" s="120" t="s">
        <v>1976</v>
      </c>
      <c r="D877" s="163">
        <v>7.0000000000000007E-2</v>
      </c>
      <c r="E877" s="120" t="s">
        <v>1983</v>
      </c>
      <c r="F877" s="151">
        <v>1</v>
      </c>
      <c r="G877" s="120" t="s">
        <v>1983</v>
      </c>
      <c r="H877" s="156" t="s">
        <v>1128</v>
      </c>
      <c r="I877" s="120" t="s">
        <v>1984</v>
      </c>
      <c r="J877" s="156" t="s">
        <v>1128</v>
      </c>
      <c r="K877" s="120" t="s">
        <v>1985</v>
      </c>
      <c r="L877" s="156" t="s">
        <v>1128</v>
      </c>
      <c r="M877" s="120" t="s">
        <v>1986</v>
      </c>
      <c r="N877" s="156" t="s">
        <v>1128</v>
      </c>
    </row>
    <row r="878" spans="1:14" ht="19" x14ac:dyDescent="0.35">
      <c r="A878" s="139" t="s">
        <v>1987</v>
      </c>
      <c r="B878" s="139" t="s">
        <v>1988</v>
      </c>
      <c r="C878" s="123" t="s">
        <v>1976</v>
      </c>
      <c r="D878" s="164">
        <v>0.05</v>
      </c>
      <c r="E878" s="123" t="s">
        <v>1989</v>
      </c>
      <c r="F878" s="155" t="s">
        <v>1128</v>
      </c>
      <c r="G878" s="123" t="s">
        <v>1989</v>
      </c>
      <c r="H878" s="155" t="s">
        <v>1128</v>
      </c>
      <c r="I878" s="123" t="s">
        <v>1661</v>
      </c>
      <c r="J878" s="155" t="s">
        <v>1128</v>
      </c>
      <c r="K878" s="123" t="s">
        <v>1990</v>
      </c>
      <c r="L878" s="155" t="s">
        <v>1128</v>
      </c>
      <c r="M878" s="123" t="s">
        <v>1991</v>
      </c>
      <c r="N878" s="155" t="s">
        <v>1128</v>
      </c>
    </row>
    <row r="879" spans="1:14" x14ac:dyDescent="0.35">
      <c r="A879" s="120" t="s">
        <v>1992</v>
      </c>
      <c r="B879" s="137" t="s">
        <v>1993</v>
      </c>
      <c r="C879" s="138">
        <v>1.4</v>
      </c>
      <c r="D879" s="163">
        <v>0.21</v>
      </c>
      <c r="E879" s="120" t="s">
        <v>1994</v>
      </c>
      <c r="F879" s="151">
        <v>449</v>
      </c>
      <c r="G879" s="120" t="s">
        <v>1994</v>
      </c>
      <c r="H879" s="151">
        <v>122</v>
      </c>
      <c r="I879" s="120" t="s">
        <v>1938</v>
      </c>
      <c r="J879" s="151">
        <v>153</v>
      </c>
      <c r="K879" s="120" t="s">
        <v>1075</v>
      </c>
      <c r="L879" s="151">
        <v>21</v>
      </c>
      <c r="M879" s="120" t="s">
        <v>1995</v>
      </c>
      <c r="N879" s="151">
        <v>17</v>
      </c>
    </row>
    <row r="880" spans="1:14" ht="19" x14ac:dyDescent="0.35">
      <c r="A880" s="123" t="s">
        <v>1996</v>
      </c>
      <c r="B880" s="139" t="s">
        <v>1997</v>
      </c>
      <c r="C880" s="134">
        <v>800</v>
      </c>
      <c r="D880" s="164">
        <v>0.65</v>
      </c>
      <c r="E880" s="123" t="s">
        <v>1998</v>
      </c>
      <c r="F880" s="154">
        <v>7500</v>
      </c>
      <c r="G880" s="123" t="s">
        <v>1999</v>
      </c>
      <c r="H880" s="154">
        <v>9710</v>
      </c>
      <c r="I880" s="123" t="s">
        <v>2000</v>
      </c>
      <c r="J880" s="154">
        <v>8070</v>
      </c>
      <c r="K880" s="123" t="s">
        <v>2001</v>
      </c>
      <c r="L880" s="154">
        <v>9910</v>
      </c>
      <c r="M880" s="123" t="s">
        <v>1589</v>
      </c>
      <c r="N880" s="173">
        <v>11300</v>
      </c>
    </row>
    <row r="881" spans="1:14" x14ac:dyDescent="0.35">
      <c r="A881" s="120" t="s">
        <v>2002</v>
      </c>
      <c r="B881" s="137" t="s">
        <v>2003</v>
      </c>
      <c r="C881" s="120" t="s">
        <v>2004</v>
      </c>
      <c r="D881" s="163">
        <v>0.02</v>
      </c>
      <c r="E881" s="120" t="s">
        <v>2005</v>
      </c>
      <c r="F881" s="156" t="s">
        <v>1128</v>
      </c>
      <c r="G881" s="120" t="s">
        <v>2005</v>
      </c>
      <c r="H881" s="156" t="s">
        <v>1128</v>
      </c>
      <c r="I881" s="120" t="s">
        <v>2006</v>
      </c>
      <c r="J881" s="156" t="s">
        <v>1128</v>
      </c>
      <c r="K881" s="120" t="s">
        <v>2007</v>
      </c>
      <c r="L881" s="156" t="s">
        <v>1128</v>
      </c>
      <c r="M881" s="120" t="s">
        <v>2008</v>
      </c>
      <c r="N881" s="156" t="s">
        <v>1128</v>
      </c>
    </row>
    <row r="882" spans="1:14" x14ac:dyDescent="0.35">
      <c r="A882" s="123" t="s">
        <v>2009</v>
      </c>
      <c r="B882" s="139" t="s">
        <v>2010</v>
      </c>
      <c r="C882" s="143">
        <v>3.5</v>
      </c>
      <c r="D882" s="139" t="s">
        <v>2011</v>
      </c>
      <c r="E882" s="123" t="s">
        <v>2012</v>
      </c>
      <c r="F882" s="154">
        <v>2150</v>
      </c>
      <c r="G882" s="123" t="s">
        <v>2013</v>
      </c>
      <c r="H882" s="153">
        <v>588</v>
      </c>
      <c r="I882" s="123" t="s">
        <v>2014</v>
      </c>
      <c r="J882" s="153">
        <v>984</v>
      </c>
      <c r="K882" s="123" t="s">
        <v>2015</v>
      </c>
      <c r="L882" s="153">
        <v>111</v>
      </c>
      <c r="M882" s="123" t="s">
        <v>2016</v>
      </c>
      <c r="N882" s="153">
        <v>82</v>
      </c>
    </row>
    <row r="883" spans="1:14" x14ac:dyDescent="0.35">
      <c r="A883" s="120" t="s">
        <v>2017</v>
      </c>
      <c r="B883" s="137" t="s">
        <v>2018</v>
      </c>
      <c r="C883" s="138">
        <v>3.5</v>
      </c>
      <c r="D883" s="137" t="s">
        <v>2019</v>
      </c>
      <c r="E883" s="120" t="s">
        <v>1594</v>
      </c>
      <c r="F883" s="152">
        <v>2130</v>
      </c>
      <c r="G883" s="120" t="s">
        <v>2020</v>
      </c>
      <c r="H883" s="151">
        <v>580</v>
      </c>
      <c r="I883" s="120" t="s">
        <v>2021</v>
      </c>
      <c r="J883" s="151">
        <v>971</v>
      </c>
      <c r="K883" s="120" t="s">
        <v>2022</v>
      </c>
      <c r="L883" s="151">
        <v>110</v>
      </c>
      <c r="M883" s="120" t="s">
        <v>2023</v>
      </c>
      <c r="N883" s="151">
        <v>81</v>
      </c>
    </row>
    <row r="884" spans="1:14" x14ac:dyDescent="0.35">
      <c r="A884" s="123" t="s">
        <v>2024</v>
      </c>
      <c r="B884" s="139" t="s">
        <v>2025</v>
      </c>
      <c r="C884" s="143">
        <v>2.6</v>
      </c>
      <c r="D884" s="139" t="s">
        <v>2026</v>
      </c>
      <c r="E884" s="123" t="s">
        <v>1377</v>
      </c>
      <c r="F884" s="154">
        <v>1380</v>
      </c>
      <c r="G884" s="123" t="s">
        <v>1377</v>
      </c>
      <c r="H884" s="153">
        <v>376</v>
      </c>
      <c r="I884" s="123" t="s">
        <v>2027</v>
      </c>
      <c r="J884" s="153">
        <v>555</v>
      </c>
      <c r="K884" s="123" t="s">
        <v>2028</v>
      </c>
      <c r="L884" s="153">
        <v>68</v>
      </c>
      <c r="M884" s="123" t="s">
        <v>2029</v>
      </c>
      <c r="N884" s="153">
        <v>52</v>
      </c>
    </row>
    <row r="885" spans="1:14" x14ac:dyDescent="0.35">
      <c r="A885" s="120" t="s">
        <v>2030</v>
      </c>
      <c r="B885" s="137" t="s">
        <v>2031</v>
      </c>
      <c r="C885" s="138">
        <v>3</v>
      </c>
      <c r="D885" s="137" t="s">
        <v>2032</v>
      </c>
      <c r="E885" s="120" t="s">
        <v>2033</v>
      </c>
      <c r="F885" s="152">
        <v>1440</v>
      </c>
      <c r="G885" s="120" t="s">
        <v>2033</v>
      </c>
      <c r="H885" s="151">
        <v>392</v>
      </c>
      <c r="I885" s="120" t="s">
        <v>2034</v>
      </c>
      <c r="J885" s="151">
        <v>613</v>
      </c>
      <c r="K885" s="120" t="s">
        <v>2035</v>
      </c>
      <c r="L885" s="151">
        <v>72</v>
      </c>
      <c r="M885" s="120" t="s">
        <v>2036</v>
      </c>
      <c r="N885" s="151">
        <v>54</v>
      </c>
    </row>
    <row r="886" spans="1:14" x14ac:dyDescent="0.35">
      <c r="A886" s="123" t="s">
        <v>2037</v>
      </c>
      <c r="B886" s="139" t="s">
        <v>2038</v>
      </c>
      <c r="C886" s="143">
        <v>0.4</v>
      </c>
      <c r="D886" s="139" t="s">
        <v>2039</v>
      </c>
      <c r="E886" s="123" t="s">
        <v>2040</v>
      </c>
      <c r="F886" s="153">
        <v>123</v>
      </c>
      <c r="G886" s="123" t="s">
        <v>2040</v>
      </c>
      <c r="H886" s="153">
        <v>33</v>
      </c>
      <c r="I886" s="123" t="s">
        <v>2041</v>
      </c>
      <c r="J886" s="153">
        <v>37</v>
      </c>
      <c r="K886" s="123" t="s">
        <v>2042</v>
      </c>
      <c r="L886" s="153">
        <v>6</v>
      </c>
      <c r="M886" s="123" t="s">
        <v>2043</v>
      </c>
      <c r="N886" s="153">
        <v>5</v>
      </c>
    </row>
    <row r="887" spans="1:14" x14ac:dyDescent="0.35">
      <c r="A887" s="120" t="s">
        <v>2044</v>
      </c>
      <c r="B887" s="137" t="s">
        <v>2045</v>
      </c>
      <c r="C887" s="138">
        <v>0.3</v>
      </c>
      <c r="D887" s="137" t="s">
        <v>2046</v>
      </c>
      <c r="E887" s="120" t="s">
        <v>2047</v>
      </c>
      <c r="F887" s="151">
        <v>64</v>
      </c>
      <c r="G887" s="120" t="s">
        <v>2047</v>
      </c>
      <c r="H887" s="151">
        <v>17</v>
      </c>
      <c r="I887" s="120" t="s">
        <v>1075</v>
      </c>
      <c r="J887" s="151">
        <v>19</v>
      </c>
      <c r="K887" s="120" t="s">
        <v>2048</v>
      </c>
      <c r="L887" s="151">
        <v>3</v>
      </c>
      <c r="M887" s="120" t="s">
        <v>2049</v>
      </c>
      <c r="N887" s="151">
        <v>2</v>
      </c>
    </row>
    <row r="888" spans="1:14" x14ac:dyDescent="0.35">
      <c r="A888" s="123" t="s">
        <v>2050</v>
      </c>
      <c r="B888" s="139" t="s">
        <v>2051</v>
      </c>
      <c r="C888" s="143">
        <v>3.2</v>
      </c>
      <c r="D888" s="139" t="s">
        <v>1834</v>
      </c>
      <c r="E888" s="123" t="s">
        <v>2052</v>
      </c>
      <c r="F888" s="154">
        <v>1720</v>
      </c>
      <c r="G888" s="123" t="s">
        <v>2053</v>
      </c>
      <c r="H888" s="153">
        <v>470</v>
      </c>
      <c r="I888" s="123" t="s">
        <v>1378</v>
      </c>
      <c r="J888" s="153">
        <v>755</v>
      </c>
      <c r="K888" s="123" t="s">
        <v>2054</v>
      </c>
      <c r="L888" s="153">
        <v>87</v>
      </c>
      <c r="M888" s="123" t="s">
        <v>1671</v>
      </c>
      <c r="N888" s="153">
        <v>65</v>
      </c>
    </row>
    <row r="889" spans="1:14" x14ac:dyDescent="0.35">
      <c r="A889" s="120" t="s">
        <v>2055</v>
      </c>
      <c r="B889" s="137" t="s">
        <v>2056</v>
      </c>
      <c r="C889" s="138">
        <v>3.2</v>
      </c>
      <c r="D889" s="137" t="s">
        <v>2057</v>
      </c>
      <c r="E889" s="120" t="s">
        <v>2058</v>
      </c>
      <c r="F889" s="152">
        <v>1220</v>
      </c>
      <c r="G889" s="120" t="s">
        <v>2058</v>
      </c>
      <c r="H889" s="151">
        <v>333</v>
      </c>
      <c r="I889" s="120" t="s">
        <v>2059</v>
      </c>
      <c r="J889" s="151">
        <v>535</v>
      </c>
      <c r="K889" s="120" t="s">
        <v>2060</v>
      </c>
      <c r="L889" s="151">
        <v>62</v>
      </c>
      <c r="M889" s="120" t="s">
        <v>2061</v>
      </c>
      <c r="N889" s="151">
        <v>46</v>
      </c>
    </row>
    <row r="890" spans="1:14" ht="19" x14ac:dyDescent="0.35">
      <c r="A890" s="123" t="s">
        <v>2062</v>
      </c>
      <c r="B890" s="139" t="s">
        <v>2063</v>
      </c>
      <c r="C890" s="123" t="s">
        <v>2064</v>
      </c>
      <c r="D890" s="139" t="s">
        <v>2065</v>
      </c>
      <c r="E890" s="123" t="s">
        <v>2066</v>
      </c>
      <c r="F890" s="153">
        <v>6</v>
      </c>
      <c r="G890" s="123" t="s">
        <v>2066</v>
      </c>
      <c r="H890" s="153">
        <v>2</v>
      </c>
      <c r="I890" s="123" t="s">
        <v>2067</v>
      </c>
      <c r="J890" s="153">
        <v>2</v>
      </c>
      <c r="K890" s="123" t="s">
        <v>2068</v>
      </c>
      <c r="L890" s="155" t="s">
        <v>1128</v>
      </c>
      <c r="M890" s="123" t="s">
        <v>2069</v>
      </c>
      <c r="N890" s="155" t="s">
        <v>1128</v>
      </c>
    </row>
    <row r="891" spans="1:14" x14ac:dyDescent="0.35">
      <c r="A891" s="120" t="s">
        <v>2070</v>
      </c>
      <c r="B891" s="137" t="s">
        <v>2071</v>
      </c>
      <c r="C891" s="120" t="s">
        <v>2064</v>
      </c>
      <c r="D891" s="137" t="s">
        <v>2072</v>
      </c>
      <c r="E891" s="120" t="s">
        <v>2073</v>
      </c>
      <c r="F891" s="151">
        <v>6</v>
      </c>
      <c r="G891" s="120" t="s">
        <v>2073</v>
      </c>
      <c r="H891" s="151">
        <v>2</v>
      </c>
      <c r="I891" s="120" t="s">
        <v>2074</v>
      </c>
      <c r="J891" s="151">
        <v>2</v>
      </c>
      <c r="K891" s="120" t="s">
        <v>1368</v>
      </c>
      <c r="L891" s="156" t="s">
        <v>1128</v>
      </c>
      <c r="M891" s="120" t="s">
        <v>2075</v>
      </c>
      <c r="N891" s="156" t="s">
        <v>1128</v>
      </c>
    </row>
    <row r="892" spans="1:14" x14ac:dyDescent="0.35">
      <c r="A892" s="123" t="s">
        <v>2076</v>
      </c>
      <c r="B892" s="139" t="s">
        <v>2077</v>
      </c>
      <c r="C892" s="123" t="s">
        <v>2064</v>
      </c>
      <c r="D892" s="139" t="s">
        <v>2078</v>
      </c>
      <c r="E892" s="123" t="s">
        <v>927</v>
      </c>
      <c r="F892" s="153">
        <v>8</v>
      </c>
      <c r="G892" s="123" t="s">
        <v>927</v>
      </c>
      <c r="H892" s="153">
        <v>2</v>
      </c>
      <c r="I892" s="123" t="s">
        <v>2079</v>
      </c>
      <c r="J892" s="153">
        <v>2</v>
      </c>
      <c r="K892" s="123" t="s">
        <v>2080</v>
      </c>
      <c r="L892" s="155" t="s">
        <v>1128</v>
      </c>
      <c r="M892" s="123" t="s">
        <v>2081</v>
      </c>
      <c r="N892" s="155" t="s">
        <v>1128</v>
      </c>
    </row>
    <row r="893" spans="1:14" x14ac:dyDescent="0.35">
      <c r="A893" s="126" t="s">
        <v>2082</v>
      </c>
      <c r="B893" s="140" t="s">
        <v>2083</v>
      </c>
      <c r="C893" s="126" t="s">
        <v>2064</v>
      </c>
      <c r="D893" s="140" t="s">
        <v>2084</v>
      </c>
      <c r="E893" s="126" t="s">
        <v>2085</v>
      </c>
      <c r="F893" s="157">
        <v>8</v>
      </c>
      <c r="G893" s="126" t="s">
        <v>2085</v>
      </c>
      <c r="H893" s="157">
        <v>2</v>
      </c>
      <c r="I893" s="126" t="s">
        <v>2086</v>
      </c>
      <c r="J893" s="157">
        <v>2</v>
      </c>
      <c r="K893" s="126" t="s">
        <v>2087</v>
      </c>
      <c r="L893" s="158" t="s">
        <v>1128</v>
      </c>
      <c r="M893" s="126" t="s">
        <v>2088</v>
      </c>
      <c r="N893" s="158" t="s">
        <v>1128</v>
      </c>
    </row>
    <row r="894" spans="1:14" x14ac:dyDescent="0.35">
      <c r="A894" s="116" t="s">
        <v>2089</v>
      </c>
      <c r="B894" s="159" t="s">
        <v>2090</v>
      </c>
      <c r="C894" s="129">
        <v>1.8</v>
      </c>
      <c r="D894" s="159" t="s">
        <v>2084</v>
      </c>
      <c r="E894" s="116" t="s">
        <v>2091</v>
      </c>
      <c r="F894" s="161">
        <v>350</v>
      </c>
      <c r="G894" s="116" t="s">
        <v>2091</v>
      </c>
      <c r="H894" s="161">
        <v>95</v>
      </c>
      <c r="I894" s="116" t="s">
        <v>2092</v>
      </c>
      <c r="J894" s="161">
        <v>126</v>
      </c>
      <c r="K894" s="116" t="s">
        <v>2093</v>
      </c>
      <c r="L894" s="161">
        <v>17</v>
      </c>
      <c r="M894" s="116" t="s">
        <v>2094</v>
      </c>
      <c r="N894" s="161">
        <v>13</v>
      </c>
    </row>
    <row r="895" spans="1:14" x14ac:dyDescent="0.35">
      <c r="A895" s="120" t="s">
        <v>2095</v>
      </c>
      <c r="B895" s="137" t="s">
        <v>2096</v>
      </c>
      <c r="C895" s="138">
        <v>0.3</v>
      </c>
      <c r="D895" s="137" t="s">
        <v>2097</v>
      </c>
      <c r="E895" s="120" t="s">
        <v>2098</v>
      </c>
      <c r="F895" s="151">
        <v>99</v>
      </c>
      <c r="G895" s="120" t="s">
        <v>2098</v>
      </c>
      <c r="H895" s="151">
        <v>27</v>
      </c>
      <c r="I895" s="120" t="s">
        <v>2099</v>
      </c>
      <c r="J895" s="151">
        <v>30</v>
      </c>
      <c r="K895" s="120" t="s">
        <v>2100</v>
      </c>
      <c r="L895" s="151">
        <v>5</v>
      </c>
      <c r="M895" s="120" t="s">
        <v>2101</v>
      </c>
      <c r="N895" s="151">
        <v>4</v>
      </c>
    </row>
    <row r="896" spans="1:14" x14ac:dyDescent="0.35">
      <c r="A896" s="123" t="s">
        <v>2102</v>
      </c>
      <c r="B896" s="139" t="s">
        <v>2103</v>
      </c>
      <c r="C896" s="143">
        <v>0.3</v>
      </c>
      <c r="D896" s="139" t="s">
        <v>2104</v>
      </c>
      <c r="E896" s="123" t="s">
        <v>2105</v>
      </c>
      <c r="F896" s="153">
        <v>113</v>
      </c>
      <c r="G896" s="123" t="s">
        <v>2105</v>
      </c>
      <c r="H896" s="153">
        <v>31</v>
      </c>
      <c r="I896" s="123" t="s">
        <v>2106</v>
      </c>
      <c r="J896" s="153">
        <v>34</v>
      </c>
      <c r="K896" s="123" t="s">
        <v>2107</v>
      </c>
      <c r="L896" s="153">
        <v>5</v>
      </c>
      <c r="M896" s="123" t="s">
        <v>2108</v>
      </c>
      <c r="N896" s="153">
        <v>4</v>
      </c>
    </row>
    <row r="897" spans="1:14" x14ac:dyDescent="0.35">
      <c r="A897" s="120" t="s">
        <v>2109</v>
      </c>
      <c r="B897" s="137" t="s">
        <v>2110</v>
      </c>
      <c r="C897" s="120" t="s">
        <v>2064</v>
      </c>
      <c r="D897" s="137" t="s">
        <v>2111</v>
      </c>
      <c r="E897" s="120" t="s">
        <v>2112</v>
      </c>
      <c r="F897" s="151">
        <v>5</v>
      </c>
      <c r="G897" s="120" t="s">
        <v>2112</v>
      </c>
      <c r="H897" s="151">
        <v>1</v>
      </c>
      <c r="I897" s="120" t="s">
        <v>2113</v>
      </c>
      <c r="J897" s="151">
        <v>1</v>
      </c>
      <c r="K897" s="120" t="s">
        <v>2114</v>
      </c>
      <c r="L897" s="156" t="s">
        <v>1128</v>
      </c>
      <c r="M897" s="120" t="s">
        <v>2115</v>
      </c>
      <c r="N897" s="156" t="s">
        <v>1128</v>
      </c>
    </row>
    <row r="898" spans="1:14" x14ac:dyDescent="0.35">
      <c r="A898" s="123" t="s">
        <v>2116</v>
      </c>
      <c r="B898" s="139" t="s">
        <v>2117</v>
      </c>
      <c r="C898" s="123" t="s">
        <v>2118</v>
      </c>
      <c r="D898" s="139" t="s">
        <v>2119</v>
      </c>
      <c r="E898" s="123" t="s">
        <v>2120</v>
      </c>
      <c r="F898" s="153">
        <v>25</v>
      </c>
      <c r="G898" s="123" t="s">
        <v>2120</v>
      </c>
      <c r="H898" s="153">
        <v>7</v>
      </c>
      <c r="I898" s="123" t="s">
        <v>2121</v>
      </c>
      <c r="J898" s="153">
        <v>7</v>
      </c>
      <c r="K898" s="123" t="s">
        <v>2122</v>
      </c>
      <c r="L898" s="153">
        <v>1</v>
      </c>
      <c r="M898" s="123" t="s">
        <v>2123</v>
      </c>
      <c r="N898" s="155" t="s">
        <v>1128</v>
      </c>
    </row>
    <row r="899" spans="1:14" x14ac:dyDescent="0.35">
      <c r="A899" s="120" t="s">
        <v>2124</v>
      </c>
      <c r="B899" s="137" t="s">
        <v>2125</v>
      </c>
      <c r="C899" s="138">
        <v>0.6</v>
      </c>
      <c r="D899" s="137" t="s">
        <v>2126</v>
      </c>
      <c r="E899" s="120" t="s">
        <v>2127</v>
      </c>
      <c r="F899" s="151">
        <v>192</v>
      </c>
      <c r="G899" s="120" t="s">
        <v>2127</v>
      </c>
      <c r="H899" s="151">
        <v>52</v>
      </c>
      <c r="I899" s="120" t="s">
        <v>2128</v>
      </c>
      <c r="J899" s="151">
        <v>60</v>
      </c>
      <c r="K899" s="120" t="s">
        <v>2129</v>
      </c>
      <c r="L899" s="151">
        <v>9</v>
      </c>
      <c r="M899" s="120" t="s">
        <v>2130</v>
      </c>
      <c r="N899" s="151">
        <v>7</v>
      </c>
    </row>
    <row r="900" spans="1:14" x14ac:dyDescent="0.35">
      <c r="A900" s="123" t="s">
        <v>2131</v>
      </c>
      <c r="B900" s="139" t="s">
        <v>2132</v>
      </c>
      <c r="C900" s="123" t="s">
        <v>2133</v>
      </c>
      <c r="D900" s="139" t="s">
        <v>2111</v>
      </c>
      <c r="E900" s="123" t="s">
        <v>2134</v>
      </c>
      <c r="F900" s="153">
        <v>12</v>
      </c>
      <c r="G900" s="123" t="s">
        <v>2134</v>
      </c>
      <c r="H900" s="153">
        <v>3</v>
      </c>
      <c r="I900" s="123" t="s">
        <v>2135</v>
      </c>
      <c r="J900" s="153">
        <v>4</v>
      </c>
      <c r="K900" s="123" t="s">
        <v>2136</v>
      </c>
      <c r="L900" s="155" t="s">
        <v>1128</v>
      </c>
      <c r="M900" s="123" t="s">
        <v>1367</v>
      </c>
      <c r="N900" s="155" t="s">
        <v>1128</v>
      </c>
    </row>
    <row r="901" spans="1:14" x14ac:dyDescent="0.35">
      <c r="A901" s="120" t="s">
        <v>2137</v>
      </c>
      <c r="B901" s="137" t="s">
        <v>2138</v>
      </c>
      <c r="C901" s="138">
        <v>0.3</v>
      </c>
      <c r="D901" s="137" t="s">
        <v>2139</v>
      </c>
      <c r="E901" s="120" t="s">
        <v>2140</v>
      </c>
      <c r="F901" s="151">
        <v>99</v>
      </c>
      <c r="G901" s="120" t="s">
        <v>2140</v>
      </c>
      <c r="H901" s="151">
        <v>27</v>
      </c>
      <c r="I901" s="120" t="s">
        <v>2141</v>
      </c>
      <c r="J901" s="151">
        <v>30</v>
      </c>
      <c r="K901" s="120" t="s">
        <v>2142</v>
      </c>
      <c r="L901" s="151">
        <v>5</v>
      </c>
      <c r="M901" s="120" t="s">
        <v>2143</v>
      </c>
      <c r="N901" s="151">
        <v>4</v>
      </c>
    </row>
    <row r="902" spans="1:14" x14ac:dyDescent="0.35">
      <c r="A902" s="123" t="s">
        <v>2144</v>
      </c>
      <c r="B902" s="139" t="s">
        <v>2145</v>
      </c>
      <c r="C902" s="143">
        <v>0.6</v>
      </c>
      <c r="D902" s="164">
        <v>0.2</v>
      </c>
      <c r="E902" s="123" t="s">
        <v>2146</v>
      </c>
      <c r="F902" s="153">
        <v>124</v>
      </c>
      <c r="G902" s="123" t="s">
        <v>2146</v>
      </c>
      <c r="H902" s="153">
        <v>34</v>
      </c>
      <c r="I902" s="123" t="s">
        <v>1268</v>
      </c>
      <c r="J902" s="153">
        <v>38</v>
      </c>
      <c r="K902" s="123" t="s">
        <v>2147</v>
      </c>
      <c r="L902" s="153">
        <v>6</v>
      </c>
      <c r="M902" s="123" t="s">
        <v>2148</v>
      </c>
      <c r="N902" s="153">
        <v>5</v>
      </c>
    </row>
    <row r="903" spans="1:14" x14ac:dyDescent="0.35">
      <c r="A903" s="120" t="s">
        <v>2149</v>
      </c>
      <c r="B903" s="137" t="s">
        <v>2150</v>
      </c>
      <c r="C903" s="138">
        <v>9.8000000000000007</v>
      </c>
      <c r="D903" s="163">
        <v>0.35</v>
      </c>
      <c r="E903" s="120" t="s">
        <v>2151</v>
      </c>
      <c r="F903" s="152">
        <v>3970</v>
      </c>
      <c r="G903" s="120" t="s">
        <v>2152</v>
      </c>
      <c r="H903" s="152">
        <v>1240</v>
      </c>
      <c r="I903" s="120" t="s">
        <v>2153</v>
      </c>
      <c r="J903" s="152">
        <v>2960</v>
      </c>
      <c r="K903" s="120" t="s">
        <v>2154</v>
      </c>
      <c r="L903" s="151">
        <v>467</v>
      </c>
      <c r="M903" s="120" t="s">
        <v>2155</v>
      </c>
      <c r="N903" s="151">
        <v>178</v>
      </c>
    </row>
    <row r="904" spans="1:14" ht="15" x14ac:dyDescent="0.35">
      <c r="A904" s="123" t="s">
        <v>2156</v>
      </c>
      <c r="B904" s="139" t="s">
        <v>2157</v>
      </c>
      <c r="C904" s="143">
        <v>0.4</v>
      </c>
      <c r="D904" s="164">
        <v>0.19</v>
      </c>
      <c r="E904" s="123" t="s">
        <v>2158</v>
      </c>
      <c r="F904" s="153">
        <v>86</v>
      </c>
      <c r="G904" s="123" t="s">
        <v>2158</v>
      </c>
      <c r="H904" s="153">
        <v>23</v>
      </c>
      <c r="I904" s="123" t="s">
        <v>2159</v>
      </c>
      <c r="J904" s="153">
        <v>26</v>
      </c>
      <c r="K904" s="123" t="s">
        <v>2160</v>
      </c>
      <c r="L904" s="153">
        <v>4</v>
      </c>
      <c r="M904" s="123" t="s">
        <v>2161</v>
      </c>
      <c r="N904" s="153">
        <v>3</v>
      </c>
    </row>
    <row r="905" spans="1:14" ht="19" x14ac:dyDescent="0.35">
      <c r="A905" s="137" t="s">
        <v>2162</v>
      </c>
      <c r="B905" s="137" t="s">
        <v>2163</v>
      </c>
      <c r="C905" s="131">
        <v>67</v>
      </c>
      <c r="D905" s="163">
        <v>0.57999999999999996</v>
      </c>
      <c r="E905" s="120" t="s">
        <v>2164</v>
      </c>
      <c r="F905" s="152">
        <v>7940</v>
      </c>
      <c r="G905" s="120" t="s">
        <v>2165</v>
      </c>
      <c r="H905" s="152">
        <v>6490</v>
      </c>
      <c r="I905" s="120" t="s">
        <v>2166</v>
      </c>
      <c r="J905" s="152">
        <v>8140</v>
      </c>
      <c r="K905" s="120" t="s">
        <v>2167</v>
      </c>
      <c r="L905" s="152">
        <v>6960</v>
      </c>
      <c r="M905" s="120" t="s">
        <v>2168</v>
      </c>
      <c r="N905" s="151">
        <v>4380</v>
      </c>
    </row>
    <row r="906" spans="1:14" x14ac:dyDescent="0.35">
      <c r="A906" s="123" t="s">
        <v>2169</v>
      </c>
      <c r="B906" s="139" t="s">
        <v>2170</v>
      </c>
      <c r="C906" s="123" t="s">
        <v>2171</v>
      </c>
      <c r="D906" s="164">
        <v>0.11</v>
      </c>
      <c r="E906" s="123" t="s">
        <v>2172</v>
      </c>
      <c r="F906" s="153">
        <v>48</v>
      </c>
      <c r="G906" s="123" t="s">
        <v>2172</v>
      </c>
      <c r="H906" s="153">
        <v>13</v>
      </c>
      <c r="I906" s="123" t="s">
        <v>2173</v>
      </c>
      <c r="J906" s="153">
        <v>14</v>
      </c>
      <c r="K906" s="123" t="s">
        <v>2174</v>
      </c>
      <c r="L906" s="153">
        <v>2</v>
      </c>
      <c r="M906" s="123" t="s">
        <v>2175</v>
      </c>
      <c r="N906" s="153">
        <v>2</v>
      </c>
    </row>
    <row r="907" spans="1:14" x14ac:dyDescent="0.35">
      <c r="A907" s="120" t="s">
        <v>2176</v>
      </c>
      <c r="B907" s="137" t="s">
        <v>2177</v>
      </c>
      <c r="C907" s="120" t="s">
        <v>2178</v>
      </c>
      <c r="D907" s="163">
        <v>0.19</v>
      </c>
      <c r="E907" s="120" t="s">
        <v>2179</v>
      </c>
      <c r="F907" s="151">
        <v>63</v>
      </c>
      <c r="G907" s="120" t="s">
        <v>2179</v>
      </c>
      <c r="H907" s="151">
        <v>17</v>
      </c>
      <c r="I907" s="120" t="s">
        <v>2180</v>
      </c>
      <c r="J907" s="151">
        <v>19</v>
      </c>
      <c r="K907" s="120" t="s">
        <v>2161</v>
      </c>
      <c r="L907" s="151">
        <v>3</v>
      </c>
      <c r="M907" s="120" t="s">
        <v>2181</v>
      </c>
      <c r="N907" s="151">
        <v>2</v>
      </c>
    </row>
    <row r="908" spans="1:14" x14ac:dyDescent="0.35">
      <c r="A908" s="123" t="s">
        <v>2182</v>
      </c>
      <c r="B908" s="139" t="s">
        <v>2183</v>
      </c>
      <c r="C908" s="143">
        <v>0.3</v>
      </c>
      <c r="D908" s="164">
        <v>0.16</v>
      </c>
      <c r="E908" s="123" t="s">
        <v>2184</v>
      </c>
      <c r="F908" s="153">
        <v>60</v>
      </c>
      <c r="G908" s="123" t="s">
        <v>2184</v>
      </c>
      <c r="H908" s="153">
        <v>16</v>
      </c>
      <c r="I908" s="123" t="s">
        <v>2185</v>
      </c>
      <c r="J908" s="153">
        <v>18</v>
      </c>
      <c r="K908" s="123" t="s">
        <v>2186</v>
      </c>
      <c r="L908" s="153">
        <v>3</v>
      </c>
      <c r="M908" s="123" t="s">
        <v>1290</v>
      </c>
      <c r="N908" s="153">
        <v>2</v>
      </c>
    </row>
    <row r="909" spans="1:14" x14ac:dyDescent="0.35">
      <c r="A909" s="120" t="s">
        <v>2187</v>
      </c>
      <c r="B909" s="137" t="s">
        <v>2188</v>
      </c>
      <c r="C909" s="120" t="s">
        <v>2189</v>
      </c>
      <c r="D909" s="163">
        <v>0.03</v>
      </c>
      <c r="E909" s="120" t="s">
        <v>2190</v>
      </c>
      <c r="F909" s="151">
        <v>2</v>
      </c>
      <c r="G909" s="120" t="s">
        <v>2190</v>
      </c>
      <c r="H909" s="156" t="s">
        <v>1128</v>
      </c>
      <c r="I909" s="120" t="s">
        <v>2191</v>
      </c>
      <c r="J909" s="156" t="s">
        <v>1128</v>
      </c>
      <c r="K909" s="120" t="s">
        <v>2192</v>
      </c>
      <c r="L909" s="156" t="s">
        <v>1128</v>
      </c>
      <c r="M909" s="120" t="s">
        <v>2193</v>
      </c>
      <c r="N909" s="156" t="s">
        <v>1128</v>
      </c>
    </row>
    <row r="910" spans="1:14" x14ac:dyDescent="0.35">
      <c r="A910" s="123" t="s">
        <v>2194</v>
      </c>
      <c r="B910" s="139" t="s">
        <v>2195</v>
      </c>
      <c r="C910" s="123" t="s">
        <v>1295</v>
      </c>
      <c r="D910" s="164">
        <v>0.03</v>
      </c>
      <c r="E910" s="123" t="s">
        <v>2196</v>
      </c>
      <c r="F910" s="155" t="s">
        <v>1128</v>
      </c>
      <c r="G910" s="123" t="s">
        <v>2196</v>
      </c>
      <c r="H910" s="155" t="s">
        <v>1128</v>
      </c>
      <c r="I910" s="123" t="s">
        <v>2197</v>
      </c>
      <c r="J910" s="155" t="s">
        <v>1128</v>
      </c>
      <c r="K910" s="123" t="s">
        <v>2198</v>
      </c>
      <c r="L910" s="155" t="s">
        <v>1128</v>
      </c>
      <c r="M910" s="123" t="s">
        <v>2199</v>
      </c>
      <c r="N910" s="155" t="s">
        <v>1128</v>
      </c>
    </row>
    <row r="911" spans="1:14" x14ac:dyDescent="0.35">
      <c r="A911" s="120" t="s">
        <v>2200</v>
      </c>
      <c r="B911" s="137" t="s">
        <v>2201</v>
      </c>
      <c r="C911" s="120" t="s">
        <v>2202</v>
      </c>
      <c r="D911" s="181">
        <v>4.0000000000000001E-3</v>
      </c>
      <c r="E911" s="120" t="s">
        <v>2203</v>
      </c>
      <c r="F911" s="156" t="s">
        <v>1128</v>
      </c>
      <c r="G911" s="120" t="s">
        <v>2203</v>
      </c>
      <c r="H911" s="156" t="s">
        <v>1128</v>
      </c>
      <c r="I911" s="120" t="s">
        <v>2204</v>
      </c>
      <c r="J911" s="156" t="s">
        <v>1128</v>
      </c>
      <c r="K911" s="120" t="s">
        <v>2205</v>
      </c>
      <c r="L911" s="156" t="s">
        <v>1128</v>
      </c>
      <c r="M911" s="120" t="s">
        <v>2206</v>
      </c>
      <c r="N911" s="156" t="s">
        <v>1128</v>
      </c>
    </row>
    <row r="912" spans="1:14" x14ac:dyDescent="0.35">
      <c r="A912" s="123" t="s">
        <v>2207</v>
      </c>
      <c r="B912" s="139" t="s">
        <v>2208</v>
      </c>
      <c r="C912" s="123" t="s">
        <v>2209</v>
      </c>
      <c r="D912" s="164">
        <v>0.02</v>
      </c>
      <c r="E912" s="123" t="s">
        <v>2210</v>
      </c>
      <c r="F912" s="153">
        <v>3</v>
      </c>
      <c r="G912" s="123" t="s">
        <v>2210</v>
      </c>
      <c r="H912" s="155" t="s">
        <v>1128</v>
      </c>
      <c r="I912" s="123" t="s">
        <v>2211</v>
      </c>
      <c r="J912" s="155" t="s">
        <v>1128</v>
      </c>
      <c r="K912" s="123" t="s">
        <v>2212</v>
      </c>
      <c r="L912" s="155" t="s">
        <v>1128</v>
      </c>
      <c r="M912" s="123" t="s">
        <v>2213</v>
      </c>
      <c r="N912" s="155" t="s">
        <v>1128</v>
      </c>
    </row>
    <row r="913" spans="1:14" x14ac:dyDescent="0.35">
      <c r="A913" s="120" t="s">
        <v>2214</v>
      </c>
      <c r="B913" s="137" t="s">
        <v>2215</v>
      </c>
      <c r="C913" s="120" t="s">
        <v>2216</v>
      </c>
      <c r="D913" s="163">
        <v>0.04</v>
      </c>
      <c r="E913" s="120" t="s">
        <v>2217</v>
      </c>
      <c r="F913" s="151">
        <v>11</v>
      </c>
      <c r="G913" s="120" t="s">
        <v>2217</v>
      </c>
      <c r="H913" s="151">
        <v>3</v>
      </c>
      <c r="I913" s="120" t="s">
        <v>2218</v>
      </c>
      <c r="J913" s="151">
        <v>3</v>
      </c>
      <c r="K913" s="120" t="s">
        <v>1978</v>
      </c>
      <c r="L913" s="156" t="s">
        <v>1128</v>
      </c>
      <c r="M913" s="120" t="s">
        <v>2219</v>
      </c>
      <c r="N913" s="156" t="s">
        <v>1128</v>
      </c>
    </row>
    <row r="914" spans="1:14" x14ac:dyDescent="0.35">
      <c r="A914" s="123" t="s">
        <v>2220</v>
      </c>
      <c r="B914" s="139" t="s">
        <v>2221</v>
      </c>
      <c r="C914" s="143">
        <v>0.3</v>
      </c>
      <c r="D914" s="164">
        <v>0.1</v>
      </c>
      <c r="E914" s="123" t="s">
        <v>2222</v>
      </c>
      <c r="F914" s="153">
        <v>73</v>
      </c>
      <c r="G914" s="123" t="s">
        <v>2222</v>
      </c>
      <c r="H914" s="153">
        <v>20</v>
      </c>
      <c r="I914" s="123" t="s">
        <v>2223</v>
      </c>
      <c r="J914" s="153">
        <v>22</v>
      </c>
      <c r="K914" s="123" t="s">
        <v>2224</v>
      </c>
      <c r="L914" s="153">
        <v>3</v>
      </c>
      <c r="M914" s="123" t="s">
        <v>2225</v>
      </c>
      <c r="N914" s="153">
        <v>3</v>
      </c>
    </row>
    <row r="915" spans="1:14" ht="19" x14ac:dyDescent="0.35">
      <c r="A915" s="120" t="s">
        <v>2226</v>
      </c>
      <c r="B915" s="137" t="s">
        <v>2227</v>
      </c>
      <c r="C915" s="131">
        <v>26</v>
      </c>
      <c r="D915" s="137" t="s">
        <v>2228</v>
      </c>
      <c r="E915" s="120" t="s">
        <v>2229</v>
      </c>
      <c r="F915" s="152">
        <v>9910</v>
      </c>
      <c r="G915" s="120" t="s">
        <v>2230</v>
      </c>
      <c r="H915" s="152">
        <v>4920</v>
      </c>
      <c r="I915" s="120" t="s">
        <v>2231</v>
      </c>
      <c r="J915" s="152">
        <v>9320</v>
      </c>
      <c r="K915" s="120" t="s">
        <v>2232</v>
      </c>
      <c r="L915" s="152">
        <v>4460</v>
      </c>
      <c r="M915" s="120" t="s">
        <v>2233</v>
      </c>
      <c r="N915" s="151">
        <v>1360</v>
      </c>
    </row>
    <row r="916" spans="1:14" ht="19" x14ac:dyDescent="0.35">
      <c r="A916" s="139" t="s">
        <v>2234</v>
      </c>
      <c r="B916" s="139" t="s">
        <v>2235</v>
      </c>
      <c r="C916" s="134">
        <v>26</v>
      </c>
      <c r="D916" s="139" t="s">
        <v>2236</v>
      </c>
      <c r="E916" s="123" t="s">
        <v>2237</v>
      </c>
      <c r="F916" s="154">
        <v>9050</v>
      </c>
      <c r="G916" s="123" t="s">
        <v>2238</v>
      </c>
      <c r="H916" s="154">
        <v>4490</v>
      </c>
      <c r="I916" s="123" t="s">
        <v>1469</v>
      </c>
      <c r="J916" s="154">
        <v>8520</v>
      </c>
      <c r="K916" s="123" t="s">
        <v>2239</v>
      </c>
      <c r="L916" s="154">
        <v>4080</v>
      </c>
      <c r="M916" s="123" t="s">
        <v>2240</v>
      </c>
      <c r="N916" s="153">
        <v>1250</v>
      </c>
    </row>
    <row r="917" spans="1:14" ht="19" x14ac:dyDescent="0.35">
      <c r="A917" s="140" t="s">
        <v>2241</v>
      </c>
      <c r="B917" s="140" t="s">
        <v>2242</v>
      </c>
      <c r="C917" s="169">
        <v>26</v>
      </c>
      <c r="D917" s="140" t="s">
        <v>2243</v>
      </c>
      <c r="E917" s="126" t="s">
        <v>2244</v>
      </c>
      <c r="F917" s="170">
        <v>7320</v>
      </c>
      <c r="G917" s="126" t="s">
        <v>2245</v>
      </c>
      <c r="H917" s="170">
        <v>3630</v>
      </c>
      <c r="I917" s="126" t="s">
        <v>934</v>
      </c>
      <c r="J917" s="170">
        <v>6880</v>
      </c>
      <c r="K917" s="126" t="s">
        <v>2153</v>
      </c>
      <c r="L917" s="170">
        <v>3300</v>
      </c>
      <c r="M917" s="126" t="s">
        <v>2246</v>
      </c>
      <c r="N917" s="157">
        <v>1010</v>
      </c>
    </row>
    <row r="918" spans="1:14" x14ac:dyDescent="0.35">
      <c r="A918"/>
      <c r="B918"/>
      <c r="C918"/>
      <c r="D918"/>
      <c r="E918"/>
      <c r="F918"/>
      <c r="G918"/>
      <c r="H918"/>
      <c r="I918"/>
      <c r="J918"/>
      <c r="K918"/>
      <c r="L918"/>
      <c r="M918"/>
      <c r="N918"/>
    </row>
    <row r="919" spans="1:14" x14ac:dyDescent="0.35">
      <c r="A919" s="184"/>
      <c r="B919" s="185" t="s">
        <v>2247</v>
      </c>
      <c r="C919" s="185" t="s">
        <v>2248</v>
      </c>
      <c r="D919" s="186" t="s">
        <v>2249</v>
      </c>
      <c r="E919"/>
      <c r="F919"/>
      <c r="G919"/>
      <c r="H919"/>
      <c r="I919"/>
      <c r="J919"/>
      <c r="K919"/>
      <c r="L919"/>
      <c r="M919"/>
      <c r="N919"/>
    </row>
    <row r="920" spans="1:14" x14ac:dyDescent="0.35">
      <c r="A920" t="s">
        <v>2250</v>
      </c>
      <c r="B920" s="187">
        <v>1</v>
      </c>
      <c r="C920" s="187">
        <v>1</v>
      </c>
      <c r="D920" t="s">
        <v>2251</v>
      </c>
      <c r="E920"/>
      <c r="F920"/>
      <c r="G920"/>
      <c r="H920"/>
      <c r="I920"/>
      <c r="J920"/>
      <c r="K920"/>
      <c r="L920"/>
      <c r="M920"/>
      <c r="N920"/>
    </row>
    <row r="921" spans="1:14" x14ac:dyDescent="0.35">
      <c r="A921" t="s">
        <v>2252</v>
      </c>
      <c r="B921" s="187">
        <v>16.2</v>
      </c>
      <c r="C921" s="187">
        <v>5</v>
      </c>
      <c r="D921" t="s">
        <v>2253</v>
      </c>
      <c r="E921"/>
      <c r="F921"/>
      <c r="G921"/>
      <c r="H921"/>
      <c r="I921"/>
      <c r="J921"/>
      <c r="K921"/>
      <c r="L921"/>
      <c r="M921"/>
      <c r="N921"/>
    </row>
    <row r="922" spans="1:14" x14ac:dyDescent="0.35">
      <c r="A922" t="s">
        <v>515</v>
      </c>
      <c r="B922" s="187">
        <v>5.6</v>
      </c>
      <c r="C922" s="187">
        <v>1.8</v>
      </c>
      <c r="D922" t="s">
        <v>2254</v>
      </c>
      <c r="E922"/>
      <c r="F922"/>
      <c r="G922"/>
      <c r="H922"/>
      <c r="I922"/>
      <c r="J922"/>
      <c r="K922"/>
      <c r="L922"/>
      <c r="M922"/>
      <c r="N922"/>
    </row>
    <row r="923" spans="1:14" x14ac:dyDescent="0.35">
      <c r="A923" t="s">
        <v>2255</v>
      </c>
      <c r="B923" s="187">
        <v>-2.4</v>
      </c>
      <c r="C923" s="187">
        <v>-8.1999999999999993</v>
      </c>
      <c r="D923" t="s">
        <v>2256</v>
      </c>
      <c r="E923"/>
      <c r="F923"/>
      <c r="G923"/>
      <c r="H923"/>
      <c r="I923"/>
      <c r="J923"/>
      <c r="K923"/>
      <c r="L923"/>
      <c r="M923"/>
      <c r="N923"/>
    </row>
    <row r="924" spans="1:14" x14ac:dyDescent="0.35">
      <c r="A924" t="s">
        <v>2257</v>
      </c>
      <c r="B924" s="187">
        <v>0</v>
      </c>
      <c r="C924" s="187">
        <v>0</v>
      </c>
      <c r="D924" t="s">
        <v>2258</v>
      </c>
      <c r="E924"/>
      <c r="F924"/>
      <c r="G924"/>
      <c r="H924"/>
      <c r="I924"/>
      <c r="J924"/>
      <c r="K924"/>
      <c r="L924"/>
      <c r="M924"/>
      <c r="N924"/>
    </row>
    <row r="925" spans="1:14" x14ac:dyDescent="0.35">
      <c r="A925" t="s">
        <v>2259</v>
      </c>
      <c r="B925" s="187">
        <v>0</v>
      </c>
      <c r="C925" s="187">
        <v>0</v>
      </c>
      <c r="D925" t="s">
        <v>2258</v>
      </c>
      <c r="E925"/>
      <c r="F925"/>
      <c r="G925"/>
      <c r="H925"/>
      <c r="I925"/>
      <c r="J925"/>
      <c r="K925"/>
      <c r="L925"/>
      <c r="M925"/>
      <c r="N925"/>
    </row>
    <row r="926" spans="1:14" x14ac:dyDescent="0.35">
      <c r="A926" t="s">
        <v>2260</v>
      </c>
      <c r="B926" s="187">
        <v>0</v>
      </c>
      <c r="C926" s="187">
        <v>0</v>
      </c>
      <c r="D926" t="s">
        <v>2261</v>
      </c>
      <c r="E926"/>
      <c r="F926"/>
      <c r="G926"/>
      <c r="H926"/>
      <c r="I926"/>
      <c r="J926"/>
      <c r="K926"/>
      <c r="L926"/>
      <c r="M926"/>
      <c r="N926"/>
    </row>
    <row r="927" spans="1:14" x14ac:dyDescent="0.35">
      <c r="A927" t="s">
        <v>2262</v>
      </c>
      <c r="B927" s="187">
        <v>1200</v>
      </c>
      <c r="C927" s="187">
        <v>345</v>
      </c>
      <c r="D927" t="s">
        <v>2263</v>
      </c>
      <c r="E927"/>
      <c r="F927"/>
      <c r="G927"/>
      <c r="H927"/>
      <c r="I927"/>
      <c r="J927"/>
      <c r="K927"/>
      <c r="L927"/>
      <c r="M927"/>
      <c r="N927"/>
    </row>
    <row r="928" spans="1:14" x14ac:dyDescent="0.35">
      <c r="A928" t="s">
        <v>2264</v>
      </c>
      <c r="B928" s="187">
        <v>-160</v>
      </c>
      <c r="C928" s="187">
        <v>-46</v>
      </c>
      <c r="D928" t="s">
        <v>2265</v>
      </c>
      <c r="E928"/>
      <c r="F928"/>
      <c r="G928"/>
      <c r="H928"/>
      <c r="I928"/>
      <c r="J928"/>
      <c r="K928"/>
      <c r="L928"/>
      <c r="M928"/>
      <c r="N928"/>
    </row>
    <row r="929" spans="1:14" x14ac:dyDescent="0.35">
      <c r="A929" t="s">
        <v>2266</v>
      </c>
      <c r="B929" s="187">
        <v>84</v>
      </c>
      <c r="C929" s="187">
        <v>28</v>
      </c>
      <c r="D929" t="s">
        <v>2267</v>
      </c>
      <c r="E929"/>
      <c r="F929"/>
      <c r="G929"/>
      <c r="H929"/>
      <c r="I929"/>
      <c r="J929"/>
      <c r="K929"/>
      <c r="L929"/>
      <c r="M929"/>
      <c r="N929"/>
    </row>
    <row r="930" spans="1:14" x14ac:dyDescent="0.35">
      <c r="A930" t="s">
        <v>2268</v>
      </c>
      <c r="B930" s="187">
        <v>264</v>
      </c>
      <c r="C930" s="187">
        <v>265</v>
      </c>
      <c r="D930" t="s">
        <v>2269</v>
      </c>
      <c r="E930"/>
      <c r="F930"/>
      <c r="G930"/>
      <c r="H930"/>
      <c r="I930"/>
      <c r="J930"/>
      <c r="K930"/>
      <c r="L930"/>
      <c r="M930"/>
      <c r="N930"/>
    </row>
    <row r="931" spans="1:14" x14ac:dyDescent="0.35">
      <c r="A931" t="s">
        <v>2270</v>
      </c>
      <c r="B931" s="187">
        <v>1</v>
      </c>
      <c r="C931" s="187">
        <v>1</v>
      </c>
      <c r="D931" t="s">
        <v>2271</v>
      </c>
      <c r="E931"/>
      <c r="F931"/>
      <c r="G931"/>
      <c r="H931"/>
      <c r="I931"/>
      <c r="J931"/>
      <c r="K931"/>
      <c r="L931"/>
      <c r="M931"/>
      <c r="N931"/>
    </row>
    <row r="932" spans="1:14" x14ac:dyDescent="0.35">
      <c r="A932"/>
      <c r="B932"/>
      <c r="C932"/>
      <c r="D932" t="s">
        <v>2272</v>
      </c>
      <c r="E932"/>
      <c r="F932"/>
      <c r="G932"/>
      <c r="H932"/>
      <c r="I932"/>
      <c r="J932"/>
      <c r="K932"/>
      <c r="L932"/>
      <c r="M932"/>
      <c r="N932"/>
    </row>
    <row r="933" spans="1:14" x14ac:dyDescent="0.35">
      <c r="A933"/>
      <c r="B933"/>
      <c r="C933"/>
      <c r="D933" t="s">
        <v>2273</v>
      </c>
      <c r="E933"/>
      <c r="F933"/>
      <c r="G933"/>
      <c r="H933"/>
      <c r="I933"/>
      <c r="J933"/>
      <c r="K933"/>
      <c r="L933"/>
      <c r="M933"/>
      <c r="N933"/>
    </row>
  </sheetData>
  <mergeCells count="34">
    <mergeCell ref="A2:B2"/>
    <mergeCell ref="A6:A7"/>
    <mergeCell ref="B7:H7"/>
    <mergeCell ref="A68:B68"/>
    <mergeCell ref="A71:A74"/>
    <mergeCell ref="B71:C71"/>
    <mergeCell ref="D71:F71"/>
    <mergeCell ref="G71:J71"/>
    <mergeCell ref="B72:C73"/>
    <mergeCell ref="D72:D73"/>
    <mergeCell ref="E72:E73"/>
    <mergeCell ref="F72:F73"/>
    <mergeCell ref="G72:G73"/>
    <mergeCell ref="H72:H73"/>
    <mergeCell ref="I72:I73"/>
    <mergeCell ref="A409:G409"/>
    <mergeCell ref="B414:D414"/>
    <mergeCell ref="E414:G414"/>
    <mergeCell ref="H414:M414"/>
    <mergeCell ref="E74:F74"/>
    <mergeCell ref="G74:J74"/>
    <mergeCell ref="A466:Q466"/>
    <mergeCell ref="W471:AC471"/>
    <mergeCell ref="AF471:AG471"/>
    <mergeCell ref="B501:AJ501"/>
    <mergeCell ref="B518:G518"/>
    <mergeCell ref="A636:A637"/>
    <mergeCell ref="B637:H637"/>
    <mergeCell ref="U471:V471"/>
    <mergeCell ref="A604:A605"/>
    <mergeCell ref="B605:G605"/>
    <mergeCell ref="A470:A471"/>
    <mergeCell ref="B471:R471"/>
    <mergeCell ref="A632:B632"/>
  </mergeCells>
  <dataValidations count="1">
    <dataValidation allowBlank="1" showInputMessage="1" showErrorMessage="1" sqref="H588:IV595 A560:G587" xr:uid="{00000000-0002-0000-0600-000000000000}"/>
  </dataValidations>
  <pageMargins left="0.7" right="0.7" top="0.75" bottom="0.75" header="0.3" footer="0.3"/>
  <pageSetup orientation="portrait" r:id="rId1"/>
  <legacy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27"/>
  <sheetViews>
    <sheetView topLeftCell="A64" zoomScale="85" zoomScaleNormal="85" zoomScalePageLayoutView="85" workbookViewId="0">
      <selection activeCell="B160" sqref="B160"/>
    </sheetView>
  </sheetViews>
  <sheetFormatPr defaultColWidth="9.1796875" defaultRowHeight="14.5" x14ac:dyDescent="0.35"/>
  <cols>
    <col min="1" max="1" width="79.54296875" style="8" customWidth="1"/>
    <col min="2" max="2" width="12.54296875" style="8" customWidth="1"/>
    <col min="3" max="3" width="17.453125" style="8" customWidth="1"/>
    <col min="4" max="4" width="22" style="8" customWidth="1"/>
    <col min="5" max="5" width="19.453125" style="8" customWidth="1"/>
    <col min="6" max="6" width="14.453125" style="8" customWidth="1"/>
    <col min="7" max="7" width="26.1796875" style="8" customWidth="1"/>
    <col min="8" max="8" width="26.54296875" style="8" customWidth="1"/>
    <col min="9" max="9" width="17.81640625" style="8" customWidth="1"/>
    <col min="10" max="14" width="9.1796875" style="8"/>
    <col min="15" max="15" width="25.81640625" style="8" customWidth="1"/>
    <col min="16" max="16" width="12.453125" style="8" customWidth="1"/>
    <col min="17" max="17" width="19.81640625" style="8" customWidth="1"/>
    <col min="18" max="19" width="12.453125" style="8" customWidth="1"/>
    <col min="20" max="21" width="16.453125" style="8" customWidth="1"/>
    <col min="22" max="22" width="10.81640625" style="8" customWidth="1"/>
    <col min="23" max="16384" width="9.1796875" style="8"/>
  </cols>
  <sheetData>
    <row r="1" spans="1:5" x14ac:dyDescent="0.35">
      <c r="A1" s="515" t="s">
        <v>11</v>
      </c>
      <c r="B1" s="515"/>
      <c r="C1" s="515"/>
      <c r="D1" s="515"/>
      <c r="E1" s="515"/>
    </row>
    <row r="2" spans="1:5" x14ac:dyDescent="0.35">
      <c r="A2" s="516" t="s">
        <v>161</v>
      </c>
      <c r="B2" s="516"/>
      <c r="C2" s="516"/>
      <c r="D2" s="516"/>
      <c r="E2" s="516"/>
    </row>
    <row r="19" spans="1:5" x14ac:dyDescent="0.35">
      <c r="A19" s="8" t="s">
        <v>162</v>
      </c>
    </row>
    <row r="20" spans="1:5" x14ac:dyDescent="0.35">
      <c r="A20" s="8">
        <v>155400</v>
      </c>
      <c r="B20" s="8" t="s">
        <v>163</v>
      </c>
    </row>
    <row r="21" spans="1:5" x14ac:dyDescent="0.35">
      <c r="A21" s="516" t="s">
        <v>164</v>
      </c>
      <c r="B21" s="516"/>
      <c r="C21" s="516"/>
      <c r="D21" s="516"/>
      <c r="E21" s="516"/>
    </row>
    <row r="38" spans="1:5" x14ac:dyDescent="0.35">
      <c r="A38" s="8" t="s">
        <v>162</v>
      </c>
    </row>
    <row r="39" spans="1:5" x14ac:dyDescent="0.35">
      <c r="A39" s="8">
        <v>100800</v>
      </c>
      <c r="B39" s="8" t="s">
        <v>163</v>
      </c>
    </row>
    <row r="40" spans="1:5" x14ac:dyDescent="0.35">
      <c r="A40" s="516" t="s">
        <v>165</v>
      </c>
      <c r="B40" s="516"/>
      <c r="C40" s="516"/>
      <c r="D40" s="516"/>
      <c r="E40" s="516"/>
    </row>
    <row r="57" spans="1:5" ht="15" thickBot="1" x14ac:dyDescent="0.4">
      <c r="A57" s="8" t="s">
        <v>162</v>
      </c>
    </row>
    <row r="58" spans="1:5" ht="15" thickBot="1" x14ac:dyDescent="0.4">
      <c r="A58" s="10">
        <v>194000</v>
      </c>
      <c r="B58" s="8" t="s">
        <v>166</v>
      </c>
    </row>
    <row r="60" spans="1:5" x14ac:dyDescent="0.35">
      <c r="A60" s="515" t="s">
        <v>167</v>
      </c>
      <c r="B60" s="515"/>
      <c r="C60" s="515"/>
      <c r="D60" s="515"/>
      <c r="E60" s="515"/>
    </row>
    <row r="85" spans="1:37" s="11" customFormat="1" x14ac:dyDescent="0.35">
      <c r="A85" s="8" t="s">
        <v>382</v>
      </c>
      <c r="B85" s="8">
        <v>55.1</v>
      </c>
      <c r="C85" s="8" t="s">
        <v>383</v>
      </c>
      <c r="D85" s="8"/>
      <c r="E85" s="8"/>
      <c r="F85" s="8"/>
      <c r="G85" s="8"/>
      <c r="H85" s="8"/>
      <c r="I85" s="8"/>
      <c r="J85" s="8"/>
      <c r="K85" s="8"/>
      <c r="L85" s="8"/>
      <c r="M85" s="8"/>
      <c r="N85" s="8"/>
      <c r="O85" s="8"/>
      <c r="P85" s="8"/>
      <c r="Q85" s="8"/>
      <c r="R85" s="8"/>
      <c r="S85" s="8"/>
      <c r="T85" s="8"/>
      <c r="U85" s="8"/>
      <c r="V85" s="8"/>
      <c r="W85" s="8"/>
      <c r="X85" s="8"/>
      <c r="Y85" s="8"/>
      <c r="Z85" s="8"/>
      <c r="AA85" s="8"/>
      <c r="AB85" s="8"/>
      <c r="AC85" s="8"/>
      <c r="AD85" s="8"/>
      <c r="AE85" s="8"/>
      <c r="AF85" s="8"/>
      <c r="AG85" s="8"/>
      <c r="AH85" s="8"/>
      <c r="AI85" s="8"/>
      <c r="AJ85" s="8"/>
      <c r="AK85" s="8"/>
    </row>
    <row r="86" spans="1:37" s="11" customFormat="1" x14ac:dyDescent="0.35">
      <c r="A86" s="8" t="s">
        <v>384</v>
      </c>
      <c r="B86" s="8">
        <v>111.6</v>
      </c>
      <c r="C86" s="8"/>
      <c r="D86" s="8"/>
      <c r="E86" s="8"/>
      <c r="F86" s="8"/>
      <c r="G86" s="8"/>
      <c r="H86" s="8"/>
      <c r="I86" s="8"/>
      <c r="J86" s="8"/>
      <c r="K86" s="8"/>
      <c r="L86" s="8"/>
      <c r="M86" s="8"/>
      <c r="N86" s="8"/>
      <c r="O86" s="8"/>
      <c r="P86" s="8"/>
      <c r="Q86" s="8"/>
      <c r="R86" s="8"/>
      <c r="S86" s="8"/>
      <c r="T86" s="8"/>
      <c r="U86" s="8"/>
      <c r="V86" s="8"/>
      <c r="W86" s="8"/>
      <c r="X86" s="8"/>
      <c r="Y86" s="8"/>
      <c r="Z86" s="8"/>
      <c r="AA86" s="8"/>
      <c r="AB86" s="8"/>
      <c r="AC86" s="8"/>
      <c r="AD86" s="8"/>
      <c r="AE86" s="8"/>
      <c r="AF86" s="8"/>
      <c r="AG86" s="8"/>
      <c r="AH86" s="8"/>
      <c r="AI86" s="8"/>
      <c r="AJ86" s="8"/>
      <c r="AK86" s="8"/>
    </row>
    <row r="87" spans="1:37" ht="15" thickBot="1" x14ac:dyDescent="0.4"/>
    <row r="88" spans="1:37" ht="15" thickBot="1" x14ac:dyDescent="0.4">
      <c r="A88" s="12" t="s">
        <v>385</v>
      </c>
      <c r="B88" s="13">
        <f>(B86-B85)/B85</f>
        <v>1.0254083484573502</v>
      </c>
    </row>
    <row r="89" spans="1:37" x14ac:dyDescent="0.35">
      <c r="A89" s="515" t="s">
        <v>168</v>
      </c>
      <c r="B89" s="515"/>
      <c r="C89" s="515"/>
      <c r="D89" s="515"/>
      <c r="E89" s="515"/>
    </row>
    <row r="90" spans="1:37" x14ac:dyDescent="0.35">
      <c r="A90" s="8">
        <v>6.6290250000000004</v>
      </c>
      <c r="B90" s="8" t="s">
        <v>388</v>
      </c>
      <c r="E90" s="8" t="s">
        <v>393</v>
      </c>
    </row>
    <row r="91" spans="1:37" x14ac:dyDescent="0.35">
      <c r="A91" s="8">
        <f>1/A90</f>
        <v>0.15085174667466181</v>
      </c>
      <c r="B91" s="8" t="s">
        <v>389</v>
      </c>
      <c r="E91" s="8" t="s">
        <v>173</v>
      </c>
    </row>
    <row r="92" spans="1:37" x14ac:dyDescent="0.35">
      <c r="A92" s="14">
        <v>0.5</v>
      </c>
      <c r="B92" s="8" t="s">
        <v>390</v>
      </c>
      <c r="E92" s="8" t="s">
        <v>394</v>
      </c>
    </row>
    <row r="93" spans="1:37" x14ac:dyDescent="0.35">
      <c r="A93" s="8">
        <f>A92*A91</f>
        <v>7.5425873337330904E-2</v>
      </c>
      <c r="B93" s="8" t="s">
        <v>391</v>
      </c>
      <c r="E93" s="8" t="s">
        <v>173</v>
      </c>
    </row>
    <row r="94" spans="1:37" x14ac:dyDescent="0.35">
      <c r="A94" s="8">
        <f>1/A93</f>
        <v>13.258050000000001</v>
      </c>
      <c r="B94" s="8" t="s">
        <v>392</v>
      </c>
      <c r="E94" s="8" t="s">
        <v>173</v>
      </c>
      <c r="J94" s="14"/>
    </row>
    <row r="95" spans="1:37" ht="15" thickBot="1" x14ac:dyDescent="0.4">
      <c r="A95" s="8">
        <v>8.0274920000000005</v>
      </c>
      <c r="B95" s="8" t="s">
        <v>386</v>
      </c>
      <c r="E95" s="8" t="s">
        <v>395</v>
      </c>
      <c r="J95" s="14"/>
    </row>
    <row r="96" spans="1:37" ht="15" thickBot="1" x14ac:dyDescent="0.4">
      <c r="A96" s="15">
        <f>(A94-A95)/A95</f>
        <v>0.65158059329115492</v>
      </c>
      <c r="B96" s="8" t="s">
        <v>387</v>
      </c>
      <c r="C96" s="16"/>
      <c r="E96" s="8" t="s">
        <v>173</v>
      </c>
    </row>
    <row r="98" spans="1:5" x14ac:dyDescent="0.35">
      <c r="A98" s="515" t="s">
        <v>169</v>
      </c>
      <c r="B98" s="515"/>
      <c r="C98" s="515"/>
      <c r="D98" s="515"/>
      <c r="E98" s="515"/>
    </row>
    <row r="99" spans="1:5" x14ac:dyDescent="0.35">
      <c r="A99" s="16">
        <v>0.3</v>
      </c>
      <c r="B99" s="14" t="s">
        <v>397</v>
      </c>
    </row>
    <row r="100" spans="1:5" x14ac:dyDescent="0.35">
      <c r="A100" s="8">
        <v>63.5</v>
      </c>
      <c r="B100" s="8" t="s">
        <v>398</v>
      </c>
    </row>
    <row r="101" spans="1:5" x14ac:dyDescent="0.35">
      <c r="A101" s="8">
        <f>1/A100</f>
        <v>1.5748031496062992E-2</v>
      </c>
      <c r="B101" s="8" t="s">
        <v>396</v>
      </c>
    </row>
    <row r="102" spans="1:5" x14ac:dyDescent="0.35">
      <c r="A102" s="17">
        <f>A101*(1-A99)</f>
        <v>1.1023622047244094E-2</v>
      </c>
      <c r="B102" s="8" t="s">
        <v>399</v>
      </c>
    </row>
    <row r="103" spans="1:5" x14ac:dyDescent="0.35">
      <c r="A103" s="17">
        <f>1/A102</f>
        <v>90.714285714285722</v>
      </c>
      <c r="B103" s="8" t="s">
        <v>403</v>
      </c>
    </row>
    <row r="104" spans="1:5" x14ac:dyDescent="0.35">
      <c r="A104" s="16">
        <v>0.35</v>
      </c>
      <c r="B104" s="8" t="s">
        <v>400</v>
      </c>
    </row>
    <row r="105" spans="1:5" x14ac:dyDescent="0.35">
      <c r="A105" s="8">
        <f>A102*(1-A104)</f>
        <v>7.1653543307086615E-3</v>
      </c>
      <c r="B105" s="8" t="s">
        <v>401</v>
      </c>
    </row>
    <row r="106" spans="1:5" ht="15" thickBot="1" x14ac:dyDescent="0.4">
      <c r="A106" s="8">
        <f>1/A105</f>
        <v>139.56043956043956</v>
      </c>
      <c r="B106" s="8" t="s">
        <v>402</v>
      </c>
    </row>
    <row r="107" spans="1:5" ht="15" thickBot="1" x14ac:dyDescent="0.4">
      <c r="A107" s="18">
        <f>(A106-A103)/A103</f>
        <v>0.53846153846153832</v>
      </c>
      <c r="B107" s="8" t="s">
        <v>404</v>
      </c>
    </row>
    <row r="108" spans="1:5" x14ac:dyDescent="0.35">
      <c r="A108" s="19"/>
    </row>
    <row r="109" spans="1:5" x14ac:dyDescent="0.35">
      <c r="A109" s="515" t="s">
        <v>171</v>
      </c>
      <c r="B109" s="515"/>
      <c r="C109" s="515"/>
      <c r="D109" s="515"/>
      <c r="E109" s="515"/>
    </row>
    <row r="110" spans="1:5" ht="15" thickBot="1" x14ac:dyDescent="0.4"/>
    <row r="111" spans="1:5" ht="15" thickBot="1" x14ac:dyDescent="0.4">
      <c r="A111" s="18">
        <f>A122</f>
        <v>0.20481927710843381</v>
      </c>
      <c r="B111" s="8" t="s">
        <v>406</v>
      </c>
    </row>
    <row r="113" spans="1:12" x14ac:dyDescent="0.35">
      <c r="A113" s="515" t="s">
        <v>170</v>
      </c>
      <c r="B113" s="515"/>
      <c r="C113" s="515"/>
      <c r="D113" s="515"/>
      <c r="E113" s="515"/>
    </row>
    <row r="114" spans="1:12" x14ac:dyDescent="0.35">
      <c r="A114" s="16">
        <v>0.2</v>
      </c>
      <c r="B114" s="14" t="s">
        <v>397</v>
      </c>
    </row>
    <row r="115" spans="1:12" x14ac:dyDescent="0.35">
      <c r="A115" s="8">
        <v>1.95</v>
      </c>
      <c r="B115" s="8" t="s">
        <v>405</v>
      </c>
    </row>
    <row r="116" spans="1:12" x14ac:dyDescent="0.35">
      <c r="A116" s="8">
        <f>1/A115</f>
        <v>0.51282051282051289</v>
      </c>
      <c r="B116" s="8" t="s">
        <v>396</v>
      </c>
    </row>
    <row r="117" spans="1:12" x14ac:dyDescent="0.35">
      <c r="A117" s="17">
        <f>A116*(1-A114)</f>
        <v>0.41025641025641035</v>
      </c>
      <c r="B117" s="8" t="s">
        <v>399</v>
      </c>
    </row>
    <row r="118" spans="1:12" x14ac:dyDescent="0.35">
      <c r="A118" s="17">
        <f>1/A117</f>
        <v>2.4374999999999996</v>
      </c>
      <c r="B118" s="8" t="s">
        <v>403</v>
      </c>
    </row>
    <row r="119" spans="1:12" x14ac:dyDescent="0.35">
      <c r="A119" s="16">
        <v>0.17</v>
      </c>
      <c r="B119" s="8" t="s">
        <v>400</v>
      </c>
    </row>
    <row r="120" spans="1:12" x14ac:dyDescent="0.35">
      <c r="A120" s="8">
        <f>A117*(1-A119)</f>
        <v>0.34051282051282056</v>
      </c>
      <c r="B120" s="8" t="s">
        <v>401</v>
      </c>
    </row>
    <row r="121" spans="1:12" ht="15" thickBot="1" x14ac:dyDescent="0.4">
      <c r="A121" s="8">
        <f>1/A120</f>
        <v>2.9367469879518069</v>
      </c>
      <c r="B121" s="8" t="s">
        <v>402</v>
      </c>
    </row>
    <row r="122" spans="1:12" ht="15" thickBot="1" x14ac:dyDescent="0.4">
      <c r="A122" s="18">
        <f>(A121-A118)/A118</f>
        <v>0.20481927710843381</v>
      </c>
      <c r="B122" s="8" t="s">
        <v>404</v>
      </c>
    </row>
    <row r="124" spans="1:12" x14ac:dyDescent="0.35">
      <c r="A124" s="515" t="s">
        <v>407</v>
      </c>
      <c r="B124" s="515"/>
      <c r="C124" s="515"/>
      <c r="D124" s="515"/>
      <c r="E124" s="515"/>
      <c r="J124" s="20"/>
    </row>
    <row r="125" spans="1:12" x14ac:dyDescent="0.35">
      <c r="A125" s="21">
        <v>4.4824543659231753E-4</v>
      </c>
      <c r="B125" s="8" t="s">
        <v>409</v>
      </c>
      <c r="K125" s="14"/>
      <c r="L125" s="14"/>
    </row>
    <row r="126" spans="1:12" x14ac:dyDescent="0.35">
      <c r="A126" s="8">
        <v>1.27</v>
      </c>
      <c r="B126" s="22" t="s">
        <v>413</v>
      </c>
      <c r="F126" s="23"/>
      <c r="J126" s="4"/>
      <c r="K126" s="21"/>
      <c r="L126" s="21"/>
    </row>
    <row r="127" spans="1:12" x14ac:dyDescent="0.35">
      <c r="A127" s="8">
        <f>(1/CONVERT(A125/A126,"mi","km")*0.00105505585)</f>
        <v>1.857438352962903</v>
      </c>
      <c r="B127" s="22" t="s">
        <v>410</v>
      </c>
      <c r="J127" s="24"/>
      <c r="K127" s="21"/>
      <c r="L127" s="21"/>
    </row>
    <row r="128" spans="1:12" x14ac:dyDescent="0.35">
      <c r="A128" s="8">
        <f>1/A127</f>
        <v>0.53837587578874124</v>
      </c>
      <c r="B128" s="22" t="s">
        <v>411</v>
      </c>
      <c r="F128" s="23"/>
      <c r="K128" s="16"/>
      <c r="L128" s="14"/>
    </row>
    <row r="129" spans="1:12" x14ac:dyDescent="0.35">
      <c r="A129" s="8">
        <v>1.07</v>
      </c>
      <c r="B129" s="8" t="s">
        <v>408</v>
      </c>
      <c r="F129" s="23"/>
      <c r="K129" s="16"/>
      <c r="L129" s="14"/>
    </row>
    <row r="130" spans="1:12" ht="15" thickBot="1" x14ac:dyDescent="0.4">
      <c r="A130" s="8">
        <f>1/A129</f>
        <v>0.93457943925233644</v>
      </c>
      <c r="B130" s="8" t="s">
        <v>412</v>
      </c>
      <c r="F130" s="23"/>
      <c r="K130" s="14"/>
      <c r="L130" s="14"/>
    </row>
    <row r="131" spans="1:12" ht="15" thickBot="1" x14ac:dyDescent="0.4">
      <c r="A131" s="18">
        <f>(A130-A128)/A128</f>
        <v>0.73592369435785332</v>
      </c>
      <c r="B131" s="8" t="s">
        <v>404</v>
      </c>
      <c r="F131" s="23"/>
    </row>
    <row r="133" spans="1:12" x14ac:dyDescent="0.35">
      <c r="A133" s="20"/>
      <c r="B133" s="14"/>
      <c r="C133" s="14"/>
    </row>
    <row r="134" spans="1:12" x14ac:dyDescent="0.35">
      <c r="A134" s="515" t="s">
        <v>101</v>
      </c>
      <c r="B134" s="515"/>
      <c r="C134" s="515"/>
      <c r="D134" s="515"/>
      <c r="E134" s="515"/>
    </row>
    <row r="135" spans="1:12" x14ac:dyDescent="0.35">
      <c r="A135" s="25" t="s">
        <v>425</v>
      </c>
      <c r="B135" s="26"/>
      <c r="C135" s="26"/>
      <c r="D135" s="26"/>
      <c r="E135" s="26"/>
      <c r="F135" s="26"/>
      <c r="G135" s="26"/>
    </row>
    <row r="136" spans="1:12" x14ac:dyDescent="0.35">
      <c r="A136" s="27"/>
      <c r="B136" s="512" t="s">
        <v>426</v>
      </c>
      <c r="C136" s="513"/>
      <c r="D136" s="513"/>
      <c r="E136" s="514"/>
      <c r="F136" s="26"/>
      <c r="G136" s="26"/>
    </row>
    <row r="137" spans="1:12" x14ac:dyDescent="0.35">
      <c r="A137" s="28"/>
      <c r="B137" s="512" t="s">
        <v>427</v>
      </c>
      <c r="C137" s="514"/>
      <c r="D137" s="512" t="s">
        <v>428</v>
      </c>
      <c r="E137" s="514"/>
      <c r="F137" s="26"/>
      <c r="G137" s="26"/>
    </row>
    <row r="138" spans="1:12" x14ac:dyDescent="0.35">
      <c r="A138" s="29" t="s">
        <v>429</v>
      </c>
      <c r="B138" s="30" t="s">
        <v>430</v>
      </c>
      <c r="C138" s="30" t="s">
        <v>431</v>
      </c>
      <c r="D138" s="30" t="s">
        <v>430</v>
      </c>
      <c r="E138" s="30" t="s">
        <v>431</v>
      </c>
      <c r="F138" s="26"/>
      <c r="G138" s="31" t="s">
        <v>432</v>
      </c>
    </row>
    <row r="139" spans="1:12" x14ac:dyDescent="0.35">
      <c r="A139" s="32" t="s">
        <v>433</v>
      </c>
      <c r="B139" s="33">
        <v>95</v>
      </c>
      <c r="C139" s="34">
        <v>95</v>
      </c>
      <c r="D139" s="33">
        <v>50</v>
      </c>
      <c r="E139" s="34">
        <v>50</v>
      </c>
      <c r="F139" s="31" t="s">
        <v>126</v>
      </c>
      <c r="G139" s="26">
        <f>(C139-E139)/C139</f>
        <v>0.47368421052631576</v>
      </c>
    </row>
    <row r="140" spans="1:12" x14ac:dyDescent="0.35">
      <c r="A140" s="35" t="s">
        <v>434</v>
      </c>
      <c r="B140" s="36">
        <v>100</v>
      </c>
      <c r="C140" s="37">
        <v>100</v>
      </c>
      <c r="D140" s="36">
        <v>70</v>
      </c>
      <c r="E140" s="37">
        <v>70</v>
      </c>
      <c r="F140" s="31" t="s">
        <v>126</v>
      </c>
      <c r="G140" s="26">
        <f t="shared" ref="G140:G156" si="0">(C140-E140)/C140</f>
        <v>0.3</v>
      </c>
    </row>
    <row r="141" spans="1:12" x14ac:dyDescent="0.35">
      <c r="A141" s="35" t="s">
        <v>435</v>
      </c>
      <c r="B141" s="36">
        <v>95</v>
      </c>
      <c r="C141" s="37">
        <v>95</v>
      </c>
      <c r="D141" s="36">
        <v>50</v>
      </c>
      <c r="E141" s="37">
        <v>50</v>
      </c>
      <c r="F141" s="31" t="s">
        <v>126</v>
      </c>
      <c r="G141" s="26">
        <f t="shared" si="0"/>
        <v>0.47368421052631576</v>
      </c>
    </row>
    <row r="142" spans="1:12" x14ac:dyDescent="0.35">
      <c r="A142" s="35" t="s">
        <v>436</v>
      </c>
      <c r="B142" s="36">
        <v>105</v>
      </c>
      <c r="C142" s="37">
        <v>105</v>
      </c>
      <c r="D142" s="36">
        <v>110</v>
      </c>
      <c r="E142" s="37">
        <v>110</v>
      </c>
      <c r="F142" s="38" t="s">
        <v>452</v>
      </c>
      <c r="G142" s="26">
        <f t="shared" si="0"/>
        <v>-4.7619047619047616E-2</v>
      </c>
    </row>
    <row r="143" spans="1:12" x14ac:dyDescent="0.35">
      <c r="A143" s="35" t="s">
        <v>437</v>
      </c>
      <c r="B143" s="36">
        <v>80</v>
      </c>
      <c r="C143" s="37">
        <v>80</v>
      </c>
      <c r="D143" s="36">
        <v>35</v>
      </c>
      <c r="E143" s="37">
        <v>35</v>
      </c>
      <c r="F143" s="31" t="s">
        <v>126</v>
      </c>
      <c r="G143" s="26">
        <f t="shared" si="0"/>
        <v>0.5625</v>
      </c>
    </row>
    <row r="144" spans="1:12" x14ac:dyDescent="0.35">
      <c r="A144" s="35" t="s">
        <v>438</v>
      </c>
      <c r="B144" s="36">
        <v>70</v>
      </c>
      <c r="C144" s="37">
        <v>70</v>
      </c>
      <c r="D144" s="36">
        <v>50</v>
      </c>
      <c r="E144" s="37">
        <v>50</v>
      </c>
      <c r="F144" s="31" t="s">
        <v>126</v>
      </c>
      <c r="G144" s="26">
        <f t="shared" si="0"/>
        <v>0.2857142857142857</v>
      </c>
    </row>
    <row r="145" spans="1:9" x14ac:dyDescent="0.35">
      <c r="A145" s="35" t="s">
        <v>439</v>
      </c>
      <c r="B145" s="36">
        <v>90</v>
      </c>
      <c r="C145" s="37">
        <v>90</v>
      </c>
      <c r="D145" s="36">
        <v>80</v>
      </c>
      <c r="E145" s="37">
        <v>80</v>
      </c>
      <c r="F145" s="31" t="s">
        <v>440</v>
      </c>
      <c r="G145" s="26">
        <f t="shared" si="0"/>
        <v>0.1111111111111111</v>
      </c>
    </row>
    <row r="146" spans="1:9" x14ac:dyDescent="0.35">
      <c r="A146" s="35" t="s">
        <v>441</v>
      </c>
      <c r="B146" s="36">
        <v>100</v>
      </c>
      <c r="C146" s="37">
        <v>100</v>
      </c>
      <c r="D146" s="36">
        <v>90</v>
      </c>
      <c r="E146" s="37">
        <v>90</v>
      </c>
      <c r="F146" s="31" t="s">
        <v>126</v>
      </c>
      <c r="G146" s="26">
        <f t="shared" si="0"/>
        <v>0.1</v>
      </c>
    </row>
    <row r="147" spans="1:9" x14ac:dyDescent="0.35">
      <c r="A147" s="35" t="s">
        <v>442</v>
      </c>
      <c r="B147" s="36">
        <v>80</v>
      </c>
      <c r="C147" s="37">
        <v>80</v>
      </c>
      <c r="D147" s="36">
        <v>40</v>
      </c>
      <c r="E147" s="37">
        <v>40</v>
      </c>
      <c r="F147" s="31" t="s">
        <v>126</v>
      </c>
      <c r="G147" s="26">
        <f t="shared" si="0"/>
        <v>0.5</v>
      </c>
    </row>
    <row r="148" spans="1:9" x14ac:dyDescent="0.35">
      <c r="A148" s="35" t="s">
        <v>443</v>
      </c>
      <c r="B148" s="36">
        <v>80</v>
      </c>
      <c r="C148" s="37">
        <v>80</v>
      </c>
      <c r="D148" s="36">
        <v>50</v>
      </c>
      <c r="E148" s="37">
        <v>50</v>
      </c>
      <c r="F148" s="31" t="s">
        <v>126</v>
      </c>
      <c r="G148" s="26">
        <f t="shared" si="0"/>
        <v>0.375</v>
      </c>
    </row>
    <row r="149" spans="1:9" x14ac:dyDescent="0.35">
      <c r="A149" s="35" t="s">
        <v>444</v>
      </c>
      <c r="B149" s="36">
        <v>90</v>
      </c>
      <c r="C149" s="37">
        <v>90</v>
      </c>
      <c r="D149" s="36">
        <v>80</v>
      </c>
      <c r="E149" s="37">
        <v>80</v>
      </c>
      <c r="F149" s="31" t="s">
        <v>440</v>
      </c>
      <c r="G149" s="26">
        <f t="shared" si="0"/>
        <v>0.1111111111111111</v>
      </c>
    </row>
    <row r="150" spans="1:9" x14ac:dyDescent="0.35">
      <c r="A150" s="35" t="s">
        <v>445</v>
      </c>
      <c r="B150" s="36">
        <v>95</v>
      </c>
      <c r="C150" s="37">
        <v>95</v>
      </c>
      <c r="D150" s="36">
        <v>90</v>
      </c>
      <c r="E150" s="37">
        <v>90</v>
      </c>
      <c r="F150" s="38" t="s">
        <v>452</v>
      </c>
      <c r="G150" s="26">
        <f t="shared" si="0"/>
        <v>5.2631578947368418E-2</v>
      </c>
    </row>
    <row r="151" spans="1:9" x14ac:dyDescent="0.35">
      <c r="A151" s="35" t="s">
        <v>446</v>
      </c>
      <c r="B151" s="36">
        <v>95</v>
      </c>
      <c r="C151" s="37">
        <v>95</v>
      </c>
      <c r="D151" s="36">
        <v>90</v>
      </c>
      <c r="E151" s="37">
        <v>90</v>
      </c>
      <c r="F151" s="38" t="s">
        <v>452</v>
      </c>
      <c r="G151" s="26">
        <f t="shared" si="0"/>
        <v>5.2631578947368418E-2</v>
      </c>
    </row>
    <row r="152" spans="1:9" x14ac:dyDescent="0.35">
      <c r="A152" s="35" t="s">
        <v>447</v>
      </c>
      <c r="B152" s="36">
        <v>80</v>
      </c>
      <c r="C152" s="37">
        <v>50</v>
      </c>
      <c r="D152" s="36">
        <v>30</v>
      </c>
      <c r="E152" s="37">
        <v>30</v>
      </c>
      <c r="F152" s="31" t="s">
        <v>125</v>
      </c>
      <c r="G152" s="26">
        <f>(C152-E152)/C152</f>
        <v>0.4</v>
      </c>
    </row>
    <row r="153" spans="1:9" x14ac:dyDescent="0.35">
      <c r="A153" s="35" t="s">
        <v>448</v>
      </c>
      <c r="B153" s="36">
        <v>90</v>
      </c>
      <c r="C153" s="37">
        <v>90</v>
      </c>
      <c r="D153" s="36">
        <v>70</v>
      </c>
      <c r="E153" s="37">
        <v>70</v>
      </c>
      <c r="F153" s="31" t="s">
        <v>122</v>
      </c>
      <c r="G153" s="26">
        <f t="shared" si="0"/>
        <v>0.22222222222222221</v>
      </c>
    </row>
    <row r="154" spans="1:9" x14ac:dyDescent="0.35">
      <c r="A154" s="35" t="s">
        <v>449</v>
      </c>
      <c r="B154" s="36">
        <v>95</v>
      </c>
      <c r="C154" s="37">
        <v>90</v>
      </c>
      <c r="D154" s="36">
        <v>80</v>
      </c>
      <c r="E154" s="37">
        <v>80</v>
      </c>
      <c r="F154" s="38" t="s">
        <v>452</v>
      </c>
      <c r="G154" s="26">
        <f t="shared" si="0"/>
        <v>0.1111111111111111</v>
      </c>
      <c r="I154" s="39"/>
    </row>
    <row r="155" spans="1:9" x14ac:dyDescent="0.35">
      <c r="A155" s="35" t="s">
        <v>450</v>
      </c>
      <c r="B155" s="36">
        <v>80</v>
      </c>
      <c r="C155" s="37">
        <v>65</v>
      </c>
      <c r="D155" s="36">
        <v>60</v>
      </c>
      <c r="E155" s="37">
        <v>30</v>
      </c>
      <c r="F155" s="31" t="s">
        <v>123</v>
      </c>
      <c r="G155" s="26">
        <f t="shared" si="0"/>
        <v>0.53846153846153844</v>
      </c>
    </row>
    <row r="156" spans="1:9" x14ac:dyDescent="0.35">
      <c r="A156" s="40" t="s">
        <v>451</v>
      </c>
      <c r="B156" s="41">
        <v>90</v>
      </c>
      <c r="C156" s="42">
        <v>90</v>
      </c>
      <c r="D156" s="41">
        <v>70</v>
      </c>
      <c r="E156" s="42">
        <v>70</v>
      </c>
      <c r="F156" s="31" t="s">
        <v>123</v>
      </c>
      <c r="G156" s="26">
        <f t="shared" si="0"/>
        <v>0.22222222222222221</v>
      </c>
    </row>
    <row r="157" spans="1:9" x14ac:dyDescent="0.35">
      <c r="A157" s="26"/>
      <c r="B157" s="26"/>
      <c r="C157" s="26"/>
      <c r="D157" s="26"/>
      <c r="E157" s="26"/>
      <c r="F157" s="26"/>
      <c r="G157" s="26"/>
    </row>
    <row r="158" spans="1:9" x14ac:dyDescent="0.35">
      <c r="A158" s="26"/>
      <c r="B158" s="26"/>
      <c r="C158" s="26"/>
      <c r="D158" s="26"/>
      <c r="E158" s="26"/>
      <c r="F158" s="26"/>
      <c r="G158" s="26"/>
    </row>
    <row r="159" spans="1:9" x14ac:dyDescent="0.35">
      <c r="A159" s="26" t="s">
        <v>126</v>
      </c>
      <c r="B159" s="26">
        <f>AVERAGEIF(F139:F156,A159,G139:G156)</f>
        <v>0.38382283834586467</v>
      </c>
      <c r="C159" s="26"/>
      <c r="D159" s="26"/>
      <c r="E159" s="26"/>
      <c r="F159" s="26"/>
      <c r="G159" s="26"/>
    </row>
    <row r="160" spans="1:9" x14ac:dyDescent="0.35">
      <c r="A160" s="26" t="s">
        <v>440</v>
      </c>
      <c r="B160" s="26">
        <f>AVERAGEIF(F139:F156,A160,G139:G156)</f>
        <v>0.1111111111111111</v>
      </c>
      <c r="C160" s="26"/>
      <c r="D160" s="26"/>
      <c r="E160" s="26"/>
      <c r="F160" s="26"/>
      <c r="G160" s="26"/>
    </row>
    <row r="161" spans="1:7" x14ac:dyDescent="0.35">
      <c r="A161" s="26" t="s">
        <v>125</v>
      </c>
      <c r="B161" s="26">
        <f>AVERAGEIF(F139:F156,A161,G139:G156)</f>
        <v>0.4</v>
      </c>
      <c r="C161" s="26"/>
      <c r="D161" s="26"/>
      <c r="E161" s="26"/>
      <c r="F161" s="26"/>
      <c r="G161" s="26"/>
    </row>
    <row r="162" spans="1:7" x14ac:dyDescent="0.35">
      <c r="A162" s="26" t="s">
        <v>122</v>
      </c>
      <c r="B162" s="26">
        <f>AVERAGEIF(F139:F156,A162,G139:G156)</f>
        <v>0.22222222222222221</v>
      </c>
      <c r="C162" s="26"/>
      <c r="D162" s="26"/>
      <c r="E162" s="26"/>
      <c r="F162" s="26"/>
      <c r="G162" s="26"/>
    </row>
    <row r="163" spans="1:7" x14ac:dyDescent="0.35">
      <c r="A163" s="26" t="s">
        <v>123</v>
      </c>
      <c r="B163" s="26">
        <f>AVERAGEIF(F139:F156,A163,G139:G156)</f>
        <v>0.38034188034188032</v>
      </c>
      <c r="C163" s="26"/>
      <c r="D163" s="26"/>
      <c r="E163" s="26"/>
      <c r="F163" s="26"/>
      <c r="G163" s="26"/>
    </row>
    <row r="165" spans="1:7" x14ac:dyDescent="0.35">
      <c r="A165" s="515" t="s">
        <v>174</v>
      </c>
      <c r="B165" s="515"/>
      <c r="C165" s="515"/>
      <c r="D165" s="515"/>
      <c r="E165" s="515"/>
    </row>
    <row r="166" spans="1:7" ht="15" thickBot="1" x14ac:dyDescent="0.4">
      <c r="A166" s="22" t="s">
        <v>175</v>
      </c>
      <c r="B166" s="16">
        <v>0.4</v>
      </c>
    </row>
    <row r="167" spans="1:7" ht="15" thickBot="1" x14ac:dyDescent="0.4">
      <c r="A167" s="8" t="s">
        <v>176</v>
      </c>
      <c r="B167" s="43">
        <f>(1+B166)^(1/(2020-2010))-1</f>
        <v>3.4219694129380196E-2</v>
      </c>
    </row>
    <row r="168" spans="1:7" x14ac:dyDescent="0.35">
      <c r="B168" s="44"/>
    </row>
    <row r="169" spans="1:7" x14ac:dyDescent="0.35">
      <c r="A169" s="515" t="s">
        <v>414</v>
      </c>
      <c r="B169" s="515"/>
    </row>
    <row r="170" spans="1:7" x14ac:dyDescent="0.35">
      <c r="A170" s="22" t="s">
        <v>415</v>
      </c>
      <c r="B170" s="45">
        <v>972.7</v>
      </c>
    </row>
    <row r="171" spans="1:7" ht="15" thickBot="1" x14ac:dyDescent="0.4">
      <c r="A171" s="22" t="s">
        <v>416</v>
      </c>
      <c r="B171" s="46">
        <f>400.9+53.5+276.5+255.7+63.5+462.5+B170+975.4+227.6+436.5</f>
        <v>4124.8</v>
      </c>
    </row>
    <row r="172" spans="1:7" ht="15" thickBot="1" x14ac:dyDescent="0.4">
      <c r="A172" s="22" t="s">
        <v>417</v>
      </c>
      <c r="B172" s="43">
        <f>B170/B171</f>
        <v>0.23581749418153608</v>
      </c>
    </row>
    <row r="173" spans="1:7" x14ac:dyDescent="0.35">
      <c r="B173" s="44"/>
    </row>
    <row r="174" spans="1:7" x14ac:dyDescent="0.35">
      <c r="A174" s="515" t="s">
        <v>181</v>
      </c>
      <c r="B174" s="515"/>
      <c r="C174" s="515"/>
      <c r="D174" s="515"/>
      <c r="E174" s="515"/>
    </row>
    <row r="175" spans="1:7" ht="15" thickBot="1" x14ac:dyDescent="0.4">
      <c r="A175" s="22" t="s">
        <v>424</v>
      </c>
      <c r="B175" s="44">
        <v>0.1246</v>
      </c>
    </row>
    <row r="176" spans="1:7" ht="15" thickBot="1" x14ac:dyDescent="0.4">
      <c r="A176" s="22" t="s">
        <v>419</v>
      </c>
      <c r="B176" s="43">
        <f>1-B175</f>
        <v>0.87539999999999996</v>
      </c>
    </row>
    <row r="178" spans="1:5" x14ac:dyDescent="0.35">
      <c r="A178" s="515" t="s">
        <v>177</v>
      </c>
      <c r="B178" s="515"/>
      <c r="C178" s="515"/>
      <c r="D178" s="515"/>
      <c r="E178" s="515"/>
    </row>
    <row r="179" spans="1:5" x14ac:dyDescent="0.35">
      <c r="A179" s="24" t="s">
        <v>421</v>
      </c>
      <c r="B179" s="8">
        <v>197000</v>
      </c>
    </row>
    <row r="180" spans="1:5" ht="15" thickBot="1" x14ac:dyDescent="0.4">
      <c r="A180" s="8" t="s">
        <v>422</v>
      </c>
      <c r="B180" s="8">
        <v>175000</v>
      </c>
    </row>
    <row r="181" spans="1:5" ht="15" thickBot="1" x14ac:dyDescent="0.4">
      <c r="A181" s="8" t="s">
        <v>178</v>
      </c>
      <c r="B181" s="18">
        <f>B179/B180</f>
        <v>1.1257142857142857</v>
      </c>
    </row>
    <row r="183" spans="1:5" x14ac:dyDescent="0.35">
      <c r="A183" s="515" t="s">
        <v>179</v>
      </c>
      <c r="B183" s="515"/>
      <c r="C183" s="515"/>
      <c r="D183" s="515"/>
      <c r="E183" s="515"/>
    </row>
    <row r="184" spans="1:5" x14ac:dyDescent="0.35">
      <c r="A184" s="22" t="s">
        <v>2281</v>
      </c>
      <c r="B184" s="188">
        <v>1.2E-2</v>
      </c>
    </row>
    <row r="185" spans="1:5" x14ac:dyDescent="0.35">
      <c r="A185" s="22" t="s">
        <v>2282</v>
      </c>
      <c r="B185" s="188">
        <v>2.4E-2</v>
      </c>
    </row>
    <row r="186" spans="1:5" x14ac:dyDescent="0.35">
      <c r="A186" s="22" t="s">
        <v>2283</v>
      </c>
      <c r="B186" s="8">
        <f>2050-2018+1</f>
        <v>33</v>
      </c>
    </row>
    <row r="187" spans="1:5" x14ac:dyDescent="0.35">
      <c r="A187" s="22" t="s">
        <v>2284</v>
      </c>
      <c r="B187" s="14">
        <f>(1-B184)^B186</f>
        <v>0.67139665221009714</v>
      </c>
    </row>
    <row r="188" spans="1:5" ht="15" thickBot="1" x14ac:dyDescent="0.4">
      <c r="A188" s="22" t="s">
        <v>2285</v>
      </c>
      <c r="B188" s="14">
        <f>(1-B185)^B186</f>
        <v>0.44858421050781644</v>
      </c>
    </row>
    <row r="189" spans="1:5" ht="15" thickBot="1" x14ac:dyDescent="0.4">
      <c r="A189" s="22" t="s">
        <v>2286</v>
      </c>
      <c r="B189" s="18">
        <f>(B187-B188)/B187</f>
        <v>0.33186409400289502</v>
      </c>
    </row>
    <row r="191" spans="1:5" x14ac:dyDescent="0.35">
      <c r="A191" s="515" t="s">
        <v>191</v>
      </c>
      <c r="B191" s="515"/>
      <c r="C191" s="515"/>
      <c r="D191" s="515"/>
      <c r="E191" s="515"/>
    </row>
    <row r="192" spans="1:5" x14ac:dyDescent="0.35">
      <c r="A192" s="20" t="s">
        <v>183</v>
      </c>
      <c r="B192" s="20" t="s">
        <v>184</v>
      </c>
      <c r="C192" s="20"/>
    </row>
    <row r="193" spans="1:9" x14ac:dyDescent="0.35">
      <c r="A193" s="8" t="s">
        <v>185</v>
      </c>
      <c r="B193" s="21">
        <v>15277777.777777778</v>
      </c>
      <c r="C193" s="8" t="s">
        <v>186</v>
      </c>
    </row>
    <row r="194" spans="1:9" x14ac:dyDescent="0.35">
      <c r="A194" s="8" t="s">
        <v>187</v>
      </c>
      <c r="B194" s="21">
        <f>3.4*10^6</f>
        <v>3400000</v>
      </c>
      <c r="C194" s="47"/>
    </row>
    <row r="195" spans="1:9" x14ac:dyDescent="0.35">
      <c r="A195" s="8" t="s">
        <v>188</v>
      </c>
      <c r="B195" s="8">
        <v>2</v>
      </c>
    </row>
    <row r="196" spans="1:9" ht="15" thickBot="1" x14ac:dyDescent="0.4">
      <c r="A196" s="8" t="s">
        <v>189</v>
      </c>
      <c r="B196" s="21">
        <f>B195*B194</f>
        <v>6800000</v>
      </c>
    </row>
    <row r="197" spans="1:9" ht="15" thickBot="1" x14ac:dyDescent="0.4">
      <c r="A197" s="8" t="s">
        <v>190</v>
      </c>
      <c r="B197" s="18">
        <f>B196/B193</f>
        <v>0.44509090909090909</v>
      </c>
    </row>
    <row r="199" spans="1:9" x14ac:dyDescent="0.35">
      <c r="A199" s="281" t="s">
        <v>3108</v>
      </c>
    </row>
    <row r="201" spans="1:9" x14ac:dyDescent="0.35">
      <c r="A201" s="283" t="s">
        <v>3129</v>
      </c>
      <c r="B201" s="511" t="s">
        <v>3112</v>
      </c>
      <c r="C201" s="511"/>
      <c r="D201" s="511"/>
      <c r="E201" s="511"/>
      <c r="F201" s="511"/>
      <c r="G201" s="511"/>
      <c r="H201" s="511"/>
      <c r="I201" s="511"/>
    </row>
    <row r="202" spans="1:9" x14ac:dyDescent="0.35">
      <c r="A202" s="186" t="s">
        <v>3113</v>
      </c>
      <c r="B202" s="186" t="s">
        <v>3114</v>
      </c>
      <c r="C202" s="186" t="s">
        <v>3115</v>
      </c>
      <c r="D202" s="186" t="s">
        <v>3116</v>
      </c>
      <c r="E202" s="186" t="s">
        <v>2388</v>
      </c>
      <c r="F202" s="186" t="s">
        <v>87</v>
      </c>
      <c r="G202" s="186" t="s">
        <v>3117</v>
      </c>
      <c r="H202" s="186" t="s">
        <v>3118</v>
      </c>
      <c r="I202" s="186" t="s">
        <v>3119</v>
      </c>
    </row>
    <row r="203" spans="1:9" x14ac:dyDescent="0.35">
      <c r="A203" s="186" t="s">
        <v>3120</v>
      </c>
      <c r="B203" s="194">
        <v>0</v>
      </c>
      <c r="C203" s="194">
        <v>6</v>
      </c>
      <c r="D203" s="194">
        <v>9</v>
      </c>
      <c r="E203" s="194">
        <v>25</v>
      </c>
      <c r="F203" s="194">
        <v>21</v>
      </c>
      <c r="G203" s="194">
        <v>215</v>
      </c>
      <c r="H203" s="194">
        <v>81</v>
      </c>
      <c r="I203" s="194">
        <v>134</v>
      </c>
    </row>
    <row r="204" spans="1:9" x14ac:dyDescent="0.35">
      <c r="A204" s="186" t="s">
        <v>3121</v>
      </c>
      <c r="B204" s="194">
        <v>4</v>
      </c>
      <c r="C204" s="194">
        <v>3</v>
      </c>
      <c r="D204" s="194">
        <v>15</v>
      </c>
      <c r="E204" s="194">
        <v>40</v>
      </c>
      <c r="F204" s="194">
        <v>43</v>
      </c>
      <c r="G204" s="194">
        <v>163</v>
      </c>
      <c r="H204" s="194">
        <v>56</v>
      </c>
      <c r="I204" s="194">
        <v>94</v>
      </c>
    </row>
    <row r="205" spans="1:9" ht="15" thickBot="1" x14ac:dyDescent="0.4">
      <c r="A205" s="48" t="s">
        <v>3122</v>
      </c>
      <c r="B205" s="8">
        <f>B204-B203</f>
        <v>4</v>
      </c>
      <c r="C205" s="8">
        <f t="shared" ref="C205:I205" si="1">C204-C203</f>
        <v>-3</v>
      </c>
      <c r="D205" s="8">
        <f t="shared" si="1"/>
        <v>6</v>
      </c>
      <c r="E205" s="8">
        <f t="shared" si="1"/>
        <v>15</v>
      </c>
      <c r="F205" s="8">
        <f t="shared" si="1"/>
        <v>22</v>
      </c>
      <c r="G205" s="8">
        <f t="shared" si="1"/>
        <v>-52</v>
      </c>
      <c r="H205" s="8">
        <f t="shared" si="1"/>
        <v>-25</v>
      </c>
      <c r="I205" s="8">
        <f t="shared" si="1"/>
        <v>-40</v>
      </c>
    </row>
    <row r="206" spans="1:9" ht="15" thickBot="1" x14ac:dyDescent="0.4">
      <c r="A206" s="194" t="s">
        <v>3123</v>
      </c>
      <c r="B206" s="18">
        <f>SUM(G205:H205)/SUM(G203:H203)</f>
        <v>-0.26013513513513514</v>
      </c>
    </row>
    <row r="207" spans="1:9" ht="15" thickBot="1" x14ac:dyDescent="0.4">
      <c r="A207" s="262" t="s">
        <v>3124</v>
      </c>
      <c r="B207" s="18">
        <f>I205/I203</f>
        <v>-0.29850746268656714</v>
      </c>
    </row>
    <row r="209" spans="1:9" x14ac:dyDescent="0.35">
      <c r="A209" s="283" t="s">
        <v>3130</v>
      </c>
      <c r="B209" s="511" t="s">
        <v>3112</v>
      </c>
      <c r="C209" s="511"/>
      <c r="D209" s="511"/>
      <c r="E209" s="511"/>
      <c r="F209" s="511"/>
      <c r="G209" s="511"/>
      <c r="H209" s="511"/>
      <c r="I209" s="511"/>
    </row>
    <row r="210" spans="1:9" x14ac:dyDescent="0.35">
      <c r="A210" s="186" t="s">
        <v>3113</v>
      </c>
      <c r="B210" s="186" t="s">
        <v>3114</v>
      </c>
      <c r="C210" s="186" t="s">
        <v>3115</v>
      </c>
      <c r="D210" s="186" t="s">
        <v>3116</v>
      </c>
      <c r="E210" s="186" t="s">
        <v>2388</v>
      </c>
      <c r="F210" s="186" t="s">
        <v>87</v>
      </c>
      <c r="G210" s="186" t="s">
        <v>3117</v>
      </c>
      <c r="H210" s="186" t="s">
        <v>3118</v>
      </c>
      <c r="I210" s="186" t="s">
        <v>3119</v>
      </c>
    </row>
    <row r="211" spans="1:9" x14ac:dyDescent="0.35">
      <c r="A211" s="186" t="s">
        <v>3120</v>
      </c>
      <c r="B211" s="194">
        <v>0</v>
      </c>
      <c r="C211" s="194">
        <v>17</v>
      </c>
      <c r="D211" s="194">
        <v>18</v>
      </c>
      <c r="E211" s="194">
        <v>22</v>
      </c>
      <c r="F211" s="194">
        <v>12</v>
      </c>
      <c r="G211" s="194">
        <v>73</v>
      </c>
      <c r="H211" s="194">
        <v>21</v>
      </c>
      <c r="I211" s="194">
        <v>21</v>
      </c>
    </row>
    <row r="212" spans="1:9" x14ac:dyDescent="0.35">
      <c r="A212" s="186" t="s">
        <v>3121</v>
      </c>
      <c r="B212" s="194">
        <v>0</v>
      </c>
      <c r="C212" s="194">
        <v>15</v>
      </c>
      <c r="D212" s="194">
        <v>22</v>
      </c>
      <c r="E212" s="194">
        <v>39</v>
      </c>
      <c r="F212" s="194">
        <v>23</v>
      </c>
      <c r="G212" s="194">
        <v>51</v>
      </c>
      <c r="H212" s="194">
        <v>17</v>
      </c>
      <c r="I212" s="194">
        <v>19</v>
      </c>
    </row>
    <row r="213" spans="1:9" ht="15" thickBot="1" x14ac:dyDescent="0.4">
      <c r="A213" s="48" t="s">
        <v>3122</v>
      </c>
      <c r="B213" s="8">
        <f>B212-B211</f>
        <v>0</v>
      </c>
      <c r="C213" s="8">
        <f t="shared" ref="C213" si="2">C212-C211</f>
        <v>-2</v>
      </c>
      <c r="D213" s="8">
        <f t="shared" ref="D213" si="3">D212-D211</f>
        <v>4</v>
      </c>
      <c r="E213" s="8">
        <f t="shared" ref="E213" si="4">E212-E211</f>
        <v>17</v>
      </c>
      <c r="F213" s="8">
        <f t="shared" ref="F213" si="5">F212-F211</f>
        <v>11</v>
      </c>
      <c r="G213" s="8">
        <f t="shared" ref="G213" si="6">G212-G211</f>
        <v>-22</v>
      </c>
      <c r="H213" s="8">
        <f t="shared" ref="H213" si="7">H212-H211</f>
        <v>-4</v>
      </c>
      <c r="I213" s="8">
        <f t="shared" ref="I213" si="8">I212-I211</f>
        <v>-2</v>
      </c>
    </row>
    <row r="214" spans="1:9" ht="15" thickBot="1" x14ac:dyDescent="0.4">
      <c r="A214" s="194" t="s">
        <v>3123</v>
      </c>
      <c r="B214" s="18">
        <f>SUM(G213:H213)/SUM(G211:H211)</f>
        <v>-0.27659574468085107</v>
      </c>
    </row>
    <row r="215" spans="1:9" ht="15" thickBot="1" x14ac:dyDescent="0.4">
      <c r="A215" s="262" t="s">
        <v>3124</v>
      </c>
      <c r="B215" s="18">
        <f>I213/I211</f>
        <v>-9.5238095238095233E-2</v>
      </c>
    </row>
    <row r="217" spans="1:9" x14ac:dyDescent="0.35">
      <c r="A217" s="282" t="s">
        <v>3131</v>
      </c>
      <c r="B217" s="511" t="s">
        <v>3112</v>
      </c>
      <c r="C217" s="511"/>
      <c r="D217" s="511"/>
      <c r="E217" s="511"/>
    </row>
    <row r="218" spans="1:9" x14ac:dyDescent="0.35">
      <c r="A218" s="186" t="s">
        <v>3113</v>
      </c>
      <c r="B218" s="186" t="s">
        <v>3125</v>
      </c>
      <c r="C218" s="186" t="s">
        <v>3126</v>
      </c>
      <c r="D218" s="186" t="s">
        <v>3127</v>
      </c>
      <c r="E218" s="186" t="s">
        <v>87</v>
      </c>
    </row>
    <row r="219" spans="1:9" x14ac:dyDescent="0.35">
      <c r="A219" s="186" t="s">
        <v>3120</v>
      </c>
      <c r="B219" s="194">
        <v>112</v>
      </c>
      <c r="C219" s="194">
        <v>16</v>
      </c>
      <c r="D219" s="194">
        <v>9</v>
      </c>
      <c r="E219" s="194">
        <v>134</v>
      </c>
    </row>
    <row r="220" spans="1:9" x14ac:dyDescent="0.35">
      <c r="A220" s="186" t="s">
        <v>3121</v>
      </c>
      <c r="B220" s="194">
        <v>87</v>
      </c>
      <c r="C220" s="194">
        <v>17</v>
      </c>
      <c r="D220" s="194">
        <v>9</v>
      </c>
      <c r="E220" s="194">
        <v>151</v>
      </c>
    </row>
    <row r="221" spans="1:9" ht="15" thickBot="1" x14ac:dyDescent="0.4">
      <c r="A221" s="48" t="s">
        <v>3122</v>
      </c>
      <c r="B221" s="8">
        <f>B220-B219</f>
        <v>-25</v>
      </c>
      <c r="C221" s="8">
        <f t="shared" ref="C221:E221" si="9">C220-C219</f>
        <v>1</v>
      </c>
      <c r="D221" s="8">
        <f t="shared" si="9"/>
        <v>0</v>
      </c>
      <c r="E221" s="8">
        <f t="shared" si="9"/>
        <v>17</v>
      </c>
    </row>
    <row r="222" spans="1:9" ht="15" thickBot="1" x14ac:dyDescent="0.4">
      <c r="A222" s="262" t="s">
        <v>3128</v>
      </c>
      <c r="B222" s="18">
        <f>B221/B219</f>
        <v>-0.22321428571428573</v>
      </c>
    </row>
    <row r="226" spans="1:9" x14ac:dyDescent="0.35">
      <c r="A226" s="194"/>
      <c r="B226" s="194"/>
      <c r="C226" s="194"/>
      <c r="D226" s="194"/>
      <c r="E226" s="194"/>
      <c r="F226" s="194"/>
      <c r="G226" s="194"/>
      <c r="H226" s="194"/>
      <c r="I226" s="194"/>
    </row>
    <row r="227" spans="1:9" x14ac:dyDescent="0.35">
      <c r="A227" s="194"/>
      <c r="B227" s="194"/>
      <c r="C227" s="194"/>
      <c r="D227" s="194"/>
      <c r="E227" s="194"/>
      <c r="F227" s="194"/>
      <c r="G227" s="194"/>
      <c r="H227" s="194"/>
      <c r="I227" s="194"/>
    </row>
  </sheetData>
  <mergeCells count="23">
    <mergeCell ref="A134:E134"/>
    <mergeCell ref="A89:E89"/>
    <mergeCell ref="A98:E98"/>
    <mergeCell ref="A113:E113"/>
    <mergeCell ref="A109:E109"/>
    <mergeCell ref="A124:E124"/>
    <mergeCell ref="A1:E1"/>
    <mergeCell ref="A2:E2"/>
    <mergeCell ref="A21:E21"/>
    <mergeCell ref="A40:E40"/>
    <mergeCell ref="A60:E60"/>
    <mergeCell ref="B201:I201"/>
    <mergeCell ref="B217:E217"/>
    <mergeCell ref="B209:I209"/>
    <mergeCell ref="B136:E136"/>
    <mergeCell ref="B137:C137"/>
    <mergeCell ref="D137:E137"/>
    <mergeCell ref="A191:E191"/>
    <mergeCell ref="A165:E165"/>
    <mergeCell ref="A178:E178"/>
    <mergeCell ref="A183:E183"/>
    <mergeCell ref="A174:E174"/>
    <mergeCell ref="A169:B169"/>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About</vt:lpstr>
      <vt:lpstr>Policy Characteristics</vt:lpstr>
      <vt:lpstr>PolicyLevers</vt:lpstr>
      <vt:lpstr>UnitControlCenter</vt:lpstr>
      <vt:lpstr>OutputGraphs</vt:lpstr>
      <vt:lpstr>Output Graph Color Key</vt:lpstr>
      <vt:lpstr>ReferenceScenarios</vt:lpstr>
      <vt:lpstr>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Megan Mahajan</cp:lastModifiedBy>
  <dcterms:created xsi:type="dcterms:W3CDTF">2014-07-10T20:44:47Z</dcterms:created>
  <dcterms:modified xsi:type="dcterms:W3CDTF">2022-06-29T18:16:15Z</dcterms:modified>
</cp:coreProperties>
</file>