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C513A092-054C-42C6-8C08-90BC0D774789}" xr6:coauthVersionLast="47" xr6:coauthVersionMax="47" xr10:uidLastSave="{00000000-0000-0000-0000-000000000000}"/>
  <bookViews>
    <workbookView xWindow="12645" yWindow="1965" windowWidth="26865" windowHeight="20775"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PolicyLevers!$A$1:$R$1251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717" i="1" l="1"/>
  <c r="K717" i="1"/>
  <c r="L717" i="1"/>
  <c r="M717" i="1"/>
  <c r="N717" i="1"/>
  <c r="O717" i="1"/>
  <c r="P717" i="1"/>
  <c r="Q717" i="1"/>
  <c r="R717" i="1"/>
  <c r="C718" i="1"/>
  <c r="J718" i="1"/>
  <c r="K718" i="1"/>
  <c r="L718" i="1"/>
  <c r="M718" i="1"/>
  <c r="N718" i="1"/>
  <c r="O718" i="1"/>
  <c r="P718" i="1"/>
  <c r="Q718" i="1"/>
  <c r="R718" i="1"/>
  <c r="C719" i="1"/>
  <c r="J719" i="1"/>
  <c r="K719" i="1"/>
  <c r="L719" i="1"/>
  <c r="M719" i="1"/>
  <c r="N719" i="1"/>
  <c r="O719" i="1"/>
  <c r="P719" i="1"/>
  <c r="Q719" i="1"/>
  <c r="R719" i="1"/>
  <c r="C720" i="1"/>
  <c r="J720" i="1"/>
  <c r="K720" i="1"/>
  <c r="L720" i="1"/>
  <c r="M720" i="1"/>
  <c r="N720" i="1"/>
  <c r="O720" i="1"/>
  <c r="P720" i="1"/>
  <c r="Q720" i="1"/>
  <c r="R720" i="1"/>
  <c r="C721" i="1"/>
  <c r="J721" i="1"/>
  <c r="K721" i="1"/>
  <c r="L721" i="1"/>
  <c r="M721" i="1"/>
  <c r="N721" i="1"/>
  <c r="O721" i="1"/>
  <c r="P721" i="1"/>
  <c r="Q721" i="1"/>
  <c r="R721" i="1"/>
  <c r="C722" i="1"/>
  <c r="J722" i="1"/>
  <c r="K722" i="1"/>
  <c r="L722" i="1"/>
  <c r="M722" i="1"/>
  <c r="N722" i="1"/>
  <c r="O722" i="1"/>
  <c r="P722" i="1"/>
  <c r="Q722" i="1"/>
  <c r="R722" i="1"/>
  <c r="C723" i="1"/>
  <c r="J723" i="1"/>
  <c r="K723" i="1"/>
  <c r="L723" i="1"/>
  <c r="M723" i="1"/>
  <c r="N723" i="1"/>
  <c r="O723" i="1"/>
  <c r="P723" i="1"/>
  <c r="Q723" i="1"/>
  <c r="R723" i="1"/>
  <c r="C724" i="1"/>
  <c r="J724" i="1"/>
  <c r="K724" i="1"/>
  <c r="L724" i="1"/>
  <c r="M724" i="1"/>
  <c r="N724" i="1"/>
  <c r="O724" i="1"/>
  <c r="P724" i="1"/>
  <c r="Q724" i="1"/>
  <c r="R724" i="1"/>
  <c r="C725" i="1"/>
  <c r="J725" i="1"/>
  <c r="K725" i="1"/>
  <c r="L725" i="1"/>
  <c r="M725" i="1"/>
  <c r="N725" i="1"/>
  <c r="O725" i="1"/>
  <c r="P725" i="1"/>
  <c r="Q725" i="1"/>
  <c r="R725" i="1"/>
  <c r="C726" i="1"/>
  <c r="J726" i="1"/>
  <c r="K726" i="1"/>
  <c r="L726" i="1"/>
  <c r="M726" i="1"/>
  <c r="N726" i="1"/>
  <c r="O726" i="1"/>
  <c r="P726" i="1"/>
  <c r="Q726" i="1"/>
  <c r="R726" i="1"/>
  <c r="C727" i="1"/>
  <c r="J727" i="1"/>
  <c r="K727" i="1"/>
  <c r="L727" i="1"/>
  <c r="M727" i="1"/>
  <c r="N727" i="1"/>
  <c r="O727" i="1"/>
  <c r="P727" i="1"/>
  <c r="Q727" i="1"/>
  <c r="R727" i="1"/>
  <c r="C728" i="1"/>
  <c r="J728" i="1"/>
  <c r="K728" i="1"/>
  <c r="L728" i="1"/>
  <c r="M728" i="1"/>
  <c r="N728" i="1"/>
  <c r="O728" i="1"/>
  <c r="P728" i="1"/>
  <c r="Q728" i="1"/>
  <c r="R728" i="1"/>
  <c r="C729" i="1"/>
  <c r="J729" i="1"/>
  <c r="K729" i="1"/>
  <c r="L729" i="1"/>
  <c r="M729" i="1"/>
  <c r="N729" i="1"/>
  <c r="O729" i="1"/>
  <c r="P729" i="1"/>
  <c r="Q729" i="1"/>
  <c r="R729" i="1"/>
  <c r="C730" i="1"/>
  <c r="J730" i="1"/>
  <c r="K730" i="1"/>
  <c r="L730" i="1"/>
  <c r="M730" i="1"/>
  <c r="N730" i="1"/>
  <c r="O730" i="1"/>
  <c r="P730" i="1"/>
  <c r="Q730" i="1"/>
  <c r="R730" i="1"/>
  <c r="C731" i="1"/>
  <c r="J731" i="1"/>
  <c r="K731" i="1"/>
  <c r="L731" i="1"/>
  <c r="M731" i="1"/>
  <c r="N731" i="1"/>
  <c r="O731" i="1"/>
  <c r="P731" i="1"/>
  <c r="Q731" i="1"/>
  <c r="R731" i="1"/>
  <c r="C732" i="1"/>
  <c r="J732" i="1"/>
  <c r="K732" i="1"/>
  <c r="L732" i="1"/>
  <c r="M732" i="1"/>
  <c r="N732" i="1"/>
  <c r="O732" i="1"/>
  <c r="P732" i="1"/>
  <c r="Q732" i="1"/>
  <c r="R732" i="1"/>
  <c r="C733" i="1"/>
  <c r="J733" i="1"/>
  <c r="K733" i="1"/>
  <c r="L733" i="1"/>
  <c r="M733" i="1"/>
  <c r="N733" i="1"/>
  <c r="O733" i="1"/>
  <c r="P733" i="1"/>
  <c r="Q733" i="1"/>
  <c r="R733" i="1"/>
  <c r="C734" i="1"/>
  <c r="J734" i="1"/>
  <c r="K734" i="1"/>
  <c r="L734" i="1"/>
  <c r="M734" i="1"/>
  <c r="N734" i="1"/>
  <c r="O734" i="1"/>
  <c r="P734" i="1"/>
  <c r="Q734" i="1"/>
  <c r="R734" i="1"/>
  <c r="C735" i="1"/>
  <c r="J735" i="1"/>
  <c r="K735" i="1"/>
  <c r="L735" i="1"/>
  <c r="M735" i="1"/>
  <c r="N735" i="1"/>
  <c r="O735" i="1"/>
  <c r="P735" i="1"/>
  <c r="Q735" i="1"/>
  <c r="R735" i="1"/>
  <c r="C736" i="1"/>
  <c r="J736" i="1"/>
  <c r="K736" i="1"/>
  <c r="L736" i="1"/>
  <c r="M736" i="1"/>
  <c r="N736" i="1"/>
  <c r="O736" i="1"/>
  <c r="P736" i="1"/>
  <c r="Q736" i="1"/>
  <c r="R736" i="1"/>
  <c r="C737" i="1"/>
  <c r="J737" i="1"/>
  <c r="K737" i="1"/>
  <c r="L737" i="1"/>
  <c r="M737" i="1"/>
  <c r="N737" i="1"/>
  <c r="O737" i="1"/>
  <c r="P737" i="1"/>
  <c r="Q737" i="1"/>
  <c r="R737" i="1"/>
  <c r="C738" i="1"/>
  <c r="J738" i="1"/>
  <c r="K738" i="1"/>
  <c r="L738" i="1"/>
  <c r="M738" i="1"/>
  <c r="N738" i="1"/>
  <c r="O738" i="1"/>
  <c r="P738" i="1"/>
  <c r="Q738" i="1"/>
  <c r="R738" i="1"/>
  <c r="C739" i="1"/>
  <c r="J739" i="1"/>
  <c r="K739" i="1"/>
  <c r="L739" i="1"/>
  <c r="M739" i="1"/>
  <c r="N739" i="1"/>
  <c r="O739" i="1"/>
  <c r="P739" i="1"/>
  <c r="Q739" i="1"/>
  <c r="R739" i="1"/>
  <c r="C740" i="1"/>
  <c r="J740" i="1"/>
  <c r="K740" i="1"/>
  <c r="L740" i="1"/>
  <c r="M740" i="1"/>
  <c r="N740" i="1"/>
  <c r="O740" i="1"/>
  <c r="P740" i="1"/>
  <c r="Q740" i="1"/>
  <c r="R740" i="1"/>
  <c r="C741" i="1"/>
  <c r="J741" i="1"/>
  <c r="K741" i="1"/>
  <c r="L741" i="1"/>
  <c r="M741" i="1"/>
  <c r="N741" i="1"/>
  <c r="O741" i="1"/>
  <c r="P741" i="1"/>
  <c r="Q741" i="1"/>
  <c r="R741" i="1"/>
  <c r="A717" i="1"/>
  <c r="B717" i="1"/>
  <c r="A718" i="1"/>
  <c r="B718" i="1"/>
  <c r="A719" i="1"/>
  <c r="B719" i="1"/>
  <c r="A720" i="1"/>
  <c r="B720" i="1"/>
  <c r="A721" i="1"/>
  <c r="B721" i="1"/>
  <c r="A722" i="1"/>
  <c r="B722" i="1"/>
  <c r="A723" i="1"/>
  <c r="B723" i="1"/>
  <c r="A724" i="1"/>
  <c r="B724" i="1"/>
  <c r="A725" i="1"/>
  <c r="B725" i="1"/>
  <c r="A726" i="1"/>
  <c r="B726" i="1"/>
  <c r="A727" i="1"/>
  <c r="B727" i="1"/>
  <c r="A728" i="1"/>
  <c r="B728" i="1"/>
  <c r="A729" i="1"/>
  <c r="B729" i="1"/>
  <c r="A730" i="1"/>
  <c r="B730" i="1"/>
  <c r="A731" i="1"/>
  <c r="B731" i="1"/>
  <c r="A732" i="1"/>
  <c r="B732" i="1"/>
  <c r="A733" i="1"/>
  <c r="B733" i="1"/>
  <c r="A734" i="1"/>
  <c r="B734" i="1"/>
  <c r="A735" i="1"/>
  <c r="B735" i="1"/>
  <c r="A736" i="1"/>
  <c r="B736" i="1"/>
  <c r="A737" i="1"/>
  <c r="B737" i="1"/>
  <c r="A738" i="1"/>
  <c r="B738" i="1"/>
  <c r="A739" i="1"/>
  <c r="B739" i="1"/>
  <c r="A740" i="1"/>
  <c r="B740" i="1"/>
  <c r="A741" i="1"/>
  <c r="B741" i="1"/>
  <c r="A742" i="1"/>
  <c r="B742" i="1"/>
  <c r="A743" i="1"/>
  <c r="B743" i="1"/>
  <c r="A744" i="1"/>
  <c r="B744" i="1"/>
  <c r="A745" i="1"/>
  <c r="B745" i="1"/>
  <c r="A746" i="1"/>
  <c r="B746" i="1"/>
  <c r="A747" i="1"/>
  <c r="B747" i="1"/>
  <c r="C748" i="1"/>
  <c r="A748" i="1"/>
  <c r="B748" i="1"/>
  <c r="C749" i="1"/>
  <c r="A749" i="1"/>
  <c r="B749" i="1"/>
  <c r="C750" i="1"/>
  <c r="A750" i="1"/>
  <c r="B750" i="1"/>
  <c r="C751" i="1"/>
  <c r="A751" i="1"/>
  <c r="B751" i="1"/>
  <c r="C752" i="1"/>
  <c r="A752" i="1"/>
  <c r="B752" i="1"/>
  <c r="C753" i="1"/>
  <c r="A753" i="1"/>
  <c r="B753" i="1"/>
  <c r="C754" i="1"/>
  <c r="A754" i="1"/>
  <c r="B754" i="1"/>
  <c r="C755" i="1"/>
  <c r="A755" i="1"/>
  <c r="B755" i="1"/>
  <c r="C756" i="1"/>
  <c r="A756" i="1"/>
  <c r="B756" i="1"/>
  <c r="C757" i="1"/>
  <c r="A757" i="1"/>
  <c r="B757" i="1"/>
  <c r="C758" i="1"/>
  <c r="A758" i="1"/>
  <c r="B758" i="1"/>
  <c r="C759" i="1"/>
  <c r="A759" i="1"/>
  <c r="B759" i="1"/>
  <c r="C760" i="1"/>
  <c r="A760" i="1"/>
  <c r="B760" i="1"/>
  <c r="C761" i="1"/>
  <c r="A761" i="1"/>
  <c r="B761" i="1"/>
  <c r="C762" i="1"/>
  <c r="A762" i="1"/>
  <c r="B762" i="1"/>
  <c r="C763" i="1"/>
  <c r="A763" i="1"/>
  <c r="B763" i="1"/>
  <c r="C764" i="1"/>
  <c r="A764" i="1"/>
  <c r="B764" i="1"/>
  <c r="C765" i="1"/>
  <c r="A765" i="1"/>
  <c r="B765" i="1"/>
  <c r="C766" i="1"/>
  <c r="A766" i="1"/>
  <c r="B766" i="1"/>
  <c r="C767" i="1"/>
  <c r="A767" i="1"/>
  <c r="B767" i="1"/>
  <c r="C768" i="1"/>
  <c r="A768" i="1"/>
  <c r="B768" i="1"/>
  <c r="C769" i="1"/>
  <c r="A769" i="1"/>
  <c r="B769" i="1"/>
  <c r="C770" i="1"/>
  <c r="A770" i="1"/>
  <c r="B770" i="1"/>
  <c r="C771" i="1"/>
  <c r="A771" i="1"/>
  <c r="B771" i="1"/>
  <c r="C772" i="1"/>
  <c r="A772" i="1"/>
  <c r="B772" i="1"/>
  <c r="C773" i="1"/>
  <c r="A773" i="1"/>
  <c r="B773" i="1"/>
  <c r="C774" i="1"/>
  <c r="A774" i="1"/>
  <c r="B774" i="1"/>
  <c r="C775" i="1"/>
  <c r="A775" i="1"/>
  <c r="B775" i="1"/>
  <c r="C776" i="1"/>
  <c r="A776" i="1"/>
  <c r="B776" i="1"/>
  <c r="C777" i="1"/>
  <c r="A777" i="1"/>
  <c r="B777" i="1"/>
  <c r="C778" i="1"/>
  <c r="A778" i="1"/>
  <c r="B778" i="1"/>
  <c r="C779" i="1"/>
  <c r="A779" i="1"/>
  <c r="B779" i="1"/>
  <c r="C780" i="1"/>
  <c r="A780" i="1"/>
  <c r="B780" i="1"/>
  <c r="C781" i="1"/>
  <c r="A781" i="1"/>
  <c r="B781" i="1"/>
  <c r="C782" i="1"/>
  <c r="A782" i="1"/>
  <c r="B782" i="1"/>
  <c r="C783" i="1"/>
  <c r="A783" i="1"/>
  <c r="B783" i="1"/>
  <c r="C784" i="1"/>
  <c r="A784" i="1"/>
  <c r="B784" i="1"/>
  <c r="C785" i="1"/>
  <c r="A785" i="1"/>
  <c r="B785" i="1"/>
  <c r="C786" i="1"/>
  <c r="A786" i="1"/>
  <c r="B786" i="1"/>
  <c r="C787" i="1"/>
  <c r="A787" i="1"/>
  <c r="B787" i="1"/>
  <c r="C788" i="1"/>
  <c r="A788" i="1"/>
  <c r="B788" i="1"/>
  <c r="C789" i="1"/>
  <c r="A789" i="1"/>
  <c r="B789" i="1"/>
  <c r="C790" i="1"/>
  <c r="A790" i="1"/>
  <c r="B790" i="1"/>
  <c r="C791" i="1"/>
  <c r="A791" i="1"/>
  <c r="B791" i="1"/>
  <c r="C792" i="1"/>
  <c r="A792" i="1"/>
  <c r="B792" i="1"/>
  <c r="C793" i="1"/>
  <c r="A793" i="1"/>
  <c r="B793" i="1"/>
  <c r="C794" i="1"/>
  <c r="A794" i="1"/>
  <c r="B794" i="1"/>
  <c r="C795" i="1"/>
  <c r="A795" i="1"/>
  <c r="B795" i="1"/>
  <c r="C796" i="1"/>
  <c r="A796" i="1"/>
  <c r="B796" i="1"/>
  <c r="C797" i="1"/>
  <c r="A797" i="1"/>
  <c r="B797" i="1"/>
  <c r="C798" i="1"/>
  <c r="A798" i="1"/>
  <c r="B798" i="1"/>
  <c r="C799" i="1"/>
  <c r="A799" i="1"/>
  <c r="B799" i="1"/>
  <c r="C800" i="1"/>
  <c r="A800" i="1"/>
  <c r="B800" i="1"/>
  <c r="C801" i="1"/>
  <c r="A801" i="1"/>
  <c r="B801" i="1"/>
  <c r="C802" i="1"/>
  <c r="A802" i="1"/>
  <c r="B802" i="1"/>
  <c r="C803" i="1"/>
  <c r="A803" i="1"/>
  <c r="B803" i="1"/>
  <c r="C804" i="1"/>
  <c r="A804" i="1"/>
  <c r="B804" i="1"/>
  <c r="C805" i="1"/>
  <c r="A805" i="1"/>
  <c r="B805" i="1"/>
  <c r="C806" i="1"/>
  <c r="A806" i="1"/>
  <c r="B806" i="1"/>
  <c r="C807" i="1"/>
  <c r="A807" i="1"/>
  <c r="B807" i="1"/>
  <c r="C808" i="1"/>
  <c r="A808" i="1"/>
  <c r="B808" i="1"/>
  <c r="C809" i="1"/>
  <c r="A809" i="1"/>
  <c r="B809" i="1"/>
  <c r="C810" i="1"/>
  <c r="A810" i="1"/>
  <c r="B810" i="1"/>
  <c r="C811" i="1"/>
  <c r="A811" i="1"/>
  <c r="B811" i="1"/>
  <c r="C812" i="1"/>
  <c r="A812" i="1"/>
  <c r="B812" i="1"/>
  <c r="C813" i="1"/>
  <c r="A813" i="1"/>
  <c r="B813" i="1"/>
  <c r="C814" i="1"/>
  <c r="A814" i="1"/>
  <c r="B814" i="1"/>
  <c r="C815" i="1"/>
  <c r="A815" i="1"/>
  <c r="B815" i="1"/>
  <c r="C816" i="1"/>
  <c r="A816" i="1"/>
  <c r="B816" i="1"/>
  <c r="C817" i="1"/>
  <c r="A817" i="1"/>
  <c r="B817" i="1"/>
  <c r="C818" i="1"/>
  <c r="A818" i="1"/>
  <c r="B818" i="1"/>
  <c r="C819" i="1"/>
  <c r="A819" i="1"/>
  <c r="B819" i="1"/>
  <c r="C820" i="1"/>
  <c r="A820" i="1"/>
  <c r="B820" i="1"/>
  <c r="C821" i="1"/>
  <c r="A821" i="1"/>
  <c r="B821" i="1"/>
  <c r="C822" i="1"/>
  <c r="A822" i="1"/>
  <c r="B822" i="1"/>
  <c r="C823" i="1"/>
  <c r="A823" i="1"/>
  <c r="B823" i="1"/>
  <c r="C824" i="1"/>
  <c r="A824" i="1"/>
  <c r="B824" i="1"/>
  <c r="C825" i="1"/>
  <c r="A825" i="1"/>
  <c r="B825" i="1"/>
  <c r="C826" i="1"/>
  <c r="A826" i="1"/>
  <c r="B826" i="1"/>
  <c r="C827" i="1"/>
  <c r="A827" i="1"/>
  <c r="B827" i="1"/>
  <c r="C828" i="1"/>
  <c r="A828" i="1"/>
  <c r="B828" i="1"/>
  <c r="C829" i="1"/>
  <c r="A829" i="1"/>
  <c r="B829" i="1"/>
  <c r="C830" i="1"/>
  <c r="A830" i="1"/>
  <c r="B830" i="1"/>
  <c r="C831" i="1"/>
  <c r="A831" i="1"/>
  <c r="B831" i="1"/>
  <c r="C832" i="1"/>
  <c r="A832" i="1"/>
  <c r="B832" i="1"/>
  <c r="C833" i="1"/>
  <c r="A833" i="1"/>
  <c r="B833" i="1"/>
  <c r="C834" i="1"/>
  <c r="A834" i="1"/>
  <c r="B834" i="1"/>
  <c r="C835" i="1"/>
  <c r="A835" i="1"/>
  <c r="B835" i="1"/>
  <c r="C836" i="1"/>
  <c r="A836" i="1"/>
  <c r="B836" i="1"/>
  <c r="C837" i="1"/>
  <c r="A837" i="1"/>
  <c r="B837" i="1"/>
  <c r="C838" i="1"/>
  <c r="A838" i="1"/>
  <c r="B838" i="1"/>
  <c r="C839" i="1"/>
  <c r="A839" i="1"/>
  <c r="B839" i="1"/>
  <c r="C840" i="1"/>
  <c r="A840" i="1"/>
  <c r="B840" i="1"/>
  <c r="C841" i="1"/>
  <c r="A841" i="1"/>
  <c r="B841" i="1"/>
  <c r="C842" i="1"/>
  <c r="A842" i="1"/>
  <c r="B842" i="1"/>
  <c r="C843" i="1"/>
  <c r="A843" i="1"/>
  <c r="B843" i="1"/>
  <c r="C844" i="1"/>
  <c r="A844" i="1"/>
  <c r="B844" i="1"/>
  <c r="C845" i="1"/>
  <c r="A845" i="1"/>
  <c r="B845" i="1"/>
  <c r="C846" i="1"/>
  <c r="A846" i="1"/>
  <c r="B846" i="1"/>
  <c r="C847" i="1"/>
  <c r="A847" i="1"/>
  <c r="B847" i="1"/>
  <c r="C848" i="1"/>
  <c r="A848" i="1"/>
  <c r="B848" i="1"/>
  <c r="C849" i="1"/>
  <c r="A849" i="1"/>
  <c r="B849" i="1"/>
  <c r="C850" i="1"/>
  <c r="A850" i="1"/>
  <c r="B850" i="1"/>
  <c r="C851" i="1"/>
  <c r="A851" i="1"/>
  <c r="B851" i="1"/>
  <c r="C852" i="1"/>
  <c r="A852" i="1"/>
  <c r="B852" i="1"/>
  <c r="C853" i="1"/>
  <c r="A853" i="1"/>
  <c r="B853" i="1"/>
  <c r="C854" i="1"/>
  <c r="A854" i="1"/>
  <c r="B854" i="1"/>
  <c r="C855" i="1"/>
  <c r="A855" i="1"/>
  <c r="B855" i="1"/>
  <c r="C856" i="1"/>
  <c r="A856" i="1"/>
  <c r="B856" i="1"/>
  <c r="C857" i="1"/>
  <c r="A857" i="1"/>
  <c r="B857" i="1"/>
  <c r="C858" i="1"/>
  <c r="A858" i="1"/>
  <c r="B858" i="1"/>
  <c r="C859" i="1"/>
  <c r="A859" i="1"/>
  <c r="B859" i="1"/>
  <c r="I1208" i="1"/>
  <c r="I1209" i="1"/>
  <c r="I1210" i="1"/>
  <c r="I1211" i="1"/>
  <c r="I1213" i="1"/>
  <c r="I1214" i="1"/>
  <c r="I1215" i="1"/>
  <c r="I1216" i="1"/>
  <c r="I1218" i="1"/>
  <c r="I1219" i="1"/>
  <c r="I1220" i="1"/>
  <c r="I1221" i="1"/>
  <c r="I1223" i="1"/>
  <c r="I1224" i="1"/>
  <c r="I1225" i="1"/>
  <c r="I1226" i="1"/>
  <c r="I1228" i="1"/>
  <c r="I1229" i="1"/>
  <c r="I1230" i="1"/>
  <c r="I1231" i="1"/>
  <c r="I1233" i="1"/>
  <c r="I1234" i="1"/>
  <c r="I1235" i="1"/>
  <c r="I1236" i="1"/>
  <c r="I1238" i="1"/>
  <c r="I1239" i="1"/>
  <c r="I1240" i="1"/>
  <c r="I1241" i="1"/>
  <c r="I1243" i="1"/>
  <c r="I1244" i="1"/>
  <c r="I1245" i="1"/>
  <c r="I1246" i="1"/>
  <c r="I1248" i="1"/>
  <c r="I1249" i="1"/>
  <c r="I1250" i="1"/>
  <c r="I1251" i="1"/>
  <c r="B19" i="10" a="1"/>
  <c r="B19" i="10"/>
  <c r="B18" i="10" a="1"/>
  <c r="B18" i="10"/>
  <c r="A1253" i="1"/>
  <c r="B1253" i="1"/>
  <c r="J1253" i="1"/>
  <c r="K1253" i="1"/>
  <c r="L1253" i="1"/>
  <c r="M1253" i="1"/>
  <c r="N1253" i="1"/>
  <c r="O1253" i="1"/>
  <c r="P1253" i="1"/>
  <c r="Q1253" i="1"/>
  <c r="R1253" i="1"/>
  <c r="F134" i="8"/>
  <c r="F124" i="8"/>
  <c r="F121" i="8"/>
  <c r="F116" i="8"/>
  <c r="C333" i="1"/>
  <c r="A333" i="1"/>
  <c r="C334" i="1"/>
  <c r="B334" i="1"/>
  <c r="C335" i="1"/>
  <c r="L335" i="1"/>
  <c r="C365" i="1"/>
  <c r="J365" i="1"/>
  <c r="C366" i="1"/>
  <c r="M366" i="1"/>
  <c r="C367" i="1"/>
  <c r="L367" i="1"/>
  <c r="C368" i="1"/>
  <c r="K368" i="1"/>
  <c r="C369" i="1"/>
  <c r="J369" i="1"/>
  <c r="C370" i="1"/>
  <c r="M370" i="1"/>
  <c r="C371" i="1"/>
  <c r="L371" i="1"/>
  <c r="C372" i="1"/>
  <c r="K372" i="1"/>
  <c r="C373" i="1"/>
  <c r="J373" i="1"/>
  <c r="C374" i="1"/>
  <c r="A374" i="1"/>
  <c r="C375" i="1"/>
  <c r="A375" i="1"/>
  <c r="C376" i="1"/>
  <c r="A376" i="1"/>
  <c r="C363" i="1"/>
  <c r="J363" i="1"/>
  <c r="C364" i="1"/>
  <c r="M364" i="1"/>
  <c r="C377" i="1"/>
  <c r="L377" i="1"/>
  <c r="C378" i="1"/>
  <c r="K378" i="1"/>
  <c r="C379" i="1"/>
  <c r="J379" i="1"/>
  <c r="C380" i="1"/>
  <c r="M380" i="1"/>
  <c r="C381" i="1"/>
  <c r="L381" i="1"/>
  <c r="C382" i="1"/>
  <c r="K382" i="1"/>
  <c r="C383" i="1"/>
  <c r="J383" i="1"/>
  <c r="C384" i="1"/>
  <c r="M384" i="1"/>
  <c r="C385" i="1"/>
  <c r="L385" i="1"/>
  <c r="C386" i="1"/>
  <c r="K386" i="1"/>
  <c r="C387" i="1"/>
  <c r="J387" i="1"/>
  <c r="C388" i="1"/>
  <c r="M388" i="1"/>
  <c r="C354" i="1"/>
  <c r="J354" i="1"/>
  <c r="C355" i="1"/>
  <c r="M355" i="1"/>
  <c r="C356" i="1"/>
  <c r="M356" i="1"/>
  <c r="C357" i="1"/>
  <c r="L357" i="1"/>
  <c r="C358" i="1"/>
  <c r="J358" i="1"/>
  <c r="C359" i="1"/>
  <c r="M359" i="1"/>
  <c r="C360" i="1"/>
  <c r="M360" i="1"/>
  <c r="C361" i="1"/>
  <c r="L361" i="1"/>
  <c r="C362" i="1"/>
  <c r="K362"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1008" i="1"/>
  <c r="K1008" i="1"/>
  <c r="L1008" i="1"/>
  <c r="M1008" i="1"/>
  <c r="N1008" i="1"/>
  <c r="O1008" i="1"/>
  <c r="P1008" i="1"/>
  <c r="Q1008" i="1"/>
  <c r="R1008" i="1"/>
  <c r="A1008" i="1"/>
  <c r="B1008"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7" i="1"/>
  <c r="B997" i="1"/>
  <c r="A1000" i="1"/>
  <c r="B1000" i="1"/>
  <c r="A1004" i="1"/>
  <c r="B1004" i="1"/>
  <c r="A1009" i="1"/>
  <c r="B1009" i="1"/>
  <c r="A1018" i="1"/>
  <c r="B1018" i="1"/>
  <c r="A1019" i="1"/>
  <c r="B1019" i="1"/>
  <c r="A1020" i="1"/>
  <c r="B1020" i="1"/>
  <c r="A1021" i="1"/>
  <c r="B1021" i="1"/>
  <c r="A1022" i="1"/>
  <c r="B1022" i="1"/>
  <c r="A1023" i="1"/>
  <c r="B1023" i="1"/>
  <c r="A1024" i="1"/>
  <c r="B1024" i="1"/>
  <c r="A1025" i="1"/>
  <c r="B1025" i="1"/>
  <c r="A1026" i="1"/>
  <c r="B1026" i="1"/>
  <c r="A1027" i="1"/>
  <c r="B1027" i="1"/>
  <c r="A1028" i="1"/>
  <c r="B1028" i="1"/>
  <c r="A1029" i="1"/>
  <c r="B1029" i="1"/>
  <c r="A1030" i="1"/>
  <c r="B1030" i="1"/>
  <c r="A1036" i="1"/>
  <c r="B1036" i="1"/>
  <c r="A1057" i="1"/>
  <c r="B1057" i="1"/>
  <c r="A1058" i="1"/>
  <c r="B1058" i="1"/>
  <c r="A1059" i="1"/>
  <c r="B1059" i="1"/>
  <c r="A1062" i="1"/>
  <c r="B1062" i="1"/>
  <c r="A1074" i="1"/>
  <c r="B1074" i="1"/>
  <c r="A1089" i="1"/>
  <c r="B1089" i="1"/>
  <c r="A1106" i="1"/>
  <c r="B1106" i="1"/>
  <c r="A1156" i="1"/>
  <c r="B1156" i="1"/>
  <c r="A1157" i="1"/>
  <c r="B1157" i="1"/>
  <c r="A1252" i="1"/>
  <c r="B1252" i="1"/>
  <c r="A1207" i="1"/>
  <c r="B1207" i="1"/>
  <c r="A1212" i="1"/>
  <c r="B1212" i="1"/>
  <c r="A1217" i="1"/>
  <c r="B1217" i="1"/>
  <c r="A1222" i="1"/>
  <c r="B1222" i="1"/>
  <c r="A1227" i="1"/>
  <c r="B1227" i="1"/>
  <c r="A1232" i="1"/>
  <c r="B1232" i="1"/>
  <c r="A1237" i="1"/>
  <c r="B1237" i="1"/>
  <c r="A1242" i="1"/>
  <c r="B1242" i="1"/>
  <c r="A1247" i="1"/>
  <c r="B1247"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7" i="1"/>
  <c r="K747" i="1"/>
  <c r="L747" i="1"/>
  <c r="M747" i="1"/>
  <c r="N747" i="1"/>
  <c r="O747" i="1"/>
  <c r="P747" i="1"/>
  <c r="Q747" i="1"/>
  <c r="R747" i="1"/>
  <c r="J746" i="1"/>
  <c r="K746" i="1"/>
  <c r="L746" i="1"/>
  <c r="M746" i="1"/>
  <c r="N746" i="1"/>
  <c r="O746" i="1"/>
  <c r="P746" i="1"/>
  <c r="Q746" i="1"/>
  <c r="R746"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7" i="1"/>
  <c r="K997" i="1"/>
  <c r="L997" i="1"/>
  <c r="M997" i="1"/>
  <c r="N997" i="1"/>
  <c r="O997" i="1"/>
  <c r="P997" i="1"/>
  <c r="Q997" i="1"/>
  <c r="R997" i="1"/>
  <c r="J1000" i="1"/>
  <c r="K1000" i="1"/>
  <c r="L1000" i="1"/>
  <c r="M1000" i="1"/>
  <c r="N1000" i="1"/>
  <c r="O1000" i="1"/>
  <c r="P1000" i="1"/>
  <c r="Q1000" i="1"/>
  <c r="R1000" i="1"/>
  <c r="J1004" i="1"/>
  <c r="K1004" i="1"/>
  <c r="L1004" i="1"/>
  <c r="M1004" i="1"/>
  <c r="N1004" i="1"/>
  <c r="O1004" i="1"/>
  <c r="P1004" i="1"/>
  <c r="Q1004" i="1"/>
  <c r="R1004" i="1"/>
  <c r="J1009" i="1"/>
  <c r="K1009" i="1"/>
  <c r="L1009" i="1"/>
  <c r="M1009" i="1"/>
  <c r="N1009" i="1"/>
  <c r="O1009" i="1"/>
  <c r="P1009" i="1"/>
  <c r="Q1009" i="1"/>
  <c r="R1009"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4" i="1"/>
  <c r="K1024" i="1"/>
  <c r="L1024" i="1"/>
  <c r="M1024" i="1"/>
  <c r="N1024" i="1"/>
  <c r="O1024" i="1"/>
  <c r="P1024" i="1"/>
  <c r="Q1024" i="1"/>
  <c r="R1024"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P1030" i="1"/>
  <c r="Q1030" i="1"/>
  <c r="R1030" i="1"/>
  <c r="J1036" i="1"/>
  <c r="K1036" i="1"/>
  <c r="L1036" i="1"/>
  <c r="M1036" i="1"/>
  <c r="N1036" i="1"/>
  <c r="O1036" i="1"/>
  <c r="P1036" i="1"/>
  <c r="Q1036" i="1"/>
  <c r="R1036" i="1"/>
  <c r="J1057" i="1"/>
  <c r="K1057" i="1"/>
  <c r="L1057" i="1"/>
  <c r="M1057" i="1"/>
  <c r="N1057" i="1"/>
  <c r="O1057" i="1"/>
  <c r="P1057" i="1"/>
  <c r="Q1057" i="1"/>
  <c r="R1057" i="1"/>
  <c r="J1058" i="1"/>
  <c r="K1058" i="1"/>
  <c r="L1058" i="1"/>
  <c r="M1058" i="1"/>
  <c r="N1058" i="1"/>
  <c r="O1058" i="1"/>
  <c r="P1058" i="1"/>
  <c r="Q1058" i="1"/>
  <c r="R1058" i="1"/>
  <c r="J1059" i="1"/>
  <c r="K1059" i="1"/>
  <c r="L1059" i="1"/>
  <c r="M1059" i="1"/>
  <c r="N1059" i="1"/>
  <c r="O1059" i="1"/>
  <c r="P1059" i="1"/>
  <c r="Q1059" i="1"/>
  <c r="R1059" i="1"/>
  <c r="J1062" i="1"/>
  <c r="K1062" i="1"/>
  <c r="L1062" i="1"/>
  <c r="M1062" i="1"/>
  <c r="N1062" i="1"/>
  <c r="O1062" i="1"/>
  <c r="P1062" i="1"/>
  <c r="Q1062" i="1"/>
  <c r="R1062" i="1"/>
  <c r="J1074" i="1"/>
  <c r="K1074" i="1"/>
  <c r="L1074" i="1"/>
  <c r="M1074" i="1"/>
  <c r="N1074" i="1"/>
  <c r="O1074" i="1"/>
  <c r="P1074" i="1"/>
  <c r="Q1074" i="1"/>
  <c r="R1074" i="1"/>
  <c r="J1089" i="1"/>
  <c r="K1089" i="1"/>
  <c r="L1089" i="1"/>
  <c r="M1089" i="1"/>
  <c r="N1089" i="1"/>
  <c r="O1089" i="1"/>
  <c r="P1089" i="1"/>
  <c r="Q1089" i="1"/>
  <c r="R1089" i="1"/>
  <c r="J1106" i="1"/>
  <c r="K1106" i="1"/>
  <c r="L1106" i="1"/>
  <c r="M1106" i="1"/>
  <c r="N1106" i="1"/>
  <c r="O1106" i="1"/>
  <c r="P1106" i="1"/>
  <c r="Q1106" i="1"/>
  <c r="R1106" i="1"/>
  <c r="K1112" i="1"/>
  <c r="K1113" i="1"/>
  <c r="K1124" i="1"/>
  <c r="K1149" i="1"/>
  <c r="J1156" i="1"/>
  <c r="K1156" i="1"/>
  <c r="L1156" i="1"/>
  <c r="M1156" i="1"/>
  <c r="N1156" i="1"/>
  <c r="O1156" i="1"/>
  <c r="P1156" i="1"/>
  <c r="Q1156" i="1"/>
  <c r="R1156" i="1"/>
  <c r="J1157" i="1"/>
  <c r="K1157" i="1"/>
  <c r="L1157" i="1"/>
  <c r="M1157" i="1"/>
  <c r="N1157" i="1"/>
  <c r="O1157" i="1"/>
  <c r="P1157" i="1"/>
  <c r="Q1157" i="1"/>
  <c r="R1157" i="1"/>
  <c r="K1163" i="1"/>
  <c r="K1164" i="1"/>
  <c r="K1175" i="1"/>
  <c r="K1200" i="1"/>
  <c r="J1252" i="1"/>
  <c r="K1252" i="1"/>
  <c r="L1252" i="1"/>
  <c r="M1252" i="1"/>
  <c r="N1252" i="1"/>
  <c r="O1252" i="1"/>
  <c r="P1252" i="1"/>
  <c r="Q1252" i="1"/>
  <c r="R1252" i="1"/>
  <c r="J1207" i="1"/>
  <c r="K1207" i="1"/>
  <c r="L1207" i="1"/>
  <c r="M1207" i="1"/>
  <c r="N1207" i="1"/>
  <c r="O1207" i="1"/>
  <c r="P1207" i="1"/>
  <c r="Q1207" i="1"/>
  <c r="R1207" i="1"/>
  <c r="J1212" i="1"/>
  <c r="K1212" i="1"/>
  <c r="L1212" i="1"/>
  <c r="M1212" i="1"/>
  <c r="N1212" i="1"/>
  <c r="O1212" i="1"/>
  <c r="R1212" i="1"/>
  <c r="J1217" i="1"/>
  <c r="K1217" i="1"/>
  <c r="L1217" i="1"/>
  <c r="M1217" i="1"/>
  <c r="N1217" i="1"/>
  <c r="O1217" i="1"/>
  <c r="R1217" i="1"/>
  <c r="J1222" i="1"/>
  <c r="K1222" i="1"/>
  <c r="L1222" i="1"/>
  <c r="M1222" i="1"/>
  <c r="N1222" i="1"/>
  <c r="O1222" i="1"/>
  <c r="R1222" i="1"/>
  <c r="J1227" i="1"/>
  <c r="K1227" i="1"/>
  <c r="L1227" i="1"/>
  <c r="M1227" i="1"/>
  <c r="N1227" i="1"/>
  <c r="O1227" i="1"/>
  <c r="R1227" i="1"/>
  <c r="J1232" i="1"/>
  <c r="K1232" i="1"/>
  <c r="L1232" i="1"/>
  <c r="M1232" i="1"/>
  <c r="N1232" i="1"/>
  <c r="O1232" i="1"/>
  <c r="R1232" i="1"/>
  <c r="J1237" i="1"/>
  <c r="K1237" i="1"/>
  <c r="L1237" i="1"/>
  <c r="M1237" i="1"/>
  <c r="N1237" i="1"/>
  <c r="O1237" i="1"/>
  <c r="R1237" i="1"/>
  <c r="J1242" i="1"/>
  <c r="K1242" i="1"/>
  <c r="L1242" i="1"/>
  <c r="M1242" i="1"/>
  <c r="N1242" i="1"/>
  <c r="O1242" i="1"/>
  <c r="R1242" i="1"/>
  <c r="J1247" i="1"/>
  <c r="K1247" i="1"/>
  <c r="L1247" i="1"/>
  <c r="M1247" i="1"/>
  <c r="N1247" i="1"/>
  <c r="O1247" i="1"/>
  <c r="R1247" i="1"/>
  <c r="K2" i="1"/>
  <c r="L2" i="1"/>
  <c r="M2" i="1"/>
  <c r="N2" i="1"/>
  <c r="O2" i="1"/>
  <c r="P2" i="1"/>
  <c r="Q2" i="1"/>
  <c r="R2" i="1"/>
  <c r="J2" i="1"/>
  <c r="B2" i="1"/>
  <c r="A2" i="1"/>
  <c r="K97" i="19"/>
  <c r="Q1247" i="1"/>
  <c r="K96" i="19"/>
  <c r="Q1242" i="1"/>
  <c r="K95" i="19"/>
  <c r="Q1237" i="1"/>
  <c r="K94" i="19"/>
  <c r="Q1232" i="1"/>
  <c r="K93" i="19"/>
  <c r="Q1227" i="1"/>
  <c r="K92" i="19"/>
  <c r="Q1222" i="1"/>
  <c r="K91" i="19"/>
  <c r="Q1217" i="1"/>
  <c r="K90" i="19"/>
  <c r="Q1212" i="1"/>
  <c r="J97" i="19"/>
  <c r="P1247" i="1"/>
  <c r="J96" i="19"/>
  <c r="P1242" i="1"/>
  <c r="J95" i="19"/>
  <c r="P1237" i="1"/>
  <c r="J94" i="19"/>
  <c r="P1232" i="1"/>
  <c r="J93" i="19"/>
  <c r="P1227" i="1"/>
  <c r="J92" i="19"/>
  <c r="P1222" i="1"/>
  <c r="J91" i="19"/>
  <c r="P1217" i="1"/>
  <c r="J90" i="19"/>
  <c r="P1212" i="1"/>
  <c r="L88" i="19"/>
  <c r="R1200" i="1"/>
  <c r="K88" i="19"/>
  <c r="Q1200" i="1"/>
  <c r="J88" i="19"/>
  <c r="P1200" i="1"/>
  <c r="I88" i="19"/>
  <c r="O1200" i="1"/>
  <c r="H88" i="19"/>
  <c r="N1200" i="1"/>
  <c r="G88" i="19"/>
  <c r="M1200" i="1"/>
  <c r="F88" i="19"/>
  <c r="L1200" i="1"/>
  <c r="D88" i="19"/>
  <c r="J1200" i="1"/>
  <c r="L87" i="19"/>
  <c r="R1175" i="1"/>
  <c r="K87" i="19"/>
  <c r="Q1175" i="1"/>
  <c r="J87" i="19"/>
  <c r="P1175" i="1"/>
  <c r="I87" i="19"/>
  <c r="O1175" i="1"/>
  <c r="H87" i="19"/>
  <c r="N1175" i="1"/>
  <c r="G87" i="19"/>
  <c r="M1175" i="1"/>
  <c r="F87" i="19"/>
  <c r="L1175" i="1"/>
  <c r="D87" i="19"/>
  <c r="J1175" i="1"/>
  <c r="L86" i="19"/>
  <c r="R1164" i="1"/>
  <c r="K86" i="19"/>
  <c r="Q1164" i="1"/>
  <c r="J86" i="19"/>
  <c r="P1164" i="1"/>
  <c r="I86" i="19"/>
  <c r="O1164" i="1"/>
  <c r="H86" i="19"/>
  <c r="N1164" i="1"/>
  <c r="G86" i="19"/>
  <c r="M1164" i="1"/>
  <c r="F86" i="19"/>
  <c r="L1164" i="1"/>
  <c r="D86" i="19"/>
  <c r="J1164" i="1"/>
  <c r="L85" i="19"/>
  <c r="R1163" i="1"/>
  <c r="K85" i="19"/>
  <c r="Q1163" i="1"/>
  <c r="J85" i="19"/>
  <c r="P1163" i="1"/>
  <c r="I85" i="19"/>
  <c r="O1163" i="1"/>
  <c r="H85" i="19"/>
  <c r="N1163" i="1"/>
  <c r="G85" i="19"/>
  <c r="M1163" i="1"/>
  <c r="F85" i="19"/>
  <c r="L1163" i="1"/>
  <c r="D85" i="19"/>
  <c r="J1163" i="1"/>
  <c r="B85" i="19"/>
  <c r="B1163" i="1"/>
  <c r="B86" i="19"/>
  <c r="B1164" i="1"/>
  <c r="B87" i="19"/>
  <c r="B1175" i="1"/>
  <c r="B88" i="19"/>
  <c r="B1200" i="1"/>
  <c r="A86" i="19"/>
  <c r="A1164" i="1"/>
  <c r="A87" i="19"/>
  <c r="A1175" i="1"/>
  <c r="A88" i="19"/>
  <c r="A1200" i="1"/>
  <c r="A85" i="19"/>
  <c r="A1163" i="1"/>
  <c r="L82" i="19"/>
  <c r="R1149" i="1"/>
  <c r="K82" i="19"/>
  <c r="Q1149" i="1"/>
  <c r="J82" i="19"/>
  <c r="P1149" i="1"/>
  <c r="I82" i="19"/>
  <c r="O1149" i="1"/>
  <c r="H82" i="19"/>
  <c r="N1149" i="1"/>
  <c r="G82" i="19"/>
  <c r="M1149" i="1"/>
  <c r="F82" i="19"/>
  <c r="L1149" i="1"/>
  <c r="D82" i="19"/>
  <c r="J1149" i="1"/>
  <c r="L81" i="19"/>
  <c r="R1124" i="1"/>
  <c r="K81" i="19"/>
  <c r="Q1124" i="1"/>
  <c r="J81" i="19"/>
  <c r="P1124" i="1"/>
  <c r="I81" i="19"/>
  <c r="O1124" i="1"/>
  <c r="H81" i="19"/>
  <c r="N1124" i="1"/>
  <c r="G81" i="19"/>
  <c r="M1124" i="1"/>
  <c r="F81" i="19"/>
  <c r="L1124" i="1"/>
  <c r="D81" i="19"/>
  <c r="J1124" i="1"/>
  <c r="L80" i="19"/>
  <c r="R1113" i="1"/>
  <c r="K80" i="19"/>
  <c r="Q1113" i="1"/>
  <c r="J80" i="19"/>
  <c r="P1113" i="1"/>
  <c r="I80" i="19"/>
  <c r="O1113" i="1"/>
  <c r="H80" i="19"/>
  <c r="N1113" i="1"/>
  <c r="G80" i="19"/>
  <c r="M1113" i="1"/>
  <c r="F80" i="19"/>
  <c r="L1113" i="1"/>
  <c r="D80" i="19"/>
  <c r="J1113" i="1"/>
  <c r="L79" i="19"/>
  <c r="R1112" i="1"/>
  <c r="K79" i="19"/>
  <c r="Q1112" i="1"/>
  <c r="J79" i="19"/>
  <c r="P1112" i="1"/>
  <c r="I79" i="19"/>
  <c r="O1112" i="1"/>
  <c r="H79" i="19"/>
  <c r="N1112" i="1"/>
  <c r="G79" i="19"/>
  <c r="M1112" i="1"/>
  <c r="F79" i="19"/>
  <c r="L1112" i="1"/>
  <c r="D79" i="19"/>
  <c r="J1112" i="1"/>
  <c r="B82" i="19"/>
  <c r="B1149" i="1"/>
  <c r="A82" i="19"/>
  <c r="A1149" i="1"/>
  <c r="B81" i="19"/>
  <c r="B1124" i="1"/>
  <c r="A81" i="19"/>
  <c r="A1124" i="1"/>
  <c r="B80" i="19"/>
  <c r="B1113" i="1"/>
  <c r="A80" i="19"/>
  <c r="A1113" i="1"/>
  <c r="B79" i="19"/>
  <c r="B1112" i="1"/>
  <c r="A79" i="19"/>
  <c r="A1112" i="1"/>
  <c r="I71" i="19"/>
  <c r="O1030" i="1"/>
  <c r="I40" i="19"/>
  <c r="G31" i="19"/>
  <c r="M241" i="1"/>
  <c r="G17" i="19"/>
  <c r="M160" i="1"/>
  <c r="G13" i="19"/>
  <c r="M114" i="1"/>
  <c r="G10" i="19"/>
  <c r="M89" i="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183" i="1"/>
  <c r="C1184" i="1"/>
  <c r="C1185" i="1"/>
  <c r="C1186" i="1"/>
  <c r="C1187" i="1"/>
  <c r="C1188" i="1"/>
  <c r="C1189" i="1"/>
  <c r="C1190" i="1"/>
  <c r="C1191" i="1"/>
  <c r="C1192" i="1"/>
  <c r="C1193" i="1"/>
  <c r="C1194" i="1"/>
  <c r="C1195" i="1"/>
  <c r="C1196" i="1"/>
  <c r="C1197" i="1"/>
  <c r="C1198" i="1"/>
  <c r="C1199" i="1"/>
  <c r="C1132" i="1"/>
  <c r="C1133" i="1"/>
  <c r="C1134" i="1"/>
  <c r="C1135" i="1"/>
  <c r="C1136" i="1"/>
  <c r="C1137" i="1"/>
  <c r="C1138" i="1"/>
  <c r="C1139" i="1"/>
  <c r="C1140" i="1"/>
  <c r="C1141" i="1"/>
  <c r="C1142" i="1"/>
  <c r="C1143" i="1"/>
  <c r="C1144" i="1"/>
  <c r="C1145" i="1"/>
  <c r="C1146" i="1"/>
  <c r="C1147" i="1"/>
  <c r="C1148" i="1"/>
  <c r="B1137" i="1"/>
  <c r="A1137" i="1"/>
  <c r="J1137" i="1"/>
  <c r="R1137" i="1"/>
  <c r="K1137" i="1"/>
  <c r="L1137" i="1"/>
  <c r="M1137" i="1"/>
  <c r="N1137" i="1"/>
  <c r="O1137" i="1"/>
  <c r="P1137" i="1"/>
  <c r="Q1137" i="1"/>
  <c r="B1197" i="1"/>
  <c r="A1197" i="1"/>
  <c r="P1197" i="1"/>
  <c r="Q1197" i="1"/>
  <c r="J1197" i="1"/>
  <c r="R1197" i="1"/>
  <c r="K1197" i="1"/>
  <c r="L1197" i="1"/>
  <c r="M1197" i="1"/>
  <c r="N1197" i="1"/>
  <c r="O1197" i="1"/>
  <c r="B1189" i="1"/>
  <c r="A1189" i="1"/>
  <c r="P1189" i="1"/>
  <c r="Q1189" i="1"/>
  <c r="J1189" i="1"/>
  <c r="R1189" i="1"/>
  <c r="K1189" i="1"/>
  <c r="L1189" i="1"/>
  <c r="M1189" i="1"/>
  <c r="N1189" i="1"/>
  <c r="O1189" i="1"/>
  <c r="A1136" i="1"/>
  <c r="B1136" i="1"/>
  <c r="K1136" i="1"/>
  <c r="L1136" i="1"/>
  <c r="M1136" i="1"/>
  <c r="N1136" i="1"/>
  <c r="O1136" i="1"/>
  <c r="P1136" i="1"/>
  <c r="Q1136" i="1"/>
  <c r="J1136" i="1"/>
  <c r="R1136" i="1"/>
  <c r="A1196" i="1"/>
  <c r="B1196" i="1"/>
  <c r="Q1196" i="1"/>
  <c r="J1196" i="1"/>
  <c r="R1196" i="1"/>
  <c r="K1196" i="1"/>
  <c r="L1196" i="1"/>
  <c r="M1196" i="1"/>
  <c r="N1196" i="1"/>
  <c r="O1196" i="1"/>
  <c r="P1196" i="1"/>
  <c r="A1188" i="1"/>
  <c r="B1188" i="1"/>
  <c r="Q1188" i="1"/>
  <c r="J1188" i="1"/>
  <c r="R1188" i="1"/>
  <c r="K1188" i="1"/>
  <c r="L1188" i="1"/>
  <c r="M1188" i="1"/>
  <c r="N1188" i="1"/>
  <c r="O1188" i="1"/>
  <c r="P1188" i="1"/>
  <c r="A1143" i="1"/>
  <c r="B1143" i="1"/>
  <c r="L1143" i="1"/>
  <c r="M1143" i="1"/>
  <c r="N1143" i="1"/>
  <c r="O1143" i="1"/>
  <c r="P1143" i="1"/>
  <c r="Q1143" i="1"/>
  <c r="J1143" i="1"/>
  <c r="R1143" i="1"/>
  <c r="K1143" i="1"/>
  <c r="A1135" i="1"/>
  <c r="B1135" i="1"/>
  <c r="L1135" i="1"/>
  <c r="M1135" i="1"/>
  <c r="N1135" i="1"/>
  <c r="O1135" i="1"/>
  <c r="P1135" i="1"/>
  <c r="Q1135" i="1"/>
  <c r="J1135" i="1"/>
  <c r="R1135" i="1"/>
  <c r="K1135" i="1"/>
  <c r="A1195" i="1"/>
  <c r="B1195" i="1"/>
  <c r="J1195" i="1"/>
  <c r="R1195" i="1"/>
  <c r="K1195" i="1"/>
  <c r="L1195" i="1"/>
  <c r="M1195" i="1"/>
  <c r="N1195" i="1"/>
  <c r="O1195" i="1"/>
  <c r="P1195" i="1"/>
  <c r="Q1195" i="1"/>
  <c r="A1187" i="1"/>
  <c r="B1187" i="1"/>
  <c r="J1187" i="1"/>
  <c r="R1187" i="1"/>
  <c r="K1187" i="1"/>
  <c r="L1187" i="1"/>
  <c r="M1187" i="1"/>
  <c r="N1187" i="1"/>
  <c r="O1187" i="1"/>
  <c r="P1187" i="1"/>
  <c r="Q1187" i="1"/>
  <c r="A1138" i="1"/>
  <c r="B1138" i="1"/>
  <c r="Q1138" i="1"/>
  <c r="J1138" i="1"/>
  <c r="R1138" i="1"/>
  <c r="K1138" i="1"/>
  <c r="L1138" i="1"/>
  <c r="M1138" i="1"/>
  <c r="N1138" i="1"/>
  <c r="O1138" i="1"/>
  <c r="P1138" i="1"/>
  <c r="B1145" i="1"/>
  <c r="A1145" i="1"/>
  <c r="J1145" i="1"/>
  <c r="R1145" i="1"/>
  <c r="K1145" i="1"/>
  <c r="L1145" i="1"/>
  <c r="M1145" i="1"/>
  <c r="N1145" i="1"/>
  <c r="O1145" i="1"/>
  <c r="P1145" i="1"/>
  <c r="Q1145" i="1"/>
  <c r="A1142" i="1"/>
  <c r="B1142" i="1"/>
  <c r="M1142" i="1"/>
  <c r="N1142" i="1"/>
  <c r="O1142" i="1"/>
  <c r="P1142" i="1"/>
  <c r="Q1142" i="1"/>
  <c r="J1142" i="1"/>
  <c r="R1142" i="1"/>
  <c r="K1142" i="1"/>
  <c r="L1142" i="1"/>
  <c r="A1186" i="1"/>
  <c r="B1186" i="1"/>
  <c r="K1186" i="1"/>
  <c r="L1186" i="1"/>
  <c r="M1186" i="1"/>
  <c r="N1186" i="1"/>
  <c r="O1186" i="1"/>
  <c r="P1186" i="1"/>
  <c r="Q1186" i="1"/>
  <c r="J1186" i="1"/>
  <c r="R1186" i="1"/>
  <c r="A1146" i="1"/>
  <c r="B1146" i="1"/>
  <c r="Q1146" i="1"/>
  <c r="J1146" i="1"/>
  <c r="R1146" i="1"/>
  <c r="K1146" i="1"/>
  <c r="L1146" i="1"/>
  <c r="M1146" i="1"/>
  <c r="N1146" i="1"/>
  <c r="O1146" i="1"/>
  <c r="P1146" i="1"/>
  <c r="A1190" i="1"/>
  <c r="B1190" i="1"/>
  <c r="O1190" i="1"/>
  <c r="P1190" i="1"/>
  <c r="Q1190" i="1"/>
  <c r="J1190" i="1"/>
  <c r="R1190" i="1"/>
  <c r="K1190" i="1"/>
  <c r="L1190" i="1"/>
  <c r="M1190" i="1"/>
  <c r="N1190" i="1"/>
  <c r="A1144" i="1"/>
  <c r="B1144" i="1"/>
  <c r="K1144" i="1"/>
  <c r="L1144" i="1"/>
  <c r="M1144" i="1"/>
  <c r="N1144" i="1"/>
  <c r="O1144" i="1"/>
  <c r="P1144" i="1"/>
  <c r="Q1144" i="1"/>
  <c r="J1144" i="1"/>
  <c r="R1144" i="1"/>
  <c r="A1134" i="1"/>
  <c r="B1134" i="1"/>
  <c r="M1134" i="1"/>
  <c r="N1134" i="1"/>
  <c r="O1134" i="1"/>
  <c r="P1134" i="1"/>
  <c r="Q1134" i="1"/>
  <c r="J1134" i="1"/>
  <c r="R1134" i="1"/>
  <c r="K1134" i="1"/>
  <c r="L1134" i="1"/>
  <c r="A1194" i="1"/>
  <c r="B1194" i="1"/>
  <c r="K1194" i="1"/>
  <c r="L1194" i="1"/>
  <c r="M1194" i="1"/>
  <c r="N1194" i="1"/>
  <c r="O1194" i="1"/>
  <c r="P1194" i="1"/>
  <c r="Q1194" i="1"/>
  <c r="J1194" i="1"/>
  <c r="R1194" i="1"/>
  <c r="B1141" i="1"/>
  <c r="A1141" i="1"/>
  <c r="N1141" i="1"/>
  <c r="O1141" i="1"/>
  <c r="P1141" i="1"/>
  <c r="Q1141" i="1"/>
  <c r="J1141" i="1"/>
  <c r="R1141" i="1"/>
  <c r="K1141" i="1"/>
  <c r="L1141" i="1"/>
  <c r="M1141" i="1"/>
  <c r="B1133" i="1"/>
  <c r="A1133" i="1"/>
  <c r="N1133" i="1"/>
  <c r="O1133" i="1"/>
  <c r="P1133" i="1"/>
  <c r="Q1133" i="1"/>
  <c r="J1133" i="1"/>
  <c r="R1133" i="1"/>
  <c r="K1133" i="1"/>
  <c r="L1133" i="1"/>
  <c r="M1133" i="1"/>
  <c r="B1193" i="1"/>
  <c r="A1193" i="1"/>
  <c r="L1193" i="1"/>
  <c r="M1193" i="1"/>
  <c r="N1193" i="1"/>
  <c r="O1193" i="1"/>
  <c r="P1193" i="1"/>
  <c r="Q1193" i="1"/>
  <c r="J1193" i="1"/>
  <c r="R1193" i="1"/>
  <c r="K1193" i="1"/>
  <c r="B1185" i="1"/>
  <c r="A1185" i="1"/>
  <c r="L1185" i="1"/>
  <c r="M1185" i="1"/>
  <c r="N1185" i="1"/>
  <c r="O1185" i="1"/>
  <c r="P1185" i="1"/>
  <c r="Q1185" i="1"/>
  <c r="J1185" i="1"/>
  <c r="R1185" i="1"/>
  <c r="K1185" i="1"/>
  <c r="A1198" i="1"/>
  <c r="B1198" i="1"/>
  <c r="O1198" i="1"/>
  <c r="P1198" i="1"/>
  <c r="Q1198" i="1"/>
  <c r="J1198" i="1"/>
  <c r="R1198" i="1"/>
  <c r="K1198" i="1"/>
  <c r="L1198" i="1"/>
  <c r="M1198" i="1"/>
  <c r="N1198" i="1"/>
  <c r="A1148" i="1"/>
  <c r="B1148" i="1"/>
  <c r="O1148" i="1"/>
  <c r="P1148" i="1"/>
  <c r="Q1148" i="1"/>
  <c r="J1148" i="1"/>
  <c r="R1148" i="1"/>
  <c r="K1148" i="1"/>
  <c r="L1148" i="1"/>
  <c r="M1148" i="1"/>
  <c r="N1148" i="1"/>
  <c r="A1140" i="1"/>
  <c r="B1140" i="1"/>
  <c r="O1140" i="1"/>
  <c r="P1140" i="1"/>
  <c r="Q1140" i="1"/>
  <c r="J1140" i="1"/>
  <c r="R1140" i="1"/>
  <c r="K1140" i="1"/>
  <c r="L1140" i="1"/>
  <c r="M1140" i="1"/>
  <c r="N1140" i="1"/>
  <c r="A1132" i="1"/>
  <c r="B1132" i="1"/>
  <c r="O1132" i="1"/>
  <c r="P1132" i="1"/>
  <c r="Q1132" i="1"/>
  <c r="J1132" i="1"/>
  <c r="R1132" i="1"/>
  <c r="K1132" i="1"/>
  <c r="L1132" i="1"/>
  <c r="M1132" i="1"/>
  <c r="N1132" i="1"/>
  <c r="A1192" i="1"/>
  <c r="B1192" i="1"/>
  <c r="M1192" i="1"/>
  <c r="N1192" i="1"/>
  <c r="O1192" i="1"/>
  <c r="P1192" i="1"/>
  <c r="Q1192" i="1"/>
  <c r="J1192" i="1"/>
  <c r="R1192" i="1"/>
  <c r="K1192" i="1"/>
  <c r="L1192" i="1"/>
  <c r="A1184" i="1"/>
  <c r="B1184" i="1"/>
  <c r="M1184" i="1"/>
  <c r="N1184" i="1"/>
  <c r="O1184" i="1"/>
  <c r="P1184" i="1"/>
  <c r="Q1184" i="1"/>
  <c r="J1184" i="1"/>
  <c r="R1184" i="1"/>
  <c r="K1184" i="1"/>
  <c r="L1184" i="1"/>
  <c r="A1147" i="1"/>
  <c r="B1147" i="1"/>
  <c r="P1147" i="1"/>
  <c r="Q1147" i="1"/>
  <c r="J1147" i="1"/>
  <c r="R1147" i="1"/>
  <c r="K1147" i="1"/>
  <c r="L1147" i="1"/>
  <c r="M1147" i="1"/>
  <c r="N1147" i="1"/>
  <c r="O1147" i="1"/>
  <c r="A1139" i="1"/>
  <c r="B1139" i="1"/>
  <c r="P1139" i="1"/>
  <c r="Q1139" i="1"/>
  <c r="J1139" i="1"/>
  <c r="R1139" i="1"/>
  <c r="K1139" i="1"/>
  <c r="L1139" i="1"/>
  <c r="M1139" i="1"/>
  <c r="N1139" i="1"/>
  <c r="O1139" i="1"/>
  <c r="A1199" i="1"/>
  <c r="B1199" i="1"/>
  <c r="N1199" i="1"/>
  <c r="O1199" i="1"/>
  <c r="P1199" i="1"/>
  <c r="Q1199" i="1"/>
  <c r="J1199" i="1"/>
  <c r="R1199" i="1"/>
  <c r="K1199" i="1"/>
  <c r="L1199" i="1"/>
  <c r="M1199" i="1"/>
  <c r="A1191" i="1"/>
  <c r="B1191" i="1"/>
  <c r="N1191" i="1"/>
  <c r="O1191" i="1"/>
  <c r="P1191" i="1"/>
  <c r="Q1191" i="1"/>
  <c r="J1191" i="1"/>
  <c r="R1191" i="1"/>
  <c r="K1191" i="1"/>
  <c r="L1191" i="1"/>
  <c r="M1191" i="1"/>
  <c r="A1183" i="1"/>
  <c r="B1183" i="1"/>
  <c r="N1183" i="1"/>
  <c r="O1183" i="1"/>
  <c r="P1183" i="1"/>
  <c r="Q1183" i="1"/>
  <c r="J1183" i="1"/>
  <c r="R1183" i="1"/>
  <c r="K1183" i="1"/>
  <c r="L1183" i="1"/>
  <c r="M1183" i="1"/>
  <c r="C1005" i="1"/>
  <c r="C1001" i="1"/>
  <c r="A1001" i="1"/>
  <c r="B1001" i="1"/>
  <c r="L1001" i="1"/>
  <c r="N1001" i="1"/>
  <c r="O1001" i="1"/>
  <c r="P1001" i="1"/>
  <c r="J1001" i="1"/>
  <c r="R1001" i="1"/>
  <c r="K1001" i="1"/>
  <c r="M1001" i="1"/>
  <c r="Q1001" i="1"/>
  <c r="A1005" i="1"/>
  <c r="B1005" i="1"/>
  <c r="J1005" i="1"/>
  <c r="R1005" i="1"/>
  <c r="K1005" i="1"/>
  <c r="L1005" i="1"/>
  <c r="N1005" i="1"/>
  <c r="M1005" i="1"/>
  <c r="O1005" i="1"/>
  <c r="P1005" i="1"/>
  <c r="Q1005"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A949" i="1"/>
  <c r="B949" i="1"/>
  <c r="M949" i="1"/>
  <c r="N949" i="1"/>
  <c r="O949" i="1"/>
  <c r="P949" i="1"/>
  <c r="Q949" i="1"/>
  <c r="J949" i="1"/>
  <c r="R949" i="1"/>
  <c r="K949" i="1"/>
  <c r="L949" i="1"/>
  <c r="A901" i="1"/>
  <c r="B901" i="1"/>
  <c r="K901" i="1"/>
  <c r="M901" i="1"/>
  <c r="N901" i="1"/>
  <c r="Q901" i="1"/>
  <c r="P901" i="1"/>
  <c r="R901" i="1"/>
  <c r="J901" i="1"/>
  <c r="L901" i="1"/>
  <c r="O901" i="1"/>
  <c r="A988" i="1"/>
  <c r="B988" i="1"/>
  <c r="N988" i="1"/>
  <c r="O988" i="1"/>
  <c r="P988" i="1"/>
  <c r="Q988" i="1"/>
  <c r="J988" i="1"/>
  <c r="R988" i="1"/>
  <c r="K988" i="1"/>
  <c r="L988" i="1"/>
  <c r="M988" i="1"/>
  <c r="A908" i="1"/>
  <c r="B908" i="1"/>
  <c r="L908" i="1"/>
  <c r="N908" i="1"/>
  <c r="O908" i="1"/>
  <c r="J908" i="1"/>
  <c r="R908" i="1"/>
  <c r="Q908" i="1"/>
  <c r="K908" i="1"/>
  <c r="M908" i="1"/>
  <c r="P908" i="1"/>
  <c r="A981" i="1"/>
  <c r="B981" i="1"/>
  <c r="M981" i="1"/>
  <c r="N981" i="1"/>
  <c r="O981" i="1"/>
  <c r="P981" i="1"/>
  <c r="Q981" i="1"/>
  <c r="J981" i="1"/>
  <c r="R981" i="1"/>
  <c r="K981" i="1"/>
  <c r="L981" i="1"/>
  <c r="A909" i="1"/>
  <c r="B909" i="1"/>
  <c r="K909" i="1"/>
  <c r="M909" i="1"/>
  <c r="N909" i="1"/>
  <c r="Q909" i="1"/>
  <c r="J909" i="1"/>
  <c r="L909" i="1"/>
  <c r="O909" i="1"/>
  <c r="P909" i="1"/>
  <c r="R909" i="1"/>
  <c r="A861" i="1"/>
  <c r="B861" i="1"/>
  <c r="Q861" i="1"/>
  <c r="K861" i="1"/>
  <c r="R861" i="1"/>
  <c r="J861" i="1"/>
  <c r="L861" i="1"/>
  <c r="O861" i="1"/>
  <c r="N861" i="1"/>
  <c r="P861" i="1"/>
  <c r="M861" i="1"/>
  <c r="A980" i="1"/>
  <c r="B980" i="1"/>
  <c r="N980" i="1"/>
  <c r="O980" i="1"/>
  <c r="P980" i="1"/>
  <c r="Q980" i="1"/>
  <c r="J980" i="1"/>
  <c r="R980" i="1"/>
  <c r="K980" i="1"/>
  <c r="L980" i="1"/>
  <c r="M980" i="1"/>
  <c r="A956" i="1"/>
  <c r="B956" i="1"/>
  <c r="N956" i="1"/>
  <c r="O956" i="1"/>
  <c r="P956" i="1"/>
  <c r="Q956" i="1"/>
  <c r="J956" i="1"/>
  <c r="R956" i="1"/>
  <c r="K956" i="1"/>
  <c r="L956" i="1"/>
  <c r="M956" i="1"/>
  <c r="A940" i="1"/>
  <c r="B940" i="1"/>
  <c r="L940" i="1"/>
  <c r="O940" i="1"/>
  <c r="Q940" i="1"/>
  <c r="R940" i="1"/>
  <c r="J940" i="1"/>
  <c r="K940" i="1"/>
  <c r="M940" i="1"/>
  <c r="N940" i="1"/>
  <c r="P940" i="1"/>
  <c r="A924" i="1"/>
  <c r="B924" i="1"/>
  <c r="L924" i="1"/>
  <c r="N924" i="1"/>
  <c r="O924" i="1"/>
  <c r="J924" i="1"/>
  <c r="R924" i="1"/>
  <c r="Q924" i="1"/>
  <c r="K924" i="1"/>
  <c r="M924" i="1"/>
  <c r="P924" i="1"/>
  <c r="A892" i="1"/>
  <c r="B892" i="1"/>
  <c r="L892" i="1"/>
  <c r="N892" i="1"/>
  <c r="O892" i="1"/>
  <c r="J892" i="1"/>
  <c r="R892" i="1"/>
  <c r="Q892" i="1"/>
  <c r="K892" i="1"/>
  <c r="M892" i="1"/>
  <c r="P892" i="1"/>
  <c r="A868" i="1"/>
  <c r="B868" i="1"/>
  <c r="J868" i="1"/>
  <c r="R868" i="1"/>
  <c r="L868" i="1"/>
  <c r="K868" i="1"/>
  <c r="M868" i="1"/>
  <c r="P868" i="1"/>
  <c r="O868" i="1"/>
  <c r="Q868" i="1"/>
  <c r="N868" i="1"/>
  <c r="J852" i="1"/>
  <c r="R852" i="1"/>
  <c r="L852" i="1"/>
  <c r="N852" i="1"/>
  <c r="P852" i="1"/>
  <c r="Q852" i="1"/>
  <c r="K852" i="1"/>
  <c r="M852" i="1"/>
  <c r="O852" i="1"/>
  <c r="J844" i="1"/>
  <c r="R844" i="1"/>
  <c r="L844" i="1"/>
  <c r="K844" i="1"/>
  <c r="N844" i="1"/>
  <c r="O844" i="1"/>
  <c r="Q844" i="1"/>
  <c r="M844" i="1"/>
  <c r="P844" i="1"/>
  <c r="A995" i="1"/>
  <c r="B995" i="1"/>
  <c r="O995" i="1"/>
  <c r="P995" i="1"/>
  <c r="Q995" i="1"/>
  <c r="J995" i="1"/>
  <c r="R995" i="1"/>
  <c r="K995" i="1"/>
  <c r="L995" i="1"/>
  <c r="M995" i="1"/>
  <c r="N995" i="1"/>
  <c r="A987" i="1"/>
  <c r="B987" i="1"/>
  <c r="O987" i="1"/>
  <c r="P987" i="1"/>
  <c r="Q987" i="1"/>
  <c r="J987" i="1"/>
  <c r="R987" i="1"/>
  <c r="K987" i="1"/>
  <c r="L987" i="1"/>
  <c r="M987" i="1"/>
  <c r="N987" i="1"/>
  <c r="A979" i="1"/>
  <c r="B979" i="1"/>
  <c r="O979" i="1"/>
  <c r="P979" i="1"/>
  <c r="Q979" i="1"/>
  <c r="J979" i="1"/>
  <c r="R979" i="1"/>
  <c r="K979" i="1"/>
  <c r="L979" i="1"/>
  <c r="M979" i="1"/>
  <c r="N979" i="1"/>
  <c r="A971" i="1"/>
  <c r="B971" i="1"/>
  <c r="O971" i="1"/>
  <c r="P971" i="1"/>
  <c r="Q971" i="1"/>
  <c r="J971" i="1"/>
  <c r="R971" i="1"/>
  <c r="K971" i="1"/>
  <c r="L971" i="1"/>
  <c r="M971" i="1"/>
  <c r="N971" i="1"/>
  <c r="A963" i="1"/>
  <c r="B963" i="1"/>
  <c r="O963" i="1"/>
  <c r="P963" i="1"/>
  <c r="Q963" i="1"/>
  <c r="J963" i="1"/>
  <c r="R963" i="1"/>
  <c r="K963" i="1"/>
  <c r="L963" i="1"/>
  <c r="M963" i="1"/>
  <c r="N963" i="1"/>
  <c r="B955" i="1"/>
  <c r="A955" i="1"/>
  <c r="O955" i="1"/>
  <c r="P955" i="1"/>
  <c r="Q955" i="1"/>
  <c r="J955" i="1"/>
  <c r="R955" i="1"/>
  <c r="K955" i="1"/>
  <c r="L955" i="1"/>
  <c r="M955" i="1"/>
  <c r="N955" i="1"/>
  <c r="B947" i="1"/>
  <c r="A947" i="1"/>
  <c r="O947" i="1"/>
  <c r="P947" i="1"/>
  <c r="Q947" i="1"/>
  <c r="J947" i="1"/>
  <c r="R947" i="1"/>
  <c r="K947" i="1"/>
  <c r="L947" i="1"/>
  <c r="M947" i="1"/>
  <c r="N947" i="1"/>
  <c r="B939" i="1"/>
  <c r="A939" i="1"/>
  <c r="M939" i="1"/>
  <c r="P939" i="1"/>
  <c r="O939" i="1"/>
  <c r="Q939" i="1"/>
  <c r="R939" i="1"/>
  <c r="J939" i="1"/>
  <c r="K939" i="1"/>
  <c r="L939" i="1"/>
  <c r="N939" i="1"/>
  <c r="B931" i="1"/>
  <c r="A931" i="1"/>
  <c r="M931" i="1"/>
  <c r="O931" i="1"/>
  <c r="P931" i="1"/>
  <c r="K931" i="1"/>
  <c r="R931" i="1"/>
  <c r="J931" i="1"/>
  <c r="L931" i="1"/>
  <c r="N931" i="1"/>
  <c r="Q931" i="1"/>
  <c r="B923" i="1"/>
  <c r="A923" i="1"/>
  <c r="M923" i="1"/>
  <c r="O923" i="1"/>
  <c r="P923" i="1"/>
  <c r="K923" i="1"/>
  <c r="J923" i="1"/>
  <c r="L923" i="1"/>
  <c r="N923" i="1"/>
  <c r="Q923" i="1"/>
  <c r="R923" i="1"/>
  <c r="B915" i="1"/>
  <c r="A915" i="1"/>
  <c r="M915" i="1"/>
  <c r="O915" i="1"/>
  <c r="P915" i="1"/>
  <c r="K915" i="1"/>
  <c r="R915" i="1"/>
  <c r="J915" i="1"/>
  <c r="L915" i="1"/>
  <c r="N915" i="1"/>
  <c r="Q915" i="1"/>
  <c r="B907" i="1"/>
  <c r="A907" i="1"/>
  <c r="M907" i="1"/>
  <c r="O907" i="1"/>
  <c r="P907" i="1"/>
  <c r="K907" i="1"/>
  <c r="J907" i="1"/>
  <c r="L907" i="1"/>
  <c r="N907" i="1"/>
  <c r="Q907" i="1"/>
  <c r="R907" i="1"/>
  <c r="B899" i="1"/>
  <c r="A899" i="1"/>
  <c r="M899" i="1"/>
  <c r="O899" i="1"/>
  <c r="P899" i="1"/>
  <c r="K899" i="1"/>
  <c r="R899" i="1"/>
  <c r="J899" i="1"/>
  <c r="L899" i="1"/>
  <c r="N899" i="1"/>
  <c r="Q899" i="1"/>
  <c r="B891" i="1"/>
  <c r="A891" i="1"/>
  <c r="M891" i="1"/>
  <c r="O891" i="1"/>
  <c r="P891" i="1"/>
  <c r="K891" i="1"/>
  <c r="J891" i="1"/>
  <c r="L891" i="1"/>
  <c r="N891" i="1"/>
  <c r="Q891" i="1"/>
  <c r="R891" i="1"/>
  <c r="B883" i="1"/>
  <c r="A883" i="1"/>
  <c r="M883" i="1"/>
  <c r="O883" i="1"/>
  <c r="P883" i="1"/>
  <c r="K883" i="1"/>
  <c r="R883" i="1"/>
  <c r="J883" i="1"/>
  <c r="L883" i="1"/>
  <c r="N883" i="1"/>
  <c r="Q883" i="1"/>
  <c r="B875" i="1"/>
  <c r="A875" i="1"/>
  <c r="K875" i="1"/>
  <c r="M875" i="1"/>
  <c r="L875" i="1"/>
  <c r="N875" i="1"/>
  <c r="Q875" i="1"/>
  <c r="P875" i="1"/>
  <c r="R875" i="1"/>
  <c r="J875" i="1"/>
  <c r="O875" i="1"/>
  <c r="B867" i="1"/>
  <c r="A867" i="1"/>
  <c r="K867" i="1"/>
  <c r="M867" i="1"/>
  <c r="Q867" i="1"/>
  <c r="J867" i="1"/>
  <c r="O867" i="1"/>
  <c r="L867" i="1"/>
  <c r="N867" i="1"/>
  <c r="P867" i="1"/>
  <c r="R867" i="1"/>
  <c r="K859" i="1"/>
  <c r="M859" i="1"/>
  <c r="O859" i="1"/>
  <c r="Q859" i="1"/>
  <c r="R859" i="1"/>
  <c r="L859" i="1"/>
  <c r="J859" i="1"/>
  <c r="N859" i="1"/>
  <c r="P859" i="1"/>
  <c r="K851" i="1"/>
  <c r="M851" i="1"/>
  <c r="L851" i="1"/>
  <c r="O851" i="1"/>
  <c r="P851" i="1"/>
  <c r="R851" i="1"/>
  <c r="J851" i="1"/>
  <c r="N851" i="1"/>
  <c r="Q851" i="1"/>
  <c r="K843" i="1"/>
  <c r="M843" i="1"/>
  <c r="L843" i="1"/>
  <c r="N843" i="1"/>
  <c r="Q843" i="1"/>
  <c r="J843" i="1"/>
  <c r="O843" i="1"/>
  <c r="P843" i="1"/>
  <c r="R843" i="1"/>
  <c r="K835" i="1"/>
  <c r="M835" i="1"/>
  <c r="Q835" i="1"/>
  <c r="J835" i="1"/>
  <c r="O835" i="1"/>
  <c r="N835" i="1"/>
  <c r="P835" i="1"/>
  <c r="R835" i="1"/>
  <c r="L835" i="1"/>
  <c r="K827" i="1"/>
  <c r="M827" i="1"/>
  <c r="O827" i="1"/>
  <c r="Q827" i="1"/>
  <c r="R827" i="1"/>
  <c r="L827" i="1"/>
  <c r="J827" i="1"/>
  <c r="N827" i="1"/>
  <c r="P827" i="1"/>
  <c r="A933" i="1"/>
  <c r="B933" i="1"/>
  <c r="K933" i="1"/>
  <c r="M933" i="1"/>
  <c r="N933" i="1"/>
  <c r="Q933" i="1"/>
  <c r="P933" i="1"/>
  <c r="R933" i="1"/>
  <c r="J933" i="1"/>
  <c r="L933" i="1"/>
  <c r="O933" i="1"/>
  <c r="A885" i="1"/>
  <c r="B885" i="1"/>
  <c r="K885" i="1"/>
  <c r="M885" i="1"/>
  <c r="N885" i="1"/>
  <c r="Q885" i="1"/>
  <c r="P885" i="1"/>
  <c r="R885" i="1"/>
  <c r="J885" i="1"/>
  <c r="L885" i="1"/>
  <c r="O885" i="1"/>
  <c r="A948" i="1"/>
  <c r="B948" i="1"/>
  <c r="N948" i="1"/>
  <c r="O948" i="1"/>
  <c r="P948" i="1"/>
  <c r="Q948" i="1"/>
  <c r="J948" i="1"/>
  <c r="R948" i="1"/>
  <c r="K948" i="1"/>
  <c r="L948" i="1"/>
  <c r="M948" i="1"/>
  <c r="A900" i="1"/>
  <c r="B900" i="1"/>
  <c r="L900" i="1"/>
  <c r="N900" i="1"/>
  <c r="O900" i="1"/>
  <c r="J900" i="1"/>
  <c r="R900" i="1"/>
  <c r="K900" i="1"/>
  <c r="M900" i="1"/>
  <c r="P900" i="1"/>
  <c r="Q900" i="1"/>
  <c r="J828" i="1"/>
  <c r="R828" i="1"/>
  <c r="L828" i="1"/>
  <c r="P828" i="1"/>
  <c r="N828" i="1"/>
  <c r="M828" i="1"/>
  <c r="O828" i="1"/>
  <c r="Q828" i="1"/>
  <c r="K828" i="1"/>
  <c r="A994" i="1"/>
  <c r="B994" i="1"/>
  <c r="P994" i="1"/>
  <c r="Q994" i="1"/>
  <c r="J994" i="1"/>
  <c r="R994" i="1"/>
  <c r="K994" i="1"/>
  <c r="L994" i="1"/>
  <c r="M994" i="1"/>
  <c r="N994" i="1"/>
  <c r="O994" i="1"/>
  <c r="B954" i="1"/>
  <c r="A954" i="1"/>
  <c r="P954" i="1"/>
  <c r="Q954" i="1"/>
  <c r="J954" i="1"/>
  <c r="R954" i="1"/>
  <c r="K954" i="1"/>
  <c r="L954" i="1"/>
  <c r="M954" i="1"/>
  <c r="N954" i="1"/>
  <c r="O954" i="1"/>
  <c r="A914" i="1"/>
  <c r="B914" i="1"/>
  <c r="N914" i="1"/>
  <c r="P914" i="1"/>
  <c r="Q914" i="1"/>
  <c r="L914" i="1"/>
  <c r="K914" i="1"/>
  <c r="M914" i="1"/>
  <c r="O914" i="1"/>
  <c r="R914" i="1"/>
  <c r="J914" i="1"/>
  <c r="A874" i="1"/>
  <c r="B874" i="1"/>
  <c r="L874" i="1"/>
  <c r="N874" i="1"/>
  <c r="R874" i="1"/>
  <c r="J874" i="1"/>
  <c r="K874" i="1"/>
  <c r="P874" i="1"/>
  <c r="M874" i="1"/>
  <c r="O874" i="1"/>
  <c r="Q874" i="1"/>
  <c r="L850" i="1"/>
  <c r="N850" i="1"/>
  <c r="J850" i="1"/>
  <c r="M850" i="1"/>
  <c r="O850" i="1"/>
  <c r="R850" i="1"/>
  <c r="K850" i="1"/>
  <c r="P850" i="1"/>
  <c r="Q850" i="1"/>
  <c r="L834" i="1"/>
  <c r="N834" i="1"/>
  <c r="P834" i="1"/>
  <c r="R834" i="1"/>
  <c r="M834" i="1"/>
  <c r="J834" i="1"/>
  <c r="K834" i="1"/>
  <c r="O834" i="1"/>
  <c r="Q834" i="1"/>
  <c r="A965" i="1"/>
  <c r="B965" i="1"/>
  <c r="M965" i="1"/>
  <c r="N965" i="1"/>
  <c r="O965" i="1"/>
  <c r="P965" i="1"/>
  <c r="Q965" i="1"/>
  <c r="J965" i="1"/>
  <c r="R965" i="1"/>
  <c r="K965" i="1"/>
  <c r="L965" i="1"/>
  <c r="A986" i="1"/>
  <c r="B986" i="1"/>
  <c r="P986" i="1"/>
  <c r="Q986" i="1"/>
  <c r="J986" i="1"/>
  <c r="R986" i="1"/>
  <c r="K986" i="1"/>
  <c r="L986" i="1"/>
  <c r="M986" i="1"/>
  <c r="N986" i="1"/>
  <c r="O986" i="1"/>
  <c r="A970" i="1"/>
  <c r="B970" i="1"/>
  <c r="P970" i="1"/>
  <c r="Q970" i="1"/>
  <c r="J970" i="1"/>
  <c r="R970" i="1"/>
  <c r="K970" i="1"/>
  <c r="L970" i="1"/>
  <c r="M970" i="1"/>
  <c r="N970" i="1"/>
  <c r="O970" i="1"/>
  <c r="A946" i="1"/>
  <c r="B946" i="1"/>
  <c r="N946" i="1"/>
  <c r="P946" i="1"/>
  <c r="Q946" i="1"/>
  <c r="R946" i="1"/>
  <c r="J946" i="1"/>
  <c r="K946" i="1"/>
  <c r="L946" i="1"/>
  <c r="M946" i="1"/>
  <c r="O946" i="1"/>
  <c r="A930" i="1"/>
  <c r="B930" i="1"/>
  <c r="N930" i="1"/>
  <c r="P930" i="1"/>
  <c r="Q930" i="1"/>
  <c r="L930" i="1"/>
  <c r="K930" i="1"/>
  <c r="M930" i="1"/>
  <c r="O930" i="1"/>
  <c r="R930" i="1"/>
  <c r="J930" i="1"/>
  <c r="A906" i="1"/>
  <c r="B906" i="1"/>
  <c r="N906" i="1"/>
  <c r="P906" i="1"/>
  <c r="Q906" i="1"/>
  <c r="L906" i="1"/>
  <c r="J906" i="1"/>
  <c r="K906" i="1"/>
  <c r="M906" i="1"/>
  <c r="O906" i="1"/>
  <c r="R906" i="1"/>
  <c r="A890" i="1"/>
  <c r="B890" i="1"/>
  <c r="N890" i="1"/>
  <c r="P890" i="1"/>
  <c r="Q890" i="1"/>
  <c r="L890" i="1"/>
  <c r="J890" i="1"/>
  <c r="K890" i="1"/>
  <c r="M890" i="1"/>
  <c r="O890" i="1"/>
  <c r="R890" i="1"/>
  <c r="L858" i="1"/>
  <c r="N858" i="1"/>
  <c r="M858" i="1"/>
  <c r="P858" i="1"/>
  <c r="Q858" i="1"/>
  <c r="J858" i="1"/>
  <c r="K858" i="1"/>
  <c r="O858" i="1"/>
  <c r="R858" i="1"/>
  <c r="A993" i="1"/>
  <c r="B993" i="1"/>
  <c r="Q993" i="1"/>
  <c r="J993" i="1"/>
  <c r="R993" i="1"/>
  <c r="K993" i="1"/>
  <c r="L993" i="1"/>
  <c r="M993" i="1"/>
  <c r="N993" i="1"/>
  <c r="O993" i="1"/>
  <c r="P993" i="1"/>
  <c r="A985" i="1"/>
  <c r="B985" i="1"/>
  <c r="Q985" i="1"/>
  <c r="J985" i="1"/>
  <c r="R985" i="1"/>
  <c r="K985" i="1"/>
  <c r="L985" i="1"/>
  <c r="M985" i="1"/>
  <c r="N985" i="1"/>
  <c r="O985" i="1"/>
  <c r="P985" i="1"/>
  <c r="A977" i="1"/>
  <c r="B977" i="1"/>
  <c r="Q977" i="1"/>
  <c r="J977" i="1"/>
  <c r="R977" i="1"/>
  <c r="K977" i="1"/>
  <c r="L977" i="1"/>
  <c r="M977" i="1"/>
  <c r="N977" i="1"/>
  <c r="O977" i="1"/>
  <c r="P977" i="1"/>
  <c r="A969" i="1"/>
  <c r="B969" i="1"/>
  <c r="Q969" i="1"/>
  <c r="J969" i="1"/>
  <c r="R969" i="1"/>
  <c r="K969" i="1"/>
  <c r="L969" i="1"/>
  <c r="M969" i="1"/>
  <c r="N969" i="1"/>
  <c r="O969" i="1"/>
  <c r="P969" i="1"/>
  <c r="A961" i="1"/>
  <c r="B961" i="1"/>
  <c r="Q961" i="1"/>
  <c r="J961" i="1"/>
  <c r="R961" i="1"/>
  <c r="K961" i="1"/>
  <c r="L961" i="1"/>
  <c r="M961" i="1"/>
  <c r="N961" i="1"/>
  <c r="O961" i="1"/>
  <c r="P961" i="1"/>
  <c r="A953" i="1"/>
  <c r="B953" i="1"/>
  <c r="Q953" i="1"/>
  <c r="J953" i="1"/>
  <c r="R953" i="1"/>
  <c r="K953" i="1"/>
  <c r="L953" i="1"/>
  <c r="M953" i="1"/>
  <c r="N953" i="1"/>
  <c r="O953" i="1"/>
  <c r="P953" i="1"/>
  <c r="A945" i="1"/>
  <c r="B945" i="1"/>
  <c r="O945" i="1"/>
  <c r="J945" i="1"/>
  <c r="R945" i="1"/>
  <c r="N945" i="1"/>
  <c r="P945" i="1"/>
  <c r="Q945" i="1"/>
  <c r="K945" i="1"/>
  <c r="L945" i="1"/>
  <c r="M945" i="1"/>
  <c r="A937" i="1"/>
  <c r="B937" i="1"/>
  <c r="O937" i="1"/>
  <c r="J937" i="1"/>
  <c r="R937" i="1"/>
  <c r="L937" i="1"/>
  <c r="M937" i="1"/>
  <c r="N937" i="1"/>
  <c r="P937" i="1"/>
  <c r="Q937" i="1"/>
  <c r="K937" i="1"/>
  <c r="A929" i="1"/>
  <c r="B929" i="1"/>
  <c r="O929" i="1"/>
  <c r="Q929" i="1"/>
  <c r="J929" i="1"/>
  <c r="R929" i="1"/>
  <c r="M929" i="1"/>
  <c r="K929" i="1"/>
  <c r="L929" i="1"/>
  <c r="N929" i="1"/>
  <c r="P929" i="1"/>
  <c r="A921" i="1"/>
  <c r="B921" i="1"/>
  <c r="O921" i="1"/>
  <c r="Q921" i="1"/>
  <c r="J921" i="1"/>
  <c r="R921" i="1"/>
  <c r="M921" i="1"/>
  <c r="L921" i="1"/>
  <c r="N921" i="1"/>
  <c r="P921" i="1"/>
  <c r="K921" i="1"/>
  <c r="A913" i="1"/>
  <c r="B913" i="1"/>
  <c r="O913" i="1"/>
  <c r="Q913" i="1"/>
  <c r="J913" i="1"/>
  <c r="R913" i="1"/>
  <c r="M913" i="1"/>
  <c r="K913" i="1"/>
  <c r="L913" i="1"/>
  <c r="N913" i="1"/>
  <c r="P913" i="1"/>
  <c r="A905" i="1"/>
  <c r="B905" i="1"/>
  <c r="O905" i="1"/>
  <c r="Q905" i="1"/>
  <c r="J905" i="1"/>
  <c r="R905" i="1"/>
  <c r="M905" i="1"/>
  <c r="L905" i="1"/>
  <c r="N905" i="1"/>
  <c r="P905" i="1"/>
  <c r="K905" i="1"/>
  <c r="A897" i="1"/>
  <c r="B897" i="1"/>
  <c r="O897" i="1"/>
  <c r="Q897" i="1"/>
  <c r="J897" i="1"/>
  <c r="R897" i="1"/>
  <c r="M897" i="1"/>
  <c r="K897" i="1"/>
  <c r="L897" i="1"/>
  <c r="N897" i="1"/>
  <c r="P897" i="1"/>
  <c r="A889" i="1"/>
  <c r="B889" i="1"/>
  <c r="O889" i="1"/>
  <c r="Q889" i="1"/>
  <c r="J889" i="1"/>
  <c r="R889" i="1"/>
  <c r="M889" i="1"/>
  <c r="L889" i="1"/>
  <c r="N889" i="1"/>
  <c r="P889" i="1"/>
  <c r="K889" i="1"/>
  <c r="A881" i="1"/>
  <c r="B881" i="1"/>
  <c r="M881" i="1"/>
  <c r="N881" i="1"/>
  <c r="P881" i="1"/>
  <c r="Q881" i="1"/>
  <c r="K881" i="1"/>
  <c r="J881" i="1"/>
  <c r="L881" i="1"/>
  <c r="O881" i="1"/>
  <c r="R881" i="1"/>
  <c r="A873" i="1"/>
  <c r="B873" i="1"/>
  <c r="M873" i="1"/>
  <c r="O873" i="1"/>
  <c r="Q873" i="1"/>
  <c r="J873" i="1"/>
  <c r="N873" i="1"/>
  <c r="L873" i="1"/>
  <c r="P873" i="1"/>
  <c r="R873" i="1"/>
  <c r="K873" i="1"/>
  <c r="A865" i="1"/>
  <c r="B865" i="1"/>
  <c r="M865" i="1"/>
  <c r="O865" i="1"/>
  <c r="N865" i="1"/>
  <c r="Q865" i="1"/>
  <c r="R865" i="1"/>
  <c r="K865" i="1"/>
  <c r="J865" i="1"/>
  <c r="L865" i="1"/>
  <c r="P865" i="1"/>
  <c r="M857" i="1"/>
  <c r="O857" i="1"/>
  <c r="K857" i="1"/>
  <c r="N857" i="1"/>
  <c r="P857" i="1"/>
  <c r="J857" i="1"/>
  <c r="L857" i="1"/>
  <c r="Q857" i="1"/>
  <c r="R857" i="1"/>
  <c r="M849" i="1"/>
  <c r="O849" i="1"/>
  <c r="K849" i="1"/>
  <c r="L849" i="1"/>
  <c r="Q849" i="1"/>
  <c r="P849" i="1"/>
  <c r="R849" i="1"/>
  <c r="J849" i="1"/>
  <c r="N849" i="1"/>
  <c r="M841" i="1"/>
  <c r="O841" i="1"/>
  <c r="Q841" i="1"/>
  <c r="J841" i="1"/>
  <c r="N841" i="1"/>
  <c r="K841" i="1"/>
  <c r="L841" i="1"/>
  <c r="P841" i="1"/>
  <c r="R841" i="1"/>
  <c r="M833" i="1"/>
  <c r="O833" i="1"/>
  <c r="N833" i="1"/>
  <c r="Q833" i="1"/>
  <c r="R833" i="1"/>
  <c r="K833" i="1"/>
  <c r="J833" i="1"/>
  <c r="L833" i="1"/>
  <c r="P833" i="1"/>
  <c r="A941" i="1"/>
  <c r="B941" i="1"/>
  <c r="K941" i="1"/>
  <c r="N941" i="1"/>
  <c r="R941" i="1"/>
  <c r="J941" i="1"/>
  <c r="L941" i="1"/>
  <c r="M941" i="1"/>
  <c r="O941" i="1"/>
  <c r="P941" i="1"/>
  <c r="Q941" i="1"/>
  <c r="A893" i="1"/>
  <c r="B893" i="1"/>
  <c r="K893" i="1"/>
  <c r="M893" i="1"/>
  <c r="N893" i="1"/>
  <c r="Q893" i="1"/>
  <c r="J893" i="1"/>
  <c r="L893" i="1"/>
  <c r="O893" i="1"/>
  <c r="P893" i="1"/>
  <c r="R893" i="1"/>
  <c r="A972" i="1"/>
  <c r="B972" i="1"/>
  <c r="N972" i="1"/>
  <c r="O972" i="1"/>
  <c r="P972" i="1"/>
  <c r="Q972" i="1"/>
  <c r="J972" i="1"/>
  <c r="R972" i="1"/>
  <c r="K972" i="1"/>
  <c r="L972" i="1"/>
  <c r="M972" i="1"/>
  <c r="A884" i="1"/>
  <c r="B884" i="1"/>
  <c r="L884" i="1"/>
  <c r="N884" i="1"/>
  <c r="O884" i="1"/>
  <c r="J884" i="1"/>
  <c r="R884" i="1"/>
  <c r="K884" i="1"/>
  <c r="M884" i="1"/>
  <c r="P884" i="1"/>
  <c r="Q884" i="1"/>
  <c r="A976" i="1"/>
  <c r="B976" i="1"/>
  <c r="J976" i="1"/>
  <c r="R976" i="1"/>
  <c r="K976" i="1"/>
  <c r="L976" i="1"/>
  <c r="M976" i="1"/>
  <c r="N976" i="1"/>
  <c r="O976" i="1"/>
  <c r="P976" i="1"/>
  <c r="Q976" i="1"/>
  <c r="A944" i="1"/>
  <c r="B944" i="1"/>
  <c r="P944" i="1"/>
  <c r="K944" i="1"/>
  <c r="M944" i="1"/>
  <c r="N944" i="1"/>
  <c r="O944" i="1"/>
  <c r="Q944" i="1"/>
  <c r="R944" i="1"/>
  <c r="J944" i="1"/>
  <c r="L944" i="1"/>
  <c r="A888" i="1"/>
  <c r="B888" i="1"/>
  <c r="P888" i="1"/>
  <c r="J888" i="1"/>
  <c r="R888" i="1"/>
  <c r="K888" i="1"/>
  <c r="N888" i="1"/>
  <c r="L888" i="1"/>
  <c r="M888" i="1"/>
  <c r="O888" i="1"/>
  <c r="Q888" i="1"/>
  <c r="A973" i="1"/>
  <c r="B973" i="1"/>
  <c r="M973" i="1"/>
  <c r="N973" i="1"/>
  <c r="O973" i="1"/>
  <c r="P973" i="1"/>
  <c r="Q973" i="1"/>
  <c r="J973" i="1"/>
  <c r="R973" i="1"/>
  <c r="K973" i="1"/>
  <c r="L973" i="1"/>
  <c r="A917" i="1"/>
  <c r="B917" i="1"/>
  <c r="K917" i="1"/>
  <c r="M917" i="1"/>
  <c r="N917" i="1"/>
  <c r="Q917" i="1"/>
  <c r="P917" i="1"/>
  <c r="R917" i="1"/>
  <c r="J917" i="1"/>
  <c r="L917" i="1"/>
  <c r="O917" i="1"/>
  <c r="A869" i="1"/>
  <c r="B869" i="1"/>
  <c r="Q869" i="1"/>
  <c r="K869" i="1"/>
  <c r="J869" i="1"/>
  <c r="M869" i="1"/>
  <c r="N869" i="1"/>
  <c r="R869" i="1"/>
  <c r="L869" i="1"/>
  <c r="O869" i="1"/>
  <c r="P869" i="1"/>
  <c r="A996" i="1"/>
  <c r="B996" i="1"/>
  <c r="N996" i="1"/>
  <c r="O996" i="1"/>
  <c r="P996" i="1"/>
  <c r="Q996" i="1"/>
  <c r="J996" i="1"/>
  <c r="R996" i="1"/>
  <c r="K996" i="1"/>
  <c r="L996" i="1"/>
  <c r="M996" i="1"/>
  <c r="A964" i="1"/>
  <c r="B964" i="1"/>
  <c r="N964" i="1"/>
  <c r="O964" i="1"/>
  <c r="P964" i="1"/>
  <c r="Q964" i="1"/>
  <c r="J964" i="1"/>
  <c r="R964" i="1"/>
  <c r="K964" i="1"/>
  <c r="L964" i="1"/>
  <c r="M964" i="1"/>
  <c r="A932" i="1"/>
  <c r="B932" i="1"/>
  <c r="L932" i="1"/>
  <c r="N932" i="1"/>
  <c r="O932" i="1"/>
  <c r="J932" i="1"/>
  <c r="R932" i="1"/>
  <c r="K932" i="1"/>
  <c r="M932" i="1"/>
  <c r="P932" i="1"/>
  <c r="Q932" i="1"/>
  <c r="A916" i="1"/>
  <c r="B916" i="1"/>
  <c r="L916" i="1"/>
  <c r="N916" i="1"/>
  <c r="O916" i="1"/>
  <c r="J916" i="1"/>
  <c r="R916" i="1"/>
  <c r="K916" i="1"/>
  <c r="M916" i="1"/>
  <c r="P916" i="1"/>
  <c r="Q916" i="1"/>
  <c r="A876" i="1"/>
  <c r="B876" i="1"/>
  <c r="J876" i="1"/>
  <c r="R876" i="1"/>
  <c r="L876" i="1"/>
  <c r="K876" i="1"/>
  <c r="N876" i="1"/>
  <c r="O876" i="1"/>
  <c r="M876" i="1"/>
  <c r="P876" i="1"/>
  <c r="Q876" i="1"/>
  <c r="A860" i="1"/>
  <c r="B860" i="1"/>
  <c r="J860" i="1"/>
  <c r="R860" i="1"/>
  <c r="L860" i="1"/>
  <c r="P860" i="1"/>
  <c r="N860" i="1"/>
  <c r="K860" i="1"/>
  <c r="M860" i="1"/>
  <c r="O860" i="1"/>
  <c r="Q860" i="1"/>
  <c r="J836" i="1"/>
  <c r="R836" i="1"/>
  <c r="L836" i="1"/>
  <c r="K836" i="1"/>
  <c r="M836" i="1"/>
  <c r="P836" i="1"/>
  <c r="N836" i="1"/>
  <c r="O836" i="1"/>
  <c r="Q836" i="1"/>
  <c r="A984" i="1"/>
  <c r="B984" i="1"/>
  <c r="J984" i="1"/>
  <c r="R984" i="1"/>
  <c r="K984" i="1"/>
  <c r="L984" i="1"/>
  <c r="M984" i="1"/>
  <c r="N984" i="1"/>
  <c r="O984" i="1"/>
  <c r="P984" i="1"/>
  <c r="Q984" i="1"/>
  <c r="A968" i="1"/>
  <c r="B968" i="1"/>
  <c r="J968" i="1"/>
  <c r="R968" i="1"/>
  <c r="K968" i="1"/>
  <c r="L968" i="1"/>
  <c r="M968" i="1"/>
  <c r="N968" i="1"/>
  <c r="O968" i="1"/>
  <c r="P968" i="1"/>
  <c r="Q968" i="1"/>
  <c r="A960" i="1"/>
  <c r="B960" i="1"/>
  <c r="J960" i="1"/>
  <c r="R960" i="1"/>
  <c r="K960" i="1"/>
  <c r="L960" i="1"/>
  <c r="M960" i="1"/>
  <c r="N960" i="1"/>
  <c r="O960" i="1"/>
  <c r="P960" i="1"/>
  <c r="Q960" i="1"/>
  <c r="A952" i="1"/>
  <c r="B952" i="1"/>
  <c r="J952" i="1"/>
  <c r="R952" i="1"/>
  <c r="K952" i="1"/>
  <c r="L952" i="1"/>
  <c r="M952" i="1"/>
  <c r="N952" i="1"/>
  <c r="O952" i="1"/>
  <c r="P952" i="1"/>
  <c r="Q952" i="1"/>
  <c r="A936" i="1"/>
  <c r="B936" i="1"/>
  <c r="P936" i="1"/>
  <c r="J936" i="1"/>
  <c r="R936" i="1"/>
  <c r="K936" i="1"/>
  <c r="N936" i="1"/>
  <c r="L936" i="1"/>
  <c r="M936" i="1"/>
  <c r="O936" i="1"/>
  <c r="Q936" i="1"/>
  <c r="A928" i="1"/>
  <c r="B928" i="1"/>
  <c r="P928" i="1"/>
  <c r="J928" i="1"/>
  <c r="R928" i="1"/>
  <c r="K928" i="1"/>
  <c r="N928" i="1"/>
  <c r="M928" i="1"/>
  <c r="O928" i="1"/>
  <c r="Q928" i="1"/>
  <c r="L928" i="1"/>
  <c r="A920" i="1"/>
  <c r="B920" i="1"/>
  <c r="P920" i="1"/>
  <c r="J920" i="1"/>
  <c r="R920" i="1"/>
  <c r="K920" i="1"/>
  <c r="N920" i="1"/>
  <c r="L920" i="1"/>
  <c r="M920" i="1"/>
  <c r="O920" i="1"/>
  <c r="Q920" i="1"/>
  <c r="A912" i="1"/>
  <c r="B912" i="1"/>
  <c r="P912" i="1"/>
  <c r="J912" i="1"/>
  <c r="R912" i="1"/>
  <c r="K912" i="1"/>
  <c r="N912" i="1"/>
  <c r="M912" i="1"/>
  <c r="O912" i="1"/>
  <c r="Q912" i="1"/>
  <c r="L912" i="1"/>
  <c r="A904" i="1"/>
  <c r="B904" i="1"/>
  <c r="P904" i="1"/>
  <c r="J904" i="1"/>
  <c r="R904" i="1"/>
  <c r="K904" i="1"/>
  <c r="N904" i="1"/>
  <c r="L904" i="1"/>
  <c r="M904" i="1"/>
  <c r="O904" i="1"/>
  <c r="Q904" i="1"/>
  <c r="A896" i="1"/>
  <c r="B896" i="1"/>
  <c r="P896" i="1"/>
  <c r="J896" i="1"/>
  <c r="R896" i="1"/>
  <c r="K896" i="1"/>
  <c r="N896" i="1"/>
  <c r="M896" i="1"/>
  <c r="O896" i="1"/>
  <c r="Q896" i="1"/>
  <c r="L896" i="1"/>
  <c r="A880" i="1"/>
  <c r="B880" i="1"/>
  <c r="N880" i="1"/>
  <c r="M880" i="1"/>
  <c r="P880" i="1"/>
  <c r="Q880" i="1"/>
  <c r="K880" i="1"/>
  <c r="J880" i="1"/>
  <c r="L880" i="1"/>
  <c r="O880" i="1"/>
  <c r="R880" i="1"/>
  <c r="A872" i="1"/>
  <c r="B872" i="1"/>
  <c r="N872" i="1"/>
  <c r="P872" i="1"/>
  <c r="O872" i="1"/>
  <c r="R872" i="1"/>
  <c r="L872" i="1"/>
  <c r="J872" i="1"/>
  <c r="K872" i="1"/>
  <c r="M872" i="1"/>
  <c r="Q872" i="1"/>
  <c r="A864" i="1"/>
  <c r="B864" i="1"/>
  <c r="N864" i="1"/>
  <c r="P864" i="1"/>
  <c r="L864" i="1"/>
  <c r="O864" i="1"/>
  <c r="Q864" i="1"/>
  <c r="J864" i="1"/>
  <c r="K864" i="1"/>
  <c r="M864" i="1"/>
  <c r="R864" i="1"/>
  <c r="N856" i="1"/>
  <c r="P856" i="1"/>
  <c r="J856" i="1"/>
  <c r="L856" i="1"/>
  <c r="M856" i="1"/>
  <c r="R856" i="1"/>
  <c r="Q856" i="1"/>
  <c r="K856" i="1"/>
  <c r="O856" i="1"/>
  <c r="N848" i="1"/>
  <c r="P848" i="1"/>
  <c r="R848" i="1"/>
  <c r="J848" i="1"/>
  <c r="K848" i="1"/>
  <c r="O848" i="1"/>
  <c r="L848" i="1"/>
  <c r="M848" i="1"/>
  <c r="Q848" i="1"/>
  <c r="N840" i="1"/>
  <c r="P840" i="1"/>
  <c r="O840" i="1"/>
  <c r="R840" i="1"/>
  <c r="L840" i="1"/>
  <c r="K840" i="1"/>
  <c r="M840" i="1"/>
  <c r="Q840" i="1"/>
  <c r="J840" i="1"/>
  <c r="N832" i="1"/>
  <c r="P832" i="1"/>
  <c r="L832" i="1"/>
  <c r="O832" i="1"/>
  <c r="Q832" i="1"/>
  <c r="J832" i="1"/>
  <c r="K832" i="1"/>
  <c r="M832" i="1"/>
  <c r="R832" i="1"/>
  <c r="A991" i="1"/>
  <c r="B991" i="1"/>
  <c r="K991" i="1"/>
  <c r="L991" i="1"/>
  <c r="M991" i="1"/>
  <c r="N991" i="1"/>
  <c r="O991" i="1"/>
  <c r="P991" i="1"/>
  <c r="Q991" i="1"/>
  <c r="J991" i="1"/>
  <c r="R991" i="1"/>
  <c r="A959" i="1"/>
  <c r="B959" i="1"/>
  <c r="K959" i="1"/>
  <c r="L959" i="1"/>
  <c r="M959" i="1"/>
  <c r="N959" i="1"/>
  <c r="O959" i="1"/>
  <c r="P959" i="1"/>
  <c r="Q959" i="1"/>
  <c r="J959" i="1"/>
  <c r="R959" i="1"/>
  <c r="B935" i="1"/>
  <c r="A935" i="1"/>
  <c r="Q935" i="1"/>
  <c r="K935" i="1"/>
  <c r="L935" i="1"/>
  <c r="O935" i="1"/>
  <c r="N935" i="1"/>
  <c r="P935" i="1"/>
  <c r="R935" i="1"/>
  <c r="J935" i="1"/>
  <c r="M935" i="1"/>
  <c r="B919" i="1"/>
  <c r="A919" i="1"/>
  <c r="Q919" i="1"/>
  <c r="K919" i="1"/>
  <c r="L919" i="1"/>
  <c r="O919" i="1"/>
  <c r="N919" i="1"/>
  <c r="P919" i="1"/>
  <c r="R919" i="1"/>
  <c r="J919" i="1"/>
  <c r="M919" i="1"/>
  <c r="B903" i="1"/>
  <c r="A903" i="1"/>
  <c r="Q903" i="1"/>
  <c r="K903" i="1"/>
  <c r="L903" i="1"/>
  <c r="O903" i="1"/>
  <c r="N903" i="1"/>
  <c r="P903" i="1"/>
  <c r="R903" i="1"/>
  <c r="J903" i="1"/>
  <c r="M903" i="1"/>
  <c r="B895" i="1"/>
  <c r="A895" i="1"/>
  <c r="Q895" i="1"/>
  <c r="K895" i="1"/>
  <c r="L895" i="1"/>
  <c r="O895" i="1"/>
  <c r="J895" i="1"/>
  <c r="M895" i="1"/>
  <c r="N895" i="1"/>
  <c r="P895" i="1"/>
  <c r="R895" i="1"/>
  <c r="B879" i="1"/>
  <c r="A879" i="1"/>
  <c r="O879" i="1"/>
  <c r="M879" i="1"/>
  <c r="P879" i="1"/>
  <c r="Q879" i="1"/>
  <c r="K879" i="1"/>
  <c r="J879" i="1"/>
  <c r="L879" i="1"/>
  <c r="N879" i="1"/>
  <c r="R879" i="1"/>
  <c r="B871" i="1"/>
  <c r="A871" i="1"/>
  <c r="O871" i="1"/>
  <c r="Q871" i="1"/>
  <c r="M871" i="1"/>
  <c r="P871" i="1"/>
  <c r="R871" i="1"/>
  <c r="K871" i="1"/>
  <c r="J871" i="1"/>
  <c r="L871" i="1"/>
  <c r="N871" i="1"/>
  <c r="B863" i="1"/>
  <c r="A863" i="1"/>
  <c r="O863" i="1"/>
  <c r="Q863" i="1"/>
  <c r="K863" i="1"/>
  <c r="M863" i="1"/>
  <c r="N863" i="1"/>
  <c r="R863" i="1"/>
  <c r="J863" i="1"/>
  <c r="L863" i="1"/>
  <c r="P863" i="1"/>
  <c r="O855" i="1"/>
  <c r="Q855" i="1"/>
  <c r="K855" i="1"/>
  <c r="L855" i="1"/>
  <c r="P855" i="1"/>
  <c r="J855" i="1"/>
  <c r="M855" i="1"/>
  <c r="N855" i="1"/>
  <c r="R855" i="1"/>
  <c r="O847" i="1"/>
  <c r="Q847" i="1"/>
  <c r="P847" i="1"/>
  <c r="J847" i="1"/>
  <c r="M847" i="1"/>
  <c r="L847" i="1"/>
  <c r="N847" i="1"/>
  <c r="R847" i="1"/>
  <c r="K847" i="1"/>
  <c r="O839" i="1"/>
  <c r="Q839" i="1"/>
  <c r="M839" i="1"/>
  <c r="P839" i="1"/>
  <c r="R839" i="1"/>
  <c r="K839" i="1"/>
  <c r="J839" i="1"/>
  <c r="L839" i="1"/>
  <c r="N839" i="1"/>
  <c r="O831" i="1"/>
  <c r="Q831" i="1"/>
  <c r="K831" i="1"/>
  <c r="M831" i="1"/>
  <c r="N831" i="1"/>
  <c r="J831" i="1"/>
  <c r="L831" i="1"/>
  <c r="P831" i="1"/>
  <c r="R831" i="1"/>
  <c r="A957" i="1"/>
  <c r="B957" i="1"/>
  <c r="M957" i="1"/>
  <c r="N957" i="1"/>
  <c r="O957" i="1"/>
  <c r="P957" i="1"/>
  <c r="Q957" i="1"/>
  <c r="J957" i="1"/>
  <c r="R957" i="1"/>
  <c r="K957" i="1"/>
  <c r="L957" i="1"/>
  <c r="A978" i="1"/>
  <c r="B978" i="1"/>
  <c r="P978" i="1"/>
  <c r="Q978" i="1"/>
  <c r="J978" i="1"/>
  <c r="R978" i="1"/>
  <c r="K978" i="1"/>
  <c r="L978" i="1"/>
  <c r="M978" i="1"/>
  <c r="N978" i="1"/>
  <c r="O978" i="1"/>
  <c r="A962" i="1"/>
  <c r="B962" i="1"/>
  <c r="P962" i="1"/>
  <c r="Q962" i="1"/>
  <c r="J962" i="1"/>
  <c r="R962" i="1"/>
  <c r="K962" i="1"/>
  <c r="L962" i="1"/>
  <c r="M962" i="1"/>
  <c r="N962" i="1"/>
  <c r="O962" i="1"/>
  <c r="A938" i="1"/>
  <c r="B938" i="1"/>
  <c r="N938" i="1"/>
  <c r="Q938" i="1"/>
  <c r="M938" i="1"/>
  <c r="O938" i="1"/>
  <c r="P938" i="1"/>
  <c r="R938" i="1"/>
  <c r="J938" i="1"/>
  <c r="K938" i="1"/>
  <c r="L938" i="1"/>
  <c r="A922" i="1"/>
  <c r="B922" i="1"/>
  <c r="N922" i="1"/>
  <c r="P922" i="1"/>
  <c r="Q922" i="1"/>
  <c r="L922" i="1"/>
  <c r="J922" i="1"/>
  <c r="K922" i="1"/>
  <c r="M922" i="1"/>
  <c r="O922" i="1"/>
  <c r="R922" i="1"/>
  <c r="A898" i="1"/>
  <c r="B898" i="1"/>
  <c r="N898" i="1"/>
  <c r="P898" i="1"/>
  <c r="Q898" i="1"/>
  <c r="L898" i="1"/>
  <c r="K898" i="1"/>
  <c r="M898" i="1"/>
  <c r="O898" i="1"/>
  <c r="R898" i="1"/>
  <c r="J898" i="1"/>
  <c r="A882" i="1"/>
  <c r="B882" i="1"/>
  <c r="L882" i="1"/>
  <c r="N882" i="1"/>
  <c r="P882" i="1"/>
  <c r="Q882" i="1"/>
  <c r="K882" i="1"/>
  <c r="J882" i="1"/>
  <c r="M882" i="1"/>
  <c r="O882" i="1"/>
  <c r="R882" i="1"/>
  <c r="A866" i="1"/>
  <c r="B866" i="1"/>
  <c r="L866" i="1"/>
  <c r="N866" i="1"/>
  <c r="P866" i="1"/>
  <c r="R866" i="1"/>
  <c r="M866" i="1"/>
  <c r="K866" i="1"/>
  <c r="O866" i="1"/>
  <c r="Q866" i="1"/>
  <c r="J866" i="1"/>
  <c r="L842" i="1"/>
  <c r="N842" i="1"/>
  <c r="R842" i="1"/>
  <c r="J842" i="1"/>
  <c r="K842" i="1"/>
  <c r="P842" i="1"/>
  <c r="O842" i="1"/>
  <c r="Q842" i="1"/>
  <c r="M842" i="1"/>
  <c r="A992" i="1"/>
  <c r="B992" i="1"/>
  <c r="J992" i="1"/>
  <c r="R992" i="1"/>
  <c r="K992" i="1"/>
  <c r="L992" i="1"/>
  <c r="M992" i="1"/>
  <c r="N992" i="1"/>
  <c r="O992" i="1"/>
  <c r="P992" i="1"/>
  <c r="Q992" i="1"/>
  <c r="A983" i="1"/>
  <c r="B983" i="1"/>
  <c r="K983" i="1"/>
  <c r="L983" i="1"/>
  <c r="M983" i="1"/>
  <c r="N983" i="1"/>
  <c r="O983" i="1"/>
  <c r="P983" i="1"/>
  <c r="Q983" i="1"/>
  <c r="J983" i="1"/>
  <c r="R983" i="1"/>
  <c r="A975" i="1"/>
  <c r="B975" i="1"/>
  <c r="K975" i="1"/>
  <c r="L975" i="1"/>
  <c r="M975" i="1"/>
  <c r="N975" i="1"/>
  <c r="O975" i="1"/>
  <c r="P975" i="1"/>
  <c r="Q975" i="1"/>
  <c r="J975" i="1"/>
  <c r="R975" i="1"/>
  <c r="A967" i="1"/>
  <c r="B967" i="1"/>
  <c r="K967" i="1"/>
  <c r="L967" i="1"/>
  <c r="M967" i="1"/>
  <c r="N967" i="1"/>
  <c r="O967" i="1"/>
  <c r="P967" i="1"/>
  <c r="Q967" i="1"/>
  <c r="J967" i="1"/>
  <c r="R967" i="1"/>
  <c r="B951" i="1"/>
  <c r="A951" i="1"/>
  <c r="K951" i="1"/>
  <c r="L951" i="1"/>
  <c r="M951" i="1"/>
  <c r="N951" i="1"/>
  <c r="O951" i="1"/>
  <c r="P951" i="1"/>
  <c r="Q951" i="1"/>
  <c r="J951" i="1"/>
  <c r="R951" i="1"/>
  <c r="B943" i="1"/>
  <c r="A943" i="1"/>
  <c r="Q943" i="1"/>
  <c r="L943" i="1"/>
  <c r="K943" i="1"/>
  <c r="M943" i="1"/>
  <c r="N943" i="1"/>
  <c r="O943" i="1"/>
  <c r="P943" i="1"/>
  <c r="R943" i="1"/>
  <c r="J943" i="1"/>
  <c r="B927" i="1"/>
  <c r="A927" i="1"/>
  <c r="Q927" i="1"/>
  <c r="K927" i="1"/>
  <c r="L927" i="1"/>
  <c r="O927" i="1"/>
  <c r="J927" i="1"/>
  <c r="M927" i="1"/>
  <c r="N927" i="1"/>
  <c r="P927" i="1"/>
  <c r="R927" i="1"/>
  <c r="B911" i="1"/>
  <c r="A911" i="1"/>
  <c r="Q911" i="1"/>
  <c r="K911" i="1"/>
  <c r="L911" i="1"/>
  <c r="O911" i="1"/>
  <c r="J911" i="1"/>
  <c r="M911" i="1"/>
  <c r="N911" i="1"/>
  <c r="P911" i="1"/>
  <c r="R911" i="1"/>
  <c r="B887" i="1"/>
  <c r="A887" i="1"/>
  <c r="Q887" i="1"/>
  <c r="K887" i="1"/>
  <c r="L887" i="1"/>
  <c r="O887" i="1"/>
  <c r="N887" i="1"/>
  <c r="P887" i="1"/>
  <c r="R887" i="1"/>
  <c r="J887" i="1"/>
  <c r="M887" i="1"/>
  <c r="A990" i="1"/>
  <c r="B990" i="1"/>
  <c r="L990" i="1"/>
  <c r="M990" i="1"/>
  <c r="N990" i="1"/>
  <c r="O990" i="1"/>
  <c r="P990" i="1"/>
  <c r="Q990" i="1"/>
  <c r="J990" i="1"/>
  <c r="R990" i="1"/>
  <c r="K990" i="1"/>
  <c r="A982" i="1"/>
  <c r="B982" i="1"/>
  <c r="L982" i="1"/>
  <c r="M982" i="1"/>
  <c r="N982" i="1"/>
  <c r="O982" i="1"/>
  <c r="P982" i="1"/>
  <c r="Q982" i="1"/>
  <c r="J982" i="1"/>
  <c r="R982" i="1"/>
  <c r="K982" i="1"/>
  <c r="A974" i="1"/>
  <c r="B974" i="1"/>
  <c r="L974" i="1"/>
  <c r="M974" i="1"/>
  <c r="N974" i="1"/>
  <c r="O974" i="1"/>
  <c r="P974" i="1"/>
  <c r="Q974" i="1"/>
  <c r="J974" i="1"/>
  <c r="R974" i="1"/>
  <c r="K974" i="1"/>
  <c r="A966" i="1"/>
  <c r="B966" i="1"/>
  <c r="L966" i="1"/>
  <c r="M966" i="1"/>
  <c r="N966" i="1"/>
  <c r="O966" i="1"/>
  <c r="P966" i="1"/>
  <c r="Q966" i="1"/>
  <c r="J966" i="1"/>
  <c r="R966" i="1"/>
  <c r="K966" i="1"/>
  <c r="A958" i="1"/>
  <c r="B958" i="1"/>
  <c r="L958" i="1"/>
  <c r="M958" i="1"/>
  <c r="N958" i="1"/>
  <c r="O958" i="1"/>
  <c r="P958" i="1"/>
  <c r="Q958" i="1"/>
  <c r="J958" i="1"/>
  <c r="R958" i="1"/>
  <c r="K958" i="1"/>
  <c r="A950" i="1"/>
  <c r="B950" i="1"/>
  <c r="L950" i="1"/>
  <c r="M950" i="1"/>
  <c r="N950" i="1"/>
  <c r="O950" i="1"/>
  <c r="P950" i="1"/>
  <c r="Q950" i="1"/>
  <c r="J950" i="1"/>
  <c r="R950" i="1"/>
  <c r="K950" i="1"/>
  <c r="A942" i="1"/>
  <c r="B942" i="1"/>
  <c r="J942" i="1"/>
  <c r="R942" i="1"/>
  <c r="M942" i="1"/>
  <c r="K942" i="1"/>
  <c r="L942" i="1"/>
  <c r="N942" i="1"/>
  <c r="O942" i="1"/>
  <c r="P942" i="1"/>
  <c r="Q942" i="1"/>
  <c r="A934" i="1"/>
  <c r="B934" i="1"/>
  <c r="J934" i="1"/>
  <c r="R934" i="1"/>
  <c r="L934" i="1"/>
  <c r="M934" i="1"/>
  <c r="P934" i="1"/>
  <c r="K934" i="1"/>
  <c r="N934" i="1"/>
  <c r="O934" i="1"/>
  <c r="Q934" i="1"/>
  <c r="A926" i="1"/>
  <c r="B926" i="1"/>
  <c r="J926" i="1"/>
  <c r="R926" i="1"/>
  <c r="L926" i="1"/>
  <c r="M926" i="1"/>
  <c r="P926" i="1"/>
  <c r="O926" i="1"/>
  <c r="Q926" i="1"/>
  <c r="K926" i="1"/>
  <c r="N926" i="1"/>
  <c r="A918" i="1"/>
  <c r="B918" i="1"/>
  <c r="J918" i="1"/>
  <c r="R918" i="1"/>
  <c r="L918" i="1"/>
  <c r="M918" i="1"/>
  <c r="P918" i="1"/>
  <c r="K918" i="1"/>
  <c r="N918" i="1"/>
  <c r="O918" i="1"/>
  <c r="Q918" i="1"/>
  <c r="A910" i="1"/>
  <c r="B910" i="1"/>
  <c r="J910" i="1"/>
  <c r="R910" i="1"/>
  <c r="L910" i="1"/>
  <c r="M910" i="1"/>
  <c r="P910" i="1"/>
  <c r="O910" i="1"/>
  <c r="Q910" i="1"/>
  <c r="K910" i="1"/>
  <c r="N910" i="1"/>
  <c r="A902" i="1"/>
  <c r="B902" i="1"/>
  <c r="J902" i="1"/>
  <c r="R902" i="1"/>
  <c r="L902" i="1"/>
  <c r="M902" i="1"/>
  <c r="P902" i="1"/>
  <c r="K902" i="1"/>
  <c r="N902" i="1"/>
  <c r="O902" i="1"/>
  <c r="Q902" i="1"/>
  <c r="A894" i="1"/>
  <c r="B894" i="1"/>
  <c r="J894" i="1"/>
  <c r="R894" i="1"/>
  <c r="L894" i="1"/>
  <c r="M894" i="1"/>
  <c r="P894" i="1"/>
  <c r="O894" i="1"/>
  <c r="Q894" i="1"/>
  <c r="K894" i="1"/>
  <c r="N894" i="1"/>
  <c r="A886" i="1"/>
  <c r="B886" i="1"/>
  <c r="J886" i="1"/>
  <c r="R886" i="1"/>
  <c r="L886" i="1"/>
  <c r="M886" i="1"/>
  <c r="P886" i="1"/>
  <c r="K886" i="1"/>
  <c r="N886" i="1"/>
  <c r="O886" i="1"/>
  <c r="Q886" i="1"/>
  <c r="A878" i="1"/>
  <c r="B878" i="1"/>
  <c r="P878" i="1"/>
  <c r="M878" i="1"/>
  <c r="O878" i="1"/>
  <c r="Q878" i="1"/>
  <c r="K878" i="1"/>
  <c r="J878" i="1"/>
  <c r="L878" i="1"/>
  <c r="N878" i="1"/>
  <c r="R878" i="1"/>
  <c r="A870" i="1"/>
  <c r="B870" i="1"/>
  <c r="P870" i="1"/>
  <c r="J870" i="1"/>
  <c r="R870" i="1"/>
  <c r="L870" i="1"/>
  <c r="N870" i="1"/>
  <c r="O870" i="1"/>
  <c r="K870" i="1"/>
  <c r="M870" i="1"/>
  <c r="Q870" i="1"/>
  <c r="A862" i="1"/>
  <c r="B862" i="1"/>
  <c r="P862" i="1"/>
  <c r="J862" i="1"/>
  <c r="R862" i="1"/>
  <c r="L862" i="1"/>
  <c r="M862" i="1"/>
  <c r="Q862" i="1"/>
  <c r="K862" i="1"/>
  <c r="N862" i="1"/>
  <c r="O862" i="1"/>
  <c r="P854" i="1"/>
  <c r="J854" i="1"/>
  <c r="R854" i="1"/>
  <c r="Q854" i="1"/>
  <c r="K854" i="1"/>
  <c r="N854" i="1"/>
  <c r="M854" i="1"/>
  <c r="O854" i="1"/>
  <c r="L854" i="1"/>
  <c r="P846" i="1"/>
  <c r="J846" i="1"/>
  <c r="R846" i="1"/>
  <c r="N846" i="1"/>
  <c r="Q846" i="1"/>
  <c r="L846" i="1"/>
  <c r="K846" i="1"/>
  <c r="M846" i="1"/>
  <c r="O846" i="1"/>
  <c r="P838" i="1"/>
  <c r="J838" i="1"/>
  <c r="R838" i="1"/>
  <c r="L838" i="1"/>
  <c r="N838" i="1"/>
  <c r="O838" i="1"/>
  <c r="K838" i="1"/>
  <c r="M838" i="1"/>
  <c r="Q838" i="1"/>
  <c r="P830" i="1"/>
  <c r="J830" i="1"/>
  <c r="R830" i="1"/>
  <c r="L830" i="1"/>
  <c r="M830" i="1"/>
  <c r="Q830" i="1"/>
  <c r="O830" i="1"/>
  <c r="K830" i="1"/>
  <c r="N830" i="1"/>
  <c r="A989" i="1"/>
  <c r="B989" i="1"/>
  <c r="M989" i="1"/>
  <c r="N989" i="1"/>
  <c r="O989" i="1"/>
  <c r="P989" i="1"/>
  <c r="Q989" i="1"/>
  <c r="J989" i="1"/>
  <c r="R989" i="1"/>
  <c r="K989" i="1"/>
  <c r="L989" i="1"/>
  <c r="A925" i="1"/>
  <c r="B925" i="1"/>
  <c r="K925" i="1"/>
  <c r="M925" i="1"/>
  <c r="N925" i="1"/>
  <c r="Q925" i="1"/>
  <c r="J925" i="1"/>
  <c r="L925" i="1"/>
  <c r="O925" i="1"/>
  <c r="P925" i="1"/>
  <c r="R925" i="1"/>
  <c r="A877" i="1"/>
  <c r="B877" i="1"/>
  <c r="Q877" i="1"/>
  <c r="K877" i="1"/>
  <c r="M877" i="1"/>
  <c r="O877" i="1"/>
  <c r="P877" i="1"/>
  <c r="J877" i="1"/>
  <c r="L877" i="1"/>
  <c r="N877" i="1"/>
  <c r="R877" i="1"/>
  <c r="Q853" i="1"/>
  <c r="K853" i="1"/>
  <c r="O853" i="1"/>
  <c r="R853" i="1"/>
  <c r="M853" i="1"/>
  <c r="J853" i="1"/>
  <c r="L853" i="1"/>
  <c r="N853" i="1"/>
  <c r="P853" i="1"/>
  <c r="Q845" i="1"/>
  <c r="K845" i="1"/>
  <c r="M845" i="1"/>
  <c r="O845" i="1"/>
  <c r="P845" i="1"/>
  <c r="J845" i="1"/>
  <c r="L845" i="1"/>
  <c r="N845" i="1"/>
  <c r="R845" i="1"/>
  <c r="Q837" i="1"/>
  <c r="K837" i="1"/>
  <c r="J837" i="1"/>
  <c r="M837" i="1"/>
  <c r="N837" i="1"/>
  <c r="R837" i="1"/>
  <c r="P837" i="1"/>
  <c r="L837" i="1"/>
  <c r="O837" i="1"/>
  <c r="Q829" i="1"/>
  <c r="K829" i="1"/>
  <c r="R829" i="1"/>
  <c r="J829" i="1"/>
  <c r="L829" i="1"/>
  <c r="O829" i="1"/>
  <c r="M829" i="1"/>
  <c r="N829" i="1"/>
  <c r="P8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c r="C417" i="1"/>
  <c r="C418" i="1"/>
  <c r="C419" i="1"/>
  <c r="C420" i="1"/>
  <c r="C421" i="1"/>
  <c r="C422" i="1"/>
  <c r="C423" i="1"/>
  <c r="C424" i="1"/>
  <c r="C425" i="1"/>
  <c r="C426" i="1"/>
  <c r="C427" i="1"/>
  <c r="C428" i="1"/>
  <c r="C429" i="1"/>
  <c r="C415" i="1"/>
  <c r="A416" i="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C124" i="1"/>
  <c r="C123" i="1"/>
  <c r="C122" i="1"/>
  <c r="C121" i="1"/>
  <c r="C120" i="1"/>
  <c r="C119" i="1"/>
  <c r="C118" i="1"/>
  <c r="C117" i="1"/>
  <c r="C116" i="1"/>
  <c r="A120" i="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64" i="1"/>
  <c r="C1065" i="1"/>
  <c r="C1066" i="1"/>
  <c r="C1067" i="1"/>
  <c r="C1068" i="1"/>
  <c r="C1069" i="1"/>
  <c r="C1070" i="1"/>
  <c r="C1071" i="1"/>
  <c r="C1072" i="1"/>
  <c r="C1073" i="1"/>
  <c r="C1063" i="1"/>
  <c r="A1072" i="1"/>
  <c r="B1072" i="1"/>
  <c r="K1072" i="1"/>
  <c r="L1072" i="1"/>
  <c r="M1072" i="1"/>
  <c r="N1072" i="1"/>
  <c r="O1072" i="1"/>
  <c r="P1072" i="1"/>
  <c r="Q1072" i="1"/>
  <c r="J1072" i="1"/>
  <c r="R1072" i="1"/>
  <c r="A1071" i="1"/>
  <c r="B1071" i="1"/>
  <c r="L1071" i="1"/>
  <c r="M1071" i="1"/>
  <c r="N1071" i="1"/>
  <c r="O1071" i="1"/>
  <c r="P1071" i="1"/>
  <c r="Q1071" i="1"/>
  <c r="J1071" i="1"/>
  <c r="R1071" i="1"/>
  <c r="K1071" i="1"/>
  <c r="A1065" i="1"/>
  <c r="B1065" i="1"/>
  <c r="J1065" i="1"/>
  <c r="R1065" i="1"/>
  <c r="K1065" i="1"/>
  <c r="L1065" i="1"/>
  <c r="M1065" i="1"/>
  <c r="N1065" i="1"/>
  <c r="O1065" i="1"/>
  <c r="P1065" i="1"/>
  <c r="Q1065" i="1"/>
  <c r="A1064" i="1"/>
  <c r="B1064" i="1"/>
  <c r="K1064" i="1"/>
  <c r="L1064" i="1"/>
  <c r="M1064" i="1"/>
  <c r="N1064" i="1"/>
  <c r="O1064" i="1"/>
  <c r="P1064" i="1"/>
  <c r="Q1064" i="1"/>
  <c r="J1064" i="1"/>
  <c r="R1064" i="1"/>
  <c r="A1070" i="1"/>
  <c r="B1070" i="1"/>
  <c r="M1070" i="1"/>
  <c r="N1070" i="1"/>
  <c r="O1070" i="1"/>
  <c r="P1070" i="1"/>
  <c r="Q1070" i="1"/>
  <c r="J1070" i="1"/>
  <c r="R1070" i="1"/>
  <c r="K1070" i="1"/>
  <c r="L1070" i="1"/>
  <c r="A1069" i="1"/>
  <c r="B1069" i="1"/>
  <c r="N1069" i="1"/>
  <c r="O1069" i="1"/>
  <c r="P1069" i="1"/>
  <c r="Q1069" i="1"/>
  <c r="J1069" i="1"/>
  <c r="R1069" i="1"/>
  <c r="K1069" i="1"/>
  <c r="L1069" i="1"/>
  <c r="M1069" i="1"/>
  <c r="A1073" i="1"/>
  <c r="B1073" i="1"/>
  <c r="J1073" i="1"/>
  <c r="R1073" i="1"/>
  <c r="K1073" i="1"/>
  <c r="L1073" i="1"/>
  <c r="M1073" i="1"/>
  <c r="N1073" i="1"/>
  <c r="O1073" i="1"/>
  <c r="P1073" i="1"/>
  <c r="Q1073" i="1"/>
  <c r="A1068" i="1"/>
  <c r="B1068" i="1"/>
  <c r="O1068" i="1"/>
  <c r="P1068" i="1"/>
  <c r="Q1068" i="1"/>
  <c r="J1068" i="1"/>
  <c r="R1068" i="1"/>
  <c r="K1068" i="1"/>
  <c r="L1068" i="1"/>
  <c r="M1068" i="1"/>
  <c r="N1068" i="1"/>
  <c r="A1067" i="1"/>
  <c r="B1067" i="1"/>
  <c r="P1067" i="1"/>
  <c r="Q1067" i="1"/>
  <c r="J1067" i="1"/>
  <c r="R1067" i="1"/>
  <c r="K1067" i="1"/>
  <c r="L1067" i="1"/>
  <c r="M1067" i="1"/>
  <c r="N1067" i="1"/>
  <c r="O1067" i="1"/>
  <c r="A1063" i="1"/>
  <c r="B1063" i="1"/>
  <c r="L1063" i="1"/>
  <c r="M1063" i="1"/>
  <c r="N1063" i="1"/>
  <c r="O1063" i="1"/>
  <c r="P1063" i="1"/>
  <c r="Q1063" i="1"/>
  <c r="J1063" i="1"/>
  <c r="R1063" i="1"/>
  <c r="K1063" i="1"/>
  <c r="A1066" i="1"/>
  <c r="B1066" i="1"/>
  <c r="Q1066" i="1"/>
  <c r="J1066" i="1"/>
  <c r="R1066" i="1"/>
  <c r="K1066" i="1"/>
  <c r="L1066" i="1"/>
  <c r="M1066" i="1"/>
  <c r="N1066" i="1"/>
  <c r="O1066" i="1"/>
  <c r="P1066" i="1"/>
  <c r="K819" i="1"/>
  <c r="L819" i="1"/>
  <c r="M819" i="1"/>
  <c r="N819" i="1"/>
  <c r="P819" i="1"/>
  <c r="Q819" i="1"/>
  <c r="R819" i="1"/>
  <c r="J819" i="1"/>
  <c r="O819" i="1"/>
  <c r="K811" i="1"/>
  <c r="L811" i="1"/>
  <c r="M811" i="1"/>
  <c r="J811" i="1"/>
  <c r="N811" i="1"/>
  <c r="O811" i="1"/>
  <c r="Q811" i="1"/>
  <c r="P811" i="1"/>
  <c r="R811" i="1"/>
  <c r="K795" i="1"/>
  <c r="L795" i="1"/>
  <c r="M795" i="1"/>
  <c r="J795" i="1"/>
  <c r="N795" i="1"/>
  <c r="O795" i="1"/>
  <c r="P795" i="1"/>
  <c r="Q795" i="1"/>
  <c r="R795" i="1"/>
  <c r="K787" i="1"/>
  <c r="L787" i="1"/>
  <c r="M787" i="1"/>
  <c r="R787" i="1"/>
  <c r="J787" i="1"/>
  <c r="N787" i="1"/>
  <c r="P787" i="1"/>
  <c r="O787" i="1"/>
  <c r="Q787" i="1"/>
  <c r="K779" i="1"/>
  <c r="L779" i="1"/>
  <c r="M779" i="1"/>
  <c r="O779" i="1"/>
  <c r="P779" i="1"/>
  <c r="Q779" i="1"/>
  <c r="R779" i="1"/>
  <c r="J779" i="1"/>
  <c r="N779" i="1"/>
  <c r="K763" i="1"/>
  <c r="L763" i="1"/>
  <c r="M763" i="1"/>
  <c r="O763" i="1"/>
  <c r="J763" i="1"/>
  <c r="N763" i="1"/>
  <c r="P763" i="1"/>
  <c r="Q763" i="1"/>
  <c r="R763" i="1"/>
  <c r="Q755" i="1"/>
  <c r="J755" i="1"/>
  <c r="R755" i="1"/>
  <c r="P755" i="1"/>
  <c r="K755" i="1"/>
  <c r="L755" i="1"/>
  <c r="M755" i="1"/>
  <c r="N755" i="1"/>
  <c r="O755" i="1"/>
  <c r="N776" i="1"/>
  <c r="O776" i="1"/>
  <c r="P776" i="1"/>
  <c r="Q776" i="1"/>
  <c r="R776" i="1"/>
  <c r="J776" i="1"/>
  <c r="L776" i="1"/>
  <c r="K776" i="1"/>
  <c r="M776" i="1"/>
  <c r="M825" i="1"/>
  <c r="N825" i="1"/>
  <c r="O825" i="1"/>
  <c r="J825" i="1"/>
  <c r="L825" i="1"/>
  <c r="P825" i="1"/>
  <c r="Q825" i="1"/>
  <c r="R825" i="1"/>
  <c r="K825" i="1"/>
  <c r="M817" i="1"/>
  <c r="N817" i="1"/>
  <c r="O817" i="1"/>
  <c r="R817" i="1"/>
  <c r="J817" i="1"/>
  <c r="K817" i="1"/>
  <c r="P817" i="1"/>
  <c r="L817" i="1"/>
  <c r="Q817" i="1"/>
  <c r="M809" i="1"/>
  <c r="N809" i="1"/>
  <c r="O809" i="1"/>
  <c r="L809" i="1"/>
  <c r="Q809" i="1"/>
  <c r="R809" i="1"/>
  <c r="J809" i="1"/>
  <c r="K809" i="1"/>
  <c r="P809" i="1"/>
  <c r="M801" i="1"/>
  <c r="N801" i="1"/>
  <c r="O801" i="1"/>
  <c r="J801" i="1"/>
  <c r="K801" i="1"/>
  <c r="L801" i="1"/>
  <c r="P801" i="1"/>
  <c r="R801" i="1"/>
  <c r="Q801" i="1"/>
  <c r="M793" i="1"/>
  <c r="N793" i="1"/>
  <c r="O793" i="1"/>
  <c r="Q793" i="1"/>
  <c r="R793" i="1"/>
  <c r="J793" i="1"/>
  <c r="L793" i="1"/>
  <c r="K793" i="1"/>
  <c r="P793" i="1"/>
  <c r="M777" i="1"/>
  <c r="N777" i="1"/>
  <c r="O777" i="1"/>
  <c r="J777" i="1"/>
  <c r="K777" i="1"/>
  <c r="L777" i="1"/>
  <c r="Q777" i="1"/>
  <c r="P777" i="1"/>
  <c r="R777" i="1"/>
  <c r="M769" i="1"/>
  <c r="N769" i="1"/>
  <c r="O769" i="1"/>
  <c r="Q769" i="1"/>
  <c r="J769" i="1"/>
  <c r="K769" i="1"/>
  <c r="L769" i="1"/>
  <c r="P769" i="1"/>
  <c r="R769" i="1"/>
  <c r="M761" i="1"/>
  <c r="N761" i="1"/>
  <c r="O761" i="1"/>
  <c r="Q761" i="1"/>
  <c r="L761" i="1"/>
  <c r="P761" i="1"/>
  <c r="R761" i="1"/>
  <c r="J761" i="1"/>
  <c r="K761" i="1"/>
  <c r="N824" i="1"/>
  <c r="O824" i="1"/>
  <c r="P824" i="1"/>
  <c r="J824" i="1"/>
  <c r="K824" i="1"/>
  <c r="L824" i="1"/>
  <c r="Q824" i="1"/>
  <c r="M824" i="1"/>
  <c r="R824" i="1"/>
  <c r="N800" i="1"/>
  <c r="O800" i="1"/>
  <c r="P800" i="1"/>
  <c r="R800" i="1"/>
  <c r="J800" i="1"/>
  <c r="K800" i="1"/>
  <c r="M800" i="1"/>
  <c r="L800" i="1"/>
  <c r="Q800" i="1"/>
  <c r="N784" i="1"/>
  <c r="O784" i="1"/>
  <c r="P784" i="1"/>
  <c r="J784" i="1"/>
  <c r="K784" i="1"/>
  <c r="L784" i="1"/>
  <c r="M784" i="1"/>
  <c r="R784" i="1"/>
  <c r="Q784" i="1"/>
  <c r="P822" i="1"/>
  <c r="Q822" i="1"/>
  <c r="J822" i="1"/>
  <c r="R822" i="1"/>
  <c r="L822" i="1"/>
  <c r="N822" i="1"/>
  <c r="O822" i="1"/>
  <c r="K822" i="1"/>
  <c r="M822" i="1"/>
  <c r="P814" i="1"/>
  <c r="Q814" i="1"/>
  <c r="J814" i="1"/>
  <c r="R814" i="1"/>
  <c r="K814" i="1"/>
  <c r="L814" i="1"/>
  <c r="M814" i="1"/>
  <c r="O814" i="1"/>
  <c r="N814" i="1"/>
  <c r="P806" i="1"/>
  <c r="Q806" i="1"/>
  <c r="J806" i="1"/>
  <c r="R806" i="1"/>
  <c r="N806" i="1"/>
  <c r="L806" i="1"/>
  <c r="O806" i="1"/>
  <c r="K806" i="1"/>
  <c r="M806" i="1"/>
  <c r="P798" i="1"/>
  <c r="Q798" i="1"/>
  <c r="J798" i="1"/>
  <c r="R798" i="1"/>
  <c r="K798" i="1"/>
  <c r="L798" i="1"/>
  <c r="M798" i="1"/>
  <c r="N798" i="1"/>
  <c r="O798" i="1"/>
  <c r="P790" i="1"/>
  <c r="Q790" i="1"/>
  <c r="J790" i="1"/>
  <c r="R790" i="1"/>
  <c r="K790" i="1"/>
  <c r="L790" i="1"/>
  <c r="N790" i="1"/>
  <c r="O790" i="1"/>
  <c r="M790" i="1"/>
  <c r="P782" i="1"/>
  <c r="Q782" i="1"/>
  <c r="J782" i="1"/>
  <c r="R782" i="1"/>
  <c r="M782" i="1"/>
  <c r="N782" i="1"/>
  <c r="O782" i="1"/>
  <c r="K782" i="1"/>
  <c r="L782" i="1"/>
  <c r="P774" i="1"/>
  <c r="Q774" i="1"/>
  <c r="J774" i="1"/>
  <c r="R774" i="1"/>
  <c r="K774" i="1"/>
  <c r="L774" i="1"/>
  <c r="M774" i="1"/>
  <c r="N774" i="1"/>
  <c r="O774" i="1"/>
  <c r="P766" i="1"/>
  <c r="Q766" i="1"/>
  <c r="J766" i="1"/>
  <c r="R766" i="1"/>
  <c r="L766" i="1"/>
  <c r="O766" i="1"/>
  <c r="K766" i="1"/>
  <c r="M766" i="1"/>
  <c r="N766" i="1"/>
  <c r="P758" i="1"/>
  <c r="Q758" i="1"/>
  <c r="J758" i="1"/>
  <c r="R758" i="1"/>
  <c r="K758" i="1"/>
  <c r="L758" i="1"/>
  <c r="M758" i="1"/>
  <c r="N758" i="1"/>
  <c r="O758" i="1"/>
  <c r="N808" i="1"/>
  <c r="O808" i="1"/>
  <c r="P808" i="1"/>
  <c r="J808" i="1"/>
  <c r="L808" i="1"/>
  <c r="M808" i="1"/>
  <c r="Q808" i="1"/>
  <c r="K808" i="1"/>
  <c r="R808" i="1"/>
  <c r="N792" i="1"/>
  <c r="O792" i="1"/>
  <c r="P792" i="1"/>
  <c r="L792" i="1"/>
  <c r="M792" i="1"/>
  <c r="Q792" i="1"/>
  <c r="R792" i="1"/>
  <c r="J792" i="1"/>
  <c r="K792" i="1"/>
  <c r="N760" i="1"/>
  <c r="O760" i="1"/>
  <c r="P760" i="1"/>
  <c r="Q760" i="1"/>
  <c r="J760" i="1"/>
  <c r="R760" i="1"/>
  <c r="K760" i="1"/>
  <c r="L760" i="1"/>
  <c r="M760" i="1"/>
  <c r="O823" i="1"/>
  <c r="P823" i="1"/>
  <c r="Q823" i="1"/>
  <c r="N823" i="1"/>
  <c r="J823" i="1"/>
  <c r="L823" i="1"/>
  <c r="K823" i="1"/>
  <c r="M823" i="1"/>
  <c r="R823" i="1"/>
  <c r="O767" i="1"/>
  <c r="P767" i="1"/>
  <c r="Q767" i="1"/>
  <c r="K767" i="1"/>
  <c r="J767" i="1"/>
  <c r="L767" i="1"/>
  <c r="M767" i="1"/>
  <c r="N767" i="1"/>
  <c r="R767" i="1"/>
  <c r="O759" i="1"/>
  <c r="P759" i="1"/>
  <c r="Q759" i="1"/>
  <c r="J759" i="1"/>
  <c r="R759" i="1"/>
  <c r="K759" i="1"/>
  <c r="L759" i="1"/>
  <c r="M759" i="1"/>
  <c r="N759" i="1"/>
  <c r="Q821" i="1"/>
  <c r="J821" i="1"/>
  <c r="R821" i="1"/>
  <c r="K821" i="1"/>
  <c r="L821" i="1"/>
  <c r="M821" i="1"/>
  <c r="N821" i="1"/>
  <c r="P821" i="1"/>
  <c r="O821" i="1"/>
  <c r="Q813" i="1"/>
  <c r="J813" i="1"/>
  <c r="R813" i="1"/>
  <c r="K813" i="1"/>
  <c r="O813" i="1"/>
  <c r="M813" i="1"/>
  <c r="L813" i="1"/>
  <c r="N813" i="1"/>
  <c r="P813" i="1"/>
  <c r="Q805" i="1"/>
  <c r="J805" i="1"/>
  <c r="R805" i="1"/>
  <c r="K805" i="1"/>
  <c r="L805" i="1"/>
  <c r="N805" i="1"/>
  <c r="O805" i="1"/>
  <c r="P805" i="1"/>
  <c r="M805" i="1"/>
  <c r="Q797" i="1"/>
  <c r="J797" i="1"/>
  <c r="R797" i="1"/>
  <c r="K797" i="1"/>
  <c r="L797" i="1"/>
  <c r="M797" i="1"/>
  <c r="O797" i="1"/>
  <c r="N797" i="1"/>
  <c r="P797" i="1"/>
  <c r="Q789" i="1"/>
  <c r="J789" i="1"/>
  <c r="R789" i="1"/>
  <c r="K789" i="1"/>
  <c r="N789" i="1"/>
  <c r="O789" i="1"/>
  <c r="P789" i="1"/>
  <c r="L789" i="1"/>
  <c r="M789" i="1"/>
  <c r="Q781" i="1"/>
  <c r="J781" i="1"/>
  <c r="R781" i="1"/>
  <c r="K781" i="1"/>
  <c r="L781" i="1"/>
  <c r="M781" i="1"/>
  <c r="N781" i="1"/>
  <c r="O781" i="1"/>
  <c r="P781" i="1"/>
  <c r="Q773" i="1"/>
  <c r="J773" i="1"/>
  <c r="R773" i="1"/>
  <c r="K773" i="1"/>
  <c r="M773" i="1"/>
  <c r="P773" i="1"/>
  <c r="L773" i="1"/>
  <c r="N773" i="1"/>
  <c r="O773" i="1"/>
  <c r="Q765" i="1"/>
  <c r="J765" i="1"/>
  <c r="R765" i="1"/>
  <c r="K765" i="1"/>
  <c r="M765" i="1"/>
  <c r="L765" i="1"/>
  <c r="N765" i="1"/>
  <c r="O765" i="1"/>
  <c r="P765" i="1"/>
  <c r="Q757" i="1"/>
  <c r="J757" i="1"/>
  <c r="R757" i="1"/>
  <c r="K757" i="1"/>
  <c r="L757" i="1"/>
  <c r="M757" i="1"/>
  <c r="N757" i="1"/>
  <c r="O757" i="1"/>
  <c r="P757" i="1"/>
  <c r="M785" i="1"/>
  <c r="N785" i="1"/>
  <c r="O785" i="1"/>
  <c r="K785" i="1"/>
  <c r="L785" i="1"/>
  <c r="P785" i="1"/>
  <c r="Q785" i="1"/>
  <c r="R785" i="1"/>
  <c r="J785" i="1"/>
  <c r="N816" i="1"/>
  <c r="O816" i="1"/>
  <c r="P816" i="1"/>
  <c r="M816" i="1"/>
  <c r="R816" i="1"/>
  <c r="K816" i="1"/>
  <c r="J816" i="1"/>
  <c r="L816" i="1"/>
  <c r="Q816" i="1"/>
  <c r="N768" i="1"/>
  <c r="O768" i="1"/>
  <c r="P768" i="1"/>
  <c r="J768" i="1"/>
  <c r="R768" i="1"/>
  <c r="M768" i="1"/>
  <c r="Q768" i="1"/>
  <c r="K768" i="1"/>
  <c r="L768" i="1"/>
  <c r="O815" i="1"/>
  <c r="P815" i="1"/>
  <c r="Q815" i="1"/>
  <c r="K815" i="1"/>
  <c r="M815" i="1"/>
  <c r="N815" i="1"/>
  <c r="R815" i="1"/>
  <c r="J815" i="1"/>
  <c r="L815" i="1"/>
  <c r="O807" i="1"/>
  <c r="P807" i="1"/>
  <c r="Q807" i="1"/>
  <c r="J807" i="1"/>
  <c r="K807" i="1"/>
  <c r="L807" i="1"/>
  <c r="N807" i="1"/>
  <c r="M807" i="1"/>
  <c r="R807" i="1"/>
  <c r="O799" i="1"/>
  <c r="P799" i="1"/>
  <c r="Q799" i="1"/>
  <c r="M799" i="1"/>
  <c r="N799" i="1"/>
  <c r="R799" i="1"/>
  <c r="K799" i="1"/>
  <c r="J799" i="1"/>
  <c r="L799" i="1"/>
  <c r="O791" i="1"/>
  <c r="P791" i="1"/>
  <c r="Q791" i="1"/>
  <c r="J791" i="1"/>
  <c r="K791" i="1"/>
  <c r="L791" i="1"/>
  <c r="M791" i="1"/>
  <c r="N791" i="1"/>
  <c r="R791" i="1"/>
  <c r="O783" i="1"/>
  <c r="P783" i="1"/>
  <c r="Q783" i="1"/>
  <c r="R783" i="1"/>
  <c r="J783" i="1"/>
  <c r="K783" i="1"/>
  <c r="M783" i="1"/>
  <c r="L783" i="1"/>
  <c r="N783" i="1"/>
  <c r="O775" i="1"/>
  <c r="P775" i="1"/>
  <c r="Q775" i="1"/>
  <c r="L775" i="1"/>
  <c r="M775" i="1"/>
  <c r="N775" i="1"/>
  <c r="R775" i="1"/>
  <c r="J775" i="1"/>
  <c r="K775" i="1"/>
  <c r="J820" i="1"/>
  <c r="R820" i="1"/>
  <c r="K820" i="1"/>
  <c r="L820" i="1"/>
  <c r="P820" i="1"/>
  <c r="N820" i="1"/>
  <c r="M820" i="1"/>
  <c r="O820" i="1"/>
  <c r="Q820" i="1"/>
  <c r="J812" i="1"/>
  <c r="R812" i="1"/>
  <c r="K812" i="1"/>
  <c r="L812" i="1"/>
  <c r="M812" i="1"/>
  <c r="O812" i="1"/>
  <c r="P812" i="1"/>
  <c r="Q812" i="1"/>
  <c r="N812" i="1"/>
  <c r="J804" i="1"/>
  <c r="R804" i="1"/>
  <c r="K804" i="1"/>
  <c r="L804" i="1"/>
  <c r="M804" i="1"/>
  <c r="N804" i="1"/>
  <c r="P804" i="1"/>
  <c r="O804" i="1"/>
  <c r="Q804" i="1"/>
  <c r="J796" i="1"/>
  <c r="R796" i="1"/>
  <c r="K796" i="1"/>
  <c r="L796" i="1"/>
  <c r="O796" i="1"/>
  <c r="P796" i="1"/>
  <c r="Q796" i="1"/>
  <c r="M796" i="1"/>
  <c r="N796" i="1"/>
  <c r="J788" i="1"/>
  <c r="R788" i="1"/>
  <c r="K788" i="1"/>
  <c r="L788" i="1"/>
  <c r="M788" i="1"/>
  <c r="N788" i="1"/>
  <c r="O788" i="1"/>
  <c r="P788" i="1"/>
  <c r="Q788" i="1"/>
  <c r="J780" i="1"/>
  <c r="R780" i="1"/>
  <c r="K780" i="1"/>
  <c r="L780" i="1"/>
  <c r="Q780" i="1"/>
  <c r="M780" i="1"/>
  <c r="O780" i="1"/>
  <c r="N780" i="1"/>
  <c r="P780" i="1"/>
  <c r="J772" i="1"/>
  <c r="R772" i="1"/>
  <c r="K772" i="1"/>
  <c r="L772" i="1"/>
  <c r="N772" i="1"/>
  <c r="M772" i="1"/>
  <c r="O772" i="1"/>
  <c r="P772" i="1"/>
  <c r="Q772" i="1"/>
  <c r="J764" i="1"/>
  <c r="R764" i="1"/>
  <c r="K764" i="1"/>
  <c r="L764" i="1"/>
  <c r="N764" i="1"/>
  <c r="Q764" i="1"/>
  <c r="M764" i="1"/>
  <c r="O764" i="1"/>
  <c r="P764" i="1"/>
  <c r="Q756" i="1"/>
  <c r="R756" i="1"/>
  <c r="J756" i="1"/>
  <c r="K756" i="1"/>
  <c r="L756" i="1"/>
  <c r="M756" i="1"/>
  <c r="O756" i="1"/>
  <c r="P756" i="1"/>
  <c r="N756" i="1"/>
  <c r="K803" i="1"/>
  <c r="L803" i="1"/>
  <c r="M803" i="1"/>
  <c r="P803" i="1"/>
  <c r="Q803" i="1"/>
  <c r="R803" i="1"/>
  <c r="N803" i="1"/>
  <c r="J803" i="1"/>
  <c r="O803" i="1"/>
  <c r="K771" i="1"/>
  <c r="L771" i="1"/>
  <c r="M771" i="1"/>
  <c r="O771" i="1"/>
  <c r="R771" i="1"/>
  <c r="J771" i="1"/>
  <c r="N771" i="1"/>
  <c r="P771" i="1"/>
  <c r="Q771" i="1"/>
  <c r="L826" i="1"/>
  <c r="N826" i="1"/>
  <c r="M826" i="1"/>
  <c r="P826" i="1"/>
  <c r="Q826" i="1"/>
  <c r="J826" i="1"/>
  <c r="K826" i="1"/>
  <c r="O826" i="1"/>
  <c r="R826" i="1"/>
  <c r="L818" i="1"/>
  <c r="M818" i="1"/>
  <c r="N818" i="1"/>
  <c r="K818" i="1"/>
  <c r="O818" i="1"/>
  <c r="P818" i="1"/>
  <c r="R818" i="1"/>
  <c r="J818" i="1"/>
  <c r="Q818" i="1"/>
  <c r="L810" i="1"/>
  <c r="M810" i="1"/>
  <c r="N810" i="1"/>
  <c r="Q810" i="1"/>
  <c r="J810" i="1"/>
  <c r="O810" i="1"/>
  <c r="P810" i="1"/>
  <c r="R810" i="1"/>
  <c r="K810" i="1"/>
  <c r="L802" i="1"/>
  <c r="M802" i="1"/>
  <c r="N802" i="1"/>
  <c r="K802" i="1"/>
  <c r="O802" i="1"/>
  <c r="P802" i="1"/>
  <c r="Q802" i="1"/>
  <c r="R802" i="1"/>
  <c r="J802" i="1"/>
  <c r="L794" i="1"/>
  <c r="M794" i="1"/>
  <c r="N794" i="1"/>
  <c r="J794" i="1"/>
  <c r="K794" i="1"/>
  <c r="O794" i="1"/>
  <c r="Q794" i="1"/>
  <c r="P794" i="1"/>
  <c r="R794" i="1"/>
  <c r="L786" i="1"/>
  <c r="M786" i="1"/>
  <c r="N786" i="1"/>
  <c r="P786" i="1"/>
  <c r="Q786" i="1"/>
  <c r="R786" i="1"/>
  <c r="K786" i="1"/>
  <c r="J786" i="1"/>
  <c r="O786" i="1"/>
  <c r="L778" i="1"/>
  <c r="M778" i="1"/>
  <c r="N778" i="1"/>
  <c r="J778" i="1"/>
  <c r="K778" i="1"/>
  <c r="O778" i="1"/>
  <c r="P778" i="1"/>
  <c r="Q778" i="1"/>
  <c r="R778" i="1"/>
  <c r="L770" i="1"/>
  <c r="M770" i="1"/>
  <c r="N770" i="1"/>
  <c r="P770" i="1"/>
  <c r="K770" i="1"/>
  <c r="O770" i="1"/>
  <c r="Q770" i="1"/>
  <c r="R770" i="1"/>
  <c r="J770" i="1"/>
  <c r="L762" i="1"/>
  <c r="M762" i="1"/>
  <c r="N762" i="1"/>
  <c r="P762" i="1"/>
  <c r="J762" i="1"/>
  <c r="K762" i="1"/>
  <c r="O762" i="1"/>
  <c r="Q762" i="1"/>
  <c r="R762"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14" i="1"/>
  <c r="C1215" i="1"/>
  <c r="C1216" i="1"/>
  <c r="C1213" i="1"/>
  <c r="C1219" i="1"/>
  <c r="C1220" i="1"/>
  <c r="C1221" i="1"/>
  <c r="C1218" i="1"/>
  <c r="C1224" i="1"/>
  <c r="C1225" i="1"/>
  <c r="C1226" i="1"/>
  <c r="C1223" i="1"/>
  <c r="C1229" i="1"/>
  <c r="C1230" i="1"/>
  <c r="C1231" i="1"/>
  <c r="C1228" i="1"/>
  <c r="C1234" i="1"/>
  <c r="C1235" i="1"/>
  <c r="C1236" i="1"/>
  <c r="C1233" i="1"/>
  <c r="C1239" i="1"/>
  <c r="C1240" i="1"/>
  <c r="C1241" i="1"/>
  <c r="C1238" i="1"/>
  <c r="C1244" i="1"/>
  <c r="C1245" i="1"/>
  <c r="C1246" i="1"/>
  <c r="C1243" i="1"/>
  <c r="C1248" i="1"/>
  <c r="C1249" i="1"/>
  <c r="C1250" i="1"/>
  <c r="C1251" i="1"/>
  <c r="C1208" i="1"/>
  <c r="C1209" i="1"/>
  <c r="C1210" i="1"/>
  <c r="C1211" i="1"/>
  <c r="B9" i="18"/>
  <c r="F44" i="8"/>
  <c r="B11" i="18"/>
  <c r="F76" i="8"/>
  <c r="B12" i="18"/>
  <c r="F61" i="8"/>
  <c r="B13" i="18"/>
  <c r="F64" i="8"/>
  <c r="B10" i="18"/>
  <c r="F59" i="8"/>
  <c r="B26" i="18"/>
  <c r="F137" i="8"/>
  <c r="B6" i="18"/>
  <c r="F31" i="8"/>
  <c r="B4" i="18"/>
  <c r="F7" i="8"/>
  <c r="B45" i="18"/>
  <c r="B44" i="18"/>
  <c r="B40" i="18"/>
  <c r="F175" i="8"/>
  <c r="B39" i="18"/>
  <c r="F172" i="8"/>
  <c r="B38" i="18"/>
  <c r="F171" i="8"/>
  <c r="B37" i="18"/>
  <c r="F170" i="8"/>
  <c r="B36" i="18"/>
  <c r="F169" i="8"/>
  <c r="B35" i="18"/>
  <c r="F167" i="8"/>
  <c r="B34" i="18"/>
  <c r="F165" i="8"/>
  <c r="B33" i="18"/>
  <c r="F163" i="8"/>
  <c r="B32" i="18"/>
  <c r="F166" i="8"/>
  <c r="B31" i="18"/>
  <c r="F154" i="8"/>
  <c r="B30" i="18"/>
  <c r="F145" i="8"/>
  <c r="B29" i="18"/>
  <c r="F142" i="8"/>
  <c r="B28" i="18"/>
  <c r="F141" i="8"/>
  <c r="B27" i="18"/>
  <c r="F144" i="8"/>
  <c r="B25" i="18"/>
  <c r="F131" i="8"/>
  <c r="B24" i="18"/>
  <c r="F109" i="8"/>
  <c r="B23" i="18"/>
  <c r="F108" i="8"/>
  <c r="B22" i="18"/>
  <c r="F104" i="8"/>
  <c r="B21" i="18"/>
  <c r="F103" i="8"/>
  <c r="B20" i="18"/>
  <c r="F118" i="8"/>
  <c r="B19" i="18"/>
  <c r="F117" i="8"/>
  <c r="B18" i="18"/>
  <c r="F102" i="8"/>
  <c r="B17" i="18"/>
  <c r="F98" i="8"/>
  <c r="B16" i="18"/>
  <c r="F96" i="8"/>
  <c r="B15" i="18"/>
  <c r="F138" i="8"/>
  <c r="B14" i="18"/>
  <c r="B8" i="18"/>
  <c r="F73" i="8"/>
  <c r="B7" i="18"/>
  <c r="F40" i="8"/>
  <c r="B5" i="18"/>
  <c r="F147" i="8"/>
  <c r="B3" i="18"/>
  <c r="C180" i="1"/>
  <c r="C221" i="1"/>
  <c r="C220" i="1"/>
  <c r="C219" i="1"/>
  <c r="C218" i="1"/>
  <c r="C217" i="1"/>
  <c r="C216" i="1"/>
  <c r="C215" i="1"/>
  <c r="C214" i="1"/>
  <c r="C213" i="1"/>
  <c r="C212" i="1"/>
  <c r="C211" i="1"/>
  <c r="C210" i="1"/>
  <c r="C209" i="1"/>
  <c r="C208" i="1"/>
  <c r="C207" i="1"/>
  <c r="C1206" i="1"/>
  <c r="C1155" i="1"/>
  <c r="C340" i="1"/>
  <c r="C339" i="1"/>
  <c r="C338" i="1"/>
  <c r="C337" i="1"/>
  <c r="C336" i="1"/>
  <c r="C332" i="1"/>
  <c r="C331" i="1"/>
  <c r="C330" i="1"/>
  <c r="C329" i="1"/>
  <c r="C328" i="1"/>
  <c r="C327" i="1"/>
  <c r="C326" i="1"/>
  <c r="C1007" i="1"/>
  <c r="C1006" i="1"/>
  <c r="C1002" i="1"/>
  <c r="C1003" i="1"/>
  <c r="C1088" i="1"/>
  <c r="C1087" i="1"/>
  <c r="C1086" i="1"/>
  <c r="C1085" i="1"/>
  <c r="C1084" i="1"/>
  <c r="C1083" i="1"/>
  <c r="C1082" i="1"/>
  <c r="C1081" i="1"/>
  <c r="C1080" i="1"/>
  <c r="C1079" i="1"/>
  <c r="C1078" i="1"/>
  <c r="C1077" i="1"/>
  <c r="C1076" i="1"/>
  <c r="C1075" i="1"/>
  <c r="C353" i="1"/>
  <c r="C352" i="1"/>
  <c r="C351" i="1"/>
  <c r="C320" i="1"/>
  <c r="C319" i="1"/>
  <c r="C318" i="1"/>
  <c r="C317" i="1"/>
  <c r="C316" i="1"/>
  <c r="C315" i="1"/>
  <c r="C314" i="1"/>
  <c r="C313" i="1"/>
  <c r="C312" i="1"/>
  <c r="C273" i="1"/>
  <c r="C272" i="1"/>
  <c r="C271" i="1"/>
  <c r="C239" i="1"/>
  <c r="C238" i="1"/>
  <c r="C237" i="1"/>
  <c r="C187" i="1"/>
  <c r="C186" i="1"/>
  <c r="C185" i="1"/>
  <c r="C1061" i="1"/>
  <c r="C1060"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1017" i="1"/>
  <c r="C1016" i="1"/>
  <c r="C1015" i="1"/>
  <c r="C1014" i="1"/>
  <c r="C1013" i="1"/>
  <c r="C1012" i="1"/>
  <c r="C1011" i="1"/>
  <c r="C1010" i="1"/>
  <c r="C1052" i="1"/>
  <c r="C1053" i="1"/>
  <c r="C1054" i="1"/>
  <c r="C1055" i="1"/>
  <c r="C1056" i="1"/>
  <c r="C1101" i="1"/>
  <c r="C1102" i="1"/>
  <c r="C1103" i="1"/>
  <c r="C1104" i="1"/>
  <c r="C1105" i="1"/>
  <c r="C130" i="1"/>
  <c r="C135" i="1"/>
  <c r="C140" i="1"/>
  <c r="C128" i="1"/>
  <c r="C129" i="1"/>
  <c r="C131" i="1"/>
  <c r="C132" i="1"/>
  <c r="C133" i="1"/>
  <c r="C134" i="1"/>
  <c r="C136" i="1"/>
  <c r="C137" i="1"/>
  <c r="C138" i="1"/>
  <c r="C139" i="1"/>
  <c r="B17" i="10"/>
  <c r="C999" i="1"/>
  <c r="C998"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72" i="1"/>
  <c r="C1121" i="1"/>
  <c r="B186" i="13"/>
  <c r="B187" i="13"/>
  <c r="C92" i="1"/>
  <c r="C93" i="1"/>
  <c r="C94" i="1"/>
  <c r="C95" i="1"/>
  <c r="C96" i="1"/>
  <c r="C97" i="1"/>
  <c r="C98" i="1"/>
  <c r="C99" i="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74" i="1"/>
  <c r="C1123" i="1"/>
  <c r="C311" i="1"/>
  <c r="C310" i="1"/>
  <c r="C309" i="1"/>
  <c r="C184" i="1"/>
  <c r="C236" i="1"/>
  <c r="C349" i="1"/>
  <c r="C1173" i="1"/>
  <c r="C1122" i="1"/>
  <c r="C308" i="1"/>
  <c r="C307" i="1"/>
  <c r="C306" i="1"/>
  <c r="C183" i="1"/>
  <c r="C235" i="1"/>
  <c r="C1051" i="1"/>
  <c r="C1100" i="1"/>
  <c r="C115" i="1"/>
  <c r="C1050"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31" i="1"/>
  <c r="C1032" i="1"/>
  <c r="C1033" i="1"/>
  <c r="C1034" i="1"/>
  <c r="C1035"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c r="B197" i="13"/>
  <c r="C1205" i="1"/>
  <c r="C1204" i="1"/>
  <c r="C1203" i="1"/>
  <c r="C1202" i="1"/>
  <c r="C1201" i="1"/>
  <c r="C1182" i="1"/>
  <c r="C1181" i="1"/>
  <c r="C1180" i="1"/>
  <c r="C1179" i="1"/>
  <c r="C1178" i="1"/>
  <c r="C1177" i="1"/>
  <c r="C1176" i="1"/>
  <c r="C1171" i="1"/>
  <c r="C1170" i="1"/>
  <c r="C1169" i="1"/>
  <c r="C1168" i="1"/>
  <c r="C1167" i="1"/>
  <c r="C1166" i="1"/>
  <c r="C1165" i="1"/>
  <c r="C1154" i="1"/>
  <c r="C1153" i="1"/>
  <c r="C1152" i="1"/>
  <c r="C1151" i="1"/>
  <c r="C1150" i="1"/>
  <c r="C1162" i="1"/>
  <c r="C1161" i="1"/>
  <c r="C1160" i="1"/>
  <c r="C1159" i="1"/>
  <c r="C1158" i="1"/>
  <c r="C1131" i="1"/>
  <c r="C1130" i="1"/>
  <c r="C1129" i="1"/>
  <c r="C1128" i="1"/>
  <c r="C1127" i="1"/>
  <c r="C1126" i="1"/>
  <c r="C1125" i="1"/>
  <c r="C1115" i="1"/>
  <c r="C1116" i="1"/>
  <c r="C1117" i="1"/>
  <c r="C1118" i="1"/>
  <c r="C1119" i="1"/>
  <c r="C1120" i="1"/>
  <c r="C1114" i="1"/>
  <c r="C1108" i="1"/>
  <c r="C1109" i="1"/>
  <c r="C1110" i="1"/>
  <c r="C1111" i="1"/>
  <c r="C1107" i="1"/>
  <c r="C1049" i="1"/>
  <c r="C1038" i="1"/>
  <c r="C1039" i="1"/>
  <c r="C1040" i="1"/>
  <c r="C1041" i="1"/>
  <c r="C1042" i="1"/>
  <c r="C1043" i="1"/>
  <c r="C1044" i="1"/>
  <c r="C1045" i="1"/>
  <c r="C1046" i="1"/>
  <c r="C1047" i="1"/>
  <c r="C1048" i="1"/>
  <c r="C1037" i="1"/>
  <c r="C226" i="1"/>
  <c r="C227" i="1"/>
  <c r="C228" i="1"/>
  <c r="C229" i="1"/>
  <c r="C230" i="1"/>
  <c r="C231" i="1"/>
  <c r="C225" i="1"/>
  <c r="C168" i="1"/>
  <c r="C169" i="1"/>
  <c r="C170" i="1"/>
  <c r="C171" i="1"/>
  <c r="C167" i="1"/>
  <c r="C165" i="1"/>
  <c r="C164" i="1"/>
  <c r="C143" i="1"/>
  <c r="C144" i="1"/>
  <c r="C145" i="1"/>
  <c r="C146" i="1"/>
  <c r="C142" i="1"/>
  <c r="C91" i="1"/>
  <c r="C1099" i="1"/>
  <c r="C1098" i="1"/>
  <c r="C1097" i="1"/>
  <c r="C1096" i="1"/>
  <c r="C1095" i="1"/>
  <c r="C1094" i="1"/>
  <c r="C1093" i="1"/>
  <c r="C1092" i="1"/>
  <c r="C1091" i="1"/>
  <c r="C1090" i="1"/>
  <c r="C346" i="1"/>
  <c r="C348" i="1"/>
  <c r="C347" i="1"/>
  <c r="C345" i="1"/>
  <c r="C344" i="1"/>
  <c r="C343" i="1"/>
  <c r="C342" i="1"/>
  <c r="F39" i="8"/>
  <c r="F38" i="8"/>
  <c r="F89" i="8"/>
  <c r="F685" i="15"/>
  <c r="A1042" i="1"/>
  <c r="B1042" i="1"/>
  <c r="Q1042" i="1"/>
  <c r="J1042" i="1"/>
  <c r="R1042" i="1"/>
  <c r="K1042" i="1"/>
  <c r="L1042" i="1"/>
  <c r="M1042" i="1"/>
  <c r="N1042" i="1"/>
  <c r="O1042" i="1"/>
  <c r="P1042"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P748" i="1"/>
  <c r="Q748" i="1"/>
  <c r="O748" i="1"/>
  <c r="R748" i="1"/>
  <c r="J748" i="1"/>
  <c r="K748" i="1"/>
  <c r="L748" i="1"/>
  <c r="M748" i="1"/>
  <c r="N748" i="1"/>
  <c r="A1154" i="1"/>
  <c r="B1154" i="1"/>
  <c r="J1154" i="1"/>
  <c r="R1154" i="1"/>
  <c r="K1154" i="1"/>
  <c r="L1154" i="1"/>
  <c r="M1154" i="1"/>
  <c r="N1154" i="1"/>
  <c r="O1154" i="1"/>
  <c r="Q1154" i="1"/>
  <c r="P1154" i="1"/>
  <c r="A1032" i="1"/>
  <c r="B1032" i="1"/>
  <c r="K1032" i="1"/>
  <c r="L1032" i="1"/>
  <c r="M1032" i="1"/>
  <c r="N1032" i="1"/>
  <c r="O1032" i="1"/>
  <c r="P1032" i="1"/>
  <c r="Q1032" i="1"/>
  <c r="J1032" i="1"/>
  <c r="R1032"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70" i="1"/>
  <c r="B1170" i="1"/>
  <c r="K1170" i="1"/>
  <c r="L1170" i="1"/>
  <c r="M1170" i="1"/>
  <c r="N1170" i="1"/>
  <c r="O1170" i="1"/>
  <c r="P1170" i="1"/>
  <c r="Q1170" i="1"/>
  <c r="J1170" i="1"/>
  <c r="R1170"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40" i="1"/>
  <c r="B1040" i="1"/>
  <c r="K1040" i="1"/>
  <c r="L1040" i="1"/>
  <c r="M1040" i="1"/>
  <c r="N1040" i="1"/>
  <c r="O1040" i="1"/>
  <c r="P1040" i="1"/>
  <c r="Q1040" i="1"/>
  <c r="J1040" i="1"/>
  <c r="R1040" i="1"/>
  <c r="B1125" i="1"/>
  <c r="A1125" i="1"/>
  <c r="N1125" i="1"/>
  <c r="O1125" i="1"/>
  <c r="P1125" i="1"/>
  <c r="Q1125" i="1"/>
  <c r="J1125" i="1"/>
  <c r="R1125" i="1"/>
  <c r="K1125" i="1"/>
  <c r="L1125" i="1"/>
  <c r="M1125" i="1"/>
  <c r="A1202" i="1"/>
  <c r="B1202" i="1"/>
  <c r="K1202" i="1"/>
  <c r="L1202" i="1"/>
  <c r="M1202" i="1"/>
  <c r="N1202" i="1"/>
  <c r="O1202" i="1"/>
  <c r="P1202" i="1"/>
  <c r="Q1202" i="1"/>
  <c r="J1202" i="1"/>
  <c r="R1202"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102" i="1"/>
  <c r="B1102" i="1"/>
  <c r="M1102" i="1"/>
  <c r="N1102" i="1"/>
  <c r="O1102" i="1"/>
  <c r="P1102" i="1"/>
  <c r="Q1102" i="1"/>
  <c r="J1102" i="1"/>
  <c r="R1102" i="1"/>
  <c r="K1102" i="1"/>
  <c r="L1102"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88" i="1"/>
  <c r="B1088" i="1"/>
  <c r="K1088" i="1"/>
  <c r="L1088" i="1"/>
  <c r="M1088" i="1"/>
  <c r="N1088" i="1"/>
  <c r="O1088" i="1"/>
  <c r="P1088" i="1"/>
  <c r="Q1088" i="1"/>
  <c r="J1088" i="1"/>
  <c r="R1088" i="1"/>
  <c r="A1213" i="1"/>
  <c r="B1213" i="1"/>
  <c r="O1213" i="1"/>
  <c r="P1213" i="1"/>
  <c r="Q1213" i="1"/>
  <c r="J1213" i="1"/>
  <c r="R1213" i="1"/>
  <c r="K1213" i="1"/>
  <c r="L1213" i="1"/>
  <c r="M1213" i="1"/>
  <c r="N1213" i="1"/>
  <c r="A1098" i="1"/>
  <c r="B1098" i="1"/>
  <c r="Q1098" i="1"/>
  <c r="J1098" i="1"/>
  <c r="R1098" i="1"/>
  <c r="K1098" i="1"/>
  <c r="L1098" i="1"/>
  <c r="M1098" i="1"/>
  <c r="N1098" i="1"/>
  <c r="O1098" i="1"/>
  <c r="P1098" i="1"/>
  <c r="N750" i="1"/>
  <c r="O750" i="1"/>
  <c r="J750" i="1"/>
  <c r="K750" i="1"/>
  <c r="L750" i="1"/>
  <c r="M750" i="1"/>
  <c r="P750" i="1"/>
  <c r="Q750" i="1"/>
  <c r="R750" i="1"/>
  <c r="A1120" i="1"/>
  <c r="B1120" i="1"/>
  <c r="K1120" i="1"/>
  <c r="L1120" i="1"/>
  <c r="M1120" i="1"/>
  <c r="N1120" i="1"/>
  <c r="O1120" i="1"/>
  <c r="P1120" i="1"/>
  <c r="Q1120" i="1"/>
  <c r="J1120" i="1"/>
  <c r="R1120" i="1"/>
  <c r="B1161" i="1"/>
  <c r="A1161" i="1"/>
  <c r="K1161" i="1"/>
  <c r="L1161" i="1"/>
  <c r="N1161" i="1"/>
  <c r="P1161" i="1"/>
  <c r="J1161" i="1"/>
  <c r="M1161" i="1"/>
  <c r="O1161" i="1"/>
  <c r="Q1161" i="1"/>
  <c r="R1161" i="1"/>
  <c r="A1204" i="1"/>
  <c r="B1204" i="1"/>
  <c r="Q1204" i="1"/>
  <c r="J1204" i="1"/>
  <c r="R1204" i="1"/>
  <c r="K1204" i="1"/>
  <c r="L1204" i="1"/>
  <c r="M1204" i="1"/>
  <c r="N1204" i="1"/>
  <c r="O1204" i="1"/>
  <c r="P1204"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1013" i="1"/>
  <c r="B1013" i="1"/>
  <c r="K1013" i="1"/>
  <c r="O1013" i="1"/>
  <c r="P1013" i="1"/>
  <c r="Q1013" i="1"/>
  <c r="R1013" i="1"/>
  <c r="J1013" i="1"/>
  <c r="L1013" i="1"/>
  <c r="M1013" i="1"/>
  <c r="N1013"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82" i="1"/>
  <c r="B1082" i="1"/>
  <c r="Q1082" i="1"/>
  <c r="J1082" i="1"/>
  <c r="R1082" i="1"/>
  <c r="K1082" i="1"/>
  <c r="L1082" i="1"/>
  <c r="M1082" i="1"/>
  <c r="N1082" i="1"/>
  <c r="O1082" i="1"/>
  <c r="P1082"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91" i="1"/>
  <c r="B1091" i="1"/>
  <c r="P1091" i="1"/>
  <c r="Q1091" i="1"/>
  <c r="J1091" i="1"/>
  <c r="R1091" i="1"/>
  <c r="K1091" i="1"/>
  <c r="L1091" i="1"/>
  <c r="M1091" i="1"/>
  <c r="N1091" i="1"/>
  <c r="O1091" i="1"/>
  <c r="A1099" i="1"/>
  <c r="B1099" i="1"/>
  <c r="P1099" i="1"/>
  <c r="Q1099" i="1"/>
  <c r="J1099" i="1"/>
  <c r="R1099" i="1"/>
  <c r="K1099" i="1"/>
  <c r="L1099" i="1"/>
  <c r="M1099" i="1"/>
  <c r="N1099" i="1"/>
  <c r="O1099" i="1"/>
  <c r="A165" i="1"/>
  <c r="B165" i="1"/>
  <c r="L165" i="1"/>
  <c r="M165" i="1"/>
  <c r="N165" i="1"/>
  <c r="P165" i="1"/>
  <c r="Q165" i="1"/>
  <c r="J165" i="1"/>
  <c r="R165" i="1"/>
  <c r="K165" i="1"/>
  <c r="O165" i="1"/>
  <c r="B230" i="1"/>
  <c r="A230" i="1"/>
  <c r="J230" i="1"/>
  <c r="R230" i="1"/>
  <c r="K230" i="1"/>
  <c r="L230" i="1"/>
  <c r="M230" i="1"/>
  <c r="N230" i="1"/>
  <c r="O230" i="1"/>
  <c r="P230" i="1"/>
  <c r="Q230" i="1"/>
  <c r="M751" i="1"/>
  <c r="N751" i="1"/>
  <c r="J751" i="1"/>
  <c r="K751" i="1"/>
  <c r="L751" i="1"/>
  <c r="O751" i="1"/>
  <c r="P751" i="1"/>
  <c r="Q751" i="1"/>
  <c r="R751" i="1"/>
  <c r="A1045" i="1"/>
  <c r="B1045" i="1"/>
  <c r="N1045" i="1"/>
  <c r="O1045" i="1"/>
  <c r="P1045" i="1"/>
  <c r="Q1045" i="1"/>
  <c r="J1045" i="1"/>
  <c r="R1045" i="1"/>
  <c r="K1045" i="1"/>
  <c r="L1045" i="1"/>
  <c r="M1045" i="1"/>
  <c r="A1049" i="1"/>
  <c r="B1049" i="1"/>
  <c r="J1049" i="1"/>
  <c r="R1049" i="1"/>
  <c r="K1049" i="1"/>
  <c r="L1049" i="1"/>
  <c r="M1049" i="1"/>
  <c r="N1049" i="1"/>
  <c r="O1049" i="1"/>
  <c r="P1049" i="1"/>
  <c r="Q1049" i="1"/>
  <c r="A1119" i="1"/>
  <c r="B1119" i="1"/>
  <c r="L1119" i="1"/>
  <c r="M1119" i="1"/>
  <c r="N1119" i="1"/>
  <c r="O1119" i="1"/>
  <c r="P1119" i="1"/>
  <c r="Q1119" i="1"/>
  <c r="J1119" i="1"/>
  <c r="R1119" i="1"/>
  <c r="K1119" i="1"/>
  <c r="A1128" i="1"/>
  <c r="B1128" i="1"/>
  <c r="K1128" i="1"/>
  <c r="L1128" i="1"/>
  <c r="M1128" i="1"/>
  <c r="N1128" i="1"/>
  <c r="O1128" i="1"/>
  <c r="P1128" i="1"/>
  <c r="Q1128" i="1"/>
  <c r="J1128" i="1"/>
  <c r="R1128" i="1"/>
  <c r="A1162" i="1"/>
  <c r="B1162" i="1"/>
  <c r="J1162" i="1"/>
  <c r="R1162" i="1"/>
  <c r="K1162" i="1"/>
  <c r="M1162" i="1"/>
  <c r="O1162" i="1"/>
  <c r="L1162" i="1"/>
  <c r="N1162" i="1"/>
  <c r="P1162" i="1"/>
  <c r="Q1162" i="1"/>
  <c r="A1167" i="1"/>
  <c r="B1167" i="1"/>
  <c r="J1167" i="1"/>
  <c r="R1167" i="1"/>
  <c r="M1167" i="1"/>
  <c r="N1167" i="1"/>
  <c r="O1167" i="1"/>
  <c r="P1167" i="1"/>
  <c r="Q1167" i="1"/>
  <c r="K1167" i="1"/>
  <c r="L1167" i="1"/>
  <c r="A1179" i="1"/>
  <c r="B1179" i="1"/>
  <c r="J1179" i="1"/>
  <c r="R1179" i="1"/>
  <c r="K1179" i="1"/>
  <c r="L1179" i="1"/>
  <c r="M1179" i="1"/>
  <c r="N1179" i="1"/>
  <c r="O1179" i="1"/>
  <c r="P1179" i="1"/>
  <c r="Q1179" i="1"/>
  <c r="B1205" i="1"/>
  <c r="A1205" i="1"/>
  <c r="P1205" i="1"/>
  <c r="Q1205" i="1"/>
  <c r="J1205" i="1"/>
  <c r="R1205" i="1"/>
  <c r="K1205" i="1"/>
  <c r="L1205" i="1"/>
  <c r="M1205" i="1"/>
  <c r="N1205" i="1"/>
  <c r="O1205"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122" i="1"/>
  <c r="B1122" i="1"/>
  <c r="Q1122" i="1"/>
  <c r="J1122" i="1"/>
  <c r="R1122" i="1"/>
  <c r="K1122" i="1"/>
  <c r="L1122" i="1"/>
  <c r="M1122" i="1"/>
  <c r="N1122" i="1"/>
  <c r="O1122" i="1"/>
  <c r="P1122" i="1"/>
  <c r="A1123" i="1"/>
  <c r="B1123" i="1"/>
  <c r="P1123" i="1"/>
  <c r="Q1123" i="1"/>
  <c r="J1123" i="1"/>
  <c r="R1123" i="1"/>
  <c r="K1123" i="1"/>
  <c r="L1123" i="1"/>
  <c r="M1123" i="1"/>
  <c r="N1123" i="1"/>
  <c r="O1123"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55" i="1"/>
  <c r="B1055" i="1"/>
  <c r="L1055" i="1"/>
  <c r="M1055" i="1"/>
  <c r="N1055" i="1"/>
  <c r="O1055" i="1"/>
  <c r="P1055" i="1"/>
  <c r="Q1055" i="1"/>
  <c r="J1055" i="1"/>
  <c r="R1055" i="1"/>
  <c r="K1055" i="1"/>
  <c r="A1014" i="1"/>
  <c r="B1014" i="1"/>
  <c r="J1014" i="1"/>
  <c r="R1014" i="1"/>
  <c r="N1014" i="1"/>
  <c r="Q1014" i="1"/>
  <c r="K1014" i="1"/>
  <c r="L1014" i="1"/>
  <c r="M1014" i="1"/>
  <c r="O1014" i="1"/>
  <c r="P1014"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75" i="1"/>
  <c r="B1075" i="1"/>
  <c r="P1075" i="1"/>
  <c r="Q1075" i="1"/>
  <c r="J1075" i="1"/>
  <c r="R1075" i="1"/>
  <c r="K1075" i="1"/>
  <c r="L1075" i="1"/>
  <c r="M1075" i="1"/>
  <c r="N1075" i="1"/>
  <c r="O1075" i="1"/>
  <c r="A1083" i="1"/>
  <c r="B1083" i="1"/>
  <c r="P1083" i="1"/>
  <c r="Q1083" i="1"/>
  <c r="J1083" i="1"/>
  <c r="R1083" i="1"/>
  <c r="K1083" i="1"/>
  <c r="L1083" i="1"/>
  <c r="M1083" i="1"/>
  <c r="N1083" i="1"/>
  <c r="O1083" i="1"/>
  <c r="A1006" i="1"/>
  <c r="B1006" i="1"/>
  <c r="Q1006" i="1"/>
  <c r="J1006" i="1"/>
  <c r="R1006" i="1"/>
  <c r="K1006" i="1"/>
  <c r="M1006" i="1"/>
  <c r="L1006" i="1"/>
  <c r="N1006" i="1"/>
  <c r="O1006" i="1"/>
  <c r="P1006"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44" i="1"/>
  <c r="A1244" i="1"/>
  <c r="P1244" i="1"/>
  <c r="K1244" i="1"/>
  <c r="Q1244" i="1"/>
  <c r="J1244" i="1"/>
  <c r="R1244" i="1"/>
  <c r="L1244" i="1"/>
  <c r="M1244" i="1"/>
  <c r="N1244" i="1"/>
  <c r="O1244" i="1"/>
  <c r="A1234" i="1"/>
  <c r="B1234" i="1"/>
  <c r="J1234" i="1"/>
  <c r="R1234" i="1"/>
  <c r="K1234" i="1"/>
  <c r="L1234" i="1"/>
  <c r="M1234" i="1"/>
  <c r="N1234" i="1"/>
  <c r="O1234" i="1"/>
  <c r="P1234" i="1"/>
  <c r="Q1234" i="1"/>
  <c r="A1224" i="1"/>
  <c r="B1224" i="1"/>
  <c r="L1224" i="1"/>
  <c r="O1224" i="1"/>
  <c r="M1224" i="1"/>
  <c r="N1224" i="1"/>
  <c r="P1224" i="1"/>
  <c r="Q1224" i="1"/>
  <c r="J1224" i="1"/>
  <c r="R1224" i="1"/>
  <c r="K1224" i="1"/>
  <c r="A1214" i="1"/>
  <c r="B1214" i="1"/>
  <c r="N1214" i="1"/>
  <c r="O1214" i="1"/>
  <c r="P1214" i="1"/>
  <c r="Q1214" i="1"/>
  <c r="J1214" i="1"/>
  <c r="R1214" i="1"/>
  <c r="K1214" i="1"/>
  <c r="L1214" i="1"/>
  <c r="M1214" i="1"/>
  <c r="B170" i="1"/>
  <c r="A170" i="1"/>
  <c r="O170" i="1"/>
  <c r="Q170" i="1"/>
  <c r="K170" i="1"/>
  <c r="L170" i="1"/>
  <c r="M170" i="1"/>
  <c r="N170" i="1"/>
  <c r="J170" i="1"/>
  <c r="P170" i="1"/>
  <c r="R170" i="1"/>
  <c r="A1152" i="1"/>
  <c r="B1152" i="1"/>
  <c r="L1152" i="1"/>
  <c r="M1152" i="1"/>
  <c r="N1152" i="1"/>
  <c r="O1152" i="1"/>
  <c r="P1152" i="1"/>
  <c r="Q1152" i="1"/>
  <c r="J1152" i="1"/>
  <c r="K1152" i="1"/>
  <c r="R1152"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99" i="1"/>
  <c r="B999" i="1"/>
  <c r="M999" i="1"/>
  <c r="N999" i="1"/>
  <c r="O999" i="1"/>
  <c r="P999" i="1"/>
  <c r="Q999" i="1"/>
  <c r="J999" i="1"/>
  <c r="R999" i="1"/>
  <c r="L999" i="1"/>
  <c r="K999" i="1"/>
  <c r="A522" i="1"/>
  <c r="B522" i="1"/>
  <c r="P522" i="1"/>
  <c r="J522" i="1"/>
  <c r="R522" i="1"/>
  <c r="K522" i="1"/>
  <c r="L522" i="1"/>
  <c r="M522" i="1"/>
  <c r="O522" i="1"/>
  <c r="Q522" i="1"/>
  <c r="N522" i="1"/>
  <c r="A144" i="1"/>
  <c r="B144" i="1"/>
  <c r="Q144" i="1"/>
  <c r="J144" i="1"/>
  <c r="R144" i="1"/>
  <c r="K144" i="1"/>
  <c r="L144" i="1"/>
  <c r="M144" i="1"/>
  <c r="N144" i="1"/>
  <c r="O144" i="1"/>
  <c r="P144" i="1"/>
  <c r="A1048" i="1"/>
  <c r="B1048" i="1"/>
  <c r="K1048" i="1"/>
  <c r="L1048" i="1"/>
  <c r="M1048" i="1"/>
  <c r="N1048" i="1"/>
  <c r="O1048" i="1"/>
  <c r="P1048" i="1"/>
  <c r="Q1048" i="1"/>
  <c r="J1048" i="1"/>
  <c r="R1048" i="1"/>
  <c r="A1108" i="1"/>
  <c r="B1108" i="1"/>
  <c r="O1108" i="1"/>
  <c r="P1108" i="1"/>
  <c r="Q1108" i="1"/>
  <c r="J1108" i="1"/>
  <c r="R1108" i="1"/>
  <c r="K1108" i="1"/>
  <c r="L1108" i="1"/>
  <c r="M1108" i="1"/>
  <c r="N1108" i="1"/>
  <c r="A1176" i="1"/>
  <c r="B1176" i="1"/>
  <c r="M1176" i="1"/>
  <c r="N1176" i="1"/>
  <c r="O1176" i="1"/>
  <c r="P1176" i="1"/>
  <c r="Q1176" i="1"/>
  <c r="J1176" i="1"/>
  <c r="R1176" i="1"/>
  <c r="K1176" i="1"/>
  <c r="L1176"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1011" i="1"/>
  <c r="B1011" i="1"/>
  <c r="M1011" i="1"/>
  <c r="Q1011" i="1"/>
  <c r="L1011" i="1"/>
  <c r="N1011" i="1"/>
  <c r="O1011" i="1"/>
  <c r="P1011" i="1"/>
  <c r="R1011" i="1"/>
  <c r="J1011" i="1"/>
  <c r="K1011"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223" i="1"/>
  <c r="B1223" i="1"/>
  <c r="M1223" i="1"/>
  <c r="P1223" i="1"/>
  <c r="N1223" i="1"/>
  <c r="O1223" i="1"/>
  <c r="Q1223" i="1"/>
  <c r="J1223" i="1"/>
  <c r="R1223" i="1"/>
  <c r="K1223" i="1"/>
  <c r="L1223" i="1"/>
  <c r="A1090" i="1"/>
  <c r="B1090" i="1"/>
  <c r="Q1090" i="1"/>
  <c r="J1090" i="1"/>
  <c r="R1090" i="1"/>
  <c r="K1090" i="1"/>
  <c r="L1090" i="1"/>
  <c r="M1090" i="1"/>
  <c r="N1090" i="1"/>
  <c r="O1090" i="1"/>
  <c r="P1090" i="1"/>
  <c r="A164" i="1"/>
  <c r="B164" i="1"/>
  <c r="M164" i="1"/>
  <c r="N164" i="1"/>
  <c r="O164" i="1"/>
  <c r="Q164" i="1"/>
  <c r="J164" i="1"/>
  <c r="R164" i="1"/>
  <c r="K164" i="1"/>
  <c r="L164" i="1"/>
  <c r="P164" i="1"/>
  <c r="A1046" i="1"/>
  <c r="B1046" i="1"/>
  <c r="M1046" i="1"/>
  <c r="N1046" i="1"/>
  <c r="O1046" i="1"/>
  <c r="P1046" i="1"/>
  <c r="Q1046" i="1"/>
  <c r="J1046" i="1"/>
  <c r="R1046" i="1"/>
  <c r="K1046" i="1"/>
  <c r="L1046" i="1"/>
  <c r="A1127" i="1"/>
  <c r="B1127" i="1"/>
  <c r="L1127" i="1"/>
  <c r="M1127" i="1"/>
  <c r="N1127" i="1"/>
  <c r="O1127" i="1"/>
  <c r="P1127" i="1"/>
  <c r="Q1127" i="1"/>
  <c r="J1127" i="1"/>
  <c r="R1127" i="1"/>
  <c r="K1127" i="1"/>
  <c r="A1166" i="1"/>
  <c r="B1166" i="1"/>
  <c r="K1166" i="1"/>
  <c r="M1166" i="1"/>
  <c r="N1166" i="1"/>
  <c r="O1166" i="1"/>
  <c r="P1166" i="1"/>
  <c r="Q1166" i="1"/>
  <c r="R1166" i="1"/>
  <c r="J1166" i="1"/>
  <c r="L1166"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50" i="1"/>
  <c r="B1050" i="1"/>
  <c r="Q1050" i="1"/>
  <c r="J1050" i="1"/>
  <c r="R1050" i="1"/>
  <c r="K1050" i="1"/>
  <c r="L1050" i="1"/>
  <c r="M1050" i="1"/>
  <c r="N1050" i="1"/>
  <c r="O1050" i="1"/>
  <c r="P1050"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56" i="1"/>
  <c r="B1056" i="1"/>
  <c r="K1056" i="1"/>
  <c r="L1056" i="1"/>
  <c r="M1056" i="1"/>
  <c r="N1056" i="1"/>
  <c r="O1056" i="1"/>
  <c r="P1056" i="1"/>
  <c r="Q1056" i="1"/>
  <c r="J1056" i="1"/>
  <c r="R1056"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1002" i="1"/>
  <c r="B1002" i="1"/>
  <c r="K1002" i="1"/>
  <c r="M1002" i="1"/>
  <c r="N1002" i="1"/>
  <c r="O1002" i="1"/>
  <c r="Q1002" i="1"/>
  <c r="J1002" i="1"/>
  <c r="L1002" i="1"/>
  <c r="P1002" i="1"/>
  <c r="R1002" i="1"/>
  <c r="A1206" i="1"/>
  <c r="B1206" i="1"/>
  <c r="O1206" i="1"/>
  <c r="P1206" i="1"/>
  <c r="Q1206" i="1"/>
  <c r="J1206" i="1"/>
  <c r="R1206" i="1"/>
  <c r="K1206" i="1"/>
  <c r="L1206" i="1"/>
  <c r="M1206" i="1"/>
  <c r="N1206" i="1"/>
  <c r="A180" i="1"/>
  <c r="B180" i="1"/>
  <c r="M180" i="1"/>
  <c r="O180" i="1"/>
  <c r="Q180" i="1"/>
  <c r="J180" i="1"/>
  <c r="R180" i="1"/>
  <c r="K180" i="1"/>
  <c r="L180" i="1"/>
  <c r="N180" i="1"/>
  <c r="P180" i="1"/>
  <c r="A1245" i="1"/>
  <c r="B1245" i="1"/>
  <c r="O1245" i="1"/>
  <c r="P1245" i="1"/>
  <c r="Q1245" i="1"/>
  <c r="J1245" i="1"/>
  <c r="R1245" i="1"/>
  <c r="K1245" i="1"/>
  <c r="L1245" i="1"/>
  <c r="M1245" i="1"/>
  <c r="N1245" i="1"/>
  <c r="B1235" i="1"/>
  <c r="A1235" i="1"/>
  <c r="Q1235" i="1"/>
  <c r="J1235" i="1"/>
  <c r="R1235" i="1"/>
  <c r="K1235" i="1"/>
  <c r="L1235" i="1"/>
  <c r="M1235" i="1"/>
  <c r="N1235" i="1"/>
  <c r="O1235" i="1"/>
  <c r="P1235" i="1"/>
  <c r="A1225" i="1"/>
  <c r="B1225" i="1"/>
  <c r="K1225" i="1"/>
  <c r="N1225" i="1"/>
  <c r="L1225" i="1"/>
  <c r="M1225" i="1"/>
  <c r="O1225" i="1"/>
  <c r="P1225" i="1"/>
  <c r="Q1225" i="1"/>
  <c r="J1225" i="1"/>
  <c r="R1225" i="1"/>
  <c r="A1215" i="1"/>
  <c r="B1215" i="1"/>
  <c r="M1215" i="1"/>
  <c r="N1215" i="1"/>
  <c r="O1215" i="1"/>
  <c r="P1215" i="1"/>
  <c r="Q1215" i="1"/>
  <c r="J1215" i="1"/>
  <c r="R1215" i="1"/>
  <c r="K1215" i="1"/>
  <c r="L1215" i="1"/>
  <c r="B343" i="1"/>
  <c r="A343" i="1"/>
  <c r="M343" i="1"/>
  <c r="N343" i="1"/>
  <c r="O343" i="1"/>
  <c r="P343" i="1"/>
  <c r="Q343" i="1"/>
  <c r="J343" i="1"/>
  <c r="R343" i="1"/>
  <c r="K343" i="1"/>
  <c r="L343" i="1"/>
  <c r="A1092" i="1"/>
  <c r="B1092" i="1"/>
  <c r="O1092" i="1"/>
  <c r="P1092" i="1"/>
  <c r="Q1092" i="1"/>
  <c r="J1092" i="1"/>
  <c r="R1092" i="1"/>
  <c r="K1092" i="1"/>
  <c r="L1092" i="1"/>
  <c r="M1092" i="1"/>
  <c r="N1092"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L752" i="1"/>
  <c r="M752" i="1"/>
  <c r="K752" i="1"/>
  <c r="N752" i="1"/>
  <c r="O752" i="1"/>
  <c r="P752" i="1"/>
  <c r="Q752" i="1"/>
  <c r="R752" i="1"/>
  <c r="J752" i="1"/>
  <c r="A1044" i="1"/>
  <c r="B1044" i="1"/>
  <c r="O1044" i="1"/>
  <c r="P1044" i="1"/>
  <c r="Q1044" i="1"/>
  <c r="J1044" i="1"/>
  <c r="R1044" i="1"/>
  <c r="K1044" i="1"/>
  <c r="L1044" i="1"/>
  <c r="M1044" i="1"/>
  <c r="N1044" i="1"/>
  <c r="A1107" i="1"/>
  <c r="B1107" i="1"/>
  <c r="P1107" i="1"/>
  <c r="Q1107" i="1"/>
  <c r="J1107" i="1"/>
  <c r="R1107" i="1"/>
  <c r="K1107" i="1"/>
  <c r="L1107" i="1"/>
  <c r="M1107" i="1"/>
  <c r="N1107" i="1"/>
  <c r="O1107" i="1"/>
  <c r="A1118" i="1"/>
  <c r="B1118" i="1"/>
  <c r="M1118" i="1"/>
  <c r="N1118" i="1"/>
  <c r="O1118" i="1"/>
  <c r="P1118" i="1"/>
  <c r="Q1118" i="1"/>
  <c r="J1118" i="1"/>
  <c r="R1118" i="1"/>
  <c r="K1118" i="1"/>
  <c r="L1118" i="1"/>
  <c r="B1129" i="1"/>
  <c r="A1129" i="1"/>
  <c r="J1129" i="1"/>
  <c r="R1129" i="1"/>
  <c r="K1129" i="1"/>
  <c r="L1129" i="1"/>
  <c r="M1129" i="1"/>
  <c r="N1129" i="1"/>
  <c r="O1129" i="1"/>
  <c r="P1129" i="1"/>
  <c r="Q1129" i="1"/>
  <c r="A1150" i="1"/>
  <c r="B1150" i="1"/>
  <c r="N1150" i="1"/>
  <c r="O1150" i="1"/>
  <c r="P1150" i="1"/>
  <c r="Q1150" i="1"/>
  <c r="J1150" i="1"/>
  <c r="R1150" i="1"/>
  <c r="K1150" i="1"/>
  <c r="L1150" i="1"/>
  <c r="M1150" i="1"/>
  <c r="A1168" i="1"/>
  <c r="B1168" i="1"/>
  <c r="M1168" i="1"/>
  <c r="N1168" i="1"/>
  <c r="O1168" i="1"/>
  <c r="P1168" i="1"/>
  <c r="Q1168" i="1"/>
  <c r="J1168" i="1"/>
  <c r="R1168" i="1"/>
  <c r="K1168" i="1"/>
  <c r="L1168" i="1"/>
  <c r="A1180" i="1"/>
  <c r="B1180" i="1"/>
  <c r="Q1180" i="1"/>
  <c r="J1180" i="1"/>
  <c r="R1180" i="1"/>
  <c r="K1180" i="1"/>
  <c r="L1180" i="1"/>
  <c r="M1180" i="1"/>
  <c r="N1180" i="1"/>
  <c r="O1180" i="1"/>
  <c r="P1180"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100" i="1"/>
  <c r="B1100" i="1"/>
  <c r="O1100" i="1"/>
  <c r="P1100" i="1"/>
  <c r="Q1100" i="1"/>
  <c r="J1100" i="1"/>
  <c r="R1100" i="1"/>
  <c r="K1100" i="1"/>
  <c r="L1100" i="1"/>
  <c r="M1100" i="1"/>
  <c r="N1100" i="1"/>
  <c r="B1173" i="1"/>
  <c r="A1173" i="1"/>
  <c r="P1173" i="1"/>
  <c r="Q1173" i="1"/>
  <c r="J1173" i="1"/>
  <c r="R1173" i="1"/>
  <c r="K1173" i="1"/>
  <c r="L1173" i="1"/>
  <c r="M1173" i="1"/>
  <c r="N1173" i="1"/>
  <c r="O1173" i="1"/>
  <c r="A1174" i="1"/>
  <c r="B1174" i="1"/>
  <c r="O1174" i="1"/>
  <c r="P1174" i="1"/>
  <c r="Q1174" i="1"/>
  <c r="J1174" i="1"/>
  <c r="R1174" i="1"/>
  <c r="K1174" i="1"/>
  <c r="L1174" i="1"/>
  <c r="M1174" i="1"/>
  <c r="N1174"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121" i="1"/>
  <c r="A1121" i="1"/>
  <c r="J1121" i="1"/>
  <c r="R1121" i="1"/>
  <c r="K1121" i="1"/>
  <c r="L1121" i="1"/>
  <c r="M1121" i="1"/>
  <c r="N1121" i="1"/>
  <c r="O1121" i="1"/>
  <c r="P1121" i="1"/>
  <c r="Q1121"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54" i="1"/>
  <c r="B1054" i="1"/>
  <c r="M1054" i="1"/>
  <c r="N1054" i="1"/>
  <c r="O1054" i="1"/>
  <c r="P1054" i="1"/>
  <c r="Q1054" i="1"/>
  <c r="J1054" i="1"/>
  <c r="R1054" i="1"/>
  <c r="K1054" i="1"/>
  <c r="L1054" i="1"/>
  <c r="A1015" i="1"/>
  <c r="B1015" i="1"/>
  <c r="Q1015" i="1"/>
  <c r="M1015" i="1"/>
  <c r="J1015" i="1"/>
  <c r="K1015" i="1"/>
  <c r="L1015" i="1"/>
  <c r="N1015" i="1"/>
  <c r="O1015" i="1"/>
  <c r="P1015" i="1"/>
  <c r="R1015"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60" i="1"/>
  <c r="B1060" i="1"/>
  <c r="O1060" i="1"/>
  <c r="P1060" i="1"/>
  <c r="Q1060" i="1"/>
  <c r="J1060" i="1"/>
  <c r="R1060" i="1"/>
  <c r="K1060" i="1"/>
  <c r="L1060" i="1"/>
  <c r="M1060" i="1"/>
  <c r="N1060" i="1"/>
  <c r="A271" i="1"/>
  <c r="B271" i="1"/>
  <c r="Q271" i="1"/>
  <c r="J271" i="1"/>
  <c r="K271" i="1"/>
  <c r="L271" i="1"/>
  <c r="M271" i="1"/>
  <c r="N271" i="1"/>
  <c r="O271" i="1"/>
  <c r="P271" i="1"/>
  <c r="R271" i="1"/>
  <c r="A317" i="1"/>
  <c r="B317" i="1"/>
  <c r="L317" i="1"/>
  <c r="M317" i="1"/>
  <c r="N317" i="1"/>
  <c r="O317" i="1"/>
  <c r="P317" i="1"/>
  <c r="Q317" i="1"/>
  <c r="J317" i="1"/>
  <c r="R317" i="1"/>
  <c r="K317" i="1"/>
  <c r="A1076" i="1"/>
  <c r="B1076" i="1"/>
  <c r="O1076" i="1"/>
  <c r="P1076" i="1"/>
  <c r="Q1076" i="1"/>
  <c r="J1076" i="1"/>
  <c r="R1076" i="1"/>
  <c r="K1076" i="1"/>
  <c r="L1076" i="1"/>
  <c r="M1076" i="1"/>
  <c r="N1076" i="1"/>
  <c r="A1084" i="1"/>
  <c r="B1084" i="1"/>
  <c r="O1084" i="1"/>
  <c r="P1084" i="1"/>
  <c r="Q1084" i="1"/>
  <c r="J1084" i="1"/>
  <c r="R1084" i="1"/>
  <c r="K1084" i="1"/>
  <c r="L1084" i="1"/>
  <c r="M1084" i="1"/>
  <c r="N1084" i="1"/>
  <c r="A1007" i="1"/>
  <c r="B1007" i="1"/>
  <c r="P1007" i="1"/>
  <c r="Q1007" i="1"/>
  <c r="J1007" i="1"/>
  <c r="R1007" i="1"/>
  <c r="L1007" i="1"/>
  <c r="K1007" i="1"/>
  <c r="M1007" i="1"/>
  <c r="N1007" i="1"/>
  <c r="O1007"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211" i="1"/>
  <c r="B1211" i="1"/>
  <c r="Q1211" i="1"/>
  <c r="J1211" i="1"/>
  <c r="R1211" i="1"/>
  <c r="K1211" i="1"/>
  <c r="L1211" i="1"/>
  <c r="M1211" i="1"/>
  <c r="N1211" i="1"/>
  <c r="O1211" i="1"/>
  <c r="P1211" i="1"/>
  <c r="A1251" i="1"/>
  <c r="B1251" i="1"/>
  <c r="Q1251" i="1"/>
  <c r="J1251" i="1"/>
  <c r="R1251" i="1"/>
  <c r="K1251" i="1"/>
  <c r="L1251" i="1"/>
  <c r="M1251" i="1"/>
  <c r="N1251" i="1"/>
  <c r="O1251" i="1"/>
  <c r="P1251" i="1"/>
  <c r="A1238" i="1"/>
  <c r="B1238" i="1"/>
  <c r="N1238" i="1"/>
  <c r="O1238" i="1"/>
  <c r="P1238" i="1"/>
  <c r="Q1238" i="1"/>
  <c r="J1238" i="1"/>
  <c r="R1238" i="1"/>
  <c r="K1238" i="1"/>
  <c r="L1238" i="1"/>
  <c r="M1238" i="1"/>
  <c r="B1228" i="1"/>
  <c r="A1228" i="1"/>
  <c r="P1228" i="1"/>
  <c r="K1228" i="1"/>
  <c r="Q1228" i="1"/>
  <c r="J1228" i="1"/>
  <c r="R1228" i="1"/>
  <c r="L1228" i="1"/>
  <c r="M1228" i="1"/>
  <c r="N1228" i="1"/>
  <c r="O1228" i="1"/>
  <c r="A1218" i="1"/>
  <c r="B1218" i="1"/>
  <c r="J1218" i="1"/>
  <c r="R1218" i="1"/>
  <c r="K1218" i="1"/>
  <c r="M1218" i="1"/>
  <c r="L1218" i="1"/>
  <c r="N1218" i="1"/>
  <c r="O1218" i="1"/>
  <c r="P1218" i="1"/>
  <c r="Q1218" i="1"/>
  <c r="A1094" i="1"/>
  <c r="B1094" i="1"/>
  <c r="M1094" i="1"/>
  <c r="N1094" i="1"/>
  <c r="O1094" i="1"/>
  <c r="P1094" i="1"/>
  <c r="Q1094" i="1"/>
  <c r="J1094" i="1"/>
  <c r="R1094" i="1"/>
  <c r="K1094" i="1"/>
  <c r="L1094" i="1"/>
  <c r="A1116" i="1"/>
  <c r="B1116" i="1"/>
  <c r="O1116" i="1"/>
  <c r="P1116" i="1"/>
  <c r="Q1116" i="1"/>
  <c r="J1116" i="1"/>
  <c r="R1116" i="1"/>
  <c r="K1116" i="1"/>
  <c r="L1116" i="1"/>
  <c r="M1116" i="1"/>
  <c r="N1116"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38" i="1"/>
  <c r="B1038" i="1"/>
  <c r="M1038" i="1"/>
  <c r="N1038" i="1"/>
  <c r="O1038" i="1"/>
  <c r="P1038" i="1"/>
  <c r="Q1038" i="1"/>
  <c r="J1038" i="1"/>
  <c r="R1038" i="1"/>
  <c r="K1038" i="1"/>
  <c r="L1038" i="1"/>
  <c r="A1178" i="1"/>
  <c r="B1178" i="1"/>
  <c r="K1178" i="1"/>
  <c r="L1178" i="1"/>
  <c r="M1178" i="1"/>
  <c r="N1178" i="1"/>
  <c r="O1178" i="1"/>
  <c r="P1178" i="1"/>
  <c r="Q1178" i="1"/>
  <c r="J1178" i="1"/>
  <c r="R1178"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93" i="1"/>
  <c r="B1093" i="1"/>
  <c r="N1093" i="1"/>
  <c r="O1093" i="1"/>
  <c r="P1093" i="1"/>
  <c r="Q1093" i="1"/>
  <c r="J1093" i="1"/>
  <c r="R1093" i="1"/>
  <c r="K1093" i="1"/>
  <c r="L1093" i="1"/>
  <c r="M1093"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J754" i="1"/>
  <c r="R754" i="1"/>
  <c r="K754" i="1"/>
  <c r="O754" i="1"/>
  <c r="P754" i="1"/>
  <c r="Q754" i="1"/>
  <c r="L754" i="1"/>
  <c r="M754" i="1"/>
  <c r="N754" i="1"/>
  <c r="A1043" i="1"/>
  <c r="B1043" i="1"/>
  <c r="P1043" i="1"/>
  <c r="Q1043" i="1"/>
  <c r="J1043" i="1"/>
  <c r="R1043" i="1"/>
  <c r="K1043" i="1"/>
  <c r="L1043" i="1"/>
  <c r="M1043" i="1"/>
  <c r="N1043" i="1"/>
  <c r="O1043" i="1"/>
  <c r="A1111" i="1"/>
  <c r="B1111" i="1"/>
  <c r="L1111" i="1"/>
  <c r="M1111" i="1"/>
  <c r="N1111" i="1"/>
  <c r="O1111" i="1"/>
  <c r="P1111" i="1"/>
  <c r="Q1111" i="1"/>
  <c r="J1111" i="1"/>
  <c r="R1111" i="1"/>
  <c r="K1111" i="1"/>
  <c r="B1117" i="1"/>
  <c r="A1117" i="1"/>
  <c r="N1117" i="1"/>
  <c r="O1117" i="1"/>
  <c r="P1117" i="1"/>
  <c r="Q1117" i="1"/>
  <c r="J1117" i="1"/>
  <c r="R1117" i="1"/>
  <c r="K1117" i="1"/>
  <c r="L1117" i="1"/>
  <c r="M1117" i="1"/>
  <c r="A1130" i="1"/>
  <c r="B1130" i="1"/>
  <c r="Q1130" i="1"/>
  <c r="J1130" i="1"/>
  <c r="R1130" i="1"/>
  <c r="K1130" i="1"/>
  <c r="L1130" i="1"/>
  <c r="M1130" i="1"/>
  <c r="N1130" i="1"/>
  <c r="O1130" i="1"/>
  <c r="P1130" i="1"/>
  <c r="A1151" i="1"/>
  <c r="B1151" i="1"/>
  <c r="M1151" i="1"/>
  <c r="N1151" i="1"/>
  <c r="O1151" i="1"/>
  <c r="P1151" i="1"/>
  <c r="Q1151" i="1"/>
  <c r="J1151" i="1"/>
  <c r="R1151" i="1"/>
  <c r="L1151" i="1"/>
  <c r="K1151" i="1"/>
  <c r="B1169" i="1"/>
  <c r="A1169" i="1"/>
  <c r="L1169" i="1"/>
  <c r="M1169" i="1"/>
  <c r="N1169" i="1"/>
  <c r="O1169" i="1"/>
  <c r="P1169" i="1"/>
  <c r="Q1169" i="1"/>
  <c r="J1169" i="1"/>
  <c r="R1169" i="1"/>
  <c r="K1169" i="1"/>
  <c r="B1181" i="1"/>
  <c r="A1181" i="1"/>
  <c r="P1181" i="1"/>
  <c r="Q1181" i="1"/>
  <c r="J1181" i="1"/>
  <c r="R1181" i="1"/>
  <c r="K1181" i="1"/>
  <c r="L1181" i="1"/>
  <c r="M1181" i="1"/>
  <c r="N1181" i="1"/>
  <c r="O1181"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35" i="1"/>
  <c r="B1035" i="1"/>
  <c r="P1035" i="1"/>
  <c r="Q1035" i="1"/>
  <c r="J1035" i="1"/>
  <c r="R1035" i="1"/>
  <c r="K1035" i="1"/>
  <c r="L1035" i="1"/>
  <c r="M1035" i="1"/>
  <c r="N1035" i="1"/>
  <c r="O1035"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51" i="1"/>
  <c r="B1051" i="1"/>
  <c r="P1051" i="1"/>
  <c r="Q1051" i="1"/>
  <c r="J1051" i="1"/>
  <c r="R1051" i="1"/>
  <c r="K1051" i="1"/>
  <c r="L1051" i="1"/>
  <c r="M1051" i="1"/>
  <c r="N1051" i="1"/>
  <c r="O1051"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72" i="1"/>
  <c r="B1172" i="1"/>
  <c r="Q1172" i="1"/>
  <c r="J1172" i="1"/>
  <c r="R1172" i="1"/>
  <c r="K1172" i="1"/>
  <c r="L1172" i="1"/>
  <c r="M1172" i="1"/>
  <c r="N1172" i="1"/>
  <c r="O1172" i="1"/>
  <c r="P1172"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8" i="1"/>
  <c r="B998" i="1"/>
  <c r="N998" i="1"/>
  <c r="O998" i="1"/>
  <c r="P998" i="1"/>
  <c r="Q998" i="1"/>
  <c r="J998" i="1"/>
  <c r="R998" i="1"/>
  <c r="K998" i="1"/>
  <c r="M998" i="1"/>
  <c r="L998" i="1"/>
  <c r="A133" i="1"/>
  <c r="B133" i="1"/>
  <c r="L133" i="1"/>
  <c r="M133" i="1"/>
  <c r="N133" i="1"/>
  <c r="O133" i="1"/>
  <c r="P133" i="1"/>
  <c r="Q133" i="1"/>
  <c r="J133" i="1"/>
  <c r="R133" i="1"/>
  <c r="K133" i="1"/>
  <c r="A1105" i="1"/>
  <c r="B1105" i="1"/>
  <c r="J1105" i="1"/>
  <c r="R1105" i="1"/>
  <c r="K1105" i="1"/>
  <c r="L1105" i="1"/>
  <c r="M1105" i="1"/>
  <c r="N1105" i="1"/>
  <c r="O1105" i="1"/>
  <c r="P1105" i="1"/>
  <c r="Q1105" i="1"/>
  <c r="A1053" i="1"/>
  <c r="B1053" i="1"/>
  <c r="N1053" i="1"/>
  <c r="O1053" i="1"/>
  <c r="P1053" i="1"/>
  <c r="Q1053" i="1"/>
  <c r="J1053" i="1"/>
  <c r="R1053" i="1"/>
  <c r="K1053" i="1"/>
  <c r="L1053" i="1"/>
  <c r="M1053" i="1"/>
  <c r="A1016" i="1"/>
  <c r="B1016" i="1"/>
  <c r="L1016" i="1"/>
  <c r="J1016" i="1"/>
  <c r="K1016" i="1"/>
  <c r="M1016" i="1"/>
  <c r="N1016" i="1"/>
  <c r="O1016" i="1"/>
  <c r="P1016" i="1"/>
  <c r="Q1016" i="1"/>
  <c r="R1016"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61" i="1"/>
  <c r="B1061" i="1"/>
  <c r="N1061" i="1"/>
  <c r="O1061" i="1"/>
  <c r="P1061" i="1"/>
  <c r="Q1061" i="1"/>
  <c r="J1061" i="1"/>
  <c r="R1061" i="1"/>
  <c r="K1061" i="1"/>
  <c r="L1061" i="1"/>
  <c r="M1061" i="1"/>
  <c r="B272" i="1"/>
  <c r="A272" i="1"/>
  <c r="P272" i="1"/>
  <c r="J272" i="1"/>
  <c r="R272" i="1"/>
  <c r="K272" i="1"/>
  <c r="L272" i="1"/>
  <c r="M272" i="1"/>
  <c r="N272" i="1"/>
  <c r="O272" i="1"/>
  <c r="Q272" i="1"/>
  <c r="B318" i="1"/>
  <c r="A318" i="1"/>
  <c r="K318" i="1"/>
  <c r="L318" i="1"/>
  <c r="M318" i="1"/>
  <c r="N318" i="1"/>
  <c r="O318" i="1"/>
  <c r="P318" i="1"/>
  <c r="Q318" i="1"/>
  <c r="R318" i="1"/>
  <c r="J318" i="1"/>
  <c r="A1077" i="1"/>
  <c r="B1077" i="1"/>
  <c r="N1077" i="1"/>
  <c r="O1077" i="1"/>
  <c r="P1077" i="1"/>
  <c r="Q1077" i="1"/>
  <c r="J1077" i="1"/>
  <c r="R1077" i="1"/>
  <c r="K1077" i="1"/>
  <c r="L1077" i="1"/>
  <c r="M1077" i="1"/>
  <c r="A1085" i="1"/>
  <c r="B1085" i="1"/>
  <c r="N1085" i="1"/>
  <c r="O1085" i="1"/>
  <c r="P1085" i="1"/>
  <c r="Q1085" i="1"/>
  <c r="J1085" i="1"/>
  <c r="R1085" i="1"/>
  <c r="K1085" i="1"/>
  <c r="L1085" i="1"/>
  <c r="M1085"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210" i="1"/>
  <c r="B1210" i="1"/>
  <c r="J1210" i="1"/>
  <c r="R1210" i="1"/>
  <c r="K1210" i="1"/>
  <c r="L1210" i="1"/>
  <c r="M1210" i="1"/>
  <c r="N1210" i="1"/>
  <c r="O1210" i="1"/>
  <c r="P1210" i="1"/>
  <c r="Q1210" i="1"/>
  <c r="B1250" i="1"/>
  <c r="A1250" i="1"/>
  <c r="J1250" i="1"/>
  <c r="R1250" i="1"/>
  <c r="K1250" i="1"/>
  <c r="L1250" i="1"/>
  <c r="M1250" i="1"/>
  <c r="N1250" i="1"/>
  <c r="O1250" i="1"/>
  <c r="P1250" i="1"/>
  <c r="Q1250" i="1"/>
  <c r="A1241" i="1"/>
  <c r="B1241" i="1"/>
  <c r="K1241" i="1"/>
  <c r="L1241" i="1"/>
  <c r="M1241" i="1"/>
  <c r="N1241" i="1"/>
  <c r="O1241" i="1"/>
  <c r="P1241" i="1"/>
  <c r="Q1241" i="1"/>
  <c r="J1241" i="1"/>
  <c r="R1241" i="1"/>
  <c r="A1231" i="1"/>
  <c r="B1231" i="1"/>
  <c r="M1231" i="1"/>
  <c r="P1231" i="1"/>
  <c r="N1231" i="1"/>
  <c r="O1231" i="1"/>
  <c r="Q1231" i="1"/>
  <c r="J1231" i="1"/>
  <c r="R1231" i="1"/>
  <c r="K1231" i="1"/>
  <c r="L1231" i="1"/>
  <c r="A1221" i="1"/>
  <c r="B1221" i="1"/>
  <c r="O1221" i="1"/>
  <c r="P1221" i="1"/>
  <c r="J1221" i="1"/>
  <c r="Q1221" i="1"/>
  <c r="R1221" i="1"/>
  <c r="K1221" i="1"/>
  <c r="L1221" i="1"/>
  <c r="M1221" i="1"/>
  <c r="N1221" i="1"/>
  <c r="A1209" i="1"/>
  <c r="B1209" i="1"/>
  <c r="K1209" i="1"/>
  <c r="L1209" i="1"/>
  <c r="M1209" i="1"/>
  <c r="N1209" i="1"/>
  <c r="O1209" i="1"/>
  <c r="P1209" i="1"/>
  <c r="Q1209" i="1"/>
  <c r="J1209" i="1"/>
  <c r="R1209" i="1"/>
  <c r="A1249" i="1"/>
  <c r="B1249" i="1"/>
  <c r="K1249" i="1"/>
  <c r="L1249" i="1"/>
  <c r="M1249" i="1"/>
  <c r="N1249" i="1"/>
  <c r="O1249" i="1"/>
  <c r="Q1249" i="1"/>
  <c r="P1249" i="1"/>
  <c r="J1249" i="1"/>
  <c r="R1249" i="1"/>
  <c r="A1240" i="1"/>
  <c r="B1240" i="1"/>
  <c r="L1240" i="1"/>
  <c r="M1240" i="1"/>
  <c r="N1240" i="1"/>
  <c r="O1240" i="1"/>
  <c r="P1240" i="1"/>
  <c r="Q1240" i="1"/>
  <c r="J1240" i="1"/>
  <c r="R1240" i="1"/>
  <c r="K1240" i="1"/>
  <c r="A1230" i="1"/>
  <c r="B1230" i="1"/>
  <c r="N1230" i="1"/>
  <c r="Q1230" i="1"/>
  <c r="O1230" i="1"/>
  <c r="P1230" i="1"/>
  <c r="J1230" i="1"/>
  <c r="R1230" i="1"/>
  <c r="K1230" i="1"/>
  <c r="L1230" i="1"/>
  <c r="M1230" i="1"/>
  <c r="A1220" i="1"/>
  <c r="B1220" i="1"/>
  <c r="P1220" i="1"/>
  <c r="Q1220" i="1"/>
  <c r="K1220" i="1"/>
  <c r="J1220" i="1"/>
  <c r="R1220" i="1"/>
  <c r="L1220" i="1"/>
  <c r="M1220" i="1"/>
  <c r="N1220" i="1"/>
  <c r="O1220" i="1"/>
  <c r="B146" i="1"/>
  <c r="A146" i="1"/>
  <c r="O146" i="1"/>
  <c r="P146" i="1"/>
  <c r="Q146" i="1"/>
  <c r="J146" i="1"/>
  <c r="R146" i="1"/>
  <c r="K146" i="1"/>
  <c r="L146" i="1"/>
  <c r="M146" i="1"/>
  <c r="N146" i="1"/>
  <c r="A1131" i="1"/>
  <c r="B1131" i="1"/>
  <c r="P1131" i="1"/>
  <c r="Q1131" i="1"/>
  <c r="J1131" i="1"/>
  <c r="R1131" i="1"/>
  <c r="K1131" i="1"/>
  <c r="L1131" i="1"/>
  <c r="M1131" i="1"/>
  <c r="N1131" i="1"/>
  <c r="O1131" i="1"/>
  <c r="A1034" i="1"/>
  <c r="B1034" i="1"/>
  <c r="Q1034" i="1"/>
  <c r="J1034" i="1"/>
  <c r="R1034" i="1"/>
  <c r="K1034" i="1"/>
  <c r="L1034" i="1"/>
  <c r="M1034" i="1"/>
  <c r="N1034" i="1"/>
  <c r="O1034" i="1"/>
  <c r="P1034" i="1"/>
  <c r="A77" i="1"/>
  <c r="B77" i="1"/>
  <c r="N77" i="1"/>
  <c r="L77" i="1"/>
  <c r="M77" i="1"/>
  <c r="O77" i="1"/>
  <c r="P77" i="1"/>
  <c r="Q77" i="1"/>
  <c r="J77" i="1"/>
  <c r="K77" i="1"/>
  <c r="R77" i="1"/>
  <c r="A55" i="1"/>
  <c r="B55" i="1"/>
  <c r="M55" i="1"/>
  <c r="N55" i="1"/>
  <c r="O55" i="1"/>
  <c r="L55" i="1"/>
  <c r="K55" i="1"/>
  <c r="P55" i="1"/>
  <c r="Q55" i="1"/>
  <c r="R55" i="1"/>
  <c r="J55" i="1"/>
  <c r="A1104" i="1"/>
  <c r="B1104" i="1"/>
  <c r="K1104" i="1"/>
  <c r="L1104" i="1"/>
  <c r="M1104" i="1"/>
  <c r="N1104" i="1"/>
  <c r="O1104" i="1"/>
  <c r="P1104" i="1"/>
  <c r="Q1104" i="1"/>
  <c r="J1104" i="1"/>
  <c r="R1104" i="1"/>
  <c r="A1052" i="1"/>
  <c r="B1052" i="1"/>
  <c r="O1052" i="1"/>
  <c r="P1052" i="1"/>
  <c r="Q1052" i="1"/>
  <c r="J1052" i="1"/>
  <c r="R1052" i="1"/>
  <c r="K1052" i="1"/>
  <c r="L1052" i="1"/>
  <c r="M1052" i="1"/>
  <c r="N1052"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78" i="1"/>
  <c r="B1078" i="1"/>
  <c r="M1078" i="1"/>
  <c r="N1078" i="1"/>
  <c r="O1078" i="1"/>
  <c r="P1078" i="1"/>
  <c r="Q1078" i="1"/>
  <c r="J1078" i="1"/>
  <c r="R1078" i="1"/>
  <c r="K1078" i="1"/>
  <c r="L1078" i="1"/>
  <c r="A1086" i="1"/>
  <c r="B1086" i="1"/>
  <c r="M1086" i="1"/>
  <c r="N1086" i="1"/>
  <c r="O1086" i="1"/>
  <c r="P1086" i="1"/>
  <c r="Q1086" i="1"/>
  <c r="J1086" i="1"/>
  <c r="R1086" i="1"/>
  <c r="K1086" i="1"/>
  <c r="L1086"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95" i="1"/>
  <c r="B1095" i="1"/>
  <c r="L1095" i="1"/>
  <c r="M1095" i="1"/>
  <c r="N1095" i="1"/>
  <c r="O1095" i="1"/>
  <c r="P1095" i="1"/>
  <c r="Q1095" i="1"/>
  <c r="J1095" i="1"/>
  <c r="R1095" i="1"/>
  <c r="K1095"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37" i="1"/>
  <c r="B1037" i="1"/>
  <c r="N1037" i="1"/>
  <c r="O1037" i="1"/>
  <c r="P1037" i="1"/>
  <c r="Q1037" i="1"/>
  <c r="J1037" i="1"/>
  <c r="R1037" i="1"/>
  <c r="K1037" i="1"/>
  <c r="L1037" i="1"/>
  <c r="M1037" i="1"/>
  <c r="A1041" i="1"/>
  <c r="B1041" i="1"/>
  <c r="J1041" i="1"/>
  <c r="R1041" i="1"/>
  <c r="K1041" i="1"/>
  <c r="L1041" i="1"/>
  <c r="M1041" i="1"/>
  <c r="N1041" i="1"/>
  <c r="O1041" i="1"/>
  <c r="P1041" i="1"/>
  <c r="Q1041" i="1"/>
  <c r="A1109" i="1"/>
  <c r="B1109" i="1"/>
  <c r="N1109" i="1"/>
  <c r="O1109" i="1"/>
  <c r="P1109" i="1"/>
  <c r="Q1109" i="1"/>
  <c r="J1109" i="1"/>
  <c r="R1109" i="1"/>
  <c r="K1109" i="1"/>
  <c r="L1109" i="1"/>
  <c r="M1109" i="1"/>
  <c r="A1115" i="1"/>
  <c r="B1115" i="1"/>
  <c r="P1115" i="1"/>
  <c r="Q1115" i="1"/>
  <c r="J1115" i="1"/>
  <c r="R1115" i="1"/>
  <c r="K1115" i="1"/>
  <c r="L1115" i="1"/>
  <c r="M1115" i="1"/>
  <c r="N1115" i="1"/>
  <c r="O1115" i="1"/>
  <c r="A1158" i="1"/>
  <c r="B1158" i="1"/>
  <c r="N1158" i="1"/>
  <c r="O1158" i="1"/>
  <c r="Q1158" i="1"/>
  <c r="K1158" i="1"/>
  <c r="P1158" i="1"/>
  <c r="R1158" i="1"/>
  <c r="J1158" i="1"/>
  <c r="L1158" i="1"/>
  <c r="M1158" i="1"/>
  <c r="B1153" i="1"/>
  <c r="A1153" i="1"/>
  <c r="K1153" i="1"/>
  <c r="L1153" i="1"/>
  <c r="M1153" i="1"/>
  <c r="N1153" i="1"/>
  <c r="O1153" i="1"/>
  <c r="P1153" i="1"/>
  <c r="J1153" i="1"/>
  <c r="Q1153" i="1"/>
  <c r="R1153" i="1"/>
  <c r="A1171" i="1"/>
  <c r="B1171" i="1"/>
  <c r="J1171" i="1"/>
  <c r="R1171" i="1"/>
  <c r="K1171" i="1"/>
  <c r="L1171" i="1"/>
  <c r="M1171" i="1"/>
  <c r="N1171" i="1"/>
  <c r="O1171" i="1"/>
  <c r="P1171" i="1"/>
  <c r="Q1171" i="1"/>
  <c r="B1201" i="1"/>
  <c r="A1201" i="1"/>
  <c r="L1201" i="1"/>
  <c r="M1201" i="1"/>
  <c r="N1201" i="1"/>
  <c r="O1201" i="1"/>
  <c r="P1201" i="1"/>
  <c r="Q1201" i="1"/>
  <c r="J1201" i="1"/>
  <c r="R1201" i="1"/>
  <c r="K1201"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33" i="1"/>
  <c r="B1033" i="1"/>
  <c r="J1033" i="1"/>
  <c r="R1033" i="1"/>
  <c r="K1033" i="1"/>
  <c r="L1033" i="1"/>
  <c r="M1033" i="1"/>
  <c r="N1033" i="1"/>
  <c r="O1033" i="1"/>
  <c r="P1033" i="1"/>
  <c r="Q1033"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103" i="1"/>
  <c r="B1103" i="1"/>
  <c r="L1103" i="1"/>
  <c r="M1103" i="1"/>
  <c r="N1103" i="1"/>
  <c r="O1103" i="1"/>
  <c r="P1103" i="1"/>
  <c r="Q1103" i="1"/>
  <c r="J1103" i="1"/>
  <c r="R1103" i="1"/>
  <c r="K1103" i="1"/>
  <c r="A1010" i="1"/>
  <c r="B1010" i="1"/>
  <c r="N1010" i="1"/>
  <c r="P1010" i="1"/>
  <c r="J1010" i="1"/>
  <c r="R1010" i="1"/>
  <c r="K1010" i="1"/>
  <c r="L1010" i="1"/>
  <c r="M1010" i="1"/>
  <c r="O1010" i="1"/>
  <c r="Q1010"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79" i="1"/>
  <c r="B1079" i="1"/>
  <c r="L1079" i="1"/>
  <c r="M1079" i="1"/>
  <c r="N1079" i="1"/>
  <c r="O1079" i="1"/>
  <c r="P1079" i="1"/>
  <c r="Q1079" i="1"/>
  <c r="J1079" i="1"/>
  <c r="R1079" i="1"/>
  <c r="K1079" i="1"/>
  <c r="A1087" i="1"/>
  <c r="B1087" i="1"/>
  <c r="L1087" i="1"/>
  <c r="M1087" i="1"/>
  <c r="N1087" i="1"/>
  <c r="O1087" i="1"/>
  <c r="P1087" i="1"/>
  <c r="Q1087" i="1"/>
  <c r="J1087" i="1"/>
  <c r="R1087" i="1"/>
  <c r="K1087"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08" i="1"/>
  <c r="A1208" i="1"/>
  <c r="L1208" i="1"/>
  <c r="M1208" i="1"/>
  <c r="N1208" i="1"/>
  <c r="O1208" i="1"/>
  <c r="P1208" i="1"/>
  <c r="Q1208" i="1"/>
  <c r="J1208" i="1"/>
  <c r="R1208" i="1"/>
  <c r="K1208" i="1"/>
  <c r="A1248" i="1"/>
  <c r="B1248" i="1"/>
  <c r="L1248" i="1"/>
  <c r="M1248" i="1"/>
  <c r="N1248" i="1"/>
  <c r="O1248" i="1"/>
  <c r="P1248" i="1"/>
  <c r="K1248" i="1"/>
  <c r="Q1248" i="1"/>
  <c r="J1248" i="1"/>
  <c r="R1248" i="1"/>
  <c r="B1239" i="1"/>
  <c r="A1239" i="1"/>
  <c r="M1239" i="1"/>
  <c r="N1239" i="1"/>
  <c r="O1239" i="1"/>
  <c r="P1239" i="1"/>
  <c r="Q1239" i="1"/>
  <c r="J1239" i="1"/>
  <c r="R1239" i="1"/>
  <c r="K1239" i="1"/>
  <c r="L1239" i="1"/>
  <c r="A1229" i="1"/>
  <c r="B1229" i="1"/>
  <c r="O1229" i="1"/>
  <c r="J1229" i="1"/>
  <c r="R1229" i="1"/>
  <c r="P1229" i="1"/>
  <c r="Q1229" i="1"/>
  <c r="K1229" i="1"/>
  <c r="L1229" i="1"/>
  <c r="M1229" i="1"/>
  <c r="N1229" i="1"/>
  <c r="A1219" i="1"/>
  <c r="B1219" i="1"/>
  <c r="Q1219" i="1"/>
  <c r="L1219" i="1"/>
  <c r="J1219" i="1"/>
  <c r="R1219" i="1"/>
  <c r="K1219" i="1"/>
  <c r="M1219" i="1"/>
  <c r="N1219" i="1"/>
  <c r="O1219" i="1"/>
  <c r="P1219" i="1"/>
  <c r="B345" i="1"/>
  <c r="A345" i="1"/>
  <c r="K345" i="1"/>
  <c r="L345" i="1"/>
  <c r="M345" i="1"/>
  <c r="N345" i="1"/>
  <c r="O345" i="1"/>
  <c r="P345" i="1"/>
  <c r="Q345" i="1"/>
  <c r="J345" i="1"/>
  <c r="R345" i="1"/>
  <c r="A1110" i="1"/>
  <c r="B1110" i="1"/>
  <c r="M1110" i="1"/>
  <c r="N1110" i="1"/>
  <c r="O1110" i="1"/>
  <c r="P1110" i="1"/>
  <c r="Q1110" i="1"/>
  <c r="J1110" i="1"/>
  <c r="R1110" i="1"/>
  <c r="K1110" i="1"/>
  <c r="L1110" i="1"/>
  <c r="A297" i="1"/>
  <c r="B297" i="1"/>
  <c r="M297" i="1"/>
  <c r="L297" i="1"/>
  <c r="N297" i="1"/>
  <c r="O297" i="1"/>
  <c r="P297" i="1"/>
  <c r="Q297" i="1"/>
  <c r="R297" i="1"/>
  <c r="J297" i="1"/>
  <c r="K297" i="1"/>
  <c r="A348" i="1"/>
  <c r="B348" i="1"/>
  <c r="P348" i="1"/>
  <c r="Q348" i="1"/>
  <c r="J348" i="1"/>
  <c r="R348" i="1"/>
  <c r="K348" i="1"/>
  <c r="L348" i="1"/>
  <c r="M348" i="1"/>
  <c r="N348" i="1"/>
  <c r="O348" i="1"/>
  <c r="K753" i="1"/>
  <c r="L753" i="1"/>
  <c r="N753" i="1"/>
  <c r="O753" i="1"/>
  <c r="P753" i="1"/>
  <c r="Q753" i="1"/>
  <c r="R753" i="1"/>
  <c r="J753" i="1"/>
  <c r="M753" i="1"/>
  <c r="A1182" i="1"/>
  <c r="B1182" i="1"/>
  <c r="O1182" i="1"/>
  <c r="P1182" i="1"/>
  <c r="Q1182" i="1"/>
  <c r="J1182" i="1"/>
  <c r="R1182" i="1"/>
  <c r="K1182" i="1"/>
  <c r="L1182" i="1"/>
  <c r="M1182" i="1"/>
  <c r="N1182" i="1"/>
  <c r="A289" i="1"/>
  <c r="B289" i="1"/>
  <c r="L289" i="1"/>
  <c r="M289" i="1"/>
  <c r="N289" i="1"/>
  <c r="O289" i="1"/>
  <c r="P289" i="1"/>
  <c r="Q289" i="1"/>
  <c r="R289" i="1"/>
  <c r="J289" i="1"/>
  <c r="K289" i="1"/>
  <c r="A85" i="1"/>
  <c r="B85" i="1"/>
  <c r="K85" i="1"/>
  <c r="L85" i="1"/>
  <c r="M85" i="1"/>
  <c r="N85" i="1"/>
  <c r="O85" i="1"/>
  <c r="Q85" i="1"/>
  <c r="J85" i="1"/>
  <c r="P85" i="1"/>
  <c r="R85" i="1"/>
  <c r="A1017" i="1"/>
  <c r="B1017" i="1"/>
  <c r="J1017" i="1"/>
  <c r="R1017" i="1"/>
  <c r="K1017" i="1"/>
  <c r="L1017" i="1"/>
  <c r="M1017" i="1"/>
  <c r="N1017" i="1"/>
  <c r="O1017" i="1"/>
  <c r="P1017" i="1"/>
  <c r="Q1017" i="1"/>
  <c r="A1096" i="1"/>
  <c r="B1096" i="1"/>
  <c r="K1096" i="1"/>
  <c r="L1096" i="1"/>
  <c r="M1096" i="1"/>
  <c r="N1096" i="1"/>
  <c r="O1096" i="1"/>
  <c r="P1096" i="1"/>
  <c r="Q1096" i="1"/>
  <c r="J1096" i="1"/>
  <c r="R1096" i="1"/>
  <c r="A1159" i="1"/>
  <c r="B1159" i="1"/>
  <c r="M1159" i="1"/>
  <c r="N1159" i="1"/>
  <c r="P1159" i="1"/>
  <c r="J1159" i="1"/>
  <c r="R1159" i="1"/>
  <c r="K1159" i="1"/>
  <c r="L1159" i="1"/>
  <c r="O1159" i="1"/>
  <c r="Q1159"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80" i="1"/>
  <c r="B1080" i="1"/>
  <c r="K1080" i="1"/>
  <c r="L1080" i="1"/>
  <c r="M1080" i="1"/>
  <c r="N1080" i="1"/>
  <c r="O1080" i="1"/>
  <c r="P1080" i="1"/>
  <c r="Q1080" i="1"/>
  <c r="J1080" i="1"/>
  <c r="R1080"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43" i="1"/>
  <c r="B1243" i="1"/>
  <c r="Q1243" i="1"/>
  <c r="J1243" i="1"/>
  <c r="R1243" i="1"/>
  <c r="K1243" i="1"/>
  <c r="L1243" i="1"/>
  <c r="M1243" i="1"/>
  <c r="N1243" i="1"/>
  <c r="O1243" i="1"/>
  <c r="P1243" i="1"/>
  <c r="A1233" i="1"/>
  <c r="B1233" i="1"/>
  <c r="K1233" i="1"/>
  <c r="L1233" i="1"/>
  <c r="M1233" i="1"/>
  <c r="N1233" i="1"/>
  <c r="O1233" i="1"/>
  <c r="P1233" i="1"/>
  <c r="Q1233" i="1"/>
  <c r="J1233" i="1"/>
  <c r="R1233" i="1"/>
  <c r="A346" i="1"/>
  <c r="B346" i="1"/>
  <c r="J346" i="1"/>
  <c r="R346" i="1"/>
  <c r="K346" i="1"/>
  <c r="L346" i="1"/>
  <c r="M346" i="1"/>
  <c r="N346" i="1"/>
  <c r="O346" i="1"/>
  <c r="P346" i="1"/>
  <c r="Q346" i="1"/>
  <c r="A1097" i="1"/>
  <c r="B1097" i="1"/>
  <c r="J1097" i="1"/>
  <c r="R1097" i="1"/>
  <c r="K1097" i="1"/>
  <c r="L1097" i="1"/>
  <c r="M1097" i="1"/>
  <c r="N1097" i="1"/>
  <c r="O1097" i="1"/>
  <c r="P1097" i="1"/>
  <c r="Q1097" i="1"/>
  <c r="A143" i="1"/>
  <c r="B143" i="1"/>
  <c r="J143" i="1"/>
  <c r="R143" i="1"/>
  <c r="K143" i="1"/>
  <c r="L143" i="1"/>
  <c r="M143" i="1"/>
  <c r="N143" i="1"/>
  <c r="O143" i="1"/>
  <c r="P143" i="1"/>
  <c r="Q143" i="1"/>
  <c r="A225" i="1"/>
  <c r="B225" i="1"/>
  <c r="O225" i="1"/>
  <c r="P225" i="1"/>
  <c r="Q225" i="1"/>
  <c r="J225" i="1"/>
  <c r="R225" i="1"/>
  <c r="K225" i="1"/>
  <c r="L225" i="1"/>
  <c r="M225" i="1"/>
  <c r="N225" i="1"/>
  <c r="O749" i="1"/>
  <c r="P749" i="1"/>
  <c r="R749" i="1"/>
  <c r="J749" i="1"/>
  <c r="K749" i="1"/>
  <c r="L749" i="1"/>
  <c r="M749" i="1"/>
  <c r="N749" i="1"/>
  <c r="Q749" i="1"/>
  <c r="A1047" i="1"/>
  <c r="B1047" i="1"/>
  <c r="L1047" i="1"/>
  <c r="M1047" i="1"/>
  <c r="N1047" i="1"/>
  <c r="O1047" i="1"/>
  <c r="P1047" i="1"/>
  <c r="Q1047" i="1"/>
  <c r="J1047" i="1"/>
  <c r="R1047" i="1"/>
  <c r="K1047" i="1"/>
  <c r="A1039" i="1"/>
  <c r="B1039" i="1"/>
  <c r="L1039" i="1"/>
  <c r="M1039" i="1"/>
  <c r="N1039" i="1"/>
  <c r="O1039" i="1"/>
  <c r="P1039" i="1"/>
  <c r="Q1039" i="1"/>
  <c r="J1039" i="1"/>
  <c r="R1039" i="1"/>
  <c r="K1039" i="1"/>
  <c r="A1114" i="1"/>
  <c r="B1114" i="1"/>
  <c r="Q1114" i="1"/>
  <c r="J1114" i="1"/>
  <c r="R1114" i="1"/>
  <c r="K1114" i="1"/>
  <c r="L1114" i="1"/>
  <c r="M1114" i="1"/>
  <c r="N1114" i="1"/>
  <c r="O1114" i="1"/>
  <c r="P1114" i="1"/>
  <c r="A1126" i="1"/>
  <c r="B1126" i="1"/>
  <c r="M1126" i="1"/>
  <c r="N1126" i="1"/>
  <c r="O1126" i="1"/>
  <c r="P1126" i="1"/>
  <c r="Q1126" i="1"/>
  <c r="J1126" i="1"/>
  <c r="R1126" i="1"/>
  <c r="K1126" i="1"/>
  <c r="L1126" i="1"/>
  <c r="A1160" i="1"/>
  <c r="B1160" i="1"/>
  <c r="L1160" i="1"/>
  <c r="M1160" i="1"/>
  <c r="O1160" i="1"/>
  <c r="Q1160" i="1"/>
  <c r="N1160" i="1"/>
  <c r="P1160" i="1"/>
  <c r="R1160" i="1"/>
  <c r="J1160" i="1"/>
  <c r="K1160" i="1"/>
  <c r="B1165" i="1"/>
  <c r="A1165" i="1"/>
  <c r="L1165" i="1"/>
  <c r="M1165" i="1"/>
  <c r="N1165" i="1"/>
  <c r="O1165" i="1"/>
  <c r="P1165" i="1"/>
  <c r="Q1165" i="1"/>
  <c r="R1165" i="1"/>
  <c r="J1165" i="1"/>
  <c r="K1165" i="1"/>
  <c r="B1177" i="1"/>
  <c r="A1177" i="1"/>
  <c r="L1177" i="1"/>
  <c r="M1177" i="1"/>
  <c r="N1177" i="1"/>
  <c r="O1177" i="1"/>
  <c r="P1177" i="1"/>
  <c r="Q1177" i="1"/>
  <c r="J1177" i="1"/>
  <c r="R1177" i="1"/>
  <c r="K1177" i="1"/>
  <c r="A1203" i="1"/>
  <c r="B1203" i="1"/>
  <c r="J1203" i="1"/>
  <c r="R1203" i="1"/>
  <c r="K1203" i="1"/>
  <c r="L1203" i="1"/>
  <c r="M1203" i="1"/>
  <c r="N1203" i="1"/>
  <c r="O1203" i="1"/>
  <c r="P1203" i="1"/>
  <c r="Q1203"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1" i="1"/>
  <c r="B1031" i="1"/>
  <c r="L1031" i="1"/>
  <c r="M1031" i="1"/>
  <c r="N1031" i="1"/>
  <c r="O1031" i="1"/>
  <c r="P1031" i="1"/>
  <c r="Q1031" i="1"/>
  <c r="J1031" i="1"/>
  <c r="R1031" i="1"/>
  <c r="K1031"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101" i="1"/>
  <c r="B1101" i="1"/>
  <c r="N1101" i="1"/>
  <c r="O1101" i="1"/>
  <c r="P1101" i="1"/>
  <c r="Q1101" i="1"/>
  <c r="J1101" i="1"/>
  <c r="R1101" i="1"/>
  <c r="K1101" i="1"/>
  <c r="L1101" i="1"/>
  <c r="M1101" i="1"/>
  <c r="A1012" i="1"/>
  <c r="B1012" i="1"/>
  <c r="L1012" i="1"/>
  <c r="P1012" i="1"/>
  <c r="N1012" i="1"/>
  <c r="O1012" i="1"/>
  <c r="Q1012" i="1"/>
  <c r="R1012" i="1"/>
  <c r="J1012" i="1"/>
  <c r="K1012" i="1"/>
  <c r="M1012"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81" i="1"/>
  <c r="B1081" i="1"/>
  <c r="J1081" i="1"/>
  <c r="R1081" i="1"/>
  <c r="K1081" i="1"/>
  <c r="L1081" i="1"/>
  <c r="M1081" i="1"/>
  <c r="N1081" i="1"/>
  <c r="O1081" i="1"/>
  <c r="P1081" i="1"/>
  <c r="Q1081" i="1"/>
  <c r="A1003" i="1"/>
  <c r="B1003" i="1"/>
  <c r="J1003" i="1"/>
  <c r="R1003" i="1"/>
  <c r="L1003" i="1"/>
  <c r="M1003" i="1"/>
  <c r="N1003" i="1"/>
  <c r="P1003" i="1"/>
  <c r="K1003" i="1"/>
  <c r="O1003" i="1"/>
  <c r="Q1003" i="1"/>
  <c r="B330" i="1"/>
  <c r="A330" i="1"/>
  <c r="O330" i="1"/>
  <c r="P330" i="1"/>
  <c r="Q330" i="1"/>
  <c r="J330" i="1"/>
  <c r="R330" i="1"/>
  <c r="K330" i="1"/>
  <c r="L330" i="1"/>
  <c r="M330" i="1"/>
  <c r="N330" i="1"/>
  <c r="A1155" i="1"/>
  <c r="B1155" i="1"/>
  <c r="Q1155" i="1"/>
  <c r="J1155" i="1"/>
  <c r="R1155" i="1"/>
  <c r="K1155" i="1"/>
  <c r="L1155" i="1"/>
  <c r="M1155" i="1"/>
  <c r="N1155" i="1"/>
  <c r="O1155" i="1"/>
  <c r="P1155" i="1"/>
  <c r="A213" i="1"/>
  <c r="B213" i="1"/>
  <c r="K213" i="1"/>
  <c r="L213" i="1"/>
  <c r="M213" i="1"/>
  <c r="N213" i="1"/>
  <c r="O213" i="1"/>
  <c r="P213" i="1"/>
  <c r="Q213" i="1"/>
  <c r="J213" i="1"/>
  <c r="R213" i="1"/>
  <c r="A221" i="1"/>
  <c r="B221" i="1"/>
  <c r="K221" i="1"/>
  <c r="L221" i="1"/>
  <c r="M221" i="1"/>
  <c r="N221" i="1"/>
  <c r="O221" i="1"/>
  <c r="P221" i="1"/>
  <c r="Q221" i="1"/>
  <c r="R221" i="1"/>
  <c r="J221" i="1"/>
  <c r="A1246" i="1"/>
  <c r="B1246" i="1"/>
  <c r="N1246" i="1"/>
  <c r="O1246" i="1"/>
  <c r="P1246" i="1"/>
  <c r="Q1246" i="1"/>
  <c r="J1246" i="1"/>
  <c r="R1246" i="1"/>
  <c r="K1246" i="1"/>
  <c r="L1246" i="1"/>
  <c r="M1246" i="1"/>
  <c r="A1236" i="1"/>
  <c r="B1236" i="1"/>
  <c r="P1236" i="1"/>
  <c r="Q1236" i="1"/>
  <c r="J1236" i="1"/>
  <c r="R1236" i="1"/>
  <c r="K1236" i="1"/>
  <c r="L1236" i="1"/>
  <c r="M1236" i="1"/>
  <c r="N1236" i="1"/>
  <c r="O1236" i="1"/>
  <c r="A1226" i="1"/>
  <c r="B1226" i="1"/>
  <c r="J1226" i="1"/>
  <c r="R1226" i="1"/>
  <c r="M1226" i="1"/>
  <c r="K1226" i="1"/>
  <c r="L1226" i="1"/>
  <c r="N1226" i="1"/>
  <c r="O1226" i="1"/>
  <c r="P1226" i="1"/>
  <c r="Q1226" i="1"/>
  <c r="B1216" i="1"/>
  <c r="A1216" i="1"/>
  <c r="L1216" i="1"/>
  <c r="M1216" i="1"/>
  <c r="N1216" i="1"/>
  <c r="O1216" i="1"/>
  <c r="P1216" i="1"/>
  <c r="Q1216" i="1"/>
  <c r="J1216" i="1"/>
  <c r="R1216" i="1"/>
  <c r="K1216"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c r="I689" i="15"/>
  <c r="B700" i="15"/>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c r="F174" i="8"/>
  <c r="F95" i="8"/>
  <c r="F13" i="8"/>
  <c r="F113" i="8"/>
  <c r="F155" i="8"/>
  <c r="F26" i="8"/>
  <c r="F47" i="8"/>
  <c r="F107" i="8"/>
  <c r="F21" i="8"/>
  <c r="B160" i="13"/>
  <c r="F94" i="8"/>
  <c r="F146" i="8"/>
  <c r="F111" i="8"/>
  <c r="F168" i="8"/>
  <c r="F97" i="8"/>
  <c r="A131" i="13"/>
  <c r="F101" i="8"/>
  <c r="F67" i="8"/>
  <c r="F110" i="8"/>
  <c r="F99" i="8"/>
  <c r="F112" i="8"/>
  <c r="A118" i="13"/>
  <c r="A120" i="13"/>
  <c r="A121" i="13"/>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c r="A122" i="13"/>
  <c r="A111" i="13"/>
  <c r="A107" i="13"/>
  <c r="M2" i="8"/>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1"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8"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4"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9"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9"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<sst xmlns="http://schemas.openxmlformats.org/spreadsheetml/2006/main" count="14994" uniqueCount="3544">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</sst>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7">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49" fontId="0" fillId="91" borderId="0" xfId="0" applyNumberFormat="1" applyFill="1" applyAlignment="1">
      <alignmen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1" dT="2021-05-24T22:03:35.61" personId="{811026A2-74EF-4287-974D-D90683F22217}" id="{E8911680-E731-4D67-9690-17976D3FED66}">
    <text>Unit varies based on currency in this EPS region</text>
  </threadedComment>
  <threadedComment ref="B78" dT="2021-05-24T22:05:02.77" personId="{811026A2-74EF-4287-974D-D90683F22217}" id="{C12E46EA-3F96-434D-AD07-C9DAE30A70F4}">
    <text>Several Vensim variables are grouped under the same policy lever in the web app for this policy.</text>
  </threadedComment>
  <threadedComment ref="B84" dT="2021-05-24T22:19:40.61" personId="{811026A2-74EF-4287-974D-D90683F22217}" id="{A29A373E-8B2B-4B45-BF1E-AC6A2B5F3C17}">
    <text>Several Vensim variables are grouped under the same policy lever in the web app for this policy.</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 ref="D98" dT="2020-08-19T00:06:43.00" personId="{811026A2-74EF-4287-974D-D90683F22217}" id="{C6EC601F-FF77-423D-9BE3-C8F28EB3F9D6}">
    <text>Leave this cell blank.</text>
  </threadedComment>
  <threadedComment ref="D99" dT="2020-08-19T00:06:43.00" personId="{811026A2-74EF-4287-974D-D90683F22217}" id="{A5E5F926-8C26-4331-A7DC-EFA14653951A}">
    <text>Leave this cell blank.</text>
  </threadedComment>
  <threadedComment ref="E9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B17" sqref="B17"/>
    </sheetView>
  </sheetViews>
  <sheetFormatPr defaultColWidth="8.85546875" defaultRowHeight="15" x14ac:dyDescent="0.25"/>
  <cols>
    <col min="1" max="1" width="28.570312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2876</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2971</v>
      </c>
      <c r="B16" s="259"/>
    </row>
    <row r="17" spans="1:3" x14ac:dyDescent="0.25">
      <c r="A17" s="262" t="s">
        <v>2954</v>
      </c>
      <c r="B17" s="214">
        <f>MAX(PolicyLevers!H:H)</f>
        <v>1626</v>
      </c>
    </row>
    <row r="18" spans="1:3" x14ac:dyDescent="0.25">
      <c r="A18" s="263" t="s">
        <v>2970</v>
      </c>
      <c r="B18" s="214" t="str" cm="1">
        <f t="array" ref="B18">IF(MIN(IF(COUNTIF(PolicyLevers!$H$2:$H$1253,PolicyLevers!$H$2:$H$1253)&gt;1,PolicyLevers!$H$2:$H$1253, ""))=0,"No duplicate ID numbers",MIN(IF(COUNTIF(PolicyLevers!$H$2:$H$1253,PolicyLevers!$H$2:$H$1253)&gt;1,PolicyLevers!$H$2:$H$1253, "")))</f>
        <v>No duplicate ID numbers</v>
      </c>
    </row>
    <row r="19" spans="1:3" ht="30" x14ac:dyDescent="0.25">
      <c r="A19" s="108" t="s">
        <v>3116</v>
      </c>
      <c r="B19" s="214" t="str" cm="1">
        <f t="array" ref="B19">IF(MIN(IF((NOT(ISNUMBER(PolicyLevers!$H$2:$H$1253)))*(ISTEXT(PolicyLevers!$I$2:$I$1253)),ROW(PolicyLevers!$H$2:$H$1253)))=0,"No missing ID numbers",MIN(IF((NOT(ISNUMBER(PolicyLevers!$H$2:$H$1253)))*(ISTEXT(PolicyLevers!$I$2:$I$1253)),ROW(PolicyLevers!$H$2:$H$1253))))</f>
        <v>No missing ID numbers</v>
      </c>
    </row>
    <row r="21" spans="1:3" x14ac:dyDescent="0.25">
      <c r="A21" s="48" t="s">
        <v>3397</v>
      </c>
      <c r="B21" s="259"/>
    </row>
    <row r="22" spans="1:3" x14ac:dyDescent="0.25">
      <c r="A22" s="8" t="s">
        <v>3391</v>
      </c>
    </row>
    <row r="23" spans="1:3" x14ac:dyDescent="0.25">
      <c r="A23" s="8" t="s">
        <v>3392</v>
      </c>
    </row>
    <row r="24" spans="1:3" x14ac:dyDescent="0.25">
      <c r="A24" s="8" t="s">
        <v>3393</v>
      </c>
    </row>
    <row r="25" spans="1:3" x14ac:dyDescent="0.25">
      <c r="A25" s="8" t="s">
        <v>3394</v>
      </c>
    </row>
    <row r="27" spans="1:3" x14ac:dyDescent="0.25">
      <c r="A27" s="48" t="s">
        <v>3395</v>
      </c>
      <c r="B27" s="259"/>
      <c r="C27" s="259"/>
    </row>
    <row r="28" spans="1:3" x14ac:dyDescent="0.25">
      <c r="A28" s="8" t="s">
        <v>2964</v>
      </c>
    </row>
    <row r="29" spans="1:3" x14ac:dyDescent="0.25">
      <c r="A29" s="8" t="s">
        <v>2950</v>
      </c>
    </row>
    <row r="30" spans="1:3" x14ac:dyDescent="0.25">
      <c r="A30" s="8" t="s">
        <v>2951</v>
      </c>
    </row>
    <row r="31" spans="1:3" x14ac:dyDescent="0.25">
      <c r="A31" s="8" t="s">
        <v>2952</v>
      </c>
    </row>
    <row r="32" spans="1:3" x14ac:dyDescent="0.25">
      <c r="A32" s="8" t="s">
        <v>2953</v>
      </c>
    </row>
    <row r="34" spans="1:2" x14ac:dyDescent="0.25">
      <c r="A34" s="8" t="s">
        <v>2965</v>
      </c>
    </row>
    <row r="35" spans="1:2" x14ac:dyDescent="0.25">
      <c r="A35" s="8" t="s">
        <v>2948</v>
      </c>
    </row>
    <row r="36" spans="1:2" x14ac:dyDescent="0.25">
      <c r="A36" s="8" t="s">
        <v>2949</v>
      </c>
    </row>
    <row r="38" spans="1:2" x14ac:dyDescent="0.25">
      <c r="A38" s="8" t="s">
        <v>2966</v>
      </c>
    </row>
    <row r="39" spans="1:2" x14ac:dyDescent="0.25">
      <c r="A39" s="8" t="s">
        <v>2955</v>
      </c>
    </row>
    <row r="40" spans="1:2" x14ac:dyDescent="0.25">
      <c r="A40" s="8" t="s">
        <v>2956</v>
      </c>
    </row>
    <row r="42" spans="1:2" x14ac:dyDescent="0.25">
      <c r="A42" s="8" t="s">
        <v>2967</v>
      </c>
    </row>
    <row r="43" spans="1:2" x14ac:dyDescent="0.25">
      <c r="A43" s="8" t="s">
        <v>2957</v>
      </c>
    </row>
    <row r="44" spans="1:2" x14ac:dyDescent="0.25">
      <c r="A44" s="8" t="s">
        <v>2958</v>
      </c>
    </row>
    <row r="46" spans="1:2" x14ac:dyDescent="0.25">
      <c r="A46" s="48" t="s">
        <v>3396</v>
      </c>
      <c r="B46" s="259"/>
    </row>
    <row r="47" spans="1:2" x14ac:dyDescent="0.25">
      <c r="A47" s="8" t="s">
        <v>2959</v>
      </c>
    </row>
    <row r="48" spans="1:2" x14ac:dyDescent="0.25">
      <c r="A48" s="8" t="s">
        <v>2960</v>
      </c>
    </row>
    <row r="50" spans="1:1" x14ac:dyDescent="0.25">
      <c r="A50" s="8" t="s">
        <v>2961</v>
      </c>
    </row>
    <row r="51" spans="1:1" x14ac:dyDescent="0.25">
      <c r="A51" s="8" t="s">
        <v>2968</v>
      </c>
    </row>
    <row r="52" spans="1:1" x14ac:dyDescent="0.25">
      <c r="A52" s="8" t="s">
        <v>2962</v>
      </c>
    </row>
    <row r="53" spans="1:1" x14ac:dyDescent="0.25">
      <c r="A53" s="8" t="s">
        <v>2963</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9"/>
  <sheetViews>
    <sheetView tabSelected="1" zoomScale="90" zoomScaleNormal="90" workbookViewId="0">
      <pane ySplit="3" topLeftCell="A46" activePane="bottomLeft" state="frozen"/>
      <selection pane="bottomLeft" activeCell="B48" sqref="B48"/>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75" customWidth="1"/>
    <col min="14" max="14" width="67.42578125" customWidth="1"/>
  </cols>
  <sheetData>
    <row r="1" spans="1:14" x14ac:dyDescent="0.25">
      <c r="A1" s="211" t="s">
        <v>3358</v>
      </c>
      <c r="M1" s="378"/>
    </row>
    <row r="2" spans="1:14" x14ac:dyDescent="0.25">
      <c r="A2" s="352" t="s">
        <v>3359</v>
      </c>
      <c r="M2" s="378"/>
    </row>
    <row r="3" spans="1:14" ht="45" x14ac:dyDescent="0.2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5.94999999999999" customHeight="1" x14ac:dyDescent="0.25">
      <c r="A4" s="197" t="s">
        <v>4</v>
      </c>
      <c r="B4" s="197" t="s">
        <v>2447</v>
      </c>
      <c r="C4" s="4" t="s">
        <v>2442</v>
      </c>
      <c r="D4" s="2" t="s">
        <v>2441</v>
      </c>
      <c r="E4" s="2" t="s">
        <v>2443</v>
      </c>
      <c r="F4" s="200">
        <v>0</v>
      </c>
      <c r="G4" s="200">
        <v>1</v>
      </c>
      <c r="H4" s="200">
        <v>0.02</v>
      </c>
      <c r="I4" s="2" t="s">
        <v>2444</v>
      </c>
      <c r="J4" s="460" t="s">
        <v>3509</v>
      </c>
      <c r="K4" s="65" t="s">
        <v>2446</v>
      </c>
      <c r="L4" s="205" t="s">
        <v>2445</v>
      </c>
    </row>
    <row r="5" spans="1:14" ht="75" x14ac:dyDescent="0.25">
      <c r="A5" s="196" t="s">
        <v>4</v>
      </c>
      <c r="B5" s="197" t="s">
        <v>2520</v>
      </c>
      <c r="C5" s="4" t="s">
        <v>2521</v>
      </c>
      <c r="D5" s="2" t="s">
        <v>2521</v>
      </c>
      <c r="E5" s="2" t="s">
        <v>2522</v>
      </c>
      <c r="F5" s="207">
        <v>0</v>
      </c>
      <c r="G5" s="207">
        <v>300</v>
      </c>
      <c r="H5" s="207">
        <v>5</v>
      </c>
      <c r="I5" s="2" t="s">
        <v>2523</v>
      </c>
      <c r="J5" s="459" t="s">
        <v>3466</v>
      </c>
      <c r="K5" s="2"/>
      <c r="L5" s="205" t="s">
        <v>2801</v>
      </c>
      <c r="M5" s="355" t="s">
        <v>3388</v>
      </c>
    </row>
    <row r="6" spans="1:14" ht="93.6" customHeight="1" x14ac:dyDescent="0.25">
      <c r="A6" s="196" t="s">
        <v>4</v>
      </c>
      <c r="B6" s="196" t="s">
        <v>2516</v>
      </c>
      <c r="C6" s="4" t="s">
        <v>2517</v>
      </c>
      <c r="D6" s="196" t="s">
        <v>2525</v>
      </c>
      <c r="E6" s="195" t="s">
        <v>2518</v>
      </c>
      <c r="F6" s="59">
        <v>0</v>
      </c>
      <c r="G6" s="59">
        <v>1</v>
      </c>
      <c r="H6" s="59">
        <v>0.02</v>
      </c>
      <c r="I6" s="53" t="s">
        <v>2519</v>
      </c>
      <c r="J6" s="460" t="s">
        <v>3506</v>
      </c>
      <c r="K6" s="65"/>
      <c r="L6" s="65" t="s">
        <v>2802</v>
      </c>
      <c r="M6" s="276" t="s">
        <v>2524</v>
      </c>
    </row>
    <row r="7" spans="1:14" ht="409.5" customHeight="1" x14ac:dyDescent="0.25">
      <c r="A7" s="196" t="s">
        <v>4</v>
      </c>
      <c r="B7" s="196" t="s">
        <v>3160</v>
      </c>
      <c r="C7" s="4" t="s">
        <v>491</v>
      </c>
      <c r="D7" s="196" t="s">
        <v>3161</v>
      </c>
      <c r="E7" s="195" t="s">
        <v>2339</v>
      </c>
      <c r="F7" s="59">
        <v>0</v>
      </c>
      <c r="G7" s="59">
        <v>1</v>
      </c>
      <c r="H7" s="59">
        <v>0.01</v>
      </c>
      <c r="I7" s="53" t="s">
        <v>492</v>
      </c>
      <c r="J7" s="460" t="s">
        <v>3522</v>
      </c>
      <c r="K7" s="65" t="s">
        <v>493</v>
      </c>
      <c r="L7" s="65" t="s">
        <v>494</v>
      </c>
      <c r="M7" s="376" t="s">
        <v>3360</v>
      </c>
    </row>
    <row r="8" spans="1:14" ht="90.95" customHeight="1" x14ac:dyDescent="0.25">
      <c r="A8" s="196" t="s">
        <v>4</v>
      </c>
      <c r="B8" s="196" t="s">
        <v>490</v>
      </c>
      <c r="C8" s="4" t="s">
        <v>485</v>
      </c>
      <c r="D8" s="196" t="s">
        <v>484</v>
      </c>
      <c r="E8" s="195" t="s">
        <v>2338</v>
      </c>
      <c r="F8" s="59">
        <v>0</v>
      </c>
      <c r="G8" s="59">
        <v>0.5</v>
      </c>
      <c r="H8" s="59">
        <v>0.01</v>
      </c>
      <c r="I8" s="65" t="s">
        <v>486</v>
      </c>
      <c r="J8" s="298" t="s">
        <v>3507</v>
      </c>
      <c r="K8" s="65" t="s">
        <v>487</v>
      </c>
      <c r="L8" s="65" t="s">
        <v>488</v>
      </c>
      <c r="M8" s="276" t="s">
        <v>489</v>
      </c>
    </row>
    <row r="9" spans="1:14" ht="75" x14ac:dyDescent="0.25">
      <c r="A9" s="195" t="s">
        <v>4</v>
      </c>
      <c r="B9" s="195" t="s">
        <v>11</v>
      </c>
      <c r="C9" s="4" t="s">
        <v>112</v>
      </c>
      <c r="D9" s="54" t="s">
        <v>11</v>
      </c>
      <c r="E9" s="195" t="s">
        <v>2337</v>
      </c>
      <c r="F9" s="57">
        <v>0</v>
      </c>
      <c r="G9" s="57">
        <v>1</v>
      </c>
      <c r="H9" s="58">
        <v>0.02</v>
      </c>
      <c r="I9" s="53" t="s">
        <v>467</v>
      </c>
      <c r="J9" s="460" t="s">
        <v>3508</v>
      </c>
      <c r="K9" s="53" t="s">
        <v>198</v>
      </c>
      <c r="L9" s="9" t="s">
        <v>199</v>
      </c>
      <c r="M9" s="278" t="s">
        <v>151</v>
      </c>
      <c r="N9" s="53" t="s">
        <v>180</v>
      </c>
    </row>
    <row r="10" spans="1:14" ht="348.6" customHeight="1" x14ac:dyDescent="0.25">
      <c r="A10" s="195" t="s">
        <v>4</v>
      </c>
      <c r="B10" s="195" t="s">
        <v>5</v>
      </c>
      <c r="C10" s="4" t="s">
        <v>316</v>
      </c>
      <c r="D10" s="54" t="s">
        <v>367</v>
      </c>
      <c r="E10" s="195" t="s">
        <v>2336</v>
      </c>
      <c r="F10" s="57">
        <v>0</v>
      </c>
      <c r="G10" s="57">
        <f>ROUND(MaxBoundCalculations!B88,1)</f>
        <v>1</v>
      </c>
      <c r="H10" s="57">
        <v>0.01</v>
      </c>
      <c r="I10" s="53" t="s">
        <v>113</v>
      </c>
      <c r="J10" s="460" t="s">
        <v>3531</v>
      </c>
      <c r="K10" s="53" t="s">
        <v>200</v>
      </c>
      <c r="L10" s="9" t="s">
        <v>201</v>
      </c>
      <c r="M10" s="278" t="s">
        <v>3361</v>
      </c>
      <c r="N10" s="53" t="s">
        <v>3362</v>
      </c>
    </row>
    <row r="11" spans="1:14" ht="191.1" customHeight="1" x14ac:dyDescent="0.25">
      <c r="A11" s="196" t="s">
        <v>4</v>
      </c>
      <c r="B11" s="196" t="s">
        <v>3162</v>
      </c>
      <c r="C11" s="4" t="s">
        <v>2564</v>
      </c>
      <c r="D11" s="196" t="s">
        <v>3163</v>
      </c>
      <c r="E11" s="195" t="s">
        <v>2565</v>
      </c>
      <c r="F11" s="59">
        <v>0</v>
      </c>
      <c r="G11" s="59">
        <v>1</v>
      </c>
      <c r="H11" s="59">
        <v>0.01</v>
      </c>
      <c r="I11" s="53" t="s">
        <v>492</v>
      </c>
      <c r="J11" s="460" t="s">
        <v>3523</v>
      </c>
      <c r="K11" s="65"/>
      <c r="L11" s="65" t="s">
        <v>2803</v>
      </c>
      <c r="M11" s="377" t="s">
        <v>2566</v>
      </c>
    </row>
    <row r="12" spans="1:14" ht="45" x14ac:dyDescent="0.2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 customHeight="1" x14ac:dyDescent="0.25">
      <c r="A13" s="195" t="s">
        <v>4</v>
      </c>
      <c r="B13" s="195" t="s">
        <v>3127</v>
      </c>
      <c r="C13" s="4" t="s">
        <v>3128</v>
      </c>
      <c r="D13" s="195" t="s">
        <v>3127</v>
      </c>
      <c r="E13" s="195" t="s">
        <v>3129</v>
      </c>
      <c r="F13" s="58">
        <v>0</v>
      </c>
      <c r="G13" s="58">
        <f>-ROUND(MaxBoundCalculations!$B$206,2)</f>
        <v>0.26</v>
      </c>
      <c r="H13" s="58">
        <v>0.01</v>
      </c>
      <c r="I13" s="53" t="s">
        <v>3130</v>
      </c>
      <c r="J13" s="460" t="s">
        <v>3524</v>
      </c>
      <c r="K13" s="53" t="s">
        <v>202</v>
      </c>
      <c r="L13" s="9" t="s">
        <v>203</v>
      </c>
      <c r="M13" s="280" t="s">
        <v>3387</v>
      </c>
    </row>
    <row r="14" spans="1:14" ht="195" x14ac:dyDescent="0.25">
      <c r="A14" s="195" t="s">
        <v>72</v>
      </c>
      <c r="B14" s="195" t="s">
        <v>15</v>
      </c>
      <c r="C14" s="4" t="s">
        <v>2556</v>
      </c>
      <c r="D14" s="195" t="s">
        <v>15</v>
      </c>
      <c r="E14" s="195" t="s">
        <v>2555</v>
      </c>
      <c r="F14" s="57">
        <v>0</v>
      </c>
      <c r="G14" s="57">
        <v>1</v>
      </c>
      <c r="H14" s="57">
        <v>0.01</v>
      </c>
      <c r="I14" s="53" t="s">
        <v>115</v>
      </c>
      <c r="J14" s="460" t="s">
        <v>3364</v>
      </c>
      <c r="K14" s="53" t="s">
        <v>204</v>
      </c>
      <c r="L14" s="9" t="s">
        <v>205</v>
      </c>
      <c r="M14" s="278" t="s">
        <v>3363</v>
      </c>
    </row>
    <row r="15" spans="1:14" ht="75" x14ac:dyDescent="0.25">
      <c r="A15" s="195" t="s">
        <v>72</v>
      </c>
      <c r="B15" s="195" t="s">
        <v>101</v>
      </c>
      <c r="C15" s="4" t="s">
        <v>317</v>
      </c>
      <c r="D15" s="195" t="s">
        <v>101</v>
      </c>
      <c r="E15" s="195" t="s">
        <v>2334</v>
      </c>
      <c r="F15" s="57">
        <v>0</v>
      </c>
      <c r="G15" s="57">
        <v>0.75</v>
      </c>
      <c r="H15" s="57">
        <v>0.01</v>
      </c>
      <c r="I15" s="53" t="s">
        <v>31</v>
      </c>
      <c r="J15" s="460" t="s">
        <v>3365</v>
      </c>
      <c r="K15" s="53" t="s">
        <v>206</v>
      </c>
      <c r="L15" s="9" t="s">
        <v>207</v>
      </c>
      <c r="M15" s="278" t="s">
        <v>152</v>
      </c>
      <c r="N15" s="53" t="s">
        <v>453</v>
      </c>
    </row>
    <row r="16" spans="1:14" ht="45" x14ac:dyDescent="0.25">
      <c r="A16" s="195" t="s">
        <v>72</v>
      </c>
      <c r="B16" s="195" t="s">
        <v>14</v>
      </c>
      <c r="C16" s="4" t="s">
        <v>7</v>
      </c>
      <c r="D16" s="195" t="s">
        <v>14</v>
      </c>
      <c r="E16" s="195" t="s">
        <v>2333</v>
      </c>
      <c r="F16" s="61">
        <v>0</v>
      </c>
      <c r="G16" s="61">
        <v>1</v>
      </c>
      <c r="H16" s="61">
        <v>1</v>
      </c>
      <c r="I16" s="53" t="s">
        <v>30</v>
      </c>
      <c r="J16" s="284" t="s">
        <v>2350</v>
      </c>
      <c r="K16" s="53" t="s">
        <v>208</v>
      </c>
      <c r="L16" s="9" t="s">
        <v>209</v>
      </c>
    </row>
    <row r="17" spans="1:14" ht="60" x14ac:dyDescent="0.2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5" x14ac:dyDescent="0.2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5" x14ac:dyDescent="0.25">
      <c r="A19" s="195" t="s">
        <v>72</v>
      </c>
      <c r="B19" s="195" t="s">
        <v>13</v>
      </c>
      <c r="C19" s="4" t="s">
        <v>128</v>
      </c>
      <c r="D19" s="195" t="s">
        <v>13</v>
      </c>
      <c r="E19" s="195" t="s">
        <v>2330</v>
      </c>
      <c r="F19" s="61">
        <v>0</v>
      </c>
      <c r="G19" s="61">
        <v>1</v>
      </c>
      <c r="H19" s="61">
        <v>1</v>
      </c>
      <c r="I19" s="53" t="s">
        <v>30</v>
      </c>
      <c r="J19" s="284" t="s">
        <v>3067</v>
      </c>
      <c r="K19" s="53" t="s">
        <v>210</v>
      </c>
      <c r="L19" s="9" t="s">
        <v>211</v>
      </c>
      <c r="M19" s="279" t="s">
        <v>75</v>
      </c>
      <c r="N19" s="55"/>
    </row>
    <row r="20" spans="1:14" ht="45" x14ac:dyDescent="0.25">
      <c r="A20" s="195" t="s">
        <v>72</v>
      </c>
      <c r="B20" s="195" t="s">
        <v>2530</v>
      </c>
      <c r="C20" s="4" t="s">
        <v>2529</v>
      </c>
      <c r="D20" s="195" t="s">
        <v>16</v>
      </c>
      <c r="E20" s="195" t="s">
        <v>2329</v>
      </c>
      <c r="F20" s="57">
        <v>0</v>
      </c>
      <c r="G20" s="57">
        <v>0.5</v>
      </c>
      <c r="H20" s="57">
        <v>0.01</v>
      </c>
      <c r="I20" s="53" t="s">
        <v>2531</v>
      </c>
      <c r="J20" s="284" t="s">
        <v>3366</v>
      </c>
      <c r="K20" s="53" t="s">
        <v>212</v>
      </c>
      <c r="L20" s="9" t="s">
        <v>213</v>
      </c>
      <c r="M20" s="278" t="s">
        <v>159</v>
      </c>
    </row>
    <row r="21" spans="1:14" ht="45" x14ac:dyDescent="0.25">
      <c r="A21" s="195" t="s">
        <v>72</v>
      </c>
      <c r="B21" s="195" t="s">
        <v>12</v>
      </c>
      <c r="C21" s="4" t="s">
        <v>6</v>
      </c>
      <c r="D21" s="195" t="s">
        <v>12</v>
      </c>
      <c r="E21" s="195" t="s">
        <v>2328</v>
      </c>
      <c r="F21" s="61">
        <v>0</v>
      </c>
      <c r="G21" s="61">
        <v>1</v>
      </c>
      <c r="H21" s="61">
        <v>1</v>
      </c>
      <c r="I21" s="53" t="s">
        <v>30</v>
      </c>
      <c r="J21" s="284" t="s">
        <v>3367</v>
      </c>
      <c r="K21" s="53" t="s">
        <v>214</v>
      </c>
      <c r="L21" s="9" t="s">
        <v>215</v>
      </c>
    </row>
    <row r="22" spans="1:14" ht="30" x14ac:dyDescent="0.25">
      <c r="A22" s="196" t="s">
        <v>8</v>
      </c>
      <c r="B22" s="196" t="s">
        <v>351</v>
      </c>
      <c r="C22" s="4" t="s">
        <v>352</v>
      </c>
      <c r="D22" s="196" t="s">
        <v>351</v>
      </c>
      <c r="E22" s="195" t="s">
        <v>2327</v>
      </c>
      <c r="F22" s="63">
        <v>0</v>
      </c>
      <c r="G22" s="63">
        <v>1</v>
      </c>
      <c r="H22" s="63">
        <v>1</v>
      </c>
      <c r="I22" s="9" t="s">
        <v>30</v>
      </c>
      <c r="J22" s="284" t="s">
        <v>3368</v>
      </c>
      <c r="K22" s="53" t="s">
        <v>353</v>
      </c>
      <c r="L22" s="9" t="s">
        <v>354</v>
      </c>
    </row>
    <row r="23" spans="1:14" ht="60" x14ac:dyDescent="0.25">
      <c r="A23" s="196" t="s">
        <v>8</v>
      </c>
      <c r="B23" s="196" t="s">
        <v>27</v>
      </c>
      <c r="C23" s="4" t="s">
        <v>3166</v>
      </c>
      <c r="D23" s="53" t="s">
        <v>3289</v>
      </c>
      <c r="E23" s="196" t="s">
        <v>3167</v>
      </c>
      <c r="F23" s="59">
        <v>0</v>
      </c>
      <c r="G23" s="59">
        <v>1</v>
      </c>
      <c r="H23" s="59">
        <v>0.01</v>
      </c>
      <c r="I23" s="9" t="s">
        <v>2930</v>
      </c>
      <c r="J23" s="284" t="s">
        <v>3168</v>
      </c>
      <c r="K23" s="53" t="s">
        <v>252</v>
      </c>
      <c r="L23" s="9" t="s">
        <v>253</v>
      </c>
    </row>
    <row r="24" spans="1:14" ht="150" x14ac:dyDescent="0.25">
      <c r="A24" s="195" t="s">
        <v>8</v>
      </c>
      <c r="B24" s="53" t="s">
        <v>3290</v>
      </c>
      <c r="C24" s="4" t="s">
        <v>2848</v>
      </c>
      <c r="D24" s="53" t="s">
        <v>3290</v>
      </c>
      <c r="E24" s="195" t="s">
        <v>2316</v>
      </c>
      <c r="F24" s="57">
        <v>0</v>
      </c>
      <c r="G24" s="58">
        <v>1</v>
      </c>
      <c r="H24" s="58">
        <v>0.01</v>
      </c>
      <c r="I24" s="53" t="s">
        <v>35</v>
      </c>
      <c r="J24" s="284" t="s">
        <v>3113</v>
      </c>
      <c r="K24" s="53" t="s">
        <v>2513</v>
      </c>
      <c r="L24" s="9" t="s">
        <v>2514</v>
      </c>
      <c r="M24" s="279" t="s">
        <v>157</v>
      </c>
    </row>
    <row r="25" spans="1:14" ht="45" x14ac:dyDescent="0.2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5" x14ac:dyDescent="0.2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5" x14ac:dyDescent="0.25">
      <c r="A27" s="195" t="s">
        <v>8</v>
      </c>
      <c r="B27" s="195" t="s">
        <v>320</v>
      </c>
      <c r="C27" s="4" t="s">
        <v>319</v>
      </c>
      <c r="D27" s="195" t="s">
        <v>320</v>
      </c>
      <c r="E27" s="195" t="s">
        <v>2324</v>
      </c>
      <c r="F27" s="61">
        <v>0</v>
      </c>
      <c r="G27" s="61">
        <v>1</v>
      </c>
      <c r="H27" s="61">
        <v>1</v>
      </c>
      <c r="I27" s="53" t="s">
        <v>30</v>
      </c>
    </row>
    <row r="28" spans="1:14" ht="60" x14ac:dyDescent="0.2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5" x14ac:dyDescent="0.25">
      <c r="A29" s="195" t="s">
        <v>8</v>
      </c>
      <c r="B29" s="195" t="s">
        <v>130</v>
      </c>
      <c r="C29" s="4" t="s">
        <v>129</v>
      </c>
      <c r="D29" s="195" t="s">
        <v>130</v>
      </c>
      <c r="E29" s="195" t="s">
        <v>2322</v>
      </c>
      <c r="F29" s="64">
        <v>0</v>
      </c>
      <c r="G29" s="64">
        <v>25000</v>
      </c>
      <c r="H29" s="64">
        <v>500</v>
      </c>
      <c r="I29" s="53" t="s">
        <v>194</v>
      </c>
      <c r="J29" s="284" t="s">
        <v>3369</v>
      </c>
      <c r="K29" s="53" t="s">
        <v>218</v>
      </c>
      <c r="L29" s="9" t="s">
        <v>219</v>
      </c>
      <c r="M29" s="278" t="s">
        <v>153</v>
      </c>
      <c r="N29" s="53" t="s">
        <v>195</v>
      </c>
    </row>
    <row r="30" spans="1:14" ht="60" x14ac:dyDescent="0.25">
      <c r="A30" s="195" t="s">
        <v>8</v>
      </c>
      <c r="B30" s="195" t="s">
        <v>19</v>
      </c>
      <c r="C30" s="4" t="s">
        <v>3109</v>
      </c>
      <c r="D30" s="195" t="s">
        <v>19</v>
      </c>
      <c r="E30" s="195" t="s">
        <v>2321</v>
      </c>
      <c r="F30" s="57">
        <v>0</v>
      </c>
      <c r="G30" s="57">
        <v>1</v>
      </c>
      <c r="H30" s="57">
        <v>0.01</v>
      </c>
      <c r="I30" s="53" t="s">
        <v>34</v>
      </c>
      <c r="J30" s="284" t="s">
        <v>3110</v>
      </c>
      <c r="K30" s="53" t="s">
        <v>220</v>
      </c>
      <c r="L30" s="9" t="s">
        <v>221</v>
      </c>
      <c r="M30" s="278" t="s">
        <v>154</v>
      </c>
      <c r="N30" s="53"/>
    </row>
    <row r="31" spans="1:14" ht="60" x14ac:dyDescent="0.2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5" x14ac:dyDescent="0.25">
      <c r="A32" s="195" t="s">
        <v>8</v>
      </c>
      <c r="B32" s="195" t="s">
        <v>3164</v>
      </c>
      <c r="C32" s="4" t="s">
        <v>3165</v>
      </c>
      <c r="D32" s="195" t="s">
        <v>3164</v>
      </c>
      <c r="E32" s="189"/>
      <c r="F32" s="61">
        <v>0</v>
      </c>
      <c r="G32" s="61">
        <v>1</v>
      </c>
      <c r="H32" s="61">
        <v>1</v>
      </c>
      <c r="I32" s="53" t="s">
        <v>30</v>
      </c>
      <c r="J32" s="298" t="s">
        <v>3370</v>
      </c>
    </row>
    <row r="33" spans="1:14" ht="75" x14ac:dyDescent="0.25">
      <c r="A33" s="195" t="s">
        <v>8</v>
      </c>
      <c r="B33" s="195" t="s">
        <v>60</v>
      </c>
      <c r="C33" s="4" t="s">
        <v>131</v>
      </c>
      <c r="D33" s="195" t="s">
        <v>60</v>
      </c>
      <c r="E33" s="189"/>
      <c r="F33" s="61">
        <v>0</v>
      </c>
      <c r="G33" s="61">
        <v>1</v>
      </c>
      <c r="H33" s="61">
        <v>1</v>
      </c>
      <c r="I33" s="53" t="s">
        <v>30</v>
      </c>
      <c r="J33" s="295" t="s">
        <v>3371</v>
      </c>
    </row>
    <row r="34" spans="1:14" ht="45" x14ac:dyDescent="0.25">
      <c r="A34" s="195" t="s">
        <v>8</v>
      </c>
      <c r="B34" s="195" t="s">
        <v>380</v>
      </c>
      <c r="C34" s="4" t="s">
        <v>381</v>
      </c>
      <c r="D34" s="195" t="s">
        <v>380</v>
      </c>
      <c r="E34" s="195" t="s">
        <v>2319</v>
      </c>
      <c r="F34" s="61">
        <v>0</v>
      </c>
      <c r="G34" s="61">
        <v>1</v>
      </c>
      <c r="H34" s="61">
        <v>1</v>
      </c>
      <c r="I34" s="53" t="s">
        <v>30</v>
      </c>
      <c r="J34" s="284"/>
    </row>
    <row r="35" spans="1:14" ht="45" x14ac:dyDescent="0.25">
      <c r="A35" s="195" t="s">
        <v>8</v>
      </c>
      <c r="B35" s="195" t="s">
        <v>2293</v>
      </c>
      <c r="C35" s="4" t="s">
        <v>2292</v>
      </c>
      <c r="D35" s="195" t="s">
        <v>2294</v>
      </c>
      <c r="E35" s="189"/>
      <c r="F35" s="297">
        <v>0</v>
      </c>
      <c r="G35" s="61">
        <v>20</v>
      </c>
      <c r="H35" s="61">
        <v>1</v>
      </c>
      <c r="I35" s="9" t="s">
        <v>132</v>
      </c>
      <c r="J35" s="284" t="s">
        <v>2924</v>
      </c>
      <c r="K35" s="53" t="s">
        <v>224</v>
      </c>
      <c r="L35" s="9" t="s">
        <v>2295</v>
      </c>
      <c r="M35" s="279" t="s">
        <v>156</v>
      </c>
      <c r="N35" s="9" t="s">
        <v>156</v>
      </c>
    </row>
    <row r="36" spans="1:14" ht="165" x14ac:dyDescent="0.25">
      <c r="A36" s="196" t="s">
        <v>8</v>
      </c>
      <c r="B36" s="196" t="s">
        <v>267</v>
      </c>
      <c r="C36" s="4" t="s">
        <v>268</v>
      </c>
      <c r="D36" s="196" t="s">
        <v>267</v>
      </c>
      <c r="E36" s="195" t="s">
        <v>2318</v>
      </c>
      <c r="F36" s="60">
        <v>0</v>
      </c>
      <c r="G36" s="60">
        <v>0.6</v>
      </c>
      <c r="H36" s="60">
        <v>0.01</v>
      </c>
      <c r="I36" s="9" t="s">
        <v>272</v>
      </c>
      <c r="J36" s="284" t="s">
        <v>3372</v>
      </c>
      <c r="K36" s="9" t="s">
        <v>2274</v>
      </c>
      <c r="L36" s="9" t="s">
        <v>273</v>
      </c>
      <c r="M36" s="278" t="s">
        <v>3386</v>
      </c>
    </row>
    <row r="37" spans="1:14" ht="45" x14ac:dyDescent="0.25">
      <c r="A37" s="196" t="s">
        <v>8</v>
      </c>
      <c r="B37" s="56" t="s">
        <v>2377</v>
      </c>
      <c r="C37" s="4" t="s">
        <v>2378</v>
      </c>
      <c r="D37" s="56" t="s">
        <v>2377</v>
      </c>
      <c r="E37" s="196" t="s">
        <v>2379</v>
      </c>
      <c r="F37" s="60">
        <v>0</v>
      </c>
      <c r="G37" s="60">
        <v>0.9</v>
      </c>
      <c r="H37" s="60">
        <v>0.01</v>
      </c>
      <c r="I37" s="9" t="s">
        <v>2380</v>
      </c>
      <c r="J37" s="354" t="s">
        <v>3373</v>
      </c>
      <c r="K37" s="9" t="s">
        <v>2438</v>
      </c>
      <c r="L37" s="9" t="s">
        <v>2437</v>
      </c>
    </row>
    <row r="38" spans="1:14" ht="45" x14ac:dyDescent="0.2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80" x14ac:dyDescent="0.25">
      <c r="A39" s="196" t="s">
        <v>8</v>
      </c>
      <c r="B39" s="195" t="s">
        <v>2899</v>
      </c>
      <c r="C39" s="4" t="s">
        <v>2901</v>
      </c>
      <c r="D39" s="195" t="s">
        <v>2899</v>
      </c>
      <c r="E39" s="195" t="s">
        <v>2902</v>
      </c>
      <c r="F39" s="60">
        <v>0</v>
      </c>
      <c r="G39" s="60">
        <v>0.95</v>
      </c>
      <c r="H39" s="60">
        <v>0.01</v>
      </c>
      <c r="I39" s="9" t="s">
        <v>2903</v>
      </c>
      <c r="J39" s="284" t="s">
        <v>3374</v>
      </c>
      <c r="K39" s="53" t="s">
        <v>225</v>
      </c>
      <c r="L39" s="9"/>
      <c r="M39" s="278" t="s">
        <v>3385</v>
      </c>
    </row>
    <row r="40" spans="1:14" ht="195" x14ac:dyDescent="0.25">
      <c r="A40" s="195" t="s">
        <v>8</v>
      </c>
      <c r="B40" s="195" t="s">
        <v>18</v>
      </c>
      <c r="C40" s="4" t="s">
        <v>133</v>
      </c>
      <c r="D40" s="195" t="s">
        <v>18</v>
      </c>
      <c r="E40" s="195" t="s">
        <v>2900</v>
      </c>
      <c r="F40" s="63">
        <v>0</v>
      </c>
      <c r="G40" s="63">
        <v>60</v>
      </c>
      <c r="H40" s="63">
        <v>1</v>
      </c>
      <c r="I40" s="255" t="str">
        <f>UnitControlCenter!$B$45</f>
        <v>$/MWh</v>
      </c>
      <c r="J40" s="284" t="s">
        <v>3375</v>
      </c>
      <c r="K40" s="53" t="s">
        <v>225</v>
      </c>
      <c r="L40" s="9" t="s">
        <v>226</v>
      </c>
      <c r="M40" s="278" t="s">
        <v>158</v>
      </c>
    </row>
    <row r="41" spans="1:14" ht="105" x14ac:dyDescent="0.25">
      <c r="A41" s="195" t="s">
        <v>9</v>
      </c>
      <c r="B41" s="195" t="s">
        <v>3406</v>
      </c>
      <c r="C41" s="4" t="s">
        <v>3356</v>
      </c>
      <c r="D41" s="195" t="s">
        <v>3406</v>
      </c>
      <c r="E41" s="195" t="s">
        <v>3357</v>
      </c>
      <c r="F41" s="60">
        <v>0</v>
      </c>
      <c r="G41" s="60">
        <v>0.5</v>
      </c>
      <c r="H41" s="60">
        <v>0.01</v>
      </c>
      <c r="I41" s="9" t="s">
        <v>3355</v>
      </c>
      <c r="J41" s="284" t="s">
        <v>3407</v>
      </c>
    </row>
    <row r="42" spans="1:14" ht="75" x14ac:dyDescent="0.25">
      <c r="A42" s="195" t="s">
        <v>9</v>
      </c>
      <c r="B42" s="195" t="s">
        <v>27</v>
      </c>
      <c r="C42" s="4" t="s">
        <v>3170</v>
      </c>
      <c r="D42" s="195" t="s">
        <v>3171</v>
      </c>
      <c r="E42" s="195" t="s">
        <v>3169</v>
      </c>
      <c r="F42" s="57">
        <v>0</v>
      </c>
      <c r="G42" s="58">
        <v>1</v>
      </c>
      <c r="H42" s="58">
        <v>0.01</v>
      </c>
      <c r="I42" s="53" t="s">
        <v>2930</v>
      </c>
      <c r="J42" s="284" t="s">
        <v>3172</v>
      </c>
      <c r="K42" s="53" t="s">
        <v>252</v>
      </c>
      <c r="L42" s="9" t="s">
        <v>253</v>
      </c>
    </row>
    <row r="43" spans="1:14" ht="30" x14ac:dyDescent="0.25">
      <c r="A43" s="195" t="s">
        <v>9</v>
      </c>
      <c r="B43" s="195" t="s">
        <v>21</v>
      </c>
      <c r="C43" s="4" t="s">
        <v>2881</v>
      </c>
      <c r="D43" s="195" t="s">
        <v>21</v>
      </c>
      <c r="E43" s="195" t="s">
        <v>2882</v>
      </c>
      <c r="F43" s="57">
        <v>0</v>
      </c>
      <c r="G43" s="58">
        <v>1</v>
      </c>
      <c r="H43" s="58">
        <v>0.01</v>
      </c>
      <c r="I43" s="53" t="s">
        <v>34</v>
      </c>
      <c r="J43" s="284" t="s">
        <v>2450</v>
      </c>
      <c r="K43" s="53" t="s">
        <v>227</v>
      </c>
      <c r="L43" s="9" t="s">
        <v>228</v>
      </c>
      <c r="M43" s="278" t="s">
        <v>2451</v>
      </c>
    </row>
    <row r="44" spans="1:14" ht="60" x14ac:dyDescent="0.2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0" x14ac:dyDescent="0.2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0" x14ac:dyDescent="0.25">
      <c r="A46" s="195" t="s">
        <v>9</v>
      </c>
      <c r="B46" s="195" t="s">
        <v>102</v>
      </c>
      <c r="C46" s="4" t="s">
        <v>301</v>
      </c>
      <c r="D46" s="195" t="s">
        <v>102</v>
      </c>
      <c r="E46" s="195" t="s">
        <v>2313</v>
      </c>
      <c r="F46" s="58">
        <v>0</v>
      </c>
      <c r="G46" s="58">
        <v>0.25</v>
      </c>
      <c r="H46" s="58">
        <v>0.01</v>
      </c>
      <c r="I46" s="53" t="s">
        <v>31</v>
      </c>
      <c r="J46" s="284" t="s">
        <v>3176</v>
      </c>
      <c r="K46" s="53" t="s">
        <v>233</v>
      </c>
      <c r="L46" s="9" t="s">
        <v>234</v>
      </c>
      <c r="M46" s="279" t="s">
        <v>2287</v>
      </c>
      <c r="N46" s="9" t="s">
        <v>2287</v>
      </c>
    </row>
    <row r="47" spans="1:14" ht="60" x14ac:dyDescent="0.2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5" x14ac:dyDescent="0.25">
      <c r="A48" s="195" t="s">
        <v>9</v>
      </c>
      <c r="B48" s="195" t="s">
        <v>3539</v>
      </c>
      <c r="C48" s="4" t="s">
        <v>3537</v>
      </c>
      <c r="D48" s="195" t="s">
        <v>2794</v>
      </c>
      <c r="E48" s="195" t="s">
        <v>3543</v>
      </c>
      <c r="F48" s="57">
        <v>0</v>
      </c>
      <c r="G48" s="57">
        <v>1</v>
      </c>
      <c r="H48" s="58">
        <v>0.01</v>
      </c>
      <c r="I48" s="53" t="s">
        <v>2471</v>
      </c>
      <c r="J48" s="284" t="s">
        <v>3538</v>
      </c>
      <c r="K48" s="53" t="s">
        <v>237</v>
      </c>
      <c r="L48" s="9" t="s">
        <v>2809</v>
      </c>
      <c r="M48" s="278"/>
    </row>
    <row r="49" spans="1:14" s="194" customFormat="1" ht="60" x14ac:dyDescent="0.25">
      <c r="A49" s="195" t="s">
        <v>9</v>
      </c>
      <c r="B49" s="195" t="s">
        <v>3540</v>
      </c>
      <c r="C49" s="4" t="s">
        <v>3541</v>
      </c>
      <c r="D49" s="195" t="s">
        <v>2794</v>
      </c>
      <c r="E49" s="195" t="s">
        <v>3542</v>
      </c>
      <c r="F49" s="57">
        <v>0</v>
      </c>
      <c r="G49" s="57">
        <v>1</v>
      </c>
      <c r="H49" s="58">
        <v>0.01</v>
      </c>
      <c r="I49" s="53" t="s">
        <v>2471</v>
      </c>
      <c r="J49" s="516"/>
      <c r="K49" s="53" t="s">
        <v>237</v>
      </c>
      <c r="L49" s="9" t="s">
        <v>2809</v>
      </c>
      <c r="M49" s="278"/>
    </row>
    <row r="50" spans="1:14" ht="45" x14ac:dyDescent="0.25">
      <c r="A50" s="196" t="s">
        <v>9</v>
      </c>
      <c r="B50" s="196" t="s">
        <v>2886</v>
      </c>
      <c r="C50" s="4" t="s">
        <v>2889</v>
      </c>
      <c r="D50" s="196" t="s">
        <v>2893</v>
      </c>
      <c r="E50" s="196" t="s">
        <v>2894</v>
      </c>
      <c r="F50" s="59">
        <v>0</v>
      </c>
      <c r="G50" s="60">
        <v>1</v>
      </c>
      <c r="H50" s="60">
        <v>0.01</v>
      </c>
      <c r="I50" s="9" t="s">
        <v>34</v>
      </c>
      <c r="J50" s="285" t="s">
        <v>3463</v>
      </c>
      <c r="K50" s="9" t="s">
        <v>2290</v>
      </c>
      <c r="L50" s="9" t="s">
        <v>2291</v>
      </c>
      <c r="M50" s="279" t="s">
        <v>159</v>
      </c>
    </row>
    <row r="51" spans="1:14" ht="45" x14ac:dyDescent="0.25">
      <c r="A51" s="196" t="s">
        <v>9</v>
      </c>
      <c r="B51" s="196" t="s">
        <v>2887</v>
      </c>
      <c r="C51" s="4" t="s">
        <v>2890</v>
      </c>
      <c r="D51" s="196" t="s">
        <v>2893</v>
      </c>
      <c r="E51" s="196" t="s">
        <v>2895</v>
      </c>
      <c r="F51" s="59">
        <v>0</v>
      </c>
      <c r="G51" s="60">
        <v>1</v>
      </c>
      <c r="H51" s="60">
        <v>0.01</v>
      </c>
      <c r="I51" s="9" t="s">
        <v>34</v>
      </c>
      <c r="J51" s="285" t="s">
        <v>3467</v>
      </c>
      <c r="K51" s="9" t="s">
        <v>2290</v>
      </c>
      <c r="L51" s="9" t="s">
        <v>2291</v>
      </c>
      <c r="M51" s="279"/>
    </row>
    <row r="52" spans="1:14" ht="45" x14ac:dyDescent="0.25">
      <c r="A52" s="196" t="s">
        <v>9</v>
      </c>
      <c r="B52" s="196" t="s">
        <v>2888</v>
      </c>
      <c r="C52" s="4" t="s">
        <v>2891</v>
      </c>
      <c r="D52" s="196" t="s">
        <v>2893</v>
      </c>
      <c r="E52" s="196" t="s">
        <v>2896</v>
      </c>
      <c r="F52" s="59">
        <v>0</v>
      </c>
      <c r="G52" s="60">
        <v>1</v>
      </c>
      <c r="H52" s="60">
        <v>0.01</v>
      </c>
      <c r="I52" s="9" t="s">
        <v>34</v>
      </c>
      <c r="J52" s="285" t="s">
        <v>3464</v>
      </c>
      <c r="K52" s="9" t="s">
        <v>2290</v>
      </c>
      <c r="L52" s="9" t="s">
        <v>2291</v>
      </c>
      <c r="M52" s="279"/>
    </row>
    <row r="53" spans="1:14" ht="45" x14ac:dyDescent="0.25">
      <c r="A53" s="196" t="s">
        <v>9</v>
      </c>
      <c r="B53" s="196" t="s">
        <v>2898</v>
      </c>
      <c r="C53" s="4" t="s">
        <v>2892</v>
      </c>
      <c r="D53" s="196" t="s">
        <v>2893</v>
      </c>
      <c r="E53" s="196" t="s">
        <v>2897</v>
      </c>
      <c r="F53" s="59">
        <v>0</v>
      </c>
      <c r="G53" s="60">
        <v>1</v>
      </c>
      <c r="H53" s="60">
        <v>0.01</v>
      </c>
      <c r="I53" s="9" t="s">
        <v>34</v>
      </c>
      <c r="J53" s="285" t="s">
        <v>3465</v>
      </c>
      <c r="K53" s="9" t="s">
        <v>2290</v>
      </c>
      <c r="L53" s="9" t="s">
        <v>2291</v>
      </c>
      <c r="M53" s="279"/>
    </row>
    <row r="54" spans="1:14" ht="195" x14ac:dyDescent="0.25">
      <c r="A54" s="195" t="s">
        <v>9</v>
      </c>
      <c r="B54" s="195" t="s">
        <v>2498</v>
      </c>
      <c r="C54" s="4" t="s">
        <v>2497</v>
      </c>
      <c r="D54" s="195" t="s">
        <v>2498</v>
      </c>
      <c r="E54" s="195" t="s">
        <v>2500</v>
      </c>
      <c r="F54" s="57">
        <v>0</v>
      </c>
      <c r="G54" s="58">
        <v>1</v>
      </c>
      <c r="H54" s="58">
        <v>0.01</v>
      </c>
      <c r="I54" s="53" t="s">
        <v>2501</v>
      </c>
      <c r="J54" s="284" t="s">
        <v>3376</v>
      </c>
      <c r="K54" s="53"/>
      <c r="L54" s="9" t="s">
        <v>2804</v>
      </c>
      <c r="M54" s="278" t="s">
        <v>3384</v>
      </c>
    </row>
    <row r="55" spans="1:14" ht="60" x14ac:dyDescent="0.25">
      <c r="A55" s="195" t="s">
        <v>9</v>
      </c>
      <c r="B55" s="195" t="s">
        <v>22</v>
      </c>
      <c r="C55" s="4" t="s">
        <v>303</v>
      </c>
      <c r="D55" s="54" t="s">
        <v>371</v>
      </c>
      <c r="E55" s="195" t="s">
        <v>2311</v>
      </c>
      <c r="F55" s="57">
        <v>0</v>
      </c>
      <c r="G55" s="58">
        <v>1</v>
      </c>
      <c r="H55" s="58">
        <v>0.01</v>
      </c>
      <c r="I55" s="53" t="s">
        <v>34</v>
      </c>
      <c r="J55" s="284" t="s">
        <v>3377</v>
      </c>
      <c r="K55" s="53" t="s">
        <v>238</v>
      </c>
      <c r="L55" s="9" t="s">
        <v>239</v>
      </c>
      <c r="M55" s="278"/>
    </row>
    <row r="56" spans="1:14" ht="60" x14ac:dyDescent="0.25">
      <c r="A56" s="195" t="s">
        <v>9</v>
      </c>
      <c r="B56" s="195" t="s">
        <v>20</v>
      </c>
      <c r="C56" s="4" t="s">
        <v>304</v>
      </c>
      <c r="D56" s="54" t="s">
        <v>371</v>
      </c>
      <c r="E56" s="195" t="s">
        <v>2310</v>
      </c>
      <c r="F56" s="57">
        <v>0</v>
      </c>
      <c r="G56" s="58">
        <v>1</v>
      </c>
      <c r="H56" s="58">
        <v>0.01</v>
      </c>
      <c r="I56" s="53" t="s">
        <v>34</v>
      </c>
      <c r="J56" s="284" t="s">
        <v>3378</v>
      </c>
      <c r="K56" s="53" t="s">
        <v>240</v>
      </c>
      <c r="L56" s="9" t="s">
        <v>241</v>
      </c>
      <c r="M56" s="278"/>
    </row>
    <row r="57" spans="1:14" s="194" customFormat="1" ht="30" x14ac:dyDescent="0.25">
      <c r="A57" s="195" t="s">
        <v>9</v>
      </c>
      <c r="B57" s="195" t="s">
        <v>3414</v>
      </c>
      <c r="C57" s="4" t="s">
        <v>3415</v>
      </c>
      <c r="D57" s="195" t="s">
        <v>3414</v>
      </c>
      <c r="E57" s="195" t="s">
        <v>3416</v>
      </c>
      <c r="F57" s="57">
        <v>0</v>
      </c>
      <c r="G57" s="58">
        <v>1</v>
      </c>
      <c r="H57" s="58">
        <v>0.01</v>
      </c>
      <c r="I57" s="53" t="s">
        <v>34</v>
      </c>
      <c r="J57" s="284" t="s">
        <v>3417</v>
      </c>
      <c r="K57" s="53"/>
      <c r="L57" s="9"/>
      <c r="M57" s="278"/>
    </row>
    <row r="58" spans="1:14" ht="75" x14ac:dyDescent="0.25">
      <c r="A58" s="195" t="s">
        <v>9</v>
      </c>
      <c r="B58" s="195" t="s">
        <v>2560</v>
      </c>
      <c r="C58" s="4" t="s">
        <v>2561</v>
      </c>
      <c r="D58" s="195" t="s">
        <v>2561</v>
      </c>
      <c r="E58" s="195" t="s">
        <v>2562</v>
      </c>
      <c r="F58" s="57">
        <v>0</v>
      </c>
      <c r="G58" s="58">
        <v>1</v>
      </c>
      <c r="H58" s="58">
        <v>0.01</v>
      </c>
      <c r="I58" s="53" t="s">
        <v>2563</v>
      </c>
      <c r="J58" s="284" t="s">
        <v>3379</v>
      </c>
      <c r="K58" s="53"/>
      <c r="L58" s="9" t="s">
        <v>2805</v>
      </c>
      <c r="M58" s="278" t="s">
        <v>159</v>
      </c>
    </row>
    <row r="59" spans="1:14" ht="60" x14ac:dyDescent="0.25">
      <c r="A59" s="195" t="s">
        <v>137</v>
      </c>
      <c r="B59" s="195" t="s">
        <v>139</v>
      </c>
      <c r="C59" s="4" t="s">
        <v>454</v>
      </c>
      <c r="D59" s="195" t="s">
        <v>139</v>
      </c>
      <c r="E59" s="195" t="s">
        <v>2309</v>
      </c>
      <c r="F59" s="57">
        <v>0</v>
      </c>
      <c r="G59" s="58">
        <v>1</v>
      </c>
      <c r="H59" s="58">
        <v>0.01</v>
      </c>
      <c r="I59" s="53" t="s">
        <v>34</v>
      </c>
      <c r="J59" s="284" t="s">
        <v>3525</v>
      </c>
      <c r="K59" s="53" t="s">
        <v>242</v>
      </c>
      <c r="L59" s="9" t="s">
        <v>243</v>
      </c>
      <c r="M59" s="278" t="s">
        <v>159</v>
      </c>
      <c r="N59" s="53" t="s">
        <v>192</v>
      </c>
    </row>
    <row r="60" spans="1:14" ht="45" x14ac:dyDescent="0.25">
      <c r="A60" s="195" t="s">
        <v>137</v>
      </c>
      <c r="B60" s="195" t="s">
        <v>274</v>
      </c>
      <c r="C60" s="4" t="s">
        <v>463</v>
      </c>
      <c r="D60" s="195" t="s">
        <v>274</v>
      </c>
      <c r="E60" s="195" t="s">
        <v>2308</v>
      </c>
      <c r="F60" s="57">
        <v>0</v>
      </c>
      <c r="G60" s="58">
        <v>1</v>
      </c>
      <c r="H60" s="58">
        <v>0.01</v>
      </c>
      <c r="I60" s="53" t="s">
        <v>34</v>
      </c>
      <c r="J60" s="284" t="s">
        <v>3526</v>
      </c>
      <c r="K60" s="53" t="s">
        <v>334</v>
      </c>
      <c r="L60" s="9" t="s">
        <v>335</v>
      </c>
      <c r="M60" s="278"/>
      <c r="N60" s="53"/>
    </row>
    <row r="61" spans="1:14" ht="45" x14ac:dyDescent="0.25">
      <c r="A61" s="195" t="s">
        <v>137</v>
      </c>
      <c r="B61" s="195" t="s">
        <v>459</v>
      </c>
      <c r="C61" s="4" t="s">
        <v>460</v>
      </c>
      <c r="D61" s="195" t="s">
        <v>459</v>
      </c>
      <c r="E61" s="195" t="s">
        <v>2307</v>
      </c>
      <c r="F61" s="57">
        <v>0</v>
      </c>
      <c r="G61" s="58">
        <v>1</v>
      </c>
      <c r="H61" s="58">
        <v>0.01</v>
      </c>
      <c r="I61" s="53" t="s">
        <v>34</v>
      </c>
      <c r="J61" s="284"/>
      <c r="K61" s="53"/>
      <c r="L61" s="9" t="s">
        <v>2810</v>
      </c>
      <c r="M61" s="278"/>
      <c r="N61" s="53"/>
    </row>
    <row r="62" spans="1:14" ht="30" x14ac:dyDescent="0.2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5" x14ac:dyDescent="0.25">
      <c r="A63" s="195" t="s">
        <v>137</v>
      </c>
      <c r="B63" s="195" t="s">
        <v>2883</v>
      </c>
      <c r="C63" s="4" t="s">
        <v>2884</v>
      </c>
      <c r="D63" s="195" t="s">
        <v>2883</v>
      </c>
      <c r="E63" s="195" t="s">
        <v>2885</v>
      </c>
      <c r="F63" s="57">
        <v>0</v>
      </c>
      <c r="G63" s="58">
        <v>1</v>
      </c>
      <c r="H63" s="58">
        <v>0.01</v>
      </c>
      <c r="I63" s="53" t="s">
        <v>34</v>
      </c>
      <c r="J63" s="284" t="s">
        <v>2904</v>
      </c>
      <c r="K63" s="53" t="s">
        <v>246</v>
      </c>
      <c r="L63" s="9" t="s">
        <v>247</v>
      </c>
      <c r="M63" s="278" t="s">
        <v>159</v>
      </c>
      <c r="N63" s="53"/>
    </row>
    <row r="64" spans="1:14" ht="45" x14ac:dyDescent="0.25">
      <c r="A64" s="195" t="s">
        <v>137</v>
      </c>
      <c r="B64" s="195" t="s">
        <v>140</v>
      </c>
      <c r="C64" s="4" t="s">
        <v>456</v>
      </c>
      <c r="D64" s="195" t="s">
        <v>140</v>
      </c>
      <c r="E64" s="195" t="s">
        <v>2305</v>
      </c>
      <c r="F64" s="57">
        <v>0</v>
      </c>
      <c r="G64" s="58">
        <v>1</v>
      </c>
      <c r="H64" s="58">
        <v>0.01</v>
      </c>
      <c r="I64" s="53" t="s">
        <v>34</v>
      </c>
      <c r="J64" s="284" t="s">
        <v>3527</v>
      </c>
      <c r="K64" s="53" t="s">
        <v>248</v>
      </c>
      <c r="L64" s="9" t="s">
        <v>249</v>
      </c>
      <c r="M64" s="278" t="s">
        <v>159</v>
      </c>
      <c r="N64" s="53"/>
    </row>
    <row r="65" spans="1:14" ht="30" x14ac:dyDescent="0.25">
      <c r="A65" s="195" t="s">
        <v>137</v>
      </c>
      <c r="B65" s="195" t="s">
        <v>138</v>
      </c>
      <c r="C65" s="4" t="s">
        <v>2918</v>
      </c>
      <c r="D65" s="195" t="s">
        <v>138</v>
      </c>
      <c r="E65" s="195" t="s">
        <v>2304</v>
      </c>
      <c r="F65" s="57">
        <v>0</v>
      </c>
      <c r="G65" s="58">
        <v>1</v>
      </c>
      <c r="H65" s="58">
        <v>0.01</v>
      </c>
      <c r="I65" s="53" t="s">
        <v>34</v>
      </c>
      <c r="J65" s="284" t="s">
        <v>2905</v>
      </c>
      <c r="K65" s="53" t="s">
        <v>250</v>
      </c>
      <c r="L65" s="9" t="s">
        <v>251</v>
      </c>
      <c r="M65" s="278" t="s">
        <v>159</v>
      </c>
      <c r="N65" s="53"/>
    </row>
    <row r="66" spans="1:14" ht="45" x14ac:dyDescent="0.25">
      <c r="A66" s="195" t="s">
        <v>137</v>
      </c>
      <c r="B66" s="195" t="s">
        <v>457</v>
      </c>
      <c r="C66" s="4" t="s">
        <v>458</v>
      </c>
      <c r="D66" s="195" t="s">
        <v>457</v>
      </c>
      <c r="E66" s="195" t="s">
        <v>2303</v>
      </c>
      <c r="F66" s="57">
        <v>0</v>
      </c>
      <c r="G66" s="58">
        <v>1</v>
      </c>
      <c r="H66" s="58">
        <v>0.01</v>
      </c>
      <c r="I66" s="53" t="s">
        <v>34</v>
      </c>
      <c r="J66" s="284"/>
      <c r="K66" s="53"/>
      <c r="L66" s="9" t="s">
        <v>2811</v>
      </c>
      <c r="M66" s="278"/>
      <c r="N66" s="53"/>
    </row>
    <row r="67" spans="1:14" ht="105" x14ac:dyDescent="0.25">
      <c r="A67" s="195" t="s">
        <v>137</v>
      </c>
      <c r="B67" s="195" t="s">
        <v>2502</v>
      </c>
      <c r="C67" s="4" t="s">
        <v>2503</v>
      </c>
      <c r="D67" s="195" t="s">
        <v>2502</v>
      </c>
      <c r="E67" s="195" t="s">
        <v>2504</v>
      </c>
      <c r="F67" s="57">
        <v>0</v>
      </c>
      <c r="G67" s="58">
        <v>1</v>
      </c>
      <c r="H67" s="58">
        <v>0.01</v>
      </c>
      <c r="I67" s="53" t="s">
        <v>2505</v>
      </c>
      <c r="J67" s="284" t="s">
        <v>3418</v>
      </c>
      <c r="K67" s="53"/>
      <c r="L67" s="9" t="s">
        <v>2806</v>
      </c>
      <c r="M67" s="277" t="s">
        <v>2506</v>
      </c>
      <c r="N67" s="53"/>
    </row>
    <row r="68" spans="1:14" ht="60" x14ac:dyDescent="0.25">
      <c r="A68" s="196" t="s">
        <v>2546</v>
      </c>
      <c r="B68" s="196" t="s">
        <v>2550</v>
      </c>
      <c r="C68" s="4" t="s">
        <v>305</v>
      </c>
      <c r="D68" s="196" t="s">
        <v>2549</v>
      </c>
      <c r="E68" s="195" t="s">
        <v>2302</v>
      </c>
      <c r="F68" s="60">
        <v>0</v>
      </c>
      <c r="G68" s="60">
        <v>1</v>
      </c>
      <c r="H68" s="60">
        <v>0.01</v>
      </c>
      <c r="I68" s="9" t="s">
        <v>58</v>
      </c>
      <c r="J68" s="285" t="s">
        <v>2349</v>
      </c>
      <c r="K68" s="9" t="s">
        <v>256</v>
      </c>
      <c r="L68" s="9" t="s">
        <v>257</v>
      </c>
      <c r="M68" s="278" t="s">
        <v>159</v>
      </c>
      <c r="N68" s="9"/>
    </row>
    <row r="69" spans="1:14" ht="60" x14ac:dyDescent="0.25">
      <c r="A69" s="196" t="s">
        <v>2546</v>
      </c>
      <c r="B69" s="196" t="s">
        <v>2847</v>
      </c>
      <c r="C69" s="4" t="s">
        <v>2846</v>
      </c>
      <c r="D69" s="196" t="s">
        <v>372</v>
      </c>
      <c r="E69" s="195" t="s">
        <v>2844</v>
      </c>
      <c r="F69" s="60">
        <v>0</v>
      </c>
      <c r="G69" s="60">
        <v>1</v>
      </c>
      <c r="H69" s="60">
        <v>0.01</v>
      </c>
      <c r="I69" s="53" t="s">
        <v>2845</v>
      </c>
      <c r="J69" s="285" t="s">
        <v>3068</v>
      </c>
      <c r="K69" s="9" t="s">
        <v>365</v>
      </c>
      <c r="L69" s="9" t="s">
        <v>2807</v>
      </c>
      <c r="M69" s="278" t="s">
        <v>159</v>
      </c>
      <c r="N69" s="9"/>
    </row>
    <row r="70" spans="1:14" ht="45" x14ac:dyDescent="0.25">
      <c r="A70" s="196" t="s">
        <v>2546</v>
      </c>
      <c r="B70" s="196" t="s">
        <v>2547</v>
      </c>
      <c r="C70" s="4" t="s">
        <v>2548</v>
      </c>
      <c r="D70" s="196" t="s">
        <v>2551</v>
      </c>
      <c r="E70" s="195" t="s">
        <v>2552</v>
      </c>
      <c r="F70" s="60">
        <v>0</v>
      </c>
      <c r="G70" s="60">
        <v>1</v>
      </c>
      <c r="H70" s="60">
        <v>0.01</v>
      </c>
      <c r="I70" s="53" t="s">
        <v>2553</v>
      </c>
      <c r="J70" s="285" t="s">
        <v>2554</v>
      </c>
      <c r="K70" s="9"/>
      <c r="L70" s="9" t="s">
        <v>2808</v>
      </c>
      <c r="M70" s="278"/>
      <c r="N70" s="9"/>
    </row>
    <row r="71" spans="1:14" ht="75" x14ac:dyDescent="0.25">
      <c r="A71" s="195" t="s">
        <v>10</v>
      </c>
      <c r="B71" s="195" t="s">
        <v>3288</v>
      </c>
      <c r="C71" s="4" t="s">
        <v>2472</v>
      </c>
      <c r="D71" s="195" t="s">
        <v>3288</v>
      </c>
      <c r="E71" s="195" t="s">
        <v>2301</v>
      </c>
      <c r="F71" s="61">
        <v>0</v>
      </c>
      <c r="G71" s="61">
        <v>300</v>
      </c>
      <c r="H71" s="61">
        <v>5</v>
      </c>
      <c r="I71" s="189" t="str">
        <f>UnitControlCenter!$B$44</f>
        <v>$/metric ton CO2e</v>
      </c>
      <c r="J71" s="284" t="s">
        <v>3380</v>
      </c>
      <c r="K71" s="53" t="s">
        <v>254</v>
      </c>
      <c r="L71" s="9" t="s">
        <v>255</v>
      </c>
      <c r="M71" s="279" t="s">
        <v>2448</v>
      </c>
      <c r="N71" s="9" t="s">
        <v>420</v>
      </c>
    </row>
    <row r="72" spans="1:14" ht="45" x14ac:dyDescent="0.25">
      <c r="A72" s="195" t="s">
        <v>10</v>
      </c>
      <c r="B72" s="195" t="s">
        <v>26</v>
      </c>
      <c r="C72" s="4" t="s">
        <v>144</v>
      </c>
      <c r="D72" s="195" t="s">
        <v>26</v>
      </c>
      <c r="E72" s="195" t="s">
        <v>2300</v>
      </c>
      <c r="F72" s="60">
        <v>0</v>
      </c>
      <c r="G72" s="60">
        <v>1</v>
      </c>
      <c r="H72" s="60">
        <v>0.01</v>
      </c>
      <c r="I72" s="53" t="s">
        <v>146</v>
      </c>
      <c r="J72" s="354" t="s">
        <v>3381</v>
      </c>
      <c r="K72" s="9" t="s">
        <v>258</v>
      </c>
      <c r="L72" s="9" t="s">
        <v>259</v>
      </c>
      <c r="M72" s="278" t="s">
        <v>159</v>
      </c>
    </row>
    <row r="73" spans="1:14" ht="45" x14ac:dyDescent="0.25">
      <c r="A73" s="196" t="s">
        <v>10</v>
      </c>
      <c r="B73" s="196" t="s">
        <v>2507</v>
      </c>
      <c r="C73" s="4" t="s">
        <v>2509</v>
      </c>
      <c r="D73" s="196" t="s">
        <v>2510</v>
      </c>
      <c r="E73" s="196" t="s">
        <v>2512</v>
      </c>
      <c r="F73" s="61">
        <v>0</v>
      </c>
      <c r="G73" s="61">
        <v>1</v>
      </c>
      <c r="H73" s="61">
        <v>1</v>
      </c>
      <c r="I73" s="53" t="s">
        <v>30</v>
      </c>
      <c r="J73" s="354"/>
    </row>
    <row r="74" spans="1:14" ht="45" x14ac:dyDescent="0.25">
      <c r="A74" s="196" t="s">
        <v>10</v>
      </c>
      <c r="B74" s="196" t="s">
        <v>3114</v>
      </c>
      <c r="C74" s="4" t="s">
        <v>2508</v>
      </c>
      <c r="D74" s="196" t="s">
        <v>2660</v>
      </c>
      <c r="E74" s="196" t="s">
        <v>2511</v>
      </c>
      <c r="F74" s="61">
        <v>0</v>
      </c>
      <c r="G74" s="61">
        <v>1</v>
      </c>
      <c r="H74" s="61">
        <v>1</v>
      </c>
      <c r="I74" s="53" t="s">
        <v>30</v>
      </c>
      <c r="J74" s="284" t="s">
        <v>3115</v>
      </c>
      <c r="K74" s="53" t="s">
        <v>254</v>
      </c>
      <c r="L74" s="9" t="s">
        <v>255</v>
      </c>
    </row>
    <row r="75" spans="1:14" ht="45" x14ac:dyDescent="0.25">
      <c r="A75" s="196" t="s">
        <v>10</v>
      </c>
      <c r="B75" s="196" t="s">
        <v>2821</v>
      </c>
      <c r="C75" s="4" t="s">
        <v>2820</v>
      </c>
      <c r="D75" s="196" t="s">
        <v>2821</v>
      </c>
      <c r="E75" s="195" t="s">
        <v>2822</v>
      </c>
      <c r="F75" s="61">
        <v>0</v>
      </c>
      <c r="G75" s="61">
        <v>1</v>
      </c>
      <c r="H75" s="61">
        <v>1</v>
      </c>
      <c r="I75" s="53" t="s">
        <v>30</v>
      </c>
      <c r="J75" s="285"/>
    </row>
    <row r="76" spans="1:14" ht="30" x14ac:dyDescent="0.25">
      <c r="A76" s="196" t="s">
        <v>10</v>
      </c>
      <c r="B76" s="196" t="s">
        <v>2869</v>
      </c>
      <c r="C76" s="4" t="s">
        <v>2869</v>
      </c>
      <c r="D76" s="196" t="s">
        <v>2869</v>
      </c>
      <c r="E76" s="196" t="s">
        <v>2870</v>
      </c>
      <c r="F76" s="60">
        <v>0</v>
      </c>
      <c r="G76" s="60">
        <v>1</v>
      </c>
      <c r="H76" s="60">
        <v>0.01</v>
      </c>
      <c r="I76" s="53" t="s">
        <v>2871</v>
      </c>
      <c r="J76" s="354" t="s">
        <v>3382</v>
      </c>
      <c r="K76" s="9" t="s">
        <v>3032</v>
      </c>
    </row>
    <row r="77" spans="1:14" ht="45" x14ac:dyDescent="0.25">
      <c r="A77" s="195" t="s">
        <v>10</v>
      </c>
      <c r="B77" s="195" t="s">
        <v>3476</v>
      </c>
      <c r="C77" s="4" t="s">
        <v>3475</v>
      </c>
      <c r="D77" s="195" t="s">
        <v>3476</v>
      </c>
      <c r="E77" s="195" t="s">
        <v>2299</v>
      </c>
      <c r="F77" s="57">
        <v>-0.5</v>
      </c>
      <c r="G77" s="57">
        <v>0.5</v>
      </c>
      <c r="H77" s="60">
        <v>0.01</v>
      </c>
      <c r="I77" s="53" t="s">
        <v>147</v>
      </c>
      <c r="J77" s="284" t="s">
        <v>3477</v>
      </c>
      <c r="K77" s="9" t="s">
        <v>260</v>
      </c>
      <c r="L77" s="9" t="s">
        <v>261</v>
      </c>
      <c r="M77" s="279" t="s">
        <v>160</v>
      </c>
    </row>
    <row r="78" spans="1:14" ht="90" x14ac:dyDescent="0.25">
      <c r="A78" s="195" t="s">
        <v>2764</v>
      </c>
      <c r="B78" s="189" t="s">
        <v>336</v>
      </c>
      <c r="C78" s="1" t="s">
        <v>306</v>
      </c>
      <c r="D78" s="195" t="s">
        <v>373</v>
      </c>
      <c r="E78" s="195" t="s">
        <v>2298</v>
      </c>
      <c r="F78" s="58">
        <v>0</v>
      </c>
      <c r="G78" s="58">
        <v>0.4</v>
      </c>
      <c r="H78" s="57">
        <v>0.01</v>
      </c>
      <c r="I78" s="53" t="s">
        <v>32</v>
      </c>
      <c r="J78" s="284" t="s">
        <v>3383</v>
      </c>
      <c r="K78" s="53" t="s">
        <v>262</v>
      </c>
      <c r="L78" s="9" t="s">
        <v>263</v>
      </c>
      <c r="M78" s="278"/>
    </row>
    <row r="79" spans="1:14" s="194" customFormat="1" ht="90" x14ac:dyDescent="0.25">
      <c r="A79" s="66" t="str">
        <f>A$78</f>
        <v>Research and Development</v>
      </c>
      <c r="B79" s="66" t="str">
        <f t="shared" ref="B79:B82" si="0">B$78</f>
        <v>Capital Cost Reduction</v>
      </c>
      <c r="C79" s="195" t="s">
        <v>307</v>
      </c>
      <c r="D79" s="66" t="str">
        <f t="shared" ref="D79:L82" si="1">D$78</f>
        <v>R&amp;D Capital Cost Reductions</v>
      </c>
      <c r="E79" s="4" t="s">
        <v>3398</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90" x14ac:dyDescent="0.25">
      <c r="A80" s="66" t="str">
        <f t="shared" ref="A80:A82" si="2">A$78</f>
        <v>Research and Development</v>
      </c>
      <c r="B80" s="66" t="str">
        <f t="shared" si="0"/>
        <v>Capital Cost Reduction</v>
      </c>
      <c r="C80" s="195" t="s">
        <v>308</v>
      </c>
      <c r="D80" s="66" t="str">
        <f t="shared" si="1"/>
        <v>R&amp;D Capital Cost Reductions</v>
      </c>
      <c r="E80" s="4" t="s">
        <v>3399</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si="2"/>
        <v>Research and Development</v>
      </c>
      <c r="B81" s="66" t="str">
        <f t="shared" si="0"/>
        <v>Capital Cost Reduction</v>
      </c>
      <c r="C81" s="195" t="s">
        <v>309</v>
      </c>
      <c r="D81" s="66" t="str">
        <f t="shared" si="1"/>
        <v>R&amp;D Capital Cost Reductions</v>
      </c>
      <c r="E81" s="4" t="s">
        <v>3400</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90" x14ac:dyDescent="0.25">
      <c r="A82" s="66" t="str">
        <f t="shared" si="2"/>
        <v>Research and Development</v>
      </c>
      <c r="B82" s="66" t="str">
        <f t="shared" si="0"/>
        <v>Capital Cost Reduction</v>
      </c>
      <c r="C82" s="196" t="s">
        <v>310</v>
      </c>
      <c r="D82" s="66" t="str">
        <f t="shared" si="1"/>
        <v>R&amp;D Capital Cost Reductions</v>
      </c>
      <c r="E82" s="4" t="s">
        <v>3401</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ht="105" x14ac:dyDescent="0.25">
      <c r="A83" s="196" t="s">
        <v>2764</v>
      </c>
      <c r="B83" s="196" t="s">
        <v>2916</v>
      </c>
      <c r="C83" s="4" t="s">
        <v>2917</v>
      </c>
      <c r="D83" s="196" t="s">
        <v>2916</v>
      </c>
      <c r="E83" s="59" t="s">
        <v>2919</v>
      </c>
      <c r="F83" s="58">
        <v>0</v>
      </c>
      <c r="G83" s="58">
        <v>1</v>
      </c>
      <c r="H83" s="57">
        <v>0.01</v>
      </c>
      <c r="I83" s="53" t="s">
        <v>34</v>
      </c>
      <c r="J83" s="284" t="s">
        <v>2921</v>
      </c>
      <c r="K83" s="9" t="s">
        <v>2923</v>
      </c>
      <c r="L83" s="9" t="s">
        <v>2922</v>
      </c>
      <c r="M83" s="279" t="s">
        <v>2920</v>
      </c>
    </row>
    <row r="84" spans="1:13" ht="90" x14ac:dyDescent="0.25">
      <c r="A84" s="195" t="s">
        <v>2764</v>
      </c>
      <c r="B84" s="189" t="s">
        <v>350</v>
      </c>
      <c r="C84" s="4" t="s">
        <v>311</v>
      </c>
      <c r="D84" s="195" t="s">
        <v>374</v>
      </c>
      <c r="E84" s="195" t="s">
        <v>2297</v>
      </c>
      <c r="F84" s="58">
        <v>0</v>
      </c>
      <c r="G84" s="58">
        <v>0.4</v>
      </c>
      <c r="H84" s="57">
        <v>0.01</v>
      </c>
      <c r="I84" s="53" t="s">
        <v>33</v>
      </c>
      <c r="J84" s="284" t="s">
        <v>3389</v>
      </c>
      <c r="K84" s="53" t="s">
        <v>262</v>
      </c>
      <c r="L84" s="9" t="s">
        <v>263</v>
      </c>
    </row>
    <row r="85" spans="1:13" ht="90" x14ac:dyDescent="0.25">
      <c r="A85" s="5" t="str">
        <f>A$84</f>
        <v>Research and Development</v>
      </c>
      <c r="B85" s="5" t="str">
        <f>B$84</f>
        <v>Fuel Use Reduction</v>
      </c>
      <c r="C85" s="4" t="s">
        <v>312</v>
      </c>
      <c r="D85" s="5" t="str">
        <f t="shared" ref="D85:L88" si="3">D$84</f>
        <v>R&amp;D Fuel Use Reductions</v>
      </c>
      <c r="E85" s="4" t="s">
        <v>3402</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ref="A86:B88" si="4">A$84</f>
        <v>Research and Development</v>
      </c>
      <c r="B86" s="5" t="str">
        <f t="shared" si="4"/>
        <v>Fuel Use Reduction</v>
      </c>
      <c r="C86" s="4" t="s">
        <v>313</v>
      </c>
      <c r="D86" s="5" t="str">
        <f t="shared" si="3"/>
        <v>R&amp;D Fuel Use Reductions</v>
      </c>
      <c r="E86" s="4" t="s">
        <v>3403</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314</v>
      </c>
      <c r="D87" s="5" t="str">
        <f t="shared" si="3"/>
        <v>R&amp;D Fuel Use Reductions</v>
      </c>
      <c r="E87" s="4" t="s">
        <v>3404</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90" x14ac:dyDescent="0.25">
      <c r="A88" s="5" t="str">
        <f t="shared" si="4"/>
        <v>Research and Development</v>
      </c>
      <c r="B88" s="5" t="str">
        <f t="shared" si="4"/>
        <v>Fuel Use Reduction</v>
      </c>
      <c r="C88" s="4" t="s">
        <v>315</v>
      </c>
      <c r="D88" s="5" t="str">
        <f t="shared" si="3"/>
        <v>R&amp;D Fuel Use Reductions</v>
      </c>
      <c r="E88" s="4" t="s">
        <v>3405</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150" x14ac:dyDescent="0.25">
      <c r="A89" s="4" t="s">
        <v>3070</v>
      </c>
      <c r="B89" s="4" t="s">
        <v>3071</v>
      </c>
      <c r="C89" s="4" t="s">
        <v>3078</v>
      </c>
      <c r="D89" s="189"/>
      <c r="E89" s="195" t="s">
        <v>3118</v>
      </c>
      <c r="F89" s="68">
        <v>0</v>
      </c>
      <c r="G89" s="4">
        <v>10</v>
      </c>
      <c r="H89" s="4">
        <v>1</v>
      </c>
      <c r="I89" s="4" t="s">
        <v>3045</v>
      </c>
      <c r="J89" s="4" t="s">
        <v>3390</v>
      </c>
      <c r="K89" s="4" t="s">
        <v>3046</v>
      </c>
    </row>
    <row r="90" spans="1:13" ht="150" x14ac:dyDescent="0.25">
      <c r="A90" s="4" t="s">
        <v>3070</v>
      </c>
      <c r="B90" s="4" t="s">
        <v>3072</v>
      </c>
      <c r="C90" s="4" t="s">
        <v>3079</v>
      </c>
      <c r="D90" s="189"/>
      <c r="E90" s="195" t="s">
        <v>3119</v>
      </c>
      <c r="F90" s="68">
        <v>0</v>
      </c>
      <c r="G90" s="4">
        <v>10</v>
      </c>
      <c r="H90" s="4">
        <v>1</v>
      </c>
      <c r="I90" s="4" t="s">
        <v>3045</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2"/>
    </row>
    <row r="91" spans="1:13" ht="150" x14ac:dyDescent="0.25">
      <c r="A91" s="4" t="s">
        <v>3070</v>
      </c>
      <c r="B91" s="4" t="s">
        <v>484</v>
      </c>
      <c r="C91" s="4" t="s">
        <v>3080</v>
      </c>
      <c r="D91" s="189"/>
      <c r="E91" s="195" t="s">
        <v>3120</v>
      </c>
      <c r="F91" s="68">
        <v>0</v>
      </c>
      <c r="G91" s="4">
        <v>10</v>
      </c>
      <c r="H91" s="4">
        <v>1</v>
      </c>
      <c r="I91" s="4" t="s">
        <v>3045</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3070</v>
      </c>
      <c r="B92" s="4" t="s">
        <v>3073</v>
      </c>
      <c r="C92" s="4" t="s">
        <v>3081</v>
      </c>
      <c r="D92" s="189"/>
      <c r="E92" s="195" t="s">
        <v>3121</v>
      </c>
      <c r="F92" s="68">
        <v>0</v>
      </c>
      <c r="G92" s="4">
        <v>10</v>
      </c>
      <c r="H92" s="4">
        <v>1</v>
      </c>
      <c r="I92" s="4" t="s">
        <v>3045</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3070</v>
      </c>
      <c r="B93" s="4" t="s">
        <v>3074</v>
      </c>
      <c r="C93" s="4" t="s">
        <v>3082</v>
      </c>
      <c r="D93" s="189"/>
      <c r="E93" s="195" t="s">
        <v>3122</v>
      </c>
      <c r="F93" s="68">
        <v>0</v>
      </c>
      <c r="G93" s="4">
        <v>10</v>
      </c>
      <c r="H93" s="4">
        <v>1</v>
      </c>
      <c r="I93" s="4" t="s">
        <v>3045</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3070</v>
      </c>
      <c r="B94" s="4" t="s">
        <v>279</v>
      </c>
      <c r="C94" s="4" t="s">
        <v>3083</v>
      </c>
      <c r="D94" s="189"/>
      <c r="E94" s="195" t="s">
        <v>3123</v>
      </c>
      <c r="F94" s="68">
        <v>0</v>
      </c>
      <c r="G94" s="4">
        <v>10</v>
      </c>
      <c r="H94" s="4">
        <v>1</v>
      </c>
      <c r="I94" s="4" t="s">
        <v>3045</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3070</v>
      </c>
      <c r="B95" s="4" t="s">
        <v>3075</v>
      </c>
      <c r="C95" s="4" t="s">
        <v>3084</v>
      </c>
      <c r="D95" s="189"/>
      <c r="E95" s="195" t="s">
        <v>3124</v>
      </c>
      <c r="F95" s="68">
        <v>0</v>
      </c>
      <c r="G95" s="4">
        <v>10</v>
      </c>
      <c r="H95" s="4">
        <v>1</v>
      </c>
      <c r="I95" s="4" t="s">
        <v>3045</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3070</v>
      </c>
      <c r="B96" s="4" t="s">
        <v>3076</v>
      </c>
      <c r="C96" s="4" t="s">
        <v>3085</v>
      </c>
      <c r="D96" s="189"/>
      <c r="E96" s="195" t="s">
        <v>3125</v>
      </c>
      <c r="F96" s="68">
        <v>0</v>
      </c>
      <c r="G96" s="4">
        <v>10</v>
      </c>
      <c r="H96" s="4">
        <v>1</v>
      </c>
      <c r="I96" s="4" t="s">
        <v>3045</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50" x14ac:dyDescent="0.25">
      <c r="A97" s="4" t="s">
        <v>3070</v>
      </c>
      <c r="B97" s="4" t="s">
        <v>3077</v>
      </c>
      <c r="C97" s="4" t="s">
        <v>3086</v>
      </c>
      <c r="D97" s="189"/>
      <c r="E97" s="195" t="s">
        <v>3126</v>
      </c>
      <c r="F97" s="68">
        <v>0</v>
      </c>
      <c r="G97" s="4">
        <v>10</v>
      </c>
      <c r="H97" s="4">
        <v>1</v>
      </c>
      <c r="I97" s="4" t="s">
        <v>3045</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60" x14ac:dyDescent="0.25">
      <c r="A98" s="4" t="s">
        <v>2939</v>
      </c>
      <c r="B98" s="4" t="s">
        <v>2940</v>
      </c>
      <c r="C98" s="4" t="s">
        <v>2944</v>
      </c>
      <c r="D98" s="189"/>
      <c r="E98" s="4" t="s">
        <v>2941</v>
      </c>
      <c r="F98" s="257">
        <v>-0.08</v>
      </c>
      <c r="G98" s="257">
        <v>0.02</v>
      </c>
      <c r="H98" s="260">
        <v>1E-3</v>
      </c>
      <c r="I98" s="4" t="s">
        <v>2947</v>
      </c>
      <c r="J98" s="4" t="s">
        <v>3156</v>
      </c>
      <c r="K98" s="4"/>
      <c r="L98" s="7"/>
      <c r="M98" s="356" t="s">
        <v>2942</v>
      </c>
    </row>
    <row r="99" spans="1:13" ht="120" x14ac:dyDescent="0.25">
      <c r="A99" s="4" t="s">
        <v>2939</v>
      </c>
      <c r="B99" s="4" t="s">
        <v>3490</v>
      </c>
      <c r="C99" s="4" t="s">
        <v>3488</v>
      </c>
      <c r="D99" s="189"/>
      <c r="E99" s="189"/>
      <c r="F99" s="68">
        <v>0</v>
      </c>
      <c r="G99" s="4">
        <v>1</v>
      </c>
      <c r="H99" s="4">
        <v>1</v>
      </c>
      <c r="I99" s="53" t="s">
        <v>30</v>
      </c>
      <c r="J99" s="4" t="s">
        <v>3489</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53"/>
  <sheetViews>
    <sheetView zoomScaleNormal="100" workbookViewId="0">
      <pane ySplit="1" topLeftCell="A686" activePane="bottomLeft" state="frozen"/>
      <selection pane="bottomLeft" activeCell="A717" sqref="A717"/>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42578125" style="4" customWidth="1"/>
    <col min="6" max="6" width="47.42578125" style="4" customWidth="1"/>
    <col min="7" max="7" width="46" style="4" customWidth="1"/>
    <col min="8" max="8" width="19.42578125" style="50" customWidth="1"/>
    <col min="9" max="9" width="21.425781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205" customWidth="1"/>
    <col min="19" max="16384" width="9.140625" style="4"/>
  </cols>
  <sheetData>
    <row r="1" spans="1:18" x14ac:dyDescent="0.2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30" x14ac:dyDescent="0.25">
      <c r="A2" s="357" t="str">
        <f>INDEX('Policy Characteristics'!A:A,MATCH($C2,'Policy Characteristics'!$C:$C,0))</f>
        <v>Transportation</v>
      </c>
      <c r="B2" s="357" t="str">
        <f>INDEX('Policy Characteristics'!B:B,MATCH($C2,'Policy Characteristics'!$C:$C,0))</f>
        <v>Conventional Pollutant Standards</v>
      </c>
      <c r="C2" s="358" t="s">
        <v>2442</v>
      </c>
      <c r="D2" s="2" t="s">
        <v>38</v>
      </c>
      <c r="E2" s="2" t="s">
        <v>2252</v>
      </c>
      <c r="F2" s="2" t="s">
        <v>3515</v>
      </c>
      <c r="G2" s="2" t="s">
        <v>2488</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30"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3515</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30"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3515</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30"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3515</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30"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3515</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30"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3515</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30"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3515</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30"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3515</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30"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3515</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30"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3515</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3516</v>
      </c>
      <c r="G12" s="2" t="s">
        <v>2488</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3516</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3516</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3516</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3516</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3516</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3516</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3516</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3516</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3516</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3511</v>
      </c>
      <c r="G22" s="2" t="s">
        <v>2488</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3511</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3511</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3511</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3511</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3511</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3511</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3511</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3511</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3511</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3512</v>
      </c>
      <c r="G32" s="2" t="s">
        <v>2488</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3512</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3512</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3512</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3512</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3512</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3512</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3512</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3512</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3512</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3513</v>
      </c>
      <c r="G42" s="2" t="s">
        <v>2488</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3513</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3513</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3513</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3513</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3513</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3513</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3513</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3513</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3513</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3514</v>
      </c>
      <c r="G52" s="2" t="s">
        <v>2488</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3514</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3514</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3514</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3514</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3514</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3514</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3514</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3514</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3514</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2521</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2517</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3521</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45" customHeigh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3510</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45" customHeigh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2399</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45" customHeigh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3517</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3518</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3518</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3519</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3520</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3521</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45" customHeigh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3510</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2399</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3517</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3518</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3518</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3519</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3520</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3521</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30"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3510</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2399</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3517</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3518</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3518</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3519</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3520</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2564</v>
      </c>
      <c r="D101" s="53" t="s">
        <v>46</v>
      </c>
      <c r="E101" s="53" t="s">
        <v>38</v>
      </c>
      <c r="F101" s="53" t="s">
        <v>85</v>
      </c>
      <c r="G101" s="2" t="s">
        <v>3521</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30"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3510</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2399</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3517</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3518</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3518</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3519</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3520</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3128</v>
      </c>
      <c r="D114" s="53" t="s">
        <v>46</v>
      </c>
      <c r="E114" s="53" t="s">
        <v>38</v>
      </c>
      <c r="F114" s="53" t="s">
        <v>85</v>
      </c>
      <c r="G114" s="2" t="s">
        <v>3521</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2399</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3518</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3519</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30"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3510</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3517</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3518</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3520</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2556</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2529</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2487</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2858</v>
      </c>
      <c r="E185" s="53"/>
      <c r="F185" s="9" t="s">
        <v>2538</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2859</v>
      </c>
      <c r="E186" s="53"/>
      <c r="F186" s="9" t="s">
        <v>2687</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2860</v>
      </c>
      <c r="E187" s="53"/>
      <c r="F187" s="9" t="s">
        <v>2540</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3166</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2487</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2858</v>
      </c>
      <c r="E201" s="53"/>
      <c r="F201" s="9" t="s">
        <v>2538</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2859</v>
      </c>
      <c r="E202" s="53"/>
      <c r="F202" s="9" t="s">
        <v>2687</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2860</v>
      </c>
      <c r="E203" s="53"/>
      <c r="F203" s="9" t="s">
        <v>2540</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2848</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2487</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2858</v>
      </c>
      <c r="E219" s="53"/>
      <c r="F219" s="9" t="s">
        <v>2538</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2859</v>
      </c>
      <c r="E220" s="53"/>
      <c r="F220" s="9" t="s">
        <v>2687</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2860</v>
      </c>
      <c r="E221" s="53"/>
      <c r="F221" s="9" t="s">
        <v>2540</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2487</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2858</v>
      </c>
      <c r="E237" s="53"/>
      <c r="F237" s="9" t="s">
        <v>2538</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2859</v>
      </c>
      <c r="E238" s="53"/>
      <c r="F238" s="9" t="s">
        <v>2687</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2860</v>
      </c>
      <c r="E239" s="53"/>
      <c r="F239" s="9" t="s">
        <v>2540</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3109</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3165</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2487</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2858</v>
      </c>
      <c r="E255" s="53"/>
      <c r="F255" s="9" t="s">
        <v>2538</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2859</v>
      </c>
      <c r="E256" s="53"/>
      <c r="F256" s="9" t="s">
        <v>2687</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2860</v>
      </c>
      <c r="E257" s="53"/>
      <c r="F257" s="9" t="s">
        <v>2540</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2487</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2858</v>
      </c>
      <c r="E271" s="53"/>
      <c r="F271" s="9" t="s">
        <v>2538</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2859</v>
      </c>
      <c r="E272" s="53"/>
      <c r="F272" s="9" t="s">
        <v>2687</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2860</v>
      </c>
      <c r="E273" s="53"/>
      <c r="F273" s="9" t="s">
        <v>2540</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2858</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2858</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2858</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2859</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2859</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2859</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2860</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2860</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2860</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2378</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2901</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2487</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2858</v>
      </c>
      <c r="E338" s="53"/>
      <c r="F338" s="9" t="s">
        <v>2538</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2859</v>
      </c>
      <c r="E339" s="53"/>
      <c r="F339" s="9" t="s">
        <v>2687</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2860</v>
      </c>
      <c r="E340" s="53"/>
      <c r="F340" s="9" t="s">
        <v>2540</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2487</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2487</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2487</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2858</v>
      </c>
      <c r="E380" s="53" t="s">
        <v>269</v>
      </c>
      <c r="F380" s="9" t="s">
        <v>2538</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2858</v>
      </c>
      <c r="E381" s="53" t="s">
        <v>270</v>
      </c>
      <c r="F381" s="9" t="s">
        <v>2538</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2858</v>
      </c>
      <c r="E382" s="53" t="s">
        <v>271</v>
      </c>
      <c r="F382" s="9" t="s">
        <v>2538</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2859</v>
      </c>
      <c r="E383" s="53" t="s">
        <v>269</v>
      </c>
      <c r="F383" s="9" t="s">
        <v>2687</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2859</v>
      </c>
      <c r="E384" s="53" t="s">
        <v>270</v>
      </c>
      <c r="F384" s="9" t="s">
        <v>2687</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2859</v>
      </c>
      <c r="E385" s="53" t="s">
        <v>271</v>
      </c>
      <c r="F385" s="9" t="s">
        <v>2687</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2860</v>
      </c>
      <c r="E386" s="53" t="s">
        <v>269</v>
      </c>
      <c r="F386" s="9" t="s">
        <v>2540</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2860</v>
      </c>
      <c r="E387" s="53" t="s">
        <v>270</v>
      </c>
      <c r="F387" s="9" t="s">
        <v>2540</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2860</v>
      </c>
      <c r="E388" s="53" t="s">
        <v>271</v>
      </c>
      <c r="F388" s="9" t="s">
        <v>2540</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3356</v>
      </c>
      <c r="D389" s="284" t="s">
        <v>3211</v>
      </c>
      <c r="E389" s="285"/>
      <c r="F389" s="194" t="s">
        <v>3236</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3212</v>
      </c>
      <c r="E390" s="285"/>
      <c r="F390" s="194" t="s">
        <v>2872</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3213</v>
      </c>
      <c r="E391" s="285"/>
      <c r="F391" s="194" t="s">
        <v>3177</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3214</v>
      </c>
      <c r="E392" s="285"/>
      <c r="F392" s="194" t="s">
        <v>3178</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3215</v>
      </c>
      <c r="E393" s="285"/>
      <c r="F393" s="194" t="s">
        <v>3179</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3216</v>
      </c>
      <c r="E394" s="285"/>
      <c r="F394" s="194" t="s">
        <v>3180</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3217</v>
      </c>
      <c r="E395" s="285"/>
      <c r="F395" s="194" t="s">
        <v>3181</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3218</v>
      </c>
      <c r="E396" s="285"/>
      <c r="F396" s="194" t="s">
        <v>3182</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3219</v>
      </c>
      <c r="E397" s="285"/>
      <c r="F397" s="194" t="s">
        <v>3183</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3220</v>
      </c>
      <c r="E398" s="285"/>
      <c r="F398" s="194" t="s">
        <v>2674</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3221</v>
      </c>
      <c r="E399" s="285"/>
      <c r="F399" s="194" t="s">
        <v>3184</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3222</v>
      </c>
      <c r="E400" s="285"/>
      <c r="F400" s="194" t="s">
        <v>3185</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3223</v>
      </c>
      <c r="E401" s="285"/>
      <c r="F401" s="194" t="s">
        <v>3186</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3224</v>
      </c>
      <c r="E402" s="285"/>
      <c r="F402" s="194" t="s">
        <v>2675</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3225</v>
      </c>
      <c r="E403" s="285"/>
      <c r="F403" s="194" t="s">
        <v>3187</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3226</v>
      </c>
      <c r="E404" s="285"/>
      <c r="F404" s="194" t="s">
        <v>3188</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3227</v>
      </c>
      <c r="E405" s="285"/>
      <c r="F405" s="194" t="s">
        <v>3189</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3228</v>
      </c>
      <c r="E406" s="285"/>
      <c r="F406" s="194" t="s">
        <v>3190</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3229</v>
      </c>
      <c r="E407" s="285"/>
      <c r="F407" s="194" t="s">
        <v>3191</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3230</v>
      </c>
      <c r="E408" s="285"/>
      <c r="F408" s="194" t="s">
        <v>3192</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3231</v>
      </c>
      <c r="E409" s="285"/>
      <c r="F409" s="194" t="s">
        <v>3193</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3232</v>
      </c>
      <c r="E410" s="285"/>
      <c r="F410" s="194" t="s">
        <v>3194</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3233</v>
      </c>
      <c r="E411" s="285"/>
      <c r="F411" s="194" t="s">
        <v>3195</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3234</v>
      </c>
      <c r="E412" s="285"/>
      <c r="F412" s="194" t="s">
        <v>3237</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3235</v>
      </c>
      <c r="E413" s="285"/>
      <c r="F413" s="194" t="s">
        <v>3196</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3170</v>
      </c>
      <c r="D414" s="284" t="s">
        <v>3211</v>
      </c>
      <c r="E414" s="285" t="s">
        <v>3173</v>
      </c>
      <c r="F414" s="194" t="s">
        <v>3236</v>
      </c>
      <c r="G414" s="53" t="s">
        <v>3174</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3211</v>
      </c>
      <c r="E415" s="285" t="s">
        <v>2626</v>
      </c>
      <c r="F415" s="194" t="s">
        <v>3236</v>
      </c>
      <c r="G415" s="53" t="s">
        <v>3175</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3212</v>
      </c>
      <c r="E416" s="285" t="s">
        <v>3173</v>
      </c>
      <c r="F416" s="194" t="s">
        <v>2872</v>
      </c>
      <c r="G416" s="53" t="s">
        <v>3174</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3212</v>
      </c>
      <c r="E417" s="285" t="s">
        <v>2626</v>
      </c>
      <c r="F417" s="194" t="s">
        <v>2872</v>
      </c>
      <c r="G417" s="53" t="s">
        <v>3175</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3213</v>
      </c>
      <c r="E418" s="285" t="s">
        <v>3173</v>
      </c>
      <c r="F418" s="194" t="s">
        <v>3177</v>
      </c>
      <c r="G418" s="53" t="s">
        <v>3174</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3213</v>
      </c>
      <c r="E419" s="285" t="s">
        <v>2626</v>
      </c>
      <c r="F419" s="194" t="s">
        <v>3177</v>
      </c>
      <c r="G419" s="53" t="s">
        <v>3175</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3214</v>
      </c>
      <c r="E420" s="285" t="s">
        <v>3173</v>
      </c>
      <c r="F420" s="194" t="s">
        <v>3178</v>
      </c>
      <c r="G420" s="53" t="s">
        <v>3174</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3214</v>
      </c>
      <c r="E421" s="285" t="s">
        <v>2626</v>
      </c>
      <c r="F421" s="194" t="s">
        <v>3178</v>
      </c>
      <c r="G421" s="53" t="s">
        <v>3175</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3215</v>
      </c>
      <c r="E422" s="285" t="s">
        <v>3173</v>
      </c>
      <c r="F422" s="194" t="s">
        <v>3179</v>
      </c>
      <c r="G422" s="53" t="s">
        <v>3174</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3215</v>
      </c>
      <c r="E423" s="285" t="s">
        <v>2626</v>
      </c>
      <c r="F423" s="194" t="s">
        <v>3179</v>
      </c>
      <c r="G423" s="53" t="s">
        <v>3175</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3216</v>
      </c>
      <c r="E424" s="285" t="s">
        <v>3173</v>
      </c>
      <c r="F424" s="194" t="s">
        <v>3180</v>
      </c>
      <c r="G424" s="53" t="s">
        <v>3174</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3216</v>
      </c>
      <c r="E425" s="285" t="s">
        <v>2626</v>
      </c>
      <c r="F425" s="194" t="s">
        <v>3180</v>
      </c>
      <c r="G425" s="53" t="s">
        <v>3175</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3217</v>
      </c>
      <c r="E426" s="285" t="s">
        <v>3173</v>
      </c>
      <c r="F426" s="194" t="s">
        <v>3181</v>
      </c>
      <c r="G426" s="53" t="s">
        <v>3174</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3217</v>
      </c>
      <c r="E427" s="285" t="s">
        <v>2626</v>
      </c>
      <c r="F427" s="194" t="s">
        <v>3181</v>
      </c>
      <c r="G427" s="53" t="s">
        <v>3175</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3218</v>
      </c>
      <c r="E428" s="285" t="s">
        <v>3173</v>
      </c>
      <c r="F428" s="194" t="s">
        <v>3182</v>
      </c>
      <c r="G428" s="53" t="s">
        <v>3174</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3218</v>
      </c>
      <c r="E429" s="285" t="s">
        <v>2626</v>
      </c>
      <c r="F429" s="194" t="s">
        <v>3182</v>
      </c>
      <c r="G429" s="53" t="s">
        <v>3175</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3219</v>
      </c>
      <c r="E430" s="285" t="s">
        <v>3173</v>
      </c>
      <c r="F430" s="194" t="s">
        <v>3183</v>
      </c>
      <c r="G430" s="53" t="s">
        <v>3174</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3219</v>
      </c>
      <c r="E431" s="285" t="s">
        <v>2626</v>
      </c>
      <c r="F431" s="194" t="s">
        <v>3183</v>
      </c>
      <c r="G431" s="53" t="s">
        <v>3175</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3220</v>
      </c>
      <c r="E432" s="285" t="s">
        <v>3173</v>
      </c>
      <c r="F432" s="194" t="s">
        <v>2674</v>
      </c>
      <c r="G432" s="53" t="s">
        <v>3174</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3220</v>
      </c>
      <c r="E433" s="285" t="s">
        <v>2626</v>
      </c>
      <c r="F433" s="194" t="s">
        <v>2674</v>
      </c>
      <c r="G433" s="53" t="s">
        <v>3175</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3221</v>
      </c>
      <c r="E434" s="285" t="s">
        <v>3173</v>
      </c>
      <c r="F434" s="194" t="s">
        <v>3184</v>
      </c>
      <c r="G434" s="53" t="s">
        <v>3174</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3221</v>
      </c>
      <c r="E435" s="285" t="s">
        <v>2626</v>
      </c>
      <c r="F435" s="194" t="s">
        <v>3184</v>
      </c>
      <c r="G435" s="53" t="s">
        <v>3175</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3222</v>
      </c>
      <c r="E436" s="285" t="s">
        <v>3173</v>
      </c>
      <c r="F436" s="194" t="s">
        <v>3185</v>
      </c>
      <c r="G436" s="53" t="s">
        <v>3174</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3222</v>
      </c>
      <c r="E437" s="285" t="s">
        <v>2626</v>
      </c>
      <c r="F437" s="194" t="s">
        <v>3185</v>
      </c>
      <c r="G437" s="53" t="s">
        <v>3175</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3223</v>
      </c>
      <c r="E438" s="285" t="s">
        <v>3173</v>
      </c>
      <c r="F438" s="194" t="s">
        <v>3186</v>
      </c>
      <c r="G438" s="53" t="s">
        <v>3174</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3223</v>
      </c>
      <c r="E439" s="285" t="s">
        <v>2626</v>
      </c>
      <c r="F439" s="194" t="s">
        <v>3186</v>
      </c>
      <c r="G439" s="53" t="s">
        <v>3175</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3224</v>
      </c>
      <c r="E440" s="285" t="s">
        <v>3173</v>
      </c>
      <c r="F440" s="194" t="s">
        <v>2675</v>
      </c>
      <c r="G440" s="53" t="s">
        <v>3174</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3224</v>
      </c>
      <c r="E441" s="285" t="s">
        <v>2626</v>
      </c>
      <c r="F441" s="194" t="s">
        <v>2675</v>
      </c>
      <c r="G441" s="53" t="s">
        <v>3175</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3225</v>
      </c>
      <c r="E442" s="285" t="s">
        <v>3173</v>
      </c>
      <c r="F442" s="194" t="s">
        <v>3187</v>
      </c>
      <c r="G442" s="53" t="s">
        <v>3174</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3225</v>
      </c>
      <c r="E443" s="285" t="s">
        <v>2626</v>
      </c>
      <c r="F443" s="194" t="s">
        <v>3187</v>
      </c>
      <c r="G443" s="53" t="s">
        <v>3175</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3226</v>
      </c>
      <c r="E444" s="285" t="s">
        <v>3173</v>
      </c>
      <c r="F444" s="194" t="s">
        <v>3188</v>
      </c>
      <c r="G444" s="53" t="s">
        <v>3174</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3226</v>
      </c>
      <c r="E445" s="285" t="s">
        <v>2626</v>
      </c>
      <c r="F445" s="194" t="s">
        <v>3188</v>
      </c>
      <c r="G445" s="53" t="s">
        <v>3175</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3227</v>
      </c>
      <c r="E446" s="285" t="s">
        <v>3173</v>
      </c>
      <c r="F446" s="194" t="s">
        <v>3189</v>
      </c>
      <c r="G446" s="53" t="s">
        <v>3174</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3227</v>
      </c>
      <c r="E447" s="285" t="s">
        <v>2626</v>
      </c>
      <c r="F447" s="194" t="s">
        <v>3189</v>
      </c>
      <c r="G447" s="53" t="s">
        <v>3175</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3228</v>
      </c>
      <c r="E448" s="285" t="s">
        <v>3173</v>
      </c>
      <c r="F448" s="194" t="s">
        <v>3190</v>
      </c>
      <c r="G448" s="53" t="s">
        <v>3174</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3228</v>
      </c>
      <c r="E449" s="285" t="s">
        <v>2626</v>
      </c>
      <c r="F449" s="194" t="s">
        <v>3190</v>
      </c>
      <c r="G449" s="53" t="s">
        <v>3175</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3229</v>
      </c>
      <c r="E450" s="285" t="s">
        <v>3173</v>
      </c>
      <c r="F450" s="194" t="s">
        <v>3191</v>
      </c>
      <c r="G450" s="53" t="s">
        <v>3174</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3229</v>
      </c>
      <c r="E451" s="285" t="s">
        <v>2626</v>
      </c>
      <c r="F451" s="194" t="s">
        <v>3191</v>
      </c>
      <c r="G451" s="53" t="s">
        <v>3175</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3230</v>
      </c>
      <c r="E452" s="285" t="s">
        <v>3173</v>
      </c>
      <c r="F452" s="194" t="s">
        <v>3192</v>
      </c>
      <c r="G452" s="53" t="s">
        <v>3174</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3230</v>
      </c>
      <c r="E453" s="285" t="s">
        <v>2626</v>
      </c>
      <c r="F453" s="194" t="s">
        <v>3192</v>
      </c>
      <c r="G453" s="53" t="s">
        <v>3175</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3231</v>
      </c>
      <c r="E454" s="285" t="s">
        <v>3173</v>
      </c>
      <c r="F454" s="194" t="s">
        <v>3193</v>
      </c>
      <c r="G454" s="53" t="s">
        <v>3174</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3231</v>
      </c>
      <c r="E455" s="285" t="s">
        <v>2626</v>
      </c>
      <c r="F455" s="194" t="s">
        <v>3193</v>
      </c>
      <c r="G455" s="53" t="s">
        <v>3175</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3232</v>
      </c>
      <c r="E456" s="285" t="s">
        <v>3173</v>
      </c>
      <c r="F456" s="194" t="s">
        <v>3194</v>
      </c>
      <c r="G456" s="53" t="s">
        <v>3174</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3232</v>
      </c>
      <c r="E457" s="285" t="s">
        <v>2626</v>
      </c>
      <c r="F457" s="194" t="s">
        <v>3194</v>
      </c>
      <c r="G457" s="53" t="s">
        <v>3175</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3233</v>
      </c>
      <c r="E458" s="285" t="s">
        <v>3173</v>
      </c>
      <c r="F458" s="194" t="s">
        <v>3195</v>
      </c>
      <c r="G458" s="53" t="s">
        <v>3174</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3233</v>
      </c>
      <c r="E459" s="285" t="s">
        <v>2626</v>
      </c>
      <c r="F459" s="194" t="s">
        <v>3195</v>
      </c>
      <c r="G459" s="53" t="s">
        <v>3175</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3234</v>
      </c>
      <c r="E460" s="285" t="s">
        <v>3173</v>
      </c>
      <c r="F460" s="194" t="s">
        <v>3237</v>
      </c>
      <c r="G460" s="53" t="s">
        <v>3174</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3234</v>
      </c>
      <c r="E461" s="285" t="s">
        <v>2626</v>
      </c>
      <c r="F461" s="194" t="s">
        <v>3237</v>
      </c>
      <c r="G461" s="53" t="s">
        <v>3175</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3235</v>
      </c>
      <c r="E462" s="285" t="s">
        <v>3173</v>
      </c>
      <c r="F462" s="194" t="s">
        <v>3196</v>
      </c>
      <c r="G462" s="53" t="s">
        <v>3174</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3235</v>
      </c>
      <c r="E463" s="285" t="s">
        <v>2626</v>
      </c>
      <c r="F463" s="194" t="s">
        <v>3196</v>
      </c>
      <c r="G463" s="53" t="s">
        <v>3175</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2881</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3537</v>
      </c>
      <c r="D467" s="53" t="s">
        <v>3211</v>
      </c>
      <c r="E467" s="53" t="s">
        <v>2459</v>
      </c>
      <c r="F467" s="194" t="s">
        <v>3236</v>
      </c>
      <c r="G467" s="53" t="s">
        <v>3238</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3211</v>
      </c>
      <c r="E468" s="53" t="s">
        <v>2460</v>
      </c>
      <c r="F468" s="194" t="s">
        <v>3236</v>
      </c>
      <c r="G468" s="53" t="s">
        <v>3239</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3211</v>
      </c>
      <c r="E469" s="53" t="s">
        <v>2461</v>
      </c>
      <c r="F469" s="194" t="s">
        <v>3236</v>
      </c>
      <c r="G469" s="53" t="s">
        <v>3240</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3211</v>
      </c>
      <c r="E470" s="53" t="s">
        <v>2462</v>
      </c>
      <c r="F470" s="194" t="s">
        <v>3236</v>
      </c>
      <c r="G470" s="53" t="s">
        <v>3241</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3211</v>
      </c>
      <c r="E471" s="53" t="s">
        <v>2463</v>
      </c>
      <c r="F471" s="194" t="s">
        <v>3236</v>
      </c>
      <c r="G471" s="53" t="s">
        <v>3242</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3211</v>
      </c>
      <c r="E472" s="53" t="s">
        <v>2464</v>
      </c>
      <c r="F472" s="194" t="s">
        <v>3236</v>
      </c>
      <c r="G472" s="53" t="s">
        <v>3243</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3211</v>
      </c>
      <c r="E473" s="53" t="s">
        <v>2813</v>
      </c>
      <c r="F473" s="194" t="s">
        <v>3236</v>
      </c>
      <c r="G473" s="53" t="s">
        <v>3244</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3211</v>
      </c>
      <c r="E474" s="53" t="s">
        <v>2814</v>
      </c>
      <c r="F474" s="194" t="s">
        <v>3236</v>
      </c>
      <c r="G474" s="53" t="s">
        <v>3245</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3211</v>
      </c>
      <c r="E475" s="53" t="s">
        <v>2815</v>
      </c>
      <c r="F475" s="194" t="s">
        <v>3236</v>
      </c>
      <c r="G475" s="53" t="s">
        <v>3246</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3211</v>
      </c>
      <c r="E476" s="53" t="s">
        <v>2812</v>
      </c>
      <c r="F476" s="194" t="s">
        <v>3236</v>
      </c>
      <c r="G476" s="53" t="s">
        <v>3247</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3212</v>
      </c>
      <c r="E477" s="53" t="s">
        <v>2459</v>
      </c>
      <c r="F477" s="194" t="s">
        <v>2872</v>
      </c>
      <c r="G477" s="53" t="s">
        <v>3238</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3212</v>
      </c>
      <c r="E478" s="53" t="s">
        <v>2460</v>
      </c>
      <c r="F478" s="194" t="s">
        <v>2872</v>
      </c>
      <c r="G478" s="53" t="s">
        <v>3239</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3212</v>
      </c>
      <c r="E479" s="53" t="s">
        <v>2461</v>
      </c>
      <c r="F479" s="194" t="s">
        <v>2872</v>
      </c>
      <c r="G479" s="53" t="s">
        <v>3240</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3212</v>
      </c>
      <c r="E480" s="53" t="s">
        <v>2462</v>
      </c>
      <c r="F480" s="194" t="s">
        <v>2872</v>
      </c>
      <c r="G480" s="53" t="s">
        <v>3241</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3212</v>
      </c>
      <c r="E481" s="53" t="s">
        <v>2463</v>
      </c>
      <c r="F481" s="194" t="s">
        <v>2872</v>
      </c>
      <c r="G481" s="53" t="s">
        <v>3242</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3212</v>
      </c>
      <c r="E482" s="53" t="s">
        <v>2464</v>
      </c>
      <c r="F482" s="194" t="s">
        <v>2872</v>
      </c>
      <c r="G482" s="53" t="s">
        <v>3243</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3212</v>
      </c>
      <c r="E483" s="53" t="s">
        <v>2813</v>
      </c>
      <c r="F483" s="194" t="s">
        <v>2872</v>
      </c>
      <c r="G483" s="53" t="s">
        <v>3244</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3212</v>
      </c>
      <c r="E484" s="53" t="s">
        <v>2814</v>
      </c>
      <c r="F484" s="194" t="s">
        <v>2872</v>
      </c>
      <c r="G484" s="53" t="s">
        <v>3245</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3212</v>
      </c>
      <c r="E485" s="53" t="s">
        <v>2815</v>
      </c>
      <c r="F485" s="194" t="s">
        <v>2872</v>
      </c>
      <c r="G485" s="53" t="s">
        <v>3246</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3212</v>
      </c>
      <c r="E486" s="53" t="s">
        <v>2812</v>
      </c>
      <c r="F486" s="194" t="s">
        <v>2872</v>
      </c>
      <c r="G486" s="53" t="s">
        <v>3247</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3213</v>
      </c>
      <c r="E487" s="53" t="s">
        <v>2459</v>
      </c>
      <c r="F487" s="194" t="s">
        <v>3177</v>
      </c>
      <c r="G487" s="53" t="s">
        <v>3238</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3213</v>
      </c>
      <c r="E488" s="53" t="s">
        <v>2460</v>
      </c>
      <c r="F488" s="194" t="s">
        <v>3177</v>
      </c>
      <c r="G488" s="53" t="s">
        <v>3239</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3213</v>
      </c>
      <c r="E489" s="53" t="s">
        <v>2461</v>
      </c>
      <c r="F489" s="194" t="s">
        <v>3177</v>
      </c>
      <c r="G489" s="53" t="s">
        <v>3240</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3213</v>
      </c>
      <c r="E490" s="53" t="s">
        <v>2462</v>
      </c>
      <c r="F490" s="194" t="s">
        <v>3177</v>
      </c>
      <c r="G490" s="53" t="s">
        <v>3241</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3213</v>
      </c>
      <c r="E491" s="53" t="s">
        <v>2463</v>
      </c>
      <c r="F491" s="194" t="s">
        <v>3177</v>
      </c>
      <c r="G491" s="53" t="s">
        <v>3242</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3213</v>
      </c>
      <c r="E492" s="53" t="s">
        <v>2464</v>
      </c>
      <c r="F492" s="194" t="s">
        <v>3177</v>
      </c>
      <c r="G492" s="53" t="s">
        <v>3243</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3213</v>
      </c>
      <c r="E493" s="53" t="s">
        <v>2813</v>
      </c>
      <c r="F493" s="194" t="s">
        <v>3177</v>
      </c>
      <c r="G493" s="53" t="s">
        <v>3244</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3213</v>
      </c>
      <c r="E494" s="53" t="s">
        <v>2814</v>
      </c>
      <c r="F494" s="194" t="s">
        <v>3177</v>
      </c>
      <c r="G494" s="53" t="s">
        <v>3245</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3213</v>
      </c>
      <c r="E495" s="53" t="s">
        <v>2815</v>
      </c>
      <c r="F495" s="194" t="s">
        <v>3177</v>
      </c>
      <c r="G495" s="53" t="s">
        <v>3246</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3213</v>
      </c>
      <c r="E496" s="53" t="s">
        <v>2812</v>
      </c>
      <c r="F496" s="194" t="s">
        <v>3177</v>
      </c>
      <c r="G496" s="53" t="s">
        <v>3247</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3214</v>
      </c>
      <c r="E497" s="53" t="s">
        <v>2459</v>
      </c>
      <c r="F497" s="194" t="s">
        <v>3178</v>
      </c>
      <c r="G497" s="53" t="s">
        <v>3238</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3214</v>
      </c>
      <c r="E498" s="53" t="s">
        <v>2460</v>
      </c>
      <c r="F498" s="194" t="s">
        <v>3178</v>
      </c>
      <c r="G498" s="53" t="s">
        <v>3239</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3214</v>
      </c>
      <c r="E499" s="53" t="s">
        <v>2461</v>
      </c>
      <c r="F499" s="194" t="s">
        <v>3178</v>
      </c>
      <c r="G499" s="53" t="s">
        <v>3240</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3214</v>
      </c>
      <c r="E500" s="53" t="s">
        <v>2462</v>
      </c>
      <c r="F500" s="194" t="s">
        <v>3178</v>
      </c>
      <c r="G500" s="53" t="s">
        <v>3241</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3214</v>
      </c>
      <c r="E501" s="53" t="s">
        <v>2463</v>
      </c>
      <c r="F501" s="194" t="s">
        <v>3178</v>
      </c>
      <c r="G501" s="53" t="s">
        <v>3242</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3214</v>
      </c>
      <c r="E502" s="53" t="s">
        <v>2464</v>
      </c>
      <c r="F502" s="194" t="s">
        <v>3178</v>
      </c>
      <c r="G502" s="53" t="s">
        <v>3243</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3214</v>
      </c>
      <c r="E503" s="53" t="s">
        <v>2813</v>
      </c>
      <c r="F503" s="194" t="s">
        <v>3178</v>
      </c>
      <c r="G503" s="53" t="s">
        <v>3244</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3214</v>
      </c>
      <c r="E504" s="53" t="s">
        <v>2814</v>
      </c>
      <c r="F504" s="194" t="s">
        <v>3178</v>
      </c>
      <c r="G504" s="53" t="s">
        <v>3245</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3214</v>
      </c>
      <c r="E505" s="53" t="s">
        <v>2815</v>
      </c>
      <c r="F505" s="194" t="s">
        <v>3178</v>
      </c>
      <c r="G505" s="53" t="s">
        <v>3246</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3214</v>
      </c>
      <c r="E506" s="53" t="s">
        <v>2812</v>
      </c>
      <c r="F506" s="194" t="s">
        <v>3178</v>
      </c>
      <c r="G506" s="53" t="s">
        <v>3247</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3215</v>
      </c>
      <c r="E507" s="53" t="s">
        <v>2459</v>
      </c>
      <c r="F507" s="194" t="s">
        <v>3179</v>
      </c>
      <c r="G507" s="53" t="s">
        <v>3238</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3215</v>
      </c>
      <c r="E508" s="53" t="s">
        <v>2460</v>
      </c>
      <c r="F508" s="194" t="s">
        <v>3179</v>
      </c>
      <c r="G508" s="53" t="s">
        <v>3239</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3215</v>
      </c>
      <c r="E509" s="53" t="s">
        <v>2461</v>
      </c>
      <c r="F509" s="194" t="s">
        <v>3179</v>
      </c>
      <c r="G509" s="53" t="s">
        <v>3240</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3215</v>
      </c>
      <c r="E510" s="53" t="s">
        <v>2462</v>
      </c>
      <c r="F510" s="194" t="s">
        <v>3179</v>
      </c>
      <c r="G510" s="53" t="s">
        <v>3241</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3215</v>
      </c>
      <c r="E511" s="53" t="s">
        <v>2463</v>
      </c>
      <c r="F511" s="194" t="s">
        <v>3179</v>
      </c>
      <c r="G511" s="53" t="s">
        <v>3242</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3215</v>
      </c>
      <c r="E512" s="53" t="s">
        <v>2464</v>
      </c>
      <c r="F512" s="194" t="s">
        <v>3179</v>
      </c>
      <c r="G512" s="53" t="s">
        <v>3243</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3215</v>
      </c>
      <c r="E513" s="53" t="s">
        <v>2813</v>
      </c>
      <c r="F513" s="194" t="s">
        <v>3179</v>
      </c>
      <c r="G513" s="53" t="s">
        <v>3244</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3215</v>
      </c>
      <c r="E514" s="53" t="s">
        <v>2814</v>
      </c>
      <c r="F514" s="194" t="s">
        <v>3179</v>
      </c>
      <c r="G514" s="53" t="s">
        <v>3245</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3215</v>
      </c>
      <c r="E515" s="53" t="s">
        <v>2815</v>
      </c>
      <c r="F515" s="194" t="s">
        <v>3179</v>
      </c>
      <c r="G515" s="53" t="s">
        <v>3246</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3215</v>
      </c>
      <c r="E516" s="53" t="s">
        <v>2812</v>
      </c>
      <c r="F516" s="194" t="s">
        <v>3179</v>
      </c>
      <c r="G516" s="53" t="s">
        <v>3247</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3216</v>
      </c>
      <c r="E517" s="53" t="s">
        <v>2459</v>
      </c>
      <c r="F517" s="194" t="s">
        <v>3180</v>
      </c>
      <c r="G517" s="53" t="s">
        <v>3238</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3216</v>
      </c>
      <c r="E518" s="53" t="s">
        <v>2460</v>
      </c>
      <c r="F518" s="194" t="s">
        <v>3180</v>
      </c>
      <c r="G518" s="53" t="s">
        <v>3239</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3216</v>
      </c>
      <c r="E519" s="53" t="s">
        <v>2461</v>
      </c>
      <c r="F519" s="194" t="s">
        <v>3180</v>
      </c>
      <c r="G519" s="53" t="s">
        <v>3240</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3216</v>
      </c>
      <c r="E520" s="53" t="s">
        <v>2462</v>
      </c>
      <c r="F520" s="194" t="s">
        <v>3180</v>
      </c>
      <c r="G520" s="53" t="s">
        <v>3241</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3216</v>
      </c>
      <c r="E521" s="53" t="s">
        <v>2463</v>
      </c>
      <c r="F521" s="194" t="s">
        <v>3180</v>
      </c>
      <c r="G521" s="53" t="s">
        <v>3242</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3216</v>
      </c>
      <c r="E522" s="53" t="s">
        <v>2464</v>
      </c>
      <c r="F522" s="194" t="s">
        <v>3180</v>
      </c>
      <c r="G522" s="53" t="s">
        <v>3243</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3216</v>
      </c>
      <c r="E523" s="53" t="s">
        <v>2813</v>
      </c>
      <c r="F523" s="194" t="s">
        <v>3180</v>
      </c>
      <c r="G523" s="53" t="s">
        <v>3244</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3216</v>
      </c>
      <c r="E524" s="53" t="s">
        <v>2814</v>
      </c>
      <c r="F524" s="194" t="s">
        <v>3180</v>
      </c>
      <c r="G524" s="53" t="s">
        <v>3245</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3216</v>
      </c>
      <c r="E525" s="53" t="s">
        <v>2815</v>
      </c>
      <c r="F525" s="194" t="s">
        <v>3180</v>
      </c>
      <c r="G525" s="53" t="s">
        <v>3246</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3216</v>
      </c>
      <c r="E526" s="53" t="s">
        <v>2812</v>
      </c>
      <c r="F526" s="194" t="s">
        <v>3180</v>
      </c>
      <c r="G526" s="53" t="s">
        <v>3247</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3217</v>
      </c>
      <c r="E527" s="53" t="s">
        <v>2459</v>
      </c>
      <c r="F527" s="194" t="s">
        <v>3181</v>
      </c>
      <c r="G527" s="53" t="s">
        <v>3238</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3217</v>
      </c>
      <c r="E528" s="53" t="s">
        <v>2460</v>
      </c>
      <c r="F528" s="194" t="s">
        <v>3181</v>
      </c>
      <c r="G528" s="53" t="s">
        <v>3239</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3217</v>
      </c>
      <c r="E529" s="53" t="s">
        <v>2461</v>
      </c>
      <c r="F529" s="194" t="s">
        <v>3181</v>
      </c>
      <c r="G529" s="53" t="s">
        <v>3240</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3217</v>
      </c>
      <c r="E530" s="53" t="s">
        <v>2462</v>
      </c>
      <c r="F530" s="194" t="s">
        <v>3181</v>
      </c>
      <c r="G530" s="53" t="s">
        <v>3241</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3217</v>
      </c>
      <c r="E531" s="53" t="s">
        <v>2463</v>
      </c>
      <c r="F531" s="194" t="s">
        <v>3181</v>
      </c>
      <c r="G531" s="53" t="s">
        <v>3242</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3217</v>
      </c>
      <c r="E532" s="53" t="s">
        <v>2464</v>
      </c>
      <c r="F532" s="194" t="s">
        <v>3181</v>
      </c>
      <c r="G532" s="53" t="s">
        <v>3243</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3217</v>
      </c>
      <c r="E533" s="53" t="s">
        <v>2813</v>
      </c>
      <c r="F533" s="194" t="s">
        <v>3181</v>
      </c>
      <c r="G533" s="53" t="s">
        <v>3244</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3217</v>
      </c>
      <c r="E534" s="53" t="s">
        <v>2814</v>
      </c>
      <c r="F534" s="194" t="s">
        <v>3181</v>
      </c>
      <c r="G534" s="53" t="s">
        <v>3245</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3217</v>
      </c>
      <c r="E535" s="53" t="s">
        <v>2815</v>
      </c>
      <c r="F535" s="194" t="s">
        <v>3181</v>
      </c>
      <c r="G535" s="53" t="s">
        <v>3246</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3217</v>
      </c>
      <c r="E536" s="53" t="s">
        <v>2812</v>
      </c>
      <c r="F536" s="194" t="s">
        <v>3181</v>
      </c>
      <c r="G536" s="53" t="s">
        <v>3247</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3218</v>
      </c>
      <c r="E537" s="53" t="s">
        <v>2459</v>
      </c>
      <c r="F537" s="194" t="s">
        <v>3182</v>
      </c>
      <c r="G537" s="53" t="s">
        <v>3238</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3218</v>
      </c>
      <c r="E538" s="53" t="s">
        <v>2460</v>
      </c>
      <c r="F538" s="194" t="s">
        <v>3182</v>
      </c>
      <c r="G538" s="53" t="s">
        <v>3239</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3218</v>
      </c>
      <c r="E539" s="53" t="s">
        <v>2461</v>
      </c>
      <c r="F539" s="194" t="s">
        <v>3182</v>
      </c>
      <c r="G539" s="53" t="s">
        <v>3240</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3218</v>
      </c>
      <c r="E540" s="53" t="s">
        <v>2462</v>
      </c>
      <c r="F540" s="194" t="s">
        <v>3182</v>
      </c>
      <c r="G540" s="53" t="s">
        <v>3241</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3218</v>
      </c>
      <c r="E541" s="53" t="s">
        <v>2463</v>
      </c>
      <c r="F541" s="194" t="s">
        <v>3182</v>
      </c>
      <c r="G541" s="53" t="s">
        <v>3242</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3218</v>
      </c>
      <c r="E542" s="53" t="s">
        <v>2464</v>
      </c>
      <c r="F542" s="194" t="s">
        <v>3182</v>
      </c>
      <c r="G542" s="53" t="s">
        <v>3243</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3218</v>
      </c>
      <c r="E543" s="53" t="s">
        <v>2813</v>
      </c>
      <c r="F543" s="194" t="s">
        <v>3182</v>
      </c>
      <c r="G543" s="53" t="s">
        <v>3244</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3218</v>
      </c>
      <c r="E544" s="53" t="s">
        <v>2814</v>
      </c>
      <c r="F544" s="194" t="s">
        <v>3182</v>
      </c>
      <c r="G544" s="53" t="s">
        <v>3245</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3218</v>
      </c>
      <c r="E545" s="53" t="s">
        <v>2815</v>
      </c>
      <c r="F545" s="194" t="s">
        <v>3182</v>
      </c>
      <c r="G545" s="53" t="s">
        <v>3246</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3218</v>
      </c>
      <c r="E546" s="53" t="s">
        <v>2812</v>
      </c>
      <c r="F546" s="194" t="s">
        <v>3182</v>
      </c>
      <c r="G546" s="53" t="s">
        <v>3247</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3219</v>
      </c>
      <c r="E547" s="53" t="s">
        <v>2459</v>
      </c>
      <c r="F547" s="194" t="s">
        <v>3183</v>
      </c>
      <c r="G547" s="53" t="s">
        <v>3238</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3219</v>
      </c>
      <c r="E548" s="53" t="s">
        <v>2460</v>
      </c>
      <c r="F548" s="194" t="s">
        <v>3183</v>
      </c>
      <c r="G548" s="53" t="s">
        <v>3239</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3219</v>
      </c>
      <c r="E549" s="53" t="s">
        <v>2461</v>
      </c>
      <c r="F549" s="194" t="s">
        <v>3183</v>
      </c>
      <c r="G549" s="53" t="s">
        <v>3240</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3219</v>
      </c>
      <c r="E550" s="53" t="s">
        <v>2462</v>
      </c>
      <c r="F550" s="194" t="s">
        <v>3183</v>
      </c>
      <c r="G550" s="53" t="s">
        <v>3241</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3219</v>
      </c>
      <c r="E551" s="53" t="s">
        <v>2463</v>
      </c>
      <c r="F551" s="194" t="s">
        <v>3183</v>
      </c>
      <c r="G551" s="53" t="s">
        <v>3242</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3219</v>
      </c>
      <c r="E552" s="53" t="s">
        <v>2464</v>
      </c>
      <c r="F552" s="194" t="s">
        <v>3183</v>
      </c>
      <c r="G552" s="53" t="s">
        <v>3243</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3219</v>
      </c>
      <c r="E553" s="53" t="s">
        <v>2813</v>
      </c>
      <c r="F553" s="194" t="s">
        <v>3183</v>
      </c>
      <c r="G553" s="53" t="s">
        <v>3244</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3219</v>
      </c>
      <c r="E554" s="53" t="s">
        <v>2814</v>
      </c>
      <c r="F554" s="194" t="s">
        <v>3183</v>
      </c>
      <c r="G554" s="53" t="s">
        <v>3245</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3219</v>
      </c>
      <c r="E555" s="53" t="s">
        <v>2815</v>
      </c>
      <c r="F555" s="194" t="s">
        <v>3183</v>
      </c>
      <c r="G555" s="53" t="s">
        <v>3246</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3219</v>
      </c>
      <c r="E556" s="53" t="s">
        <v>2812</v>
      </c>
      <c r="F556" s="194" t="s">
        <v>3183</v>
      </c>
      <c r="G556" s="53" t="s">
        <v>3247</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3220</v>
      </c>
      <c r="E557" s="53" t="s">
        <v>2459</v>
      </c>
      <c r="F557" s="194" t="s">
        <v>2674</v>
      </c>
      <c r="G557" s="53" t="s">
        <v>3238</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3220</v>
      </c>
      <c r="E558" s="53" t="s">
        <v>2460</v>
      </c>
      <c r="F558" s="194" t="s">
        <v>2674</v>
      </c>
      <c r="G558" s="53" t="s">
        <v>3239</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3220</v>
      </c>
      <c r="E559" s="53" t="s">
        <v>2461</v>
      </c>
      <c r="F559" s="194" t="s">
        <v>2674</v>
      </c>
      <c r="G559" s="53" t="s">
        <v>3240</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3220</v>
      </c>
      <c r="E560" s="53" t="s">
        <v>2462</v>
      </c>
      <c r="F560" s="194" t="s">
        <v>2674</v>
      </c>
      <c r="G560" s="53" t="s">
        <v>3241</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3220</v>
      </c>
      <c r="E561" s="53" t="s">
        <v>2463</v>
      </c>
      <c r="F561" s="194" t="s">
        <v>2674</v>
      </c>
      <c r="G561" s="53" t="s">
        <v>3242</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3220</v>
      </c>
      <c r="E562" s="53" t="s">
        <v>2464</v>
      </c>
      <c r="F562" s="194" t="s">
        <v>2674</v>
      </c>
      <c r="G562" s="53" t="s">
        <v>3243</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3220</v>
      </c>
      <c r="E563" s="53" t="s">
        <v>2813</v>
      </c>
      <c r="F563" s="194" t="s">
        <v>2674</v>
      </c>
      <c r="G563" s="53" t="s">
        <v>3244</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3220</v>
      </c>
      <c r="E564" s="53" t="s">
        <v>2814</v>
      </c>
      <c r="F564" s="194" t="s">
        <v>2674</v>
      </c>
      <c r="G564" s="53" t="s">
        <v>3245</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3220</v>
      </c>
      <c r="E565" s="53" t="s">
        <v>2815</v>
      </c>
      <c r="F565" s="194" t="s">
        <v>2674</v>
      </c>
      <c r="G565" s="53" t="s">
        <v>3246</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3220</v>
      </c>
      <c r="E566" s="53" t="s">
        <v>2812</v>
      </c>
      <c r="F566" s="194" t="s">
        <v>2674</v>
      </c>
      <c r="G566" s="53" t="s">
        <v>3247</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3221</v>
      </c>
      <c r="E567" s="53" t="s">
        <v>2459</v>
      </c>
      <c r="F567" s="194" t="s">
        <v>3184</v>
      </c>
      <c r="G567" s="53" t="s">
        <v>3238</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3221</v>
      </c>
      <c r="E568" s="53" t="s">
        <v>2460</v>
      </c>
      <c r="F568" s="194" t="s">
        <v>3184</v>
      </c>
      <c r="G568" s="53" t="s">
        <v>3239</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3221</v>
      </c>
      <c r="E569" s="53" t="s">
        <v>2461</v>
      </c>
      <c r="F569" s="194" t="s">
        <v>3184</v>
      </c>
      <c r="G569" s="53" t="s">
        <v>3240</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3221</v>
      </c>
      <c r="E570" s="53" t="s">
        <v>2462</v>
      </c>
      <c r="F570" s="194" t="s">
        <v>3184</v>
      </c>
      <c r="G570" s="53" t="s">
        <v>3241</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3221</v>
      </c>
      <c r="E571" s="53" t="s">
        <v>2463</v>
      </c>
      <c r="F571" s="194" t="s">
        <v>3184</v>
      </c>
      <c r="G571" s="53" t="s">
        <v>3242</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3221</v>
      </c>
      <c r="E572" s="53" t="s">
        <v>2464</v>
      </c>
      <c r="F572" s="194" t="s">
        <v>3184</v>
      </c>
      <c r="G572" s="53" t="s">
        <v>3243</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3221</v>
      </c>
      <c r="E573" s="53" t="s">
        <v>2813</v>
      </c>
      <c r="F573" s="194" t="s">
        <v>3184</v>
      </c>
      <c r="G573" s="53" t="s">
        <v>3244</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3221</v>
      </c>
      <c r="E574" s="53" t="s">
        <v>2814</v>
      </c>
      <c r="F574" s="194" t="s">
        <v>3184</v>
      </c>
      <c r="G574" s="53" t="s">
        <v>3245</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3221</v>
      </c>
      <c r="E575" s="53" t="s">
        <v>2815</v>
      </c>
      <c r="F575" s="194" t="s">
        <v>3184</v>
      </c>
      <c r="G575" s="53" t="s">
        <v>3246</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3221</v>
      </c>
      <c r="E576" s="53" t="s">
        <v>2812</v>
      </c>
      <c r="F576" s="194" t="s">
        <v>3184</v>
      </c>
      <c r="G576" s="53" t="s">
        <v>3247</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3222</v>
      </c>
      <c r="E577" s="53" t="s">
        <v>2459</v>
      </c>
      <c r="F577" s="194" t="s">
        <v>3185</v>
      </c>
      <c r="G577" s="53" t="s">
        <v>3238</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3222</v>
      </c>
      <c r="E578" s="53" t="s">
        <v>2460</v>
      </c>
      <c r="F578" s="194" t="s">
        <v>3185</v>
      </c>
      <c r="G578" s="53" t="s">
        <v>3239</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3222</v>
      </c>
      <c r="E579" s="53" t="s">
        <v>2461</v>
      </c>
      <c r="F579" s="194" t="s">
        <v>3185</v>
      </c>
      <c r="G579" s="53" t="s">
        <v>3240</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3222</v>
      </c>
      <c r="E580" s="53" t="s">
        <v>2462</v>
      </c>
      <c r="F580" s="194" t="s">
        <v>3185</v>
      </c>
      <c r="G580" s="53" t="s">
        <v>3241</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3222</v>
      </c>
      <c r="E581" s="53" t="s">
        <v>2463</v>
      </c>
      <c r="F581" s="194" t="s">
        <v>3185</v>
      </c>
      <c r="G581" s="53" t="s">
        <v>3242</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3222</v>
      </c>
      <c r="E582" s="53" t="s">
        <v>2464</v>
      </c>
      <c r="F582" s="194" t="s">
        <v>3185</v>
      </c>
      <c r="G582" s="53" t="s">
        <v>3243</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3222</v>
      </c>
      <c r="E583" s="53" t="s">
        <v>2813</v>
      </c>
      <c r="F583" s="194" t="s">
        <v>3185</v>
      </c>
      <c r="G583" s="53" t="s">
        <v>3244</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3222</v>
      </c>
      <c r="E584" s="53" t="s">
        <v>2814</v>
      </c>
      <c r="F584" s="194" t="s">
        <v>3185</v>
      </c>
      <c r="G584" s="53" t="s">
        <v>3245</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3222</v>
      </c>
      <c r="E585" s="53" t="s">
        <v>2815</v>
      </c>
      <c r="F585" s="194" t="s">
        <v>3185</v>
      </c>
      <c r="G585" s="53" t="s">
        <v>3246</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3222</v>
      </c>
      <c r="E586" s="53" t="s">
        <v>2812</v>
      </c>
      <c r="F586" s="194" t="s">
        <v>3185</v>
      </c>
      <c r="G586" s="53" t="s">
        <v>3247</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3223</v>
      </c>
      <c r="E587" s="53" t="s">
        <v>2459</v>
      </c>
      <c r="F587" s="194" t="s">
        <v>3186</v>
      </c>
      <c r="G587" s="53" t="s">
        <v>3238</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3223</v>
      </c>
      <c r="E588" s="53" t="s">
        <v>2460</v>
      </c>
      <c r="F588" s="194" t="s">
        <v>3186</v>
      </c>
      <c r="G588" s="53" t="s">
        <v>3239</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3223</v>
      </c>
      <c r="E589" s="53" t="s">
        <v>2461</v>
      </c>
      <c r="F589" s="194" t="s">
        <v>3186</v>
      </c>
      <c r="G589" s="53" t="s">
        <v>3240</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3223</v>
      </c>
      <c r="E590" s="53" t="s">
        <v>2462</v>
      </c>
      <c r="F590" s="194" t="s">
        <v>3186</v>
      </c>
      <c r="G590" s="53" t="s">
        <v>3241</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3223</v>
      </c>
      <c r="E591" s="53" t="s">
        <v>2463</v>
      </c>
      <c r="F591" s="194" t="s">
        <v>3186</v>
      </c>
      <c r="G591" s="53" t="s">
        <v>3242</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3223</v>
      </c>
      <c r="E592" s="53" t="s">
        <v>2464</v>
      </c>
      <c r="F592" s="194" t="s">
        <v>3186</v>
      </c>
      <c r="G592" s="53" t="s">
        <v>3243</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3223</v>
      </c>
      <c r="E593" s="53" t="s">
        <v>2813</v>
      </c>
      <c r="F593" s="194" t="s">
        <v>3186</v>
      </c>
      <c r="G593" s="53" t="s">
        <v>3244</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3223</v>
      </c>
      <c r="E594" s="53" t="s">
        <v>2814</v>
      </c>
      <c r="F594" s="194" t="s">
        <v>3186</v>
      </c>
      <c r="G594" s="53" t="s">
        <v>3245</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3223</v>
      </c>
      <c r="E595" s="53" t="s">
        <v>2815</v>
      </c>
      <c r="F595" s="194" t="s">
        <v>3186</v>
      </c>
      <c r="G595" s="53" t="s">
        <v>3246</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3223</v>
      </c>
      <c r="E596" s="53" t="s">
        <v>2812</v>
      </c>
      <c r="F596" s="194" t="s">
        <v>3186</v>
      </c>
      <c r="G596" s="53" t="s">
        <v>3247</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3224</v>
      </c>
      <c r="E597" s="53" t="s">
        <v>2459</v>
      </c>
      <c r="F597" s="194" t="s">
        <v>2675</v>
      </c>
      <c r="G597" s="53" t="s">
        <v>3238</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3224</v>
      </c>
      <c r="E598" s="53" t="s">
        <v>2460</v>
      </c>
      <c r="F598" s="194" t="s">
        <v>2675</v>
      </c>
      <c r="G598" s="53" t="s">
        <v>3239</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3224</v>
      </c>
      <c r="E599" s="53" t="s">
        <v>2461</v>
      </c>
      <c r="F599" s="194" t="s">
        <v>2675</v>
      </c>
      <c r="G599" s="53" t="s">
        <v>3240</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3224</v>
      </c>
      <c r="E600" s="53" t="s">
        <v>2462</v>
      </c>
      <c r="F600" s="194" t="s">
        <v>2675</v>
      </c>
      <c r="G600" s="53" t="s">
        <v>3241</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3224</v>
      </c>
      <c r="E601" s="53" t="s">
        <v>2463</v>
      </c>
      <c r="F601" s="194" t="s">
        <v>2675</v>
      </c>
      <c r="G601" s="53" t="s">
        <v>3242</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3224</v>
      </c>
      <c r="E602" s="53" t="s">
        <v>2464</v>
      </c>
      <c r="F602" s="194" t="s">
        <v>2675</v>
      </c>
      <c r="G602" s="53" t="s">
        <v>3243</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3224</v>
      </c>
      <c r="E603" s="53" t="s">
        <v>2813</v>
      </c>
      <c r="F603" s="194" t="s">
        <v>2675</v>
      </c>
      <c r="G603" s="53" t="s">
        <v>3244</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3224</v>
      </c>
      <c r="E604" s="53" t="s">
        <v>2814</v>
      </c>
      <c r="F604" s="194" t="s">
        <v>2675</v>
      </c>
      <c r="G604" s="53" t="s">
        <v>3245</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3224</v>
      </c>
      <c r="E605" s="53" t="s">
        <v>2815</v>
      </c>
      <c r="F605" s="194" t="s">
        <v>2675</v>
      </c>
      <c r="G605" s="53" t="s">
        <v>3246</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3224</v>
      </c>
      <c r="E606" s="53" t="s">
        <v>2812</v>
      </c>
      <c r="F606" s="194" t="s">
        <v>2675</v>
      </c>
      <c r="G606" s="53" t="s">
        <v>3247</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3225</v>
      </c>
      <c r="E607" s="53" t="s">
        <v>2459</v>
      </c>
      <c r="F607" s="194" t="s">
        <v>3187</v>
      </c>
      <c r="G607" s="53" t="s">
        <v>3238</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3225</v>
      </c>
      <c r="E608" s="53" t="s">
        <v>2460</v>
      </c>
      <c r="F608" s="194" t="s">
        <v>3187</v>
      </c>
      <c r="G608" s="53" t="s">
        <v>3239</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3225</v>
      </c>
      <c r="E609" s="53" t="s">
        <v>2461</v>
      </c>
      <c r="F609" s="194" t="s">
        <v>3187</v>
      </c>
      <c r="G609" s="53" t="s">
        <v>3240</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3225</v>
      </c>
      <c r="E610" s="53" t="s">
        <v>2462</v>
      </c>
      <c r="F610" s="194" t="s">
        <v>3187</v>
      </c>
      <c r="G610" s="53" t="s">
        <v>3241</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3225</v>
      </c>
      <c r="E611" s="53" t="s">
        <v>2463</v>
      </c>
      <c r="F611" s="194" t="s">
        <v>3187</v>
      </c>
      <c r="G611" s="53" t="s">
        <v>3242</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3225</v>
      </c>
      <c r="E612" s="53" t="s">
        <v>2464</v>
      </c>
      <c r="F612" s="194" t="s">
        <v>3187</v>
      </c>
      <c r="G612" s="53" t="s">
        <v>3243</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3225</v>
      </c>
      <c r="E613" s="53" t="s">
        <v>2813</v>
      </c>
      <c r="F613" s="194" t="s">
        <v>3187</v>
      </c>
      <c r="G613" s="53" t="s">
        <v>3244</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3225</v>
      </c>
      <c r="E614" s="53" t="s">
        <v>2814</v>
      </c>
      <c r="F614" s="194" t="s">
        <v>3187</v>
      </c>
      <c r="G614" s="53" t="s">
        <v>3245</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3225</v>
      </c>
      <c r="E615" s="53" t="s">
        <v>2815</v>
      </c>
      <c r="F615" s="194" t="s">
        <v>3187</v>
      </c>
      <c r="G615" s="53" t="s">
        <v>3246</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3225</v>
      </c>
      <c r="E616" s="53" t="s">
        <v>2812</v>
      </c>
      <c r="F616" s="194" t="s">
        <v>3187</v>
      </c>
      <c r="G616" s="53" t="s">
        <v>3247</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3226</v>
      </c>
      <c r="E617" s="53" t="s">
        <v>2459</v>
      </c>
      <c r="F617" s="194" t="s">
        <v>3188</v>
      </c>
      <c r="G617" s="53" t="s">
        <v>3238</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3226</v>
      </c>
      <c r="E618" s="53" t="s">
        <v>2460</v>
      </c>
      <c r="F618" s="194" t="s">
        <v>3188</v>
      </c>
      <c r="G618" s="53" t="s">
        <v>3239</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3226</v>
      </c>
      <c r="E619" s="53" t="s">
        <v>2461</v>
      </c>
      <c r="F619" s="194" t="s">
        <v>3188</v>
      </c>
      <c r="G619" s="53" t="s">
        <v>3240</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3226</v>
      </c>
      <c r="E620" s="53" t="s">
        <v>2462</v>
      </c>
      <c r="F620" s="194" t="s">
        <v>3188</v>
      </c>
      <c r="G620" s="53" t="s">
        <v>3241</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3226</v>
      </c>
      <c r="E621" s="53" t="s">
        <v>2463</v>
      </c>
      <c r="F621" s="194" t="s">
        <v>3188</v>
      </c>
      <c r="G621" s="53" t="s">
        <v>3242</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3226</v>
      </c>
      <c r="E622" s="53" t="s">
        <v>2464</v>
      </c>
      <c r="F622" s="194" t="s">
        <v>3188</v>
      </c>
      <c r="G622" s="53" t="s">
        <v>3243</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3226</v>
      </c>
      <c r="E623" s="53" t="s">
        <v>2813</v>
      </c>
      <c r="F623" s="194" t="s">
        <v>3188</v>
      </c>
      <c r="G623" s="53" t="s">
        <v>3244</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3226</v>
      </c>
      <c r="E624" s="53" t="s">
        <v>2814</v>
      </c>
      <c r="F624" s="194" t="s">
        <v>3188</v>
      </c>
      <c r="G624" s="53" t="s">
        <v>3245</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3226</v>
      </c>
      <c r="E625" s="53" t="s">
        <v>2815</v>
      </c>
      <c r="F625" s="194" t="s">
        <v>3188</v>
      </c>
      <c r="G625" s="53" t="s">
        <v>3246</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3226</v>
      </c>
      <c r="E626" s="53" t="s">
        <v>2812</v>
      </c>
      <c r="F626" s="194" t="s">
        <v>3188</v>
      </c>
      <c r="G626" s="53" t="s">
        <v>3247</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3227</v>
      </c>
      <c r="E627" s="53" t="s">
        <v>2459</v>
      </c>
      <c r="F627" s="194" t="s">
        <v>3189</v>
      </c>
      <c r="G627" s="53" t="s">
        <v>3238</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3227</v>
      </c>
      <c r="E628" s="53" t="s">
        <v>2460</v>
      </c>
      <c r="F628" s="194" t="s">
        <v>3189</v>
      </c>
      <c r="G628" s="53" t="s">
        <v>3239</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3227</v>
      </c>
      <c r="E629" s="53" t="s">
        <v>2461</v>
      </c>
      <c r="F629" s="194" t="s">
        <v>3189</v>
      </c>
      <c r="G629" s="53" t="s">
        <v>3240</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3227</v>
      </c>
      <c r="E630" s="53" t="s">
        <v>2462</v>
      </c>
      <c r="F630" s="194" t="s">
        <v>3189</v>
      </c>
      <c r="G630" s="53" t="s">
        <v>3241</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3227</v>
      </c>
      <c r="E631" s="53" t="s">
        <v>2463</v>
      </c>
      <c r="F631" s="194" t="s">
        <v>3189</v>
      </c>
      <c r="G631" s="53" t="s">
        <v>3242</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3227</v>
      </c>
      <c r="E632" s="53" t="s">
        <v>2464</v>
      </c>
      <c r="F632" s="194" t="s">
        <v>3189</v>
      </c>
      <c r="G632" s="53" t="s">
        <v>3243</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3227</v>
      </c>
      <c r="E633" s="53" t="s">
        <v>2813</v>
      </c>
      <c r="F633" s="194" t="s">
        <v>3189</v>
      </c>
      <c r="G633" s="53" t="s">
        <v>3244</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3227</v>
      </c>
      <c r="E634" s="53" t="s">
        <v>2814</v>
      </c>
      <c r="F634" s="194" t="s">
        <v>3189</v>
      </c>
      <c r="G634" s="53" t="s">
        <v>3245</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3227</v>
      </c>
      <c r="E635" s="53" t="s">
        <v>2815</v>
      </c>
      <c r="F635" s="194" t="s">
        <v>3189</v>
      </c>
      <c r="G635" s="53" t="s">
        <v>3246</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3227</v>
      </c>
      <c r="E636" s="53" t="s">
        <v>2812</v>
      </c>
      <c r="F636" s="194" t="s">
        <v>3189</v>
      </c>
      <c r="G636" s="53" t="s">
        <v>3247</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3228</v>
      </c>
      <c r="E637" s="53" t="s">
        <v>2459</v>
      </c>
      <c r="F637" s="194" t="s">
        <v>3190</v>
      </c>
      <c r="G637" s="53" t="s">
        <v>3238</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3228</v>
      </c>
      <c r="E638" s="53" t="s">
        <v>2460</v>
      </c>
      <c r="F638" s="194" t="s">
        <v>3190</v>
      </c>
      <c r="G638" s="53" t="s">
        <v>3239</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3228</v>
      </c>
      <c r="E639" s="53" t="s">
        <v>2461</v>
      </c>
      <c r="F639" s="194" t="s">
        <v>3190</v>
      </c>
      <c r="G639" s="53" t="s">
        <v>3240</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3228</v>
      </c>
      <c r="E640" s="53" t="s">
        <v>2462</v>
      </c>
      <c r="F640" s="194" t="s">
        <v>3190</v>
      </c>
      <c r="G640" s="53" t="s">
        <v>3241</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3228</v>
      </c>
      <c r="E641" s="53" t="s">
        <v>2463</v>
      </c>
      <c r="F641" s="194" t="s">
        <v>3190</v>
      </c>
      <c r="G641" s="53" t="s">
        <v>3242</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3228</v>
      </c>
      <c r="E642" s="53" t="s">
        <v>2464</v>
      </c>
      <c r="F642" s="194" t="s">
        <v>3190</v>
      </c>
      <c r="G642" s="53" t="s">
        <v>3243</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3228</v>
      </c>
      <c r="E643" s="53" t="s">
        <v>2813</v>
      </c>
      <c r="F643" s="194" t="s">
        <v>3190</v>
      </c>
      <c r="G643" s="53" t="s">
        <v>3244</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3228</v>
      </c>
      <c r="E644" s="53" t="s">
        <v>2814</v>
      </c>
      <c r="F644" s="194" t="s">
        <v>3190</v>
      </c>
      <c r="G644" s="53" t="s">
        <v>3245</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3228</v>
      </c>
      <c r="E645" s="53" t="s">
        <v>2815</v>
      </c>
      <c r="F645" s="194" t="s">
        <v>3190</v>
      </c>
      <c r="G645" s="53" t="s">
        <v>3246</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3228</v>
      </c>
      <c r="E646" s="53" t="s">
        <v>2812</v>
      </c>
      <c r="F646" s="194" t="s">
        <v>3190</v>
      </c>
      <c r="G646" s="53" t="s">
        <v>3247</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3229</v>
      </c>
      <c r="E647" s="53" t="s">
        <v>2459</v>
      </c>
      <c r="F647" s="194" t="s">
        <v>3191</v>
      </c>
      <c r="G647" s="53" t="s">
        <v>3238</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3229</v>
      </c>
      <c r="E648" s="53" t="s">
        <v>2460</v>
      </c>
      <c r="F648" s="194" t="s">
        <v>3191</v>
      </c>
      <c r="G648" s="53" t="s">
        <v>3239</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3229</v>
      </c>
      <c r="E649" s="53" t="s">
        <v>2461</v>
      </c>
      <c r="F649" s="194" t="s">
        <v>3191</v>
      </c>
      <c r="G649" s="53" t="s">
        <v>3240</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3229</v>
      </c>
      <c r="E650" s="53" t="s">
        <v>2462</v>
      </c>
      <c r="F650" s="194" t="s">
        <v>3191</v>
      </c>
      <c r="G650" s="53" t="s">
        <v>3241</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3229</v>
      </c>
      <c r="E651" s="53" t="s">
        <v>2463</v>
      </c>
      <c r="F651" s="194" t="s">
        <v>3191</v>
      </c>
      <c r="G651" s="53" t="s">
        <v>3242</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3229</v>
      </c>
      <c r="E652" s="53" t="s">
        <v>2464</v>
      </c>
      <c r="F652" s="194" t="s">
        <v>3191</v>
      </c>
      <c r="G652" s="53" t="s">
        <v>3243</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3229</v>
      </c>
      <c r="E653" s="53" t="s">
        <v>2813</v>
      </c>
      <c r="F653" s="194" t="s">
        <v>3191</v>
      </c>
      <c r="G653" s="53" t="s">
        <v>3244</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3229</v>
      </c>
      <c r="E654" s="53" t="s">
        <v>2814</v>
      </c>
      <c r="F654" s="194" t="s">
        <v>3191</v>
      </c>
      <c r="G654" s="53" t="s">
        <v>3245</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3229</v>
      </c>
      <c r="E655" s="53" t="s">
        <v>2815</v>
      </c>
      <c r="F655" s="194" t="s">
        <v>3191</v>
      </c>
      <c r="G655" s="53" t="s">
        <v>3246</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3229</v>
      </c>
      <c r="E656" s="53" t="s">
        <v>2812</v>
      </c>
      <c r="F656" s="194" t="s">
        <v>3191</v>
      </c>
      <c r="G656" s="53" t="s">
        <v>3247</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3230</v>
      </c>
      <c r="E657" s="53" t="s">
        <v>2459</v>
      </c>
      <c r="F657" s="194" t="s">
        <v>3192</v>
      </c>
      <c r="G657" s="53" t="s">
        <v>3238</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3230</v>
      </c>
      <c r="E658" s="53" t="s">
        <v>2460</v>
      </c>
      <c r="F658" s="194" t="s">
        <v>3192</v>
      </c>
      <c r="G658" s="53" t="s">
        <v>3239</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3230</v>
      </c>
      <c r="E659" s="53" t="s">
        <v>2461</v>
      </c>
      <c r="F659" s="194" t="s">
        <v>3192</v>
      </c>
      <c r="G659" s="53" t="s">
        <v>3240</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3230</v>
      </c>
      <c r="E660" s="53" t="s">
        <v>2462</v>
      </c>
      <c r="F660" s="194" t="s">
        <v>3192</v>
      </c>
      <c r="G660" s="53" t="s">
        <v>3241</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3230</v>
      </c>
      <c r="E661" s="53" t="s">
        <v>2463</v>
      </c>
      <c r="F661" s="194" t="s">
        <v>3192</v>
      </c>
      <c r="G661" s="53" t="s">
        <v>3242</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3230</v>
      </c>
      <c r="E662" s="53" t="s">
        <v>2464</v>
      </c>
      <c r="F662" s="194" t="s">
        <v>3192</v>
      </c>
      <c r="G662" s="53" t="s">
        <v>3243</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3230</v>
      </c>
      <c r="E663" s="53" t="s">
        <v>2813</v>
      </c>
      <c r="F663" s="194" t="s">
        <v>3192</v>
      </c>
      <c r="G663" s="53" t="s">
        <v>3244</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3230</v>
      </c>
      <c r="E664" s="53" t="s">
        <v>2814</v>
      </c>
      <c r="F664" s="194" t="s">
        <v>3192</v>
      </c>
      <c r="G664" s="53" t="s">
        <v>3245</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3230</v>
      </c>
      <c r="E665" s="53" t="s">
        <v>2815</v>
      </c>
      <c r="F665" s="194" t="s">
        <v>3192</v>
      </c>
      <c r="G665" s="53" t="s">
        <v>3246</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3230</v>
      </c>
      <c r="E666" s="53" t="s">
        <v>2812</v>
      </c>
      <c r="F666" s="194" t="s">
        <v>3192</v>
      </c>
      <c r="G666" s="53" t="s">
        <v>3247</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3231</v>
      </c>
      <c r="E667" s="53" t="s">
        <v>2459</v>
      </c>
      <c r="F667" s="194" t="s">
        <v>3193</v>
      </c>
      <c r="G667" s="53" t="s">
        <v>3238</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3231</v>
      </c>
      <c r="E668" s="53" t="s">
        <v>2460</v>
      </c>
      <c r="F668" s="194" t="s">
        <v>3193</v>
      </c>
      <c r="G668" s="53" t="s">
        <v>3239</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3231</v>
      </c>
      <c r="E669" s="53" t="s">
        <v>2461</v>
      </c>
      <c r="F669" s="194" t="s">
        <v>3193</v>
      </c>
      <c r="G669" s="53" t="s">
        <v>3240</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3231</v>
      </c>
      <c r="E670" s="53" t="s">
        <v>2462</v>
      </c>
      <c r="F670" s="194" t="s">
        <v>3193</v>
      </c>
      <c r="G670" s="53" t="s">
        <v>3241</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3231</v>
      </c>
      <c r="E671" s="53" t="s">
        <v>2463</v>
      </c>
      <c r="F671" s="194" t="s">
        <v>3193</v>
      </c>
      <c r="G671" s="53" t="s">
        <v>3242</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3231</v>
      </c>
      <c r="E672" s="53" t="s">
        <v>2464</v>
      </c>
      <c r="F672" s="194" t="s">
        <v>3193</v>
      </c>
      <c r="G672" s="53" t="s">
        <v>3243</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3231</v>
      </c>
      <c r="E673" s="53" t="s">
        <v>2813</v>
      </c>
      <c r="F673" s="194" t="s">
        <v>3193</v>
      </c>
      <c r="G673" s="53" t="s">
        <v>3244</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3231</v>
      </c>
      <c r="E674" s="53" t="s">
        <v>2814</v>
      </c>
      <c r="F674" s="194" t="s">
        <v>3193</v>
      </c>
      <c r="G674" s="53" t="s">
        <v>3245</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3231</v>
      </c>
      <c r="E675" s="53" t="s">
        <v>2815</v>
      </c>
      <c r="F675" s="194" t="s">
        <v>3193</v>
      </c>
      <c r="G675" s="53" t="s">
        <v>3246</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3231</v>
      </c>
      <c r="E676" s="53" t="s">
        <v>2812</v>
      </c>
      <c r="F676" s="194" t="s">
        <v>3193</v>
      </c>
      <c r="G676" s="53" t="s">
        <v>3247</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3232</v>
      </c>
      <c r="E677" s="53" t="s">
        <v>2459</v>
      </c>
      <c r="F677" s="194" t="s">
        <v>3194</v>
      </c>
      <c r="G677" s="53" t="s">
        <v>3238</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3232</v>
      </c>
      <c r="E678" s="53" t="s">
        <v>2460</v>
      </c>
      <c r="F678" s="194" t="s">
        <v>3194</v>
      </c>
      <c r="G678" s="53" t="s">
        <v>3239</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3232</v>
      </c>
      <c r="E679" s="53" t="s">
        <v>2461</v>
      </c>
      <c r="F679" s="194" t="s">
        <v>3194</v>
      </c>
      <c r="G679" s="53" t="s">
        <v>3240</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3232</v>
      </c>
      <c r="E680" s="53" t="s">
        <v>2462</v>
      </c>
      <c r="F680" s="194" t="s">
        <v>3194</v>
      </c>
      <c r="G680" s="53" t="s">
        <v>3241</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3232</v>
      </c>
      <c r="E681" s="53" t="s">
        <v>2463</v>
      </c>
      <c r="F681" s="194" t="s">
        <v>3194</v>
      </c>
      <c r="G681" s="53" t="s">
        <v>3242</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3232</v>
      </c>
      <c r="E682" s="53" t="s">
        <v>2464</v>
      </c>
      <c r="F682" s="194" t="s">
        <v>3194</v>
      </c>
      <c r="G682" s="53" t="s">
        <v>3243</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3232</v>
      </c>
      <c r="E683" s="53" t="s">
        <v>2813</v>
      </c>
      <c r="F683" s="194" t="s">
        <v>3194</v>
      </c>
      <c r="G683" s="53" t="s">
        <v>3244</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3232</v>
      </c>
      <c r="E684" s="53" t="s">
        <v>2814</v>
      </c>
      <c r="F684" s="194" t="s">
        <v>3194</v>
      </c>
      <c r="G684" s="53" t="s">
        <v>3245</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3232</v>
      </c>
      <c r="E685" s="53" t="s">
        <v>2815</v>
      </c>
      <c r="F685" s="194" t="s">
        <v>3194</v>
      </c>
      <c r="G685" s="53" t="s">
        <v>3246</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3232</v>
      </c>
      <c r="E686" s="53" t="s">
        <v>2812</v>
      </c>
      <c r="F686" s="194" t="s">
        <v>3194</v>
      </c>
      <c r="G686" s="53" t="s">
        <v>3247</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3233</v>
      </c>
      <c r="E687" s="53" t="s">
        <v>2459</v>
      </c>
      <c r="F687" s="194" t="s">
        <v>3195</v>
      </c>
      <c r="G687" s="53" t="s">
        <v>3238</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3233</v>
      </c>
      <c r="E688" s="53" t="s">
        <v>2460</v>
      </c>
      <c r="F688" s="194" t="s">
        <v>3195</v>
      </c>
      <c r="G688" s="53" t="s">
        <v>3239</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3233</v>
      </c>
      <c r="E689" s="53" t="s">
        <v>2461</v>
      </c>
      <c r="F689" s="194" t="s">
        <v>3195</v>
      </c>
      <c r="G689" s="53" t="s">
        <v>3240</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3233</v>
      </c>
      <c r="E690" s="53" t="s">
        <v>2462</v>
      </c>
      <c r="F690" s="194" t="s">
        <v>3195</v>
      </c>
      <c r="G690" s="53" t="s">
        <v>3241</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3233</v>
      </c>
      <c r="E691" s="53" t="s">
        <v>2463</v>
      </c>
      <c r="F691" s="194" t="s">
        <v>3195</v>
      </c>
      <c r="G691" s="53" t="s">
        <v>3242</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3233</v>
      </c>
      <c r="E692" s="53" t="s">
        <v>2464</v>
      </c>
      <c r="F692" s="194" t="s">
        <v>3195</v>
      </c>
      <c r="G692" s="53" t="s">
        <v>3243</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3233</v>
      </c>
      <c r="E693" s="53" t="s">
        <v>2813</v>
      </c>
      <c r="F693" s="194" t="s">
        <v>3195</v>
      </c>
      <c r="G693" s="53" t="s">
        <v>3244</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3233</v>
      </c>
      <c r="E694" s="53" t="s">
        <v>2814</v>
      </c>
      <c r="F694" s="194" t="s">
        <v>3195</v>
      </c>
      <c r="G694" s="53" t="s">
        <v>3245</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3233</v>
      </c>
      <c r="E695" s="53" t="s">
        <v>2815</v>
      </c>
      <c r="F695" s="194" t="s">
        <v>3195</v>
      </c>
      <c r="G695" s="53" t="s">
        <v>3246</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3233</v>
      </c>
      <c r="E696" s="53" t="s">
        <v>2812</v>
      </c>
      <c r="F696" s="194" t="s">
        <v>3195</v>
      </c>
      <c r="G696" s="53" t="s">
        <v>3247</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3234</v>
      </c>
      <c r="E697" s="53" t="s">
        <v>2459</v>
      </c>
      <c r="F697" s="194" t="s">
        <v>3237</v>
      </c>
      <c r="G697" s="53" t="s">
        <v>3238</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3234</v>
      </c>
      <c r="E698" s="53" t="s">
        <v>2460</v>
      </c>
      <c r="F698" s="194" t="s">
        <v>3237</v>
      </c>
      <c r="G698" s="53" t="s">
        <v>3239</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3234</v>
      </c>
      <c r="E699" s="53" t="s">
        <v>2461</v>
      </c>
      <c r="F699" s="194" t="s">
        <v>3237</v>
      </c>
      <c r="G699" s="53" t="s">
        <v>3240</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3234</v>
      </c>
      <c r="E700" s="53" t="s">
        <v>2462</v>
      </c>
      <c r="F700" s="194" t="s">
        <v>3237</v>
      </c>
      <c r="G700" s="53" t="s">
        <v>3241</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3234</v>
      </c>
      <c r="E701" s="53" t="s">
        <v>2463</v>
      </c>
      <c r="F701" s="194" t="s">
        <v>3237</v>
      </c>
      <c r="G701" s="53" t="s">
        <v>3242</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3234</v>
      </c>
      <c r="E702" s="53" t="s">
        <v>2464</v>
      </c>
      <c r="F702" s="194" t="s">
        <v>3237</v>
      </c>
      <c r="G702" s="53" t="s">
        <v>3243</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3234</v>
      </c>
      <c r="E703" s="53" t="s">
        <v>2813</v>
      </c>
      <c r="F703" s="194" t="s">
        <v>3237</v>
      </c>
      <c r="G703" s="53" t="s">
        <v>3244</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3234</v>
      </c>
      <c r="E704" s="53" t="s">
        <v>2814</v>
      </c>
      <c r="F704" s="194" t="s">
        <v>3237</v>
      </c>
      <c r="G704" s="53" t="s">
        <v>3245</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3234</v>
      </c>
      <c r="E705" s="53" t="s">
        <v>2815</v>
      </c>
      <c r="F705" s="194" t="s">
        <v>3237</v>
      </c>
      <c r="G705" s="53" t="s">
        <v>3246</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3234</v>
      </c>
      <c r="E706" s="53" t="s">
        <v>2812</v>
      </c>
      <c r="F706" s="194" t="s">
        <v>3237</v>
      </c>
      <c r="G706" s="53" t="s">
        <v>3247</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3235</v>
      </c>
      <c r="E707" s="53" t="s">
        <v>2459</v>
      </c>
      <c r="F707" s="194" t="s">
        <v>3196</v>
      </c>
      <c r="G707" s="53" t="s">
        <v>3238</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3235</v>
      </c>
      <c r="E708" s="53" t="s">
        <v>2460</v>
      </c>
      <c r="F708" s="194" t="s">
        <v>3196</v>
      </c>
      <c r="G708" s="53" t="s">
        <v>3239</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3235</v>
      </c>
      <c r="E709" s="53" t="s">
        <v>2461</v>
      </c>
      <c r="F709" s="194" t="s">
        <v>3196</v>
      </c>
      <c r="G709" s="53" t="s">
        <v>3240</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3235</v>
      </c>
      <c r="E710" s="53" t="s">
        <v>2462</v>
      </c>
      <c r="F710" s="194" t="s">
        <v>3196</v>
      </c>
      <c r="G710" s="53" t="s">
        <v>3241</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3235</v>
      </c>
      <c r="E711" s="53" t="s">
        <v>2463</v>
      </c>
      <c r="F711" s="194" t="s">
        <v>3196</v>
      </c>
      <c r="G711" s="53" t="s">
        <v>3242</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3235</v>
      </c>
      <c r="E712" s="53" t="s">
        <v>2464</v>
      </c>
      <c r="F712" s="194" t="s">
        <v>3196</v>
      </c>
      <c r="G712" s="53" t="s">
        <v>3243</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3235</v>
      </c>
      <c r="E713" s="53" t="s">
        <v>2813</v>
      </c>
      <c r="F713" s="194" t="s">
        <v>3196</v>
      </c>
      <c r="G713" s="53" t="s">
        <v>3244</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3235</v>
      </c>
      <c r="E714" s="53" t="s">
        <v>2814</v>
      </c>
      <c r="F714" s="194" t="s">
        <v>3196</v>
      </c>
      <c r="G714" s="53" t="s">
        <v>3245</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3235</v>
      </c>
      <c r="E715" s="53" t="s">
        <v>2815</v>
      </c>
      <c r="F715" s="194" t="s">
        <v>3196</v>
      </c>
      <c r="G715" s="53" t="s">
        <v>3246</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3235</v>
      </c>
      <c r="E716" s="53" t="s">
        <v>2812</v>
      </c>
      <c r="F716" s="194" t="s">
        <v>3196</v>
      </c>
      <c r="G716" s="53" t="s">
        <v>3247</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3541</v>
      </c>
      <c r="D717" s="284" t="s">
        <v>3211</v>
      </c>
      <c r="E717" s="285"/>
      <c r="F717" s="194" t="s">
        <v>3236</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3212</v>
      </c>
      <c r="E718" s="285"/>
      <c r="F718" s="194" t="s">
        <v>2872</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3213</v>
      </c>
      <c r="E719" s="285"/>
      <c r="F719" s="194" t="s">
        <v>3177</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3214</v>
      </c>
      <c r="E720" s="285"/>
      <c r="F720" s="194" t="s">
        <v>3178</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3215</v>
      </c>
      <c r="E721" s="285"/>
      <c r="F721" s="194" t="s">
        <v>3179</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3216</v>
      </c>
      <c r="E722" s="285"/>
      <c r="F722" s="194" t="s">
        <v>3180</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3217</v>
      </c>
      <c r="E723" s="285"/>
      <c r="F723" s="194" t="s">
        <v>3181</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3218</v>
      </c>
      <c r="E724" s="285"/>
      <c r="F724" s="194" t="s">
        <v>3182</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3219</v>
      </c>
      <c r="E725" s="285"/>
      <c r="F725" s="194" t="s">
        <v>3183</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3220</v>
      </c>
      <c r="E726" s="285"/>
      <c r="F726" s="194" t="s">
        <v>2674</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3221</v>
      </c>
      <c r="E727" s="285"/>
      <c r="F727" s="194" t="s">
        <v>3184</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3222</v>
      </c>
      <c r="E728" s="285"/>
      <c r="F728" s="194" t="s">
        <v>3185</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3223</v>
      </c>
      <c r="E729" s="285"/>
      <c r="F729" s="194" t="s">
        <v>3186</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3224</v>
      </c>
      <c r="E730" s="285"/>
      <c r="F730" s="194" t="s">
        <v>2675</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3225</v>
      </c>
      <c r="E731" s="285"/>
      <c r="F731" s="194" t="s">
        <v>3187</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3226</v>
      </c>
      <c r="E732" s="285"/>
      <c r="F732" s="194" t="s">
        <v>3188</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3227</v>
      </c>
      <c r="E733" s="285"/>
      <c r="F733" s="194" t="s">
        <v>3189</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3228</v>
      </c>
      <c r="E734" s="285"/>
      <c r="F734" s="194" t="s">
        <v>3190</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3229</v>
      </c>
      <c r="E735" s="285"/>
      <c r="F735" s="194" t="s">
        <v>3191</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3230</v>
      </c>
      <c r="E736" s="285"/>
      <c r="F736" s="194" t="s">
        <v>3192</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3231</v>
      </c>
      <c r="E737" s="285"/>
      <c r="F737" s="194" t="s">
        <v>3193</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3232</v>
      </c>
      <c r="E738" s="285"/>
      <c r="F738" s="194" t="s">
        <v>3194</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3233</v>
      </c>
      <c r="E739" s="285"/>
      <c r="F739" s="194" t="s">
        <v>3195</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3234</v>
      </c>
      <c r="E740" s="285"/>
      <c r="F740" s="194" t="s">
        <v>3237</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3235</v>
      </c>
      <c r="E741" s="285"/>
      <c r="F741" s="194" t="s">
        <v>3196</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2889</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2890</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2891</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2892</v>
      </c>
      <c r="D745" s="9"/>
      <c r="E745" s="9"/>
      <c r="F745" s="9"/>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5"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Improved System Design</v>
      </c>
      <c r="C746" s="362" t="s">
        <v>302</v>
      </c>
      <c r="D746" s="53"/>
      <c r="E746" s="53"/>
      <c r="F746" s="53"/>
      <c r="G746" s="53"/>
      <c r="H746" s="54">
        <v>54</v>
      </c>
      <c r="I746" s="53" t="s">
        <v>44</v>
      </c>
      <c r="J746" s="359" t="str">
        <f>IF(ISBLANK(INDEX('Policy Characteristics'!D:D,MATCH($C746,'Policy Characteristics'!$C:$C,0))),"",INDEX('Policy Characteristics'!D:D,MATCH($C746,'Policy Characteristics'!$C:$C,0)))</f>
        <v>Improved System Design</v>
      </c>
      <c r="K746" s="357" t="str">
        <f>IF(ISBLANK(INDEX('Policy Characteristics'!E:E,MATCH($C746,'Policy Characteristics'!$C:$C,0))),"",INDEX('Policy Characteristics'!E:E,MATCH($C746,'Policy Characteristics'!$C:$C,0)))</f>
        <v>indst system integration</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6" s="357" t="str">
        <f>IF(ISBLANK(INDEX('Policy Characteristics'!K:K,MATCH($C746,'Policy Characteristics'!$C:$C,0))),"",INDEX('Policy Characteristics'!K:K,MATCH($C746,'Policy Characteristics'!$C:$C,0)))</f>
        <v>industry-ag-main.html#system-integ</v>
      </c>
      <c r="R746" s="357" t="str">
        <f>IF(ISBLANK(INDEX('Policy Characteristics'!L:L,MATCH($C746,'Policy Characteristics'!$C:$C,0))),"",INDEX('Policy Characteristics'!L:L,MATCH($C746,'Policy Characteristics'!$C:$C,0)))</f>
        <v>improved-system-design.html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2" t="s">
        <v>301</v>
      </c>
      <c r="D747" s="53" t="s">
        <v>3211</v>
      </c>
      <c r="E747" s="53" t="s">
        <v>2459</v>
      </c>
      <c r="F747" s="194" t="s">
        <v>3236</v>
      </c>
      <c r="G747" s="53" t="s">
        <v>2465</v>
      </c>
      <c r="H747" s="54">
        <v>958</v>
      </c>
      <c r="I747" s="53" t="s">
        <v>44</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ref="C748:C811" si="38">C$747</f>
        <v>Percentage Improvement in Eqpt Efficiency Standards above BAU</v>
      </c>
      <c r="D748" s="53" t="s">
        <v>3211</v>
      </c>
      <c r="E748" s="53" t="s">
        <v>2460</v>
      </c>
      <c r="F748" s="194" t="s">
        <v>3236</v>
      </c>
      <c r="G748" s="53" t="s">
        <v>2468</v>
      </c>
      <c r="H748" s="54">
        <v>959</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8"/>
        <v>Percentage Improvement in Eqpt Efficiency Standards above BAU</v>
      </c>
      <c r="D749" s="53" t="s">
        <v>3211</v>
      </c>
      <c r="E749" s="53" t="s">
        <v>2461</v>
      </c>
      <c r="F749" s="194" t="s">
        <v>3236</v>
      </c>
      <c r="G749" s="53" t="s">
        <v>2469</v>
      </c>
      <c r="H749" s="54">
        <v>960</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3211</v>
      </c>
      <c r="E750" s="53" t="s">
        <v>2462</v>
      </c>
      <c r="F750" s="194" t="s">
        <v>3236</v>
      </c>
      <c r="G750" s="53" t="s">
        <v>2466</v>
      </c>
      <c r="H750" s="54">
        <v>961</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3211</v>
      </c>
      <c r="E751" s="53" t="s">
        <v>2463</v>
      </c>
      <c r="F751" s="194" t="s">
        <v>3236</v>
      </c>
      <c r="G751" s="53" t="s">
        <v>2467</v>
      </c>
      <c r="H751" s="54">
        <v>962</v>
      </c>
      <c r="I751" s="53" t="s">
        <v>44</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3211</v>
      </c>
      <c r="E752" s="53" t="s">
        <v>2464</v>
      </c>
      <c r="F752" s="194" t="s">
        <v>3236</v>
      </c>
      <c r="G752" s="53" t="s">
        <v>2470</v>
      </c>
      <c r="H752" s="54">
        <v>963</v>
      </c>
      <c r="I752" s="53" t="s">
        <v>45</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3211</v>
      </c>
      <c r="E753" s="53" t="s">
        <v>2813</v>
      </c>
      <c r="F753" s="194" t="s">
        <v>3236</v>
      </c>
      <c r="G753" s="53" t="s">
        <v>2816</v>
      </c>
      <c r="H753" s="54">
        <v>964</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3211</v>
      </c>
      <c r="E754" s="53" t="s">
        <v>2814</v>
      </c>
      <c r="F754" s="194" t="s">
        <v>3236</v>
      </c>
      <c r="G754" s="53" t="s">
        <v>2818</v>
      </c>
      <c r="H754" s="54">
        <v>965</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3211</v>
      </c>
      <c r="E755" s="53" t="s">
        <v>2815</v>
      </c>
      <c r="F755" s="194" t="s">
        <v>3236</v>
      </c>
      <c r="G755" s="53" t="s">
        <v>2819</v>
      </c>
      <c r="H755" s="54">
        <v>966</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3211</v>
      </c>
      <c r="E756" s="53" t="s">
        <v>2812</v>
      </c>
      <c r="F756" s="194" t="s">
        <v>3236</v>
      </c>
      <c r="G756" s="53" t="s">
        <v>2817</v>
      </c>
      <c r="H756" s="54">
        <v>967</v>
      </c>
      <c r="I756" s="53" t="s">
        <v>45</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9" t="s">
        <v>3212</v>
      </c>
      <c r="E757" s="53" t="s">
        <v>2459</v>
      </c>
      <c r="F757" s="194" t="s">
        <v>2872</v>
      </c>
      <c r="G757" s="53" t="s">
        <v>2465</v>
      </c>
      <c r="H757" s="54">
        <v>968</v>
      </c>
      <c r="I757" s="53" t="s">
        <v>44</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3212</v>
      </c>
      <c r="E758" s="53" t="s">
        <v>2460</v>
      </c>
      <c r="F758" s="194" t="s">
        <v>2872</v>
      </c>
      <c r="G758" s="53" t="s">
        <v>2468</v>
      </c>
      <c r="H758" s="54">
        <v>969</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3212</v>
      </c>
      <c r="E759" s="53" t="s">
        <v>2461</v>
      </c>
      <c r="F759" s="194" t="s">
        <v>2872</v>
      </c>
      <c r="G759" s="53" t="s">
        <v>2469</v>
      </c>
      <c r="H759" s="54">
        <v>970</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3212</v>
      </c>
      <c r="E760" s="53" t="s">
        <v>2462</v>
      </c>
      <c r="F760" s="194" t="s">
        <v>2872</v>
      </c>
      <c r="G760" s="53" t="s">
        <v>2466</v>
      </c>
      <c r="H760" s="54">
        <v>971</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3212</v>
      </c>
      <c r="E761" s="53" t="s">
        <v>2463</v>
      </c>
      <c r="F761" s="194" t="s">
        <v>2872</v>
      </c>
      <c r="G761" s="53" t="s">
        <v>2467</v>
      </c>
      <c r="H761" s="54">
        <v>972</v>
      </c>
      <c r="I761" s="53" t="s">
        <v>44</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3212</v>
      </c>
      <c r="E762" s="53" t="s">
        <v>2464</v>
      </c>
      <c r="F762" s="194" t="s">
        <v>2872</v>
      </c>
      <c r="G762" s="53" t="s">
        <v>2470</v>
      </c>
      <c r="H762" s="54">
        <v>973</v>
      </c>
      <c r="I762" s="53" t="s">
        <v>45</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3212</v>
      </c>
      <c r="E763" s="53" t="s">
        <v>2813</v>
      </c>
      <c r="F763" s="194" t="s">
        <v>2872</v>
      </c>
      <c r="G763" s="53" t="s">
        <v>2816</v>
      </c>
      <c r="H763" s="54">
        <v>974</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3212</v>
      </c>
      <c r="E764" s="53" t="s">
        <v>2814</v>
      </c>
      <c r="F764" s="194" t="s">
        <v>2872</v>
      </c>
      <c r="G764" s="53" t="s">
        <v>2818</v>
      </c>
      <c r="H764" s="54">
        <v>975</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3212</v>
      </c>
      <c r="E765" s="53" t="s">
        <v>2815</v>
      </c>
      <c r="F765" s="194" t="s">
        <v>2872</v>
      </c>
      <c r="G765" s="53" t="s">
        <v>2819</v>
      </c>
      <c r="H765" s="54">
        <v>976</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3212</v>
      </c>
      <c r="E766" s="53" t="s">
        <v>2812</v>
      </c>
      <c r="F766" s="194" t="s">
        <v>2872</v>
      </c>
      <c r="G766" s="53" t="s">
        <v>2817</v>
      </c>
      <c r="H766" s="54">
        <v>977</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3213</v>
      </c>
      <c r="E767" s="53" t="s">
        <v>2459</v>
      </c>
      <c r="F767" s="194" t="s">
        <v>3177</v>
      </c>
      <c r="G767" s="53" t="s">
        <v>2465</v>
      </c>
      <c r="H767" s="54">
        <v>978</v>
      </c>
      <c r="I767" s="53" t="s">
        <v>44</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3213</v>
      </c>
      <c r="E768" s="53" t="s">
        <v>2460</v>
      </c>
      <c r="F768" s="194" t="s">
        <v>3177</v>
      </c>
      <c r="G768" s="53" t="s">
        <v>2468</v>
      </c>
      <c r="H768" s="54">
        <v>979</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3213</v>
      </c>
      <c r="E769" s="53" t="s">
        <v>2461</v>
      </c>
      <c r="F769" s="194" t="s">
        <v>3177</v>
      </c>
      <c r="G769" s="53" t="s">
        <v>2469</v>
      </c>
      <c r="H769" s="54">
        <v>980</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3213</v>
      </c>
      <c r="E770" s="53" t="s">
        <v>2462</v>
      </c>
      <c r="F770" s="194" t="s">
        <v>3177</v>
      </c>
      <c r="G770" s="53" t="s">
        <v>2466</v>
      </c>
      <c r="H770" s="54">
        <v>981</v>
      </c>
      <c r="I770" s="53" t="s">
        <v>45</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3213</v>
      </c>
      <c r="E771" s="53" t="s">
        <v>2463</v>
      </c>
      <c r="F771" s="194" t="s">
        <v>3177</v>
      </c>
      <c r="G771" s="53" t="s">
        <v>2467</v>
      </c>
      <c r="H771" s="54">
        <v>982</v>
      </c>
      <c r="I771" s="53" t="s">
        <v>44</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3213</v>
      </c>
      <c r="E772" s="53" t="s">
        <v>2464</v>
      </c>
      <c r="F772" s="194" t="s">
        <v>3177</v>
      </c>
      <c r="G772" s="53" t="s">
        <v>2470</v>
      </c>
      <c r="H772" s="54">
        <v>983</v>
      </c>
      <c r="I772" s="53" t="s">
        <v>45</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3213</v>
      </c>
      <c r="E773" s="53" t="s">
        <v>2813</v>
      </c>
      <c r="F773" s="194" t="s">
        <v>3177</v>
      </c>
      <c r="G773" s="53" t="s">
        <v>2816</v>
      </c>
      <c r="H773" s="54">
        <v>984</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3213</v>
      </c>
      <c r="E774" s="53" t="s">
        <v>2814</v>
      </c>
      <c r="F774" s="194" t="s">
        <v>3177</v>
      </c>
      <c r="G774" s="53" t="s">
        <v>2818</v>
      </c>
      <c r="H774" s="54">
        <v>985</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3213</v>
      </c>
      <c r="E775" s="53" t="s">
        <v>2815</v>
      </c>
      <c r="F775" s="194" t="s">
        <v>3177</v>
      </c>
      <c r="G775" s="53" t="s">
        <v>2819</v>
      </c>
      <c r="H775" s="54">
        <v>986</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3213</v>
      </c>
      <c r="E776" s="53" t="s">
        <v>2812</v>
      </c>
      <c r="F776" s="194" t="s">
        <v>3177</v>
      </c>
      <c r="G776" s="53" t="s">
        <v>2817</v>
      </c>
      <c r="H776" s="54">
        <v>987</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3214</v>
      </c>
      <c r="E777" s="53" t="s">
        <v>2459</v>
      </c>
      <c r="F777" s="194" t="s">
        <v>3178</v>
      </c>
      <c r="G777" s="53" t="s">
        <v>2465</v>
      </c>
      <c r="H777" s="54">
        <v>988</v>
      </c>
      <c r="I777" s="53" t="s">
        <v>44</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3214</v>
      </c>
      <c r="E778" s="53" t="s">
        <v>2460</v>
      </c>
      <c r="F778" s="194" t="s">
        <v>3178</v>
      </c>
      <c r="G778" s="53" t="s">
        <v>2468</v>
      </c>
      <c r="H778" s="54">
        <v>989</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3214</v>
      </c>
      <c r="E779" s="53" t="s">
        <v>2461</v>
      </c>
      <c r="F779" s="194" t="s">
        <v>3178</v>
      </c>
      <c r="G779" s="53" t="s">
        <v>2469</v>
      </c>
      <c r="H779" s="54">
        <v>990</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3214</v>
      </c>
      <c r="E780" s="53" t="s">
        <v>2462</v>
      </c>
      <c r="F780" s="194" t="s">
        <v>3178</v>
      </c>
      <c r="G780" s="53" t="s">
        <v>2466</v>
      </c>
      <c r="H780" s="54">
        <v>991</v>
      </c>
      <c r="I780" s="53" t="s">
        <v>45</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3214</v>
      </c>
      <c r="E781" s="53" t="s">
        <v>2463</v>
      </c>
      <c r="F781" s="194" t="s">
        <v>3178</v>
      </c>
      <c r="G781" s="53" t="s">
        <v>2467</v>
      </c>
      <c r="H781" s="54">
        <v>992</v>
      </c>
      <c r="I781" s="53" t="s">
        <v>44</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3214</v>
      </c>
      <c r="E782" s="53" t="s">
        <v>2464</v>
      </c>
      <c r="F782" s="194" t="s">
        <v>3178</v>
      </c>
      <c r="G782" s="53" t="s">
        <v>2470</v>
      </c>
      <c r="H782" s="54">
        <v>993</v>
      </c>
      <c r="I782" s="53" t="s">
        <v>45</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3214</v>
      </c>
      <c r="E783" s="53" t="s">
        <v>2813</v>
      </c>
      <c r="F783" s="194" t="s">
        <v>3178</v>
      </c>
      <c r="G783" s="53" t="s">
        <v>2816</v>
      </c>
      <c r="H783" s="54">
        <v>994</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3214</v>
      </c>
      <c r="E784" s="53" t="s">
        <v>2814</v>
      </c>
      <c r="F784" s="194" t="s">
        <v>3178</v>
      </c>
      <c r="G784" s="53" t="s">
        <v>2818</v>
      </c>
      <c r="H784" s="54">
        <v>995</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3214</v>
      </c>
      <c r="E785" s="53" t="s">
        <v>2815</v>
      </c>
      <c r="F785" s="194" t="s">
        <v>3178</v>
      </c>
      <c r="G785" s="53" t="s">
        <v>2819</v>
      </c>
      <c r="H785" s="54">
        <v>996</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3214</v>
      </c>
      <c r="E786" s="53" t="s">
        <v>2812</v>
      </c>
      <c r="F786" s="194" t="s">
        <v>3178</v>
      </c>
      <c r="G786" s="53" t="s">
        <v>2817</v>
      </c>
      <c r="H786" s="54">
        <v>997</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3215</v>
      </c>
      <c r="E787" s="53" t="s">
        <v>2459</v>
      </c>
      <c r="F787" s="194" t="s">
        <v>3179</v>
      </c>
      <c r="G787" s="53" t="s">
        <v>2465</v>
      </c>
      <c r="H787" s="54">
        <v>998</v>
      </c>
      <c r="I787" s="53" t="s">
        <v>44</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3215</v>
      </c>
      <c r="E788" s="53" t="s">
        <v>2460</v>
      </c>
      <c r="F788" s="194" t="s">
        <v>3179</v>
      </c>
      <c r="G788" s="53" t="s">
        <v>2468</v>
      </c>
      <c r="H788" s="54">
        <v>999</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3215</v>
      </c>
      <c r="E789" s="53" t="s">
        <v>2461</v>
      </c>
      <c r="F789" s="194" t="s">
        <v>3179</v>
      </c>
      <c r="G789" s="53" t="s">
        <v>2469</v>
      </c>
      <c r="H789" s="54">
        <v>1000</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3215</v>
      </c>
      <c r="E790" s="53" t="s">
        <v>2462</v>
      </c>
      <c r="F790" s="194" t="s">
        <v>3179</v>
      </c>
      <c r="G790" s="53" t="s">
        <v>2466</v>
      </c>
      <c r="H790" s="54">
        <v>1001</v>
      </c>
      <c r="I790" s="53" t="s">
        <v>45</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3215</v>
      </c>
      <c r="E791" s="53" t="s">
        <v>2463</v>
      </c>
      <c r="F791" s="194" t="s">
        <v>3179</v>
      </c>
      <c r="G791" s="53" t="s">
        <v>2467</v>
      </c>
      <c r="H791" s="54">
        <v>1002</v>
      </c>
      <c r="I791" s="53" t="s">
        <v>44</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3215</v>
      </c>
      <c r="E792" s="53" t="s">
        <v>2464</v>
      </c>
      <c r="F792" s="194" t="s">
        <v>3179</v>
      </c>
      <c r="G792" s="53" t="s">
        <v>2470</v>
      </c>
      <c r="H792" s="54">
        <v>1003</v>
      </c>
      <c r="I792" s="53" t="s">
        <v>45</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3215</v>
      </c>
      <c r="E793" s="53" t="s">
        <v>2813</v>
      </c>
      <c r="F793" s="194" t="s">
        <v>3179</v>
      </c>
      <c r="G793" s="53" t="s">
        <v>2816</v>
      </c>
      <c r="H793" s="54">
        <v>1004</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3215</v>
      </c>
      <c r="E794" s="53" t="s">
        <v>2814</v>
      </c>
      <c r="F794" s="194" t="s">
        <v>3179</v>
      </c>
      <c r="G794" s="53" t="s">
        <v>2818</v>
      </c>
      <c r="H794" s="54">
        <v>1005</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3215</v>
      </c>
      <c r="E795" s="53" t="s">
        <v>2815</v>
      </c>
      <c r="F795" s="194" t="s">
        <v>3179</v>
      </c>
      <c r="G795" s="53" t="s">
        <v>2819</v>
      </c>
      <c r="H795" s="54">
        <v>1006</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3215</v>
      </c>
      <c r="E796" s="53" t="s">
        <v>2812</v>
      </c>
      <c r="F796" s="194" t="s">
        <v>3179</v>
      </c>
      <c r="G796" s="53" t="s">
        <v>2817</v>
      </c>
      <c r="H796" s="54">
        <v>1007</v>
      </c>
      <c r="I796" s="53" t="s">
        <v>45</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3216</v>
      </c>
      <c r="E797" s="53" t="s">
        <v>2459</v>
      </c>
      <c r="F797" s="194" t="s">
        <v>3180</v>
      </c>
      <c r="G797" s="53" t="s">
        <v>2465</v>
      </c>
      <c r="H797" s="54">
        <v>1008</v>
      </c>
      <c r="I797" s="53" t="s">
        <v>44</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3216</v>
      </c>
      <c r="E798" s="53" t="s">
        <v>2460</v>
      </c>
      <c r="F798" s="194" t="s">
        <v>3180</v>
      </c>
      <c r="G798" s="53" t="s">
        <v>2468</v>
      </c>
      <c r="H798" s="54">
        <v>1009</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3216</v>
      </c>
      <c r="E799" s="53" t="s">
        <v>2461</v>
      </c>
      <c r="F799" s="194" t="s">
        <v>3180</v>
      </c>
      <c r="G799" s="53" t="s">
        <v>2469</v>
      </c>
      <c r="H799" s="54">
        <v>1010</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3216</v>
      </c>
      <c r="E800" s="53" t="s">
        <v>2462</v>
      </c>
      <c r="F800" s="194" t="s">
        <v>3180</v>
      </c>
      <c r="G800" s="53" t="s">
        <v>2466</v>
      </c>
      <c r="H800" s="54">
        <v>1011</v>
      </c>
      <c r="I800" s="53" t="s">
        <v>45</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3216</v>
      </c>
      <c r="E801" s="53" t="s">
        <v>2463</v>
      </c>
      <c r="F801" s="194" t="s">
        <v>3180</v>
      </c>
      <c r="G801" s="53" t="s">
        <v>2467</v>
      </c>
      <c r="H801" s="54">
        <v>1012</v>
      </c>
      <c r="I801" s="53" t="s">
        <v>44</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3216</v>
      </c>
      <c r="E802" s="53" t="s">
        <v>2464</v>
      </c>
      <c r="F802" s="194" t="s">
        <v>3180</v>
      </c>
      <c r="G802" s="53" t="s">
        <v>2470</v>
      </c>
      <c r="H802" s="54">
        <v>1013</v>
      </c>
      <c r="I802" s="53" t="s">
        <v>45</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3216</v>
      </c>
      <c r="E803" s="53" t="s">
        <v>2813</v>
      </c>
      <c r="F803" s="194" t="s">
        <v>3180</v>
      </c>
      <c r="G803" s="53" t="s">
        <v>2816</v>
      </c>
      <c r="H803" s="54">
        <v>1014</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3216</v>
      </c>
      <c r="E804" s="53" t="s">
        <v>2814</v>
      </c>
      <c r="F804" s="194" t="s">
        <v>3180</v>
      </c>
      <c r="G804" s="53" t="s">
        <v>2818</v>
      </c>
      <c r="H804" s="54">
        <v>1015</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3216</v>
      </c>
      <c r="E805" s="53" t="s">
        <v>2815</v>
      </c>
      <c r="F805" s="194" t="s">
        <v>3180</v>
      </c>
      <c r="G805" s="53" t="s">
        <v>2819</v>
      </c>
      <c r="H805" s="54">
        <v>1016</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3216</v>
      </c>
      <c r="E806" s="53" t="s">
        <v>2812</v>
      </c>
      <c r="F806" s="194" t="s">
        <v>3180</v>
      </c>
      <c r="G806" s="53" t="s">
        <v>2817</v>
      </c>
      <c r="H806" s="54">
        <v>1017</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3217</v>
      </c>
      <c r="E807" s="53" t="s">
        <v>2459</v>
      </c>
      <c r="F807" s="194" t="s">
        <v>3181</v>
      </c>
      <c r="G807" s="53" t="s">
        <v>2465</v>
      </c>
      <c r="H807" s="54">
        <v>1018</v>
      </c>
      <c r="I807" s="53" t="s">
        <v>44</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3217</v>
      </c>
      <c r="E808" s="53" t="s">
        <v>2460</v>
      </c>
      <c r="F808" s="194" t="s">
        <v>3181</v>
      </c>
      <c r="G808" s="53" t="s">
        <v>2468</v>
      </c>
      <c r="H808" s="54">
        <v>1019</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3217</v>
      </c>
      <c r="E809" s="53" t="s">
        <v>2461</v>
      </c>
      <c r="F809" s="194" t="s">
        <v>3181</v>
      </c>
      <c r="G809" s="53" t="s">
        <v>2469</v>
      </c>
      <c r="H809" s="54">
        <v>1020</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3217</v>
      </c>
      <c r="E810" s="53" t="s">
        <v>2462</v>
      </c>
      <c r="F810" s="194" t="s">
        <v>3181</v>
      </c>
      <c r="G810" s="53" t="s">
        <v>2466</v>
      </c>
      <c r="H810" s="54">
        <v>1021</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3217</v>
      </c>
      <c r="E811" s="53" t="s">
        <v>2463</v>
      </c>
      <c r="F811" s="194" t="s">
        <v>3181</v>
      </c>
      <c r="G811" s="53" t="s">
        <v>2467</v>
      </c>
      <c r="H811" s="54">
        <v>1022</v>
      </c>
      <c r="I811" s="53" t="s">
        <v>44</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ref="C812:C875" si="39">C$747</f>
        <v>Percentage Improvement in Eqpt Efficiency Standards above BAU</v>
      </c>
      <c r="D812" s="9" t="s">
        <v>3217</v>
      </c>
      <c r="E812" s="53" t="s">
        <v>2464</v>
      </c>
      <c r="F812" s="194" t="s">
        <v>3181</v>
      </c>
      <c r="G812" s="53" t="s">
        <v>2470</v>
      </c>
      <c r="H812" s="54">
        <v>1023</v>
      </c>
      <c r="I812" s="53" t="s">
        <v>45</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9"/>
        <v>Percentage Improvement in Eqpt Efficiency Standards above BAU</v>
      </c>
      <c r="D813" s="9" t="s">
        <v>3217</v>
      </c>
      <c r="E813" s="53" t="s">
        <v>2813</v>
      </c>
      <c r="F813" s="194" t="s">
        <v>3181</v>
      </c>
      <c r="G813" s="53" t="s">
        <v>2816</v>
      </c>
      <c r="H813" s="54">
        <v>1024</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3217</v>
      </c>
      <c r="E814" s="53" t="s">
        <v>2814</v>
      </c>
      <c r="F814" s="194" t="s">
        <v>3181</v>
      </c>
      <c r="G814" s="53" t="s">
        <v>2818</v>
      </c>
      <c r="H814" s="54">
        <v>1025</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3217</v>
      </c>
      <c r="E815" s="53" t="s">
        <v>2815</v>
      </c>
      <c r="F815" s="194" t="s">
        <v>3181</v>
      </c>
      <c r="G815" s="53" t="s">
        <v>2819</v>
      </c>
      <c r="H815" s="54">
        <v>1026</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3217</v>
      </c>
      <c r="E816" s="53" t="s">
        <v>2812</v>
      </c>
      <c r="F816" s="194" t="s">
        <v>3181</v>
      </c>
      <c r="G816" s="53" t="s">
        <v>2817</v>
      </c>
      <c r="H816" s="54">
        <v>1027</v>
      </c>
      <c r="I816" s="53" t="s">
        <v>45</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3218</v>
      </c>
      <c r="E817" s="53" t="s">
        <v>2459</v>
      </c>
      <c r="F817" s="194" t="s">
        <v>3182</v>
      </c>
      <c r="G817" s="53" t="s">
        <v>2465</v>
      </c>
      <c r="H817" s="54">
        <v>1028</v>
      </c>
      <c r="I817" s="53" t="s">
        <v>44</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3218</v>
      </c>
      <c r="E818" s="53" t="s">
        <v>2460</v>
      </c>
      <c r="F818" s="194" t="s">
        <v>3182</v>
      </c>
      <c r="G818" s="53" t="s">
        <v>2468</v>
      </c>
      <c r="H818" s="54">
        <v>1029</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3218</v>
      </c>
      <c r="E819" s="53" t="s">
        <v>2461</v>
      </c>
      <c r="F819" s="194" t="s">
        <v>3182</v>
      </c>
      <c r="G819" s="53" t="s">
        <v>2469</v>
      </c>
      <c r="H819" s="54">
        <v>1030</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3218</v>
      </c>
      <c r="E820" s="53" t="s">
        <v>2462</v>
      </c>
      <c r="F820" s="194" t="s">
        <v>3182</v>
      </c>
      <c r="G820" s="53" t="s">
        <v>2466</v>
      </c>
      <c r="H820" s="54">
        <v>1031</v>
      </c>
      <c r="I820" s="53" t="s">
        <v>45</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3218</v>
      </c>
      <c r="E821" s="53" t="s">
        <v>2463</v>
      </c>
      <c r="F821" s="194" t="s">
        <v>3182</v>
      </c>
      <c r="G821" s="53" t="s">
        <v>2467</v>
      </c>
      <c r="H821" s="54">
        <v>1032</v>
      </c>
      <c r="I821" s="53" t="s">
        <v>44</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3218</v>
      </c>
      <c r="E822" s="53" t="s">
        <v>2464</v>
      </c>
      <c r="F822" s="194" t="s">
        <v>3182</v>
      </c>
      <c r="G822" s="53" t="s">
        <v>2470</v>
      </c>
      <c r="H822" s="54">
        <v>1033</v>
      </c>
      <c r="I822" s="53" t="s">
        <v>45</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3218</v>
      </c>
      <c r="E823" s="53" t="s">
        <v>2813</v>
      </c>
      <c r="F823" s="194" t="s">
        <v>3182</v>
      </c>
      <c r="G823" s="53" t="s">
        <v>2816</v>
      </c>
      <c r="H823" s="54">
        <v>1034</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3218</v>
      </c>
      <c r="E824" s="53" t="s">
        <v>2814</v>
      </c>
      <c r="F824" s="194" t="s">
        <v>3182</v>
      </c>
      <c r="G824" s="53" t="s">
        <v>2818</v>
      </c>
      <c r="H824" s="54">
        <v>1035</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3218</v>
      </c>
      <c r="E825" s="53" t="s">
        <v>2815</v>
      </c>
      <c r="F825" s="194" t="s">
        <v>3182</v>
      </c>
      <c r="G825" s="53" t="s">
        <v>2819</v>
      </c>
      <c r="H825" s="54">
        <v>1036</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3218</v>
      </c>
      <c r="E826" s="53" t="s">
        <v>2812</v>
      </c>
      <c r="F826" s="194" t="s">
        <v>3182</v>
      </c>
      <c r="G826" s="53" t="s">
        <v>2817</v>
      </c>
      <c r="H826" s="54">
        <v>1037</v>
      </c>
      <c r="I826" s="53" t="s">
        <v>45</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3219</v>
      </c>
      <c r="E827" s="53" t="s">
        <v>2459</v>
      </c>
      <c r="F827" s="194" t="s">
        <v>3183</v>
      </c>
      <c r="G827" s="53" t="s">
        <v>2465</v>
      </c>
      <c r="H827" s="54">
        <v>1038</v>
      </c>
      <c r="I827" s="53" t="s">
        <v>44</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3219</v>
      </c>
      <c r="E828" s="53" t="s">
        <v>2460</v>
      </c>
      <c r="F828" s="194" t="s">
        <v>3183</v>
      </c>
      <c r="G828" s="53" t="s">
        <v>2468</v>
      </c>
      <c r="H828" s="54">
        <v>1039</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3219</v>
      </c>
      <c r="E829" s="53" t="s">
        <v>2461</v>
      </c>
      <c r="F829" s="194" t="s">
        <v>3183</v>
      </c>
      <c r="G829" s="53" t="s">
        <v>2469</v>
      </c>
      <c r="H829" s="54">
        <v>1040</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3219</v>
      </c>
      <c r="E830" s="53" t="s">
        <v>2462</v>
      </c>
      <c r="F830" s="194" t="s">
        <v>3183</v>
      </c>
      <c r="G830" s="53" t="s">
        <v>2466</v>
      </c>
      <c r="H830" s="54">
        <v>1041</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3219</v>
      </c>
      <c r="E831" s="53" t="s">
        <v>2463</v>
      </c>
      <c r="F831" s="194" t="s">
        <v>3183</v>
      </c>
      <c r="G831" s="53" t="s">
        <v>2467</v>
      </c>
      <c r="H831" s="54">
        <v>1042</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3219</v>
      </c>
      <c r="E832" s="53" t="s">
        <v>2464</v>
      </c>
      <c r="F832" s="194" t="s">
        <v>3183</v>
      </c>
      <c r="G832" s="53" t="s">
        <v>2470</v>
      </c>
      <c r="H832" s="54">
        <v>1043</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3219</v>
      </c>
      <c r="E833" s="53" t="s">
        <v>2813</v>
      </c>
      <c r="F833" s="194" t="s">
        <v>3183</v>
      </c>
      <c r="G833" s="53" t="s">
        <v>2816</v>
      </c>
      <c r="H833" s="54">
        <v>1044</v>
      </c>
      <c r="I833" s="53" t="s">
        <v>44</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3219</v>
      </c>
      <c r="E834" s="53" t="s">
        <v>2814</v>
      </c>
      <c r="F834" s="194" t="s">
        <v>3183</v>
      </c>
      <c r="G834" s="53" t="s">
        <v>2818</v>
      </c>
      <c r="H834" s="54">
        <v>1045</v>
      </c>
      <c r="I834" s="53" t="s">
        <v>45</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3219</v>
      </c>
      <c r="E835" s="53" t="s">
        <v>2815</v>
      </c>
      <c r="F835" s="194" t="s">
        <v>3183</v>
      </c>
      <c r="G835" s="53" t="s">
        <v>2819</v>
      </c>
      <c r="H835" s="54">
        <v>1046</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3219</v>
      </c>
      <c r="E836" s="53" t="s">
        <v>2812</v>
      </c>
      <c r="F836" s="194" t="s">
        <v>3183</v>
      </c>
      <c r="G836" s="53" t="s">
        <v>2817</v>
      </c>
      <c r="H836" s="54">
        <v>1047</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3220</v>
      </c>
      <c r="E837" s="53" t="s">
        <v>2459</v>
      </c>
      <c r="F837" s="194" t="s">
        <v>2674</v>
      </c>
      <c r="G837" s="53" t="s">
        <v>2465</v>
      </c>
      <c r="H837" s="54">
        <v>1048</v>
      </c>
      <c r="I837" s="53" t="s">
        <v>44</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3220</v>
      </c>
      <c r="E838" s="53" t="s">
        <v>2460</v>
      </c>
      <c r="F838" s="194" t="s">
        <v>2674</v>
      </c>
      <c r="G838" s="53" t="s">
        <v>2468</v>
      </c>
      <c r="H838" s="54">
        <v>1049</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3220</v>
      </c>
      <c r="E839" s="53" t="s">
        <v>2461</v>
      </c>
      <c r="F839" s="194" t="s">
        <v>2674</v>
      </c>
      <c r="G839" s="53" t="s">
        <v>2469</v>
      </c>
      <c r="H839" s="54">
        <v>1050</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3220</v>
      </c>
      <c r="E840" s="53" t="s">
        <v>2462</v>
      </c>
      <c r="F840" s="194" t="s">
        <v>2674</v>
      </c>
      <c r="G840" s="53" t="s">
        <v>2466</v>
      </c>
      <c r="H840" s="54">
        <v>1051</v>
      </c>
      <c r="I840" s="53" t="s">
        <v>45</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3220</v>
      </c>
      <c r="E841" s="53" t="s">
        <v>2463</v>
      </c>
      <c r="F841" s="194" t="s">
        <v>2674</v>
      </c>
      <c r="G841" s="53" t="s">
        <v>2467</v>
      </c>
      <c r="H841" s="54">
        <v>1052</v>
      </c>
      <c r="I841" s="53" t="s">
        <v>44</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3220</v>
      </c>
      <c r="E842" s="53" t="s">
        <v>2464</v>
      </c>
      <c r="F842" s="194" t="s">
        <v>2674</v>
      </c>
      <c r="G842" s="53" t="s">
        <v>2470</v>
      </c>
      <c r="H842" s="54">
        <v>1053</v>
      </c>
      <c r="I842" s="53" t="s">
        <v>45</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3220</v>
      </c>
      <c r="E843" s="53" t="s">
        <v>2813</v>
      </c>
      <c r="F843" s="194" t="s">
        <v>2674</v>
      </c>
      <c r="G843" s="53" t="s">
        <v>2816</v>
      </c>
      <c r="H843" s="54">
        <v>1054</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3220</v>
      </c>
      <c r="E844" s="53" t="s">
        <v>2814</v>
      </c>
      <c r="F844" s="194" t="s">
        <v>2674</v>
      </c>
      <c r="G844" s="53" t="s">
        <v>2818</v>
      </c>
      <c r="H844" s="54">
        <v>1055</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3220</v>
      </c>
      <c r="E845" s="53" t="s">
        <v>2815</v>
      </c>
      <c r="F845" s="194" t="s">
        <v>2674</v>
      </c>
      <c r="G845" s="53" t="s">
        <v>2819</v>
      </c>
      <c r="H845" s="54">
        <v>1056</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3220</v>
      </c>
      <c r="E846" s="53" t="s">
        <v>2812</v>
      </c>
      <c r="F846" s="194" t="s">
        <v>2674</v>
      </c>
      <c r="G846" s="53" t="s">
        <v>2817</v>
      </c>
      <c r="H846" s="54">
        <v>1057</v>
      </c>
      <c r="I846" s="53" t="s">
        <v>45</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3221</v>
      </c>
      <c r="E847" s="53" t="s">
        <v>2459</v>
      </c>
      <c r="F847" s="194" t="s">
        <v>3184</v>
      </c>
      <c r="G847" s="53" t="s">
        <v>2465</v>
      </c>
      <c r="H847" s="54">
        <v>1058</v>
      </c>
      <c r="I847" s="53" t="s">
        <v>44</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3221</v>
      </c>
      <c r="E848" s="53" t="s">
        <v>2460</v>
      </c>
      <c r="F848" s="194" t="s">
        <v>3184</v>
      </c>
      <c r="G848" s="53" t="s">
        <v>2468</v>
      </c>
      <c r="H848" s="54">
        <v>1059</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3221</v>
      </c>
      <c r="E849" s="53" t="s">
        <v>2461</v>
      </c>
      <c r="F849" s="194" t="s">
        <v>3184</v>
      </c>
      <c r="G849" s="53" t="s">
        <v>2469</v>
      </c>
      <c r="H849" s="54">
        <v>1060</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3221</v>
      </c>
      <c r="E850" s="53" t="s">
        <v>2462</v>
      </c>
      <c r="F850" s="194" t="s">
        <v>3184</v>
      </c>
      <c r="G850" s="53" t="s">
        <v>2466</v>
      </c>
      <c r="H850" s="54">
        <v>1061</v>
      </c>
      <c r="I850" s="53" t="s">
        <v>45</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3221</v>
      </c>
      <c r="E851" s="53" t="s">
        <v>2463</v>
      </c>
      <c r="F851" s="194" t="s">
        <v>3184</v>
      </c>
      <c r="G851" s="53" t="s">
        <v>2467</v>
      </c>
      <c r="H851" s="54">
        <v>1062</v>
      </c>
      <c r="I851" s="53" t="s">
        <v>44</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3221</v>
      </c>
      <c r="E852" s="53" t="s">
        <v>2464</v>
      </c>
      <c r="F852" s="194" t="s">
        <v>3184</v>
      </c>
      <c r="G852" s="53" t="s">
        <v>2470</v>
      </c>
      <c r="H852" s="54">
        <v>1063</v>
      </c>
      <c r="I852" s="53" t="s">
        <v>45</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3221</v>
      </c>
      <c r="E853" s="53" t="s">
        <v>2813</v>
      </c>
      <c r="F853" s="194" t="s">
        <v>3184</v>
      </c>
      <c r="G853" s="53" t="s">
        <v>2816</v>
      </c>
      <c r="H853" s="54">
        <v>1064</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3221</v>
      </c>
      <c r="E854" s="53" t="s">
        <v>2814</v>
      </c>
      <c r="F854" s="194" t="s">
        <v>3184</v>
      </c>
      <c r="G854" s="53" t="s">
        <v>2818</v>
      </c>
      <c r="H854" s="54">
        <v>1065</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3221</v>
      </c>
      <c r="E855" s="53" t="s">
        <v>2815</v>
      </c>
      <c r="F855" s="194" t="s">
        <v>3184</v>
      </c>
      <c r="G855" s="53" t="s">
        <v>2819</v>
      </c>
      <c r="H855" s="54">
        <v>1066</v>
      </c>
      <c r="I855" s="53" t="s">
        <v>44</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3221</v>
      </c>
      <c r="E856" s="53" t="s">
        <v>2812</v>
      </c>
      <c r="F856" s="194" t="s">
        <v>3184</v>
      </c>
      <c r="G856" s="53" t="s">
        <v>2817</v>
      </c>
      <c r="H856" s="54">
        <v>1067</v>
      </c>
      <c r="I856" s="53" t="s">
        <v>45</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3222</v>
      </c>
      <c r="E857" s="53" t="s">
        <v>2459</v>
      </c>
      <c r="F857" s="194" t="s">
        <v>3185</v>
      </c>
      <c r="G857" s="53" t="s">
        <v>2465</v>
      </c>
      <c r="H857" s="54">
        <v>1068</v>
      </c>
      <c r="I857" s="53" t="s">
        <v>44</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3222</v>
      </c>
      <c r="E858" s="53" t="s">
        <v>2460</v>
      </c>
      <c r="F858" s="194" t="s">
        <v>3185</v>
      </c>
      <c r="G858" s="53" t="s">
        <v>2468</v>
      </c>
      <c r="H858" s="54">
        <v>1069</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3222</v>
      </c>
      <c r="E859" s="53" t="s">
        <v>2461</v>
      </c>
      <c r="F859" s="194" t="s">
        <v>3185</v>
      </c>
      <c r="G859" s="53" t="s">
        <v>2469</v>
      </c>
      <c r="H859" s="54">
        <v>1070</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3222</v>
      </c>
      <c r="E860" s="53" t="s">
        <v>2462</v>
      </c>
      <c r="F860" s="194" t="s">
        <v>3185</v>
      </c>
      <c r="G860" s="53" t="s">
        <v>2466</v>
      </c>
      <c r="H860" s="54">
        <v>1071</v>
      </c>
      <c r="I860" s="53" t="s">
        <v>45</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3222</v>
      </c>
      <c r="E861" s="53" t="s">
        <v>2463</v>
      </c>
      <c r="F861" s="194" t="s">
        <v>3185</v>
      </c>
      <c r="G861" s="53" t="s">
        <v>2467</v>
      </c>
      <c r="H861" s="54">
        <v>1072</v>
      </c>
      <c r="I861" s="53" t="s">
        <v>44</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3222</v>
      </c>
      <c r="E862" s="53" t="s">
        <v>2464</v>
      </c>
      <c r="F862" s="194" t="s">
        <v>3185</v>
      </c>
      <c r="G862" s="53" t="s">
        <v>2470</v>
      </c>
      <c r="H862" s="54">
        <v>1073</v>
      </c>
      <c r="I862" s="53" t="s">
        <v>45</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3222</v>
      </c>
      <c r="E863" s="53" t="s">
        <v>2813</v>
      </c>
      <c r="F863" s="194" t="s">
        <v>3185</v>
      </c>
      <c r="G863" s="53" t="s">
        <v>2816</v>
      </c>
      <c r="H863" s="54">
        <v>1074</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3222</v>
      </c>
      <c r="E864" s="53" t="s">
        <v>2814</v>
      </c>
      <c r="F864" s="194" t="s">
        <v>3185</v>
      </c>
      <c r="G864" s="53" t="s">
        <v>2818</v>
      </c>
      <c r="H864" s="54">
        <v>1075</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3222</v>
      </c>
      <c r="E865" s="53" t="s">
        <v>2815</v>
      </c>
      <c r="F865" s="194" t="s">
        <v>3185</v>
      </c>
      <c r="G865" s="53" t="s">
        <v>2819</v>
      </c>
      <c r="H865" s="54">
        <v>1076</v>
      </c>
      <c r="I865" s="53" t="s">
        <v>44</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3222</v>
      </c>
      <c r="E866" s="53" t="s">
        <v>2812</v>
      </c>
      <c r="F866" s="194" t="s">
        <v>3185</v>
      </c>
      <c r="G866" s="53" t="s">
        <v>2817</v>
      </c>
      <c r="H866" s="54">
        <v>1077</v>
      </c>
      <c r="I866" s="53" t="s">
        <v>45</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3223</v>
      </c>
      <c r="E867" s="53" t="s">
        <v>2459</v>
      </c>
      <c r="F867" s="194" t="s">
        <v>3186</v>
      </c>
      <c r="G867" s="53" t="s">
        <v>2465</v>
      </c>
      <c r="H867" s="54">
        <v>1078</v>
      </c>
      <c r="I867" s="53" t="s">
        <v>44</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3223</v>
      </c>
      <c r="E868" s="53" t="s">
        <v>2460</v>
      </c>
      <c r="F868" s="194" t="s">
        <v>3186</v>
      </c>
      <c r="G868" s="53" t="s">
        <v>2468</v>
      </c>
      <c r="H868" s="54">
        <v>1079</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3223</v>
      </c>
      <c r="E869" s="53" t="s">
        <v>2461</v>
      </c>
      <c r="F869" s="194" t="s">
        <v>3186</v>
      </c>
      <c r="G869" s="53" t="s">
        <v>2469</v>
      </c>
      <c r="H869" s="54">
        <v>1080</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3223</v>
      </c>
      <c r="E870" s="53" t="s">
        <v>2462</v>
      </c>
      <c r="F870" s="194" t="s">
        <v>3186</v>
      </c>
      <c r="G870" s="53" t="s">
        <v>2466</v>
      </c>
      <c r="H870" s="54">
        <v>1081</v>
      </c>
      <c r="I870" s="53" t="s">
        <v>45</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3223</v>
      </c>
      <c r="E871" s="53" t="s">
        <v>2463</v>
      </c>
      <c r="F871" s="194" t="s">
        <v>3186</v>
      </c>
      <c r="G871" s="53" t="s">
        <v>2467</v>
      </c>
      <c r="H871" s="54">
        <v>1082</v>
      </c>
      <c r="I871" s="53" t="s">
        <v>44</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3223</v>
      </c>
      <c r="E872" s="53" t="s">
        <v>2464</v>
      </c>
      <c r="F872" s="194" t="s">
        <v>3186</v>
      </c>
      <c r="G872" s="53" t="s">
        <v>2470</v>
      </c>
      <c r="H872" s="54">
        <v>1083</v>
      </c>
      <c r="I872" s="53" t="s">
        <v>45</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3223</v>
      </c>
      <c r="E873" s="53" t="s">
        <v>2813</v>
      </c>
      <c r="F873" s="194" t="s">
        <v>3186</v>
      </c>
      <c r="G873" s="53" t="s">
        <v>2816</v>
      </c>
      <c r="H873" s="54">
        <v>1084</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3223</v>
      </c>
      <c r="E874" s="53" t="s">
        <v>2814</v>
      </c>
      <c r="F874" s="194" t="s">
        <v>3186</v>
      </c>
      <c r="G874" s="53" t="s">
        <v>2818</v>
      </c>
      <c r="H874" s="54">
        <v>1085</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3223</v>
      </c>
      <c r="E875" s="53" t="s">
        <v>2815</v>
      </c>
      <c r="F875" s="194" t="s">
        <v>3186</v>
      </c>
      <c r="G875" s="53" t="s">
        <v>2819</v>
      </c>
      <c r="H875" s="54">
        <v>1086</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ref="C876:C939" si="40">C$747</f>
        <v>Percentage Improvement in Eqpt Efficiency Standards above BAU</v>
      </c>
      <c r="D876" s="9" t="s">
        <v>3223</v>
      </c>
      <c r="E876" s="53" t="s">
        <v>2812</v>
      </c>
      <c r="F876" s="194" t="s">
        <v>3186</v>
      </c>
      <c r="G876" s="53" t="s">
        <v>2817</v>
      </c>
      <c r="H876" s="54">
        <v>1087</v>
      </c>
      <c r="I876" s="53" t="s">
        <v>45</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40"/>
        <v>Percentage Improvement in Eqpt Efficiency Standards above BAU</v>
      </c>
      <c r="D877" s="9" t="s">
        <v>3224</v>
      </c>
      <c r="E877" s="53" t="s">
        <v>2459</v>
      </c>
      <c r="F877" s="194" t="s">
        <v>2675</v>
      </c>
      <c r="G877" s="53" t="s">
        <v>2465</v>
      </c>
      <c r="H877" s="54">
        <v>1088</v>
      </c>
      <c r="I877" s="53" t="s">
        <v>44</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3224</v>
      </c>
      <c r="E878" s="53" t="s">
        <v>2460</v>
      </c>
      <c r="F878" s="194" t="s">
        <v>2675</v>
      </c>
      <c r="G878" s="53" t="s">
        <v>2468</v>
      </c>
      <c r="H878" s="54">
        <v>1089</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3224</v>
      </c>
      <c r="E879" s="53" t="s">
        <v>2461</v>
      </c>
      <c r="F879" s="194" t="s">
        <v>2675</v>
      </c>
      <c r="G879" s="53" t="s">
        <v>2469</v>
      </c>
      <c r="H879" s="54">
        <v>1090</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3224</v>
      </c>
      <c r="E880" s="53" t="s">
        <v>2462</v>
      </c>
      <c r="F880" s="194" t="s">
        <v>2675</v>
      </c>
      <c r="G880" s="53" t="s">
        <v>2466</v>
      </c>
      <c r="H880" s="54">
        <v>1091</v>
      </c>
      <c r="I880" s="53" t="s">
        <v>45</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3224</v>
      </c>
      <c r="E881" s="53" t="s">
        <v>2463</v>
      </c>
      <c r="F881" s="194" t="s">
        <v>2675</v>
      </c>
      <c r="G881" s="53" t="s">
        <v>2467</v>
      </c>
      <c r="H881" s="54">
        <v>1092</v>
      </c>
      <c r="I881" s="53" t="s">
        <v>44</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3224</v>
      </c>
      <c r="E882" s="53" t="s">
        <v>2464</v>
      </c>
      <c r="F882" s="194" t="s">
        <v>2675</v>
      </c>
      <c r="G882" s="53" t="s">
        <v>2470</v>
      </c>
      <c r="H882" s="54">
        <v>1093</v>
      </c>
      <c r="I882" s="53" t="s">
        <v>45</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3224</v>
      </c>
      <c r="E883" s="53" t="s">
        <v>2813</v>
      </c>
      <c r="F883" s="194" t="s">
        <v>2675</v>
      </c>
      <c r="G883" s="53" t="s">
        <v>2816</v>
      </c>
      <c r="H883" s="54">
        <v>1094</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3224</v>
      </c>
      <c r="E884" s="53" t="s">
        <v>2814</v>
      </c>
      <c r="F884" s="194" t="s">
        <v>2675</v>
      </c>
      <c r="G884" s="53" t="s">
        <v>2818</v>
      </c>
      <c r="H884" s="54">
        <v>1095</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3224</v>
      </c>
      <c r="E885" s="53" t="s">
        <v>2815</v>
      </c>
      <c r="F885" s="194" t="s">
        <v>2675</v>
      </c>
      <c r="G885" s="53" t="s">
        <v>2819</v>
      </c>
      <c r="H885" s="54">
        <v>1096</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3224</v>
      </c>
      <c r="E886" s="53" t="s">
        <v>2812</v>
      </c>
      <c r="F886" s="194" t="s">
        <v>2675</v>
      </c>
      <c r="G886" s="53" t="s">
        <v>2817</v>
      </c>
      <c r="H886" s="54">
        <v>1097</v>
      </c>
      <c r="I886" s="53" t="s">
        <v>45</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3225</v>
      </c>
      <c r="E887" s="53" t="s">
        <v>2459</v>
      </c>
      <c r="F887" s="194" t="s">
        <v>3187</v>
      </c>
      <c r="G887" s="53" t="s">
        <v>2465</v>
      </c>
      <c r="H887" s="54">
        <v>1098</v>
      </c>
      <c r="I887" s="53" t="s">
        <v>44</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3225</v>
      </c>
      <c r="E888" s="53" t="s">
        <v>2460</v>
      </c>
      <c r="F888" s="194" t="s">
        <v>3187</v>
      </c>
      <c r="G888" s="53" t="s">
        <v>2468</v>
      </c>
      <c r="H888" s="54">
        <v>1099</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3225</v>
      </c>
      <c r="E889" s="53" t="s">
        <v>2461</v>
      </c>
      <c r="F889" s="194" t="s">
        <v>3187</v>
      </c>
      <c r="G889" s="53" t="s">
        <v>2469</v>
      </c>
      <c r="H889" s="54">
        <v>1100</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3225</v>
      </c>
      <c r="E890" s="53" t="s">
        <v>2462</v>
      </c>
      <c r="F890" s="194" t="s">
        <v>3187</v>
      </c>
      <c r="G890" s="53" t="s">
        <v>2466</v>
      </c>
      <c r="H890" s="54">
        <v>1101</v>
      </c>
      <c r="I890" s="53" t="s">
        <v>45</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3225</v>
      </c>
      <c r="E891" s="53" t="s">
        <v>2463</v>
      </c>
      <c r="F891" s="194" t="s">
        <v>3187</v>
      </c>
      <c r="G891" s="53" t="s">
        <v>2467</v>
      </c>
      <c r="H891" s="54">
        <v>1102</v>
      </c>
      <c r="I891" s="53" t="s">
        <v>44</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3225</v>
      </c>
      <c r="E892" s="53" t="s">
        <v>2464</v>
      </c>
      <c r="F892" s="194" t="s">
        <v>3187</v>
      </c>
      <c r="G892" s="53" t="s">
        <v>2470</v>
      </c>
      <c r="H892" s="54">
        <v>1103</v>
      </c>
      <c r="I892" s="53" t="s">
        <v>45</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3225</v>
      </c>
      <c r="E893" s="53" t="s">
        <v>2813</v>
      </c>
      <c r="F893" s="194" t="s">
        <v>3187</v>
      </c>
      <c r="G893" s="53" t="s">
        <v>2816</v>
      </c>
      <c r="H893" s="54">
        <v>1104</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3225</v>
      </c>
      <c r="E894" s="53" t="s">
        <v>2814</v>
      </c>
      <c r="F894" s="194" t="s">
        <v>3187</v>
      </c>
      <c r="G894" s="53" t="s">
        <v>2818</v>
      </c>
      <c r="H894" s="54">
        <v>1105</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3225</v>
      </c>
      <c r="E895" s="53" t="s">
        <v>2815</v>
      </c>
      <c r="F895" s="194" t="s">
        <v>3187</v>
      </c>
      <c r="G895" s="53" t="s">
        <v>2819</v>
      </c>
      <c r="H895" s="54">
        <v>1106</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3225</v>
      </c>
      <c r="E896" s="53" t="s">
        <v>2812</v>
      </c>
      <c r="F896" s="194" t="s">
        <v>3187</v>
      </c>
      <c r="G896" s="53" t="s">
        <v>2817</v>
      </c>
      <c r="H896" s="54">
        <v>1107</v>
      </c>
      <c r="I896" s="53" t="s">
        <v>45</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3226</v>
      </c>
      <c r="E897" s="53" t="s">
        <v>2459</v>
      </c>
      <c r="F897" s="194" t="s">
        <v>3188</v>
      </c>
      <c r="G897" s="53" t="s">
        <v>2465</v>
      </c>
      <c r="H897" s="54">
        <v>1108</v>
      </c>
      <c r="I897" s="53" t="s">
        <v>44</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3226</v>
      </c>
      <c r="E898" s="53" t="s">
        <v>2460</v>
      </c>
      <c r="F898" s="194" t="s">
        <v>3188</v>
      </c>
      <c r="G898" s="53" t="s">
        <v>2468</v>
      </c>
      <c r="H898" s="54">
        <v>1109</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3226</v>
      </c>
      <c r="E899" s="53" t="s">
        <v>2461</v>
      </c>
      <c r="F899" s="194" t="s">
        <v>3188</v>
      </c>
      <c r="G899" s="53" t="s">
        <v>2469</v>
      </c>
      <c r="H899" s="54">
        <v>1110</v>
      </c>
      <c r="I899" s="53" t="s">
        <v>44</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3226</v>
      </c>
      <c r="E900" s="53" t="s">
        <v>2462</v>
      </c>
      <c r="F900" s="194" t="s">
        <v>3188</v>
      </c>
      <c r="G900" s="53" t="s">
        <v>2466</v>
      </c>
      <c r="H900" s="54">
        <v>1111</v>
      </c>
      <c r="I900" s="53" t="s">
        <v>45</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3226</v>
      </c>
      <c r="E901" s="53" t="s">
        <v>2463</v>
      </c>
      <c r="F901" s="194" t="s">
        <v>3188</v>
      </c>
      <c r="G901" s="53" t="s">
        <v>2467</v>
      </c>
      <c r="H901" s="54">
        <v>1112</v>
      </c>
      <c r="I901" s="53" t="s">
        <v>44</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3226</v>
      </c>
      <c r="E902" s="53" t="s">
        <v>2464</v>
      </c>
      <c r="F902" s="194" t="s">
        <v>3188</v>
      </c>
      <c r="G902" s="53" t="s">
        <v>2470</v>
      </c>
      <c r="H902" s="54">
        <v>1113</v>
      </c>
      <c r="I902" s="53" t="s">
        <v>45</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3226</v>
      </c>
      <c r="E903" s="53" t="s">
        <v>2813</v>
      </c>
      <c r="F903" s="194" t="s">
        <v>3188</v>
      </c>
      <c r="G903" s="53" t="s">
        <v>2816</v>
      </c>
      <c r="H903" s="54">
        <v>1114</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3226</v>
      </c>
      <c r="E904" s="53" t="s">
        <v>2814</v>
      </c>
      <c r="F904" s="194" t="s">
        <v>3188</v>
      </c>
      <c r="G904" s="53" t="s">
        <v>2818</v>
      </c>
      <c r="H904" s="54">
        <v>1115</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3226</v>
      </c>
      <c r="E905" s="53" t="s">
        <v>2815</v>
      </c>
      <c r="F905" s="194" t="s">
        <v>3188</v>
      </c>
      <c r="G905" s="53" t="s">
        <v>2819</v>
      </c>
      <c r="H905" s="54">
        <v>1116</v>
      </c>
      <c r="I905" s="53" t="s">
        <v>44</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3226</v>
      </c>
      <c r="E906" s="53" t="s">
        <v>2812</v>
      </c>
      <c r="F906" s="194" t="s">
        <v>3188</v>
      </c>
      <c r="G906" s="53" t="s">
        <v>2817</v>
      </c>
      <c r="H906" s="54">
        <v>1117</v>
      </c>
      <c r="I906" s="53" t="s">
        <v>45</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3227</v>
      </c>
      <c r="E907" s="53" t="s">
        <v>2459</v>
      </c>
      <c r="F907" s="194" t="s">
        <v>3189</v>
      </c>
      <c r="G907" s="53" t="s">
        <v>2465</v>
      </c>
      <c r="H907" s="54">
        <v>1118</v>
      </c>
      <c r="I907" s="53" t="s">
        <v>44</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3227</v>
      </c>
      <c r="E908" s="53" t="s">
        <v>2460</v>
      </c>
      <c r="F908" s="194" t="s">
        <v>3189</v>
      </c>
      <c r="G908" s="53" t="s">
        <v>2468</v>
      </c>
      <c r="H908" s="54">
        <v>1119</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3227</v>
      </c>
      <c r="E909" s="53" t="s">
        <v>2461</v>
      </c>
      <c r="F909" s="194" t="s">
        <v>3189</v>
      </c>
      <c r="G909" s="53" t="s">
        <v>2469</v>
      </c>
      <c r="H909" s="54">
        <v>1120</v>
      </c>
      <c r="I909" s="53" t="s">
        <v>44</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3227</v>
      </c>
      <c r="E910" s="53" t="s">
        <v>2462</v>
      </c>
      <c r="F910" s="194" t="s">
        <v>3189</v>
      </c>
      <c r="G910" s="53" t="s">
        <v>2466</v>
      </c>
      <c r="H910" s="54">
        <v>1121</v>
      </c>
      <c r="I910" s="53" t="s">
        <v>45</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3227</v>
      </c>
      <c r="E911" s="53" t="s">
        <v>2463</v>
      </c>
      <c r="F911" s="194" t="s">
        <v>3189</v>
      </c>
      <c r="G911" s="53" t="s">
        <v>2467</v>
      </c>
      <c r="H911" s="54">
        <v>1122</v>
      </c>
      <c r="I911" s="53" t="s">
        <v>44</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3227</v>
      </c>
      <c r="E912" s="53" t="s">
        <v>2464</v>
      </c>
      <c r="F912" s="194" t="s">
        <v>3189</v>
      </c>
      <c r="G912" s="53" t="s">
        <v>2470</v>
      </c>
      <c r="H912" s="54">
        <v>1123</v>
      </c>
      <c r="I912" s="53" t="s">
        <v>45</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3227</v>
      </c>
      <c r="E913" s="53" t="s">
        <v>2813</v>
      </c>
      <c r="F913" s="194" t="s">
        <v>3189</v>
      </c>
      <c r="G913" s="53" t="s">
        <v>2816</v>
      </c>
      <c r="H913" s="54">
        <v>1124</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3227</v>
      </c>
      <c r="E914" s="53" t="s">
        <v>2814</v>
      </c>
      <c r="F914" s="194" t="s">
        <v>3189</v>
      </c>
      <c r="G914" s="53" t="s">
        <v>2818</v>
      </c>
      <c r="H914" s="54">
        <v>1125</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3227</v>
      </c>
      <c r="E915" s="53" t="s">
        <v>2815</v>
      </c>
      <c r="F915" s="194" t="s">
        <v>3189</v>
      </c>
      <c r="G915" s="53" t="s">
        <v>2819</v>
      </c>
      <c r="H915" s="54">
        <v>1126</v>
      </c>
      <c r="I915" s="53" t="s">
        <v>44</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3227</v>
      </c>
      <c r="E916" s="53" t="s">
        <v>2812</v>
      </c>
      <c r="F916" s="194" t="s">
        <v>3189</v>
      </c>
      <c r="G916" s="53" t="s">
        <v>2817</v>
      </c>
      <c r="H916" s="54">
        <v>1127</v>
      </c>
      <c r="I916" s="53" t="s">
        <v>45</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3228</v>
      </c>
      <c r="E917" s="53" t="s">
        <v>2459</v>
      </c>
      <c r="F917" s="194" t="s">
        <v>3190</v>
      </c>
      <c r="G917" s="53" t="s">
        <v>2465</v>
      </c>
      <c r="H917" s="54">
        <v>1128</v>
      </c>
      <c r="I917" s="53" t="s">
        <v>44</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3228</v>
      </c>
      <c r="E918" s="53" t="s">
        <v>2460</v>
      </c>
      <c r="F918" s="194" t="s">
        <v>3190</v>
      </c>
      <c r="G918" s="53" t="s">
        <v>2468</v>
      </c>
      <c r="H918" s="54">
        <v>1129</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3228</v>
      </c>
      <c r="E919" s="53" t="s">
        <v>2461</v>
      </c>
      <c r="F919" s="194" t="s">
        <v>3190</v>
      </c>
      <c r="G919" s="53" t="s">
        <v>2469</v>
      </c>
      <c r="H919" s="54">
        <v>1130</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3228</v>
      </c>
      <c r="E920" s="53" t="s">
        <v>2462</v>
      </c>
      <c r="F920" s="194" t="s">
        <v>3190</v>
      </c>
      <c r="G920" s="53" t="s">
        <v>2466</v>
      </c>
      <c r="H920" s="54">
        <v>1131</v>
      </c>
      <c r="I920" s="53" t="s">
        <v>45</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3228</v>
      </c>
      <c r="E921" s="53" t="s">
        <v>2463</v>
      </c>
      <c r="F921" s="194" t="s">
        <v>3190</v>
      </c>
      <c r="G921" s="53" t="s">
        <v>2467</v>
      </c>
      <c r="H921" s="54">
        <v>1132</v>
      </c>
      <c r="I921" s="53" t="s">
        <v>44</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3228</v>
      </c>
      <c r="E922" s="53" t="s">
        <v>2464</v>
      </c>
      <c r="F922" s="194" t="s">
        <v>3190</v>
      </c>
      <c r="G922" s="53" t="s">
        <v>2470</v>
      </c>
      <c r="H922" s="54">
        <v>1133</v>
      </c>
      <c r="I922" s="53" t="s">
        <v>45</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3228</v>
      </c>
      <c r="E923" s="53" t="s">
        <v>2813</v>
      </c>
      <c r="F923" s="194" t="s">
        <v>3190</v>
      </c>
      <c r="G923" s="53" t="s">
        <v>2816</v>
      </c>
      <c r="H923" s="54">
        <v>1134</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3228</v>
      </c>
      <c r="E924" s="53" t="s">
        <v>2814</v>
      </c>
      <c r="F924" s="194" t="s">
        <v>3190</v>
      </c>
      <c r="G924" s="53" t="s">
        <v>2818</v>
      </c>
      <c r="H924" s="54">
        <v>1135</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3228</v>
      </c>
      <c r="E925" s="53" t="s">
        <v>2815</v>
      </c>
      <c r="F925" s="194" t="s">
        <v>3190</v>
      </c>
      <c r="G925" s="53" t="s">
        <v>2819</v>
      </c>
      <c r="H925" s="54">
        <v>1136</v>
      </c>
      <c r="I925" s="53" t="s">
        <v>44</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3228</v>
      </c>
      <c r="E926" s="53" t="s">
        <v>2812</v>
      </c>
      <c r="F926" s="194" t="s">
        <v>3190</v>
      </c>
      <c r="G926" s="53" t="s">
        <v>2817</v>
      </c>
      <c r="H926" s="54">
        <v>1137</v>
      </c>
      <c r="I926" s="53" t="s">
        <v>45</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3229</v>
      </c>
      <c r="E927" s="53" t="s">
        <v>2459</v>
      </c>
      <c r="F927" s="194" t="s">
        <v>3191</v>
      </c>
      <c r="G927" s="53" t="s">
        <v>2465</v>
      </c>
      <c r="H927" s="54">
        <v>1138</v>
      </c>
      <c r="I927" s="53" t="s">
        <v>44</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3229</v>
      </c>
      <c r="E928" s="53" t="s">
        <v>2460</v>
      </c>
      <c r="F928" s="194" t="s">
        <v>3191</v>
      </c>
      <c r="G928" s="53" t="s">
        <v>2468</v>
      </c>
      <c r="H928" s="54">
        <v>1139</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3229</v>
      </c>
      <c r="E929" s="53" t="s">
        <v>2461</v>
      </c>
      <c r="F929" s="194" t="s">
        <v>3191</v>
      </c>
      <c r="G929" s="53" t="s">
        <v>2469</v>
      </c>
      <c r="H929" s="54">
        <v>1140</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3229</v>
      </c>
      <c r="E930" s="53" t="s">
        <v>2462</v>
      </c>
      <c r="F930" s="194" t="s">
        <v>3191</v>
      </c>
      <c r="G930" s="53" t="s">
        <v>2466</v>
      </c>
      <c r="H930" s="54">
        <v>1141</v>
      </c>
      <c r="I930" s="53" t="s">
        <v>45</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3229</v>
      </c>
      <c r="E931" s="53" t="s">
        <v>2463</v>
      </c>
      <c r="F931" s="194" t="s">
        <v>3191</v>
      </c>
      <c r="G931" s="53" t="s">
        <v>2467</v>
      </c>
      <c r="H931" s="54">
        <v>1142</v>
      </c>
      <c r="I931" s="53" t="s">
        <v>44</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3229</v>
      </c>
      <c r="E932" s="53" t="s">
        <v>2464</v>
      </c>
      <c r="F932" s="194" t="s">
        <v>3191</v>
      </c>
      <c r="G932" s="53" t="s">
        <v>2470</v>
      </c>
      <c r="H932" s="54">
        <v>1143</v>
      </c>
      <c r="I932" s="53" t="s">
        <v>45</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3229</v>
      </c>
      <c r="E933" s="53" t="s">
        <v>2813</v>
      </c>
      <c r="F933" s="194" t="s">
        <v>3191</v>
      </c>
      <c r="G933" s="53" t="s">
        <v>2816</v>
      </c>
      <c r="H933" s="54">
        <v>1144</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3229</v>
      </c>
      <c r="E934" s="53" t="s">
        <v>2814</v>
      </c>
      <c r="F934" s="194" t="s">
        <v>3191</v>
      </c>
      <c r="G934" s="53" t="s">
        <v>2818</v>
      </c>
      <c r="H934" s="54">
        <v>1145</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3229</v>
      </c>
      <c r="E935" s="53" t="s">
        <v>2815</v>
      </c>
      <c r="F935" s="194" t="s">
        <v>3191</v>
      </c>
      <c r="G935" s="53" t="s">
        <v>2819</v>
      </c>
      <c r="H935" s="54">
        <v>1146</v>
      </c>
      <c r="I935" s="53" t="s">
        <v>44</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3229</v>
      </c>
      <c r="E936" s="53" t="s">
        <v>2812</v>
      </c>
      <c r="F936" s="194" t="s">
        <v>3191</v>
      </c>
      <c r="G936" s="53" t="s">
        <v>2817</v>
      </c>
      <c r="H936" s="54">
        <v>1147</v>
      </c>
      <c r="I936" s="53" t="s">
        <v>45</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3230</v>
      </c>
      <c r="E937" s="53" t="s">
        <v>2459</v>
      </c>
      <c r="F937" s="194" t="s">
        <v>3192</v>
      </c>
      <c r="G937" s="53" t="s">
        <v>2465</v>
      </c>
      <c r="H937" s="54">
        <v>1148</v>
      </c>
      <c r="I937" s="53" t="s">
        <v>44</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3230</v>
      </c>
      <c r="E938" s="53" t="s">
        <v>2460</v>
      </c>
      <c r="F938" s="194" t="s">
        <v>3192</v>
      </c>
      <c r="G938" s="53" t="s">
        <v>2468</v>
      </c>
      <c r="H938" s="54">
        <v>1149</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3230</v>
      </c>
      <c r="E939" s="53" t="s">
        <v>2461</v>
      </c>
      <c r="F939" s="194" t="s">
        <v>3192</v>
      </c>
      <c r="G939" s="53" t="s">
        <v>2469</v>
      </c>
      <c r="H939" s="54">
        <v>1150</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ref="C940:C996" si="41">C$747</f>
        <v>Percentage Improvement in Eqpt Efficiency Standards above BAU</v>
      </c>
      <c r="D940" s="9" t="s">
        <v>3230</v>
      </c>
      <c r="E940" s="53" t="s">
        <v>2462</v>
      </c>
      <c r="F940" s="194" t="s">
        <v>3192</v>
      </c>
      <c r="G940" s="53" t="s">
        <v>2466</v>
      </c>
      <c r="H940" s="54">
        <v>1151</v>
      </c>
      <c r="I940" s="53" t="s">
        <v>45</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1"/>
        <v>Percentage Improvement in Eqpt Efficiency Standards above BAU</v>
      </c>
      <c r="D941" s="9" t="s">
        <v>3230</v>
      </c>
      <c r="E941" s="53" t="s">
        <v>2463</v>
      </c>
      <c r="F941" s="194" t="s">
        <v>3192</v>
      </c>
      <c r="G941" s="53" t="s">
        <v>2467</v>
      </c>
      <c r="H941" s="54">
        <v>1152</v>
      </c>
      <c r="I941" s="53" t="s">
        <v>44</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3230</v>
      </c>
      <c r="E942" s="53" t="s">
        <v>2464</v>
      </c>
      <c r="F942" s="194" t="s">
        <v>3192</v>
      </c>
      <c r="G942" s="53" t="s">
        <v>2470</v>
      </c>
      <c r="H942" s="54">
        <v>1153</v>
      </c>
      <c r="I942" s="53"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3230</v>
      </c>
      <c r="E943" s="53" t="s">
        <v>2813</v>
      </c>
      <c r="F943" s="194" t="s">
        <v>3192</v>
      </c>
      <c r="G943" s="53" t="s">
        <v>2816</v>
      </c>
      <c r="H943" s="54">
        <v>1154</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3230</v>
      </c>
      <c r="E944" s="53" t="s">
        <v>2814</v>
      </c>
      <c r="F944" s="194" t="s">
        <v>3192</v>
      </c>
      <c r="G944" s="53" t="s">
        <v>2818</v>
      </c>
      <c r="H944" s="54">
        <v>1155</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3230</v>
      </c>
      <c r="E945" s="53" t="s">
        <v>2815</v>
      </c>
      <c r="F945" s="194" t="s">
        <v>3192</v>
      </c>
      <c r="G945" s="53" t="s">
        <v>2819</v>
      </c>
      <c r="H945" s="54">
        <v>1156</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3230</v>
      </c>
      <c r="E946" s="53" t="s">
        <v>2812</v>
      </c>
      <c r="F946" s="194" t="s">
        <v>3192</v>
      </c>
      <c r="G946" s="53" t="s">
        <v>2817</v>
      </c>
      <c r="H946" s="54">
        <v>1157</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3231</v>
      </c>
      <c r="E947" s="53" t="s">
        <v>2459</v>
      </c>
      <c r="F947" s="194" t="s">
        <v>3193</v>
      </c>
      <c r="G947" s="53" t="s">
        <v>2465</v>
      </c>
      <c r="H947" s="54">
        <v>1158</v>
      </c>
      <c r="I947" s="53" t="s">
        <v>44</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3231</v>
      </c>
      <c r="E948" s="53" t="s">
        <v>2460</v>
      </c>
      <c r="F948" s="194" t="s">
        <v>3193</v>
      </c>
      <c r="G948" s="53" t="s">
        <v>2468</v>
      </c>
      <c r="H948" s="54">
        <v>1159</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3231</v>
      </c>
      <c r="E949" s="53" t="s">
        <v>2461</v>
      </c>
      <c r="F949" s="194" t="s">
        <v>3193</v>
      </c>
      <c r="G949" s="53" t="s">
        <v>2469</v>
      </c>
      <c r="H949" s="54">
        <v>1160</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3231</v>
      </c>
      <c r="E950" s="53" t="s">
        <v>2462</v>
      </c>
      <c r="F950" s="194" t="s">
        <v>3193</v>
      </c>
      <c r="G950" s="53" t="s">
        <v>2466</v>
      </c>
      <c r="H950" s="54">
        <v>1161</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3231</v>
      </c>
      <c r="E951" s="53" t="s">
        <v>2463</v>
      </c>
      <c r="F951" s="194" t="s">
        <v>3193</v>
      </c>
      <c r="G951" s="53" t="s">
        <v>2467</v>
      </c>
      <c r="H951" s="54">
        <v>1162</v>
      </c>
      <c r="I951" s="53" t="s">
        <v>44</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3231</v>
      </c>
      <c r="E952" s="53" t="s">
        <v>2464</v>
      </c>
      <c r="F952" s="194" t="s">
        <v>3193</v>
      </c>
      <c r="G952" s="53" t="s">
        <v>2470</v>
      </c>
      <c r="H952" s="54">
        <v>1163</v>
      </c>
      <c r="I952" s="53" t="s">
        <v>45</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3231</v>
      </c>
      <c r="E953" s="53" t="s">
        <v>2813</v>
      </c>
      <c r="F953" s="194" t="s">
        <v>3193</v>
      </c>
      <c r="G953" s="53" t="s">
        <v>2816</v>
      </c>
      <c r="H953" s="54">
        <v>1164</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3231</v>
      </c>
      <c r="E954" s="53" t="s">
        <v>2814</v>
      </c>
      <c r="F954" s="194" t="s">
        <v>3193</v>
      </c>
      <c r="G954" s="53" t="s">
        <v>2818</v>
      </c>
      <c r="H954" s="54">
        <v>1165</v>
      </c>
      <c r="I954" s="53" t="s">
        <v>44</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3231</v>
      </c>
      <c r="E955" s="53" t="s">
        <v>2815</v>
      </c>
      <c r="F955" s="194" t="s">
        <v>3193</v>
      </c>
      <c r="G955" s="53" t="s">
        <v>2819</v>
      </c>
      <c r="H955" s="54">
        <v>1166</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3231</v>
      </c>
      <c r="E956" s="53" t="s">
        <v>2812</v>
      </c>
      <c r="F956" s="194" t="s">
        <v>3193</v>
      </c>
      <c r="G956" s="53" t="s">
        <v>2817</v>
      </c>
      <c r="H956" s="54">
        <v>1167</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3232</v>
      </c>
      <c r="E957" s="53" t="s">
        <v>2459</v>
      </c>
      <c r="F957" s="194" t="s">
        <v>3194</v>
      </c>
      <c r="G957" s="53" t="s">
        <v>2465</v>
      </c>
      <c r="H957" s="54">
        <v>1168</v>
      </c>
      <c r="I957" s="53" t="s">
        <v>44</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3232</v>
      </c>
      <c r="E958" s="53" t="s">
        <v>2460</v>
      </c>
      <c r="F958" s="194" t="s">
        <v>3194</v>
      </c>
      <c r="G958" s="53" t="s">
        <v>2468</v>
      </c>
      <c r="H958" s="54">
        <v>1169</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3232</v>
      </c>
      <c r="E959" s="53" t="s">
        <v>2461</v>
      </c>
      <c r="F959" s="194" t="s">
        <v>3194</v>
      </c>
      <c r="G959" s="53" t="s">
        <v>2469</v>
      </c>
      <c r="H959" s="54">
        <v>1170</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3232</v>
      </c>
      <c r="E960" s="53" t="s">
        <v>2462</v>
      </c>
      <c r="F960" s="194" t="s">
        <v>3194</v>
      </c>
      <c r="G960" s="53" t="s">
        <v>2466</v>
      </c>
      <c r="H960" s="54">
        <v>1171</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3232</v>
      </c>
      <c r="E961" s="53" t="s">
        <v>2463</v>
      </c>
      <c r="F961" s="194" t="s">
        <v>3194</v>
      </c>
      <c r="G961" s="53" t="s">
        <v>2467</v>
      </c>
      <c r="H961" s="54">
        <v>1172</v>
      </c>
      <c r="I961" s="53" t="s">
        <v>44</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3232</v>
      </c>
      <c r="E962" s="53" t="s">
        <v>2464</v>
      </c>
      <c r="F962" s="194" t="s">
        <v>3194</v>
      </c>
      <c r="G962" s="53" t="s">
        <v>2470</v>
      </c>
      <c r="H962" s="54">
        <v>1173</v>
      </c>
      <c r="I962" s="53" t="s">
        <v>45</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3232</v>
      </c>
      <c r="E963" s="53" t="s">
        <v>2813</v>
      </c>
      <c r="F963" s="194" t="s">
        <v>3194</v>
      </c>
      <c r="G963" s="53" t="s">
        <v>2816</v>
      </c>
      <c r="H963" s="54">
        <v>1174</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3232</v>
      </c>
      <c r="E964" s="53" t="s">
        <v>2814</v>
      </c>
      <c r="F964" s="194" t="s">
        <v>3194</v>
      </c>
      <c r="G964" s="53" t="s">
        <v>2818</v>
      </c>
      <c r="H964" s="54">
        <v>1175</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3232</v>
      </c>
      <c r="E965" s="53" t="s">
        <v>2815</v>
      </c>
      <c r="F965" s="194" t="s">
        <v>3194</v>
      </c>
      <c r="G965" s="53" t="s">
        <v>2819</v>
      </c>
      <c r="H965" s="54">
        <v>1176</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3232</v>
      </c>
      <c r="E966" s="53" t="s">
        <v>2812</v>
      </c>
      <c r="F966" s="194" t="s">
        <v>3194</v>
      </c>
      <c r="G966" s="53" t="s">
        <v>2817</v>
      </c>
      <c r="H966" s="54">
        <v>1177</v>
      </c>
      <c r="I966" s="53" t="s">
        <v>45</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3233</v>
      </c>
      <c r="E967" s="53" t="s">
        <v>2459</v>
      </c>
      <c r="F967" s="194" t="s">
        <v>3195</v>
      </c>
      <c r="G967" s="53" t="s">
        <v>2465</v>
      </c>
      <c r="H967" s="54">
        <v>1178</v>
      </c>
      <c r="I967" s="9"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3233</v>
      </c>
      <c r="E968" s="53" t="s">
        <v>2460</v>
      </c>
      <c r="F968" s="194" t="s">
        <v>3195</v>
      </c>
      <c r="G968" s="53" t="s">
        <v>2468</v>
      </c>
      <c r="H968" s="54">
        <v>1179</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3233</v>
      </c>
      <c r="E969" s="53" t="s">
        <v>2461</v>
      </c>
      <c r="F969" s="194" t="s">
        <v>3195</v>
      </c>
      <c r="G969" s="53" t="s">
        <v>2469</v>
      </c>
      <c r="H969" s="54">
        <v>1180</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3233</v>
      </c>
      <c r="E970" s="53" t="s">
        <v>2462</v>
      </c>
      <c r="F970" s="194" t="s">
        <v>3195</v>
      </c>
      <c r="G970" s="53" t="s">
        <v>2466</v>
      </c>
      <c r="H970" s="54">
        <v>1181</v>
      </c>
      <c r="I970" s="53" t="s">
        <v>45</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3233</v>
      </c>
      <c r="E971" s="53" t="s">
        <v>2463</v>
      </c>
      <c r="F971" s="194" t="s">
        <v>3195</v>
      </c>
      <c r="G971" s="53" t="s">
        <v>2467</v>
      </c>
      <c r="H971" s="54">
        <v>1182</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3233</v>
      </c>
      <c r="E972" s="53" t="s">
        <v>2464</v>
      </c>
      <c r="F972" s="194" t="s">
        <v>3195</v>
      </c>
      <c r="G972" s="53" t="s">
        <v>2470</v>
      </c>
      <c r="H972" s="54">
        <v>1183</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3233</v>
      </c>
      <c r="E973" s="53" t="s">
        <v>2813</v>
      </c>
      <c r="F973" s="194" t="s">
        <v>3195</v>
      </c>
      <c r="G973" s="53" t="s">
        <v>2816</v>
      </c>
      <c r="H973" s="54">
        <v>1184</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3233</v>
      </c>
      <c r="E974" s="53" t="s">
        <v>2814</v>
      </c>
      <c r="F974" s="194" t="s">
        <v>3195</v>
      </c>
      <c r="G974" s="53" t="s">
        <v>2818</v>
      </c>
      <c r="H974" s="54">
        <v>1185</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3233</v>
      </c>
      <c r="E975" s="53" t="s">
        <v>2815</v>
      </c>
      <c r="F975" s="194" t="s">
        <v>3195</v>
      </c>
      <c r="G975" s="53" t="s">
        <v>2819</v>
      </c>
      <c r="H975" s="54">
        <v>1186</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3233</v>
      </c>
      <c r="E976" s="53" t="s">
        <v>2812</v>
      </c>
      <c r="F976" s="194" t="s">
        <v>3195</v>
      </c>
      <c r="G976" s="53" t="s">
        <v>2817</v>
      </c>
      <c r="H976" s="54">
        <v>1187</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3234</v>
      </c>
      <c r="E977" s="53" t="s">
        <v>2459</v>
      </c>
      <c r="F977" s="194" t="s">
        <v>3237</v>
      </c>
      <c r="G977" s="53" t="s">
        <v>2465</v>
      </c>
      <c r="H977" s="54">
        <v>1188</v>
      </c>
      <c r="I977" s="53" t="s">
        <v>44</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3234</v>
      </c>
      <c r="E978" s="53" t="s">
        <v>2460</v>
      </c>
      <c r="F978" s="194" t="s">
        <v>3237</v>
      </c>
      <c r="G978" s="53" t="s">
        <v>2468</v>
      </c>
      <c r="H978" s="54">
        <v>1189</v>
      </c>
      <c r="I978" s="53" t="s">
        <v>45</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3234</v>
      </c>
      <c r="E979" s="53" t="s">
        <v>2461</v>
      </c>
      <c r="F979" s="194" t="s">
        <v>3237</v>
      </c>
      <c r="G979" s="53" t="s">
        <v>2469</v>
      </c>
      <c r="H979" s="54">
        <v>1190</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3234</v>
      </c>
      <c r="E980" s="53" t="s">
        <v>2462</v>
      </c>
      <c r="F980" s="194" t="s">
        <v>3237</v>
      </c>
      <c r="G980" s="53" t="s">
        <v>2466</v>
      </c>
      <c r="H980" s="54">
        <v>1191</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3234</v>
      </c>
      <c r="E981" s="53" t="s">
        <v>2463</v>
      </c>
      <c r="F981" s="194" t="s">
        <v>3237</v>
      </c>
      <c r="G981" s="53" t="s">
        <v>2467</v>
      </c>
      <c r="H981" s="54">
        <v>1192</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3234</v>
      </c>
      <c r="E982" s="53" t="s">
        <v>2464</v>
      </c>
      <c r="F982" s="194" t="s">
        <v>3237</v>
      </c>
      <c r="G982" s="53" t="s">
        <v>2470</v>
      </c>
      <c r="H982" s="54">
        <v>1193</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2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3234</v>
      </c>
      <c r="E983" s="53" t="s">
        <v>2813</v>
      </c>
      <c r="F983" s="194" t="s">
        <v>3237</v>
      </c>
      <c r="G983" s="53" t="s">
        <v>2816</v>
      </c>
      <c r="H983" s="54">
        <v>1194</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3234</v>
      </c>
      <c r="E984" s="53" t="s">
        <v>2814</v>
      </c>
      <c r="F984" s="194" t="s">
        <v>3237</v>
      </c>
      <c r="G984" s="53" t="s">
        <v>2818</v>
      </c>
      <c r="H984" s="54">
        <v>1195</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3234</v>
      </c>
      <c r="E985" s="53" t="s">
        <v>2815</v>
      </c>
      <c r="F985" s="194" t="s">
        <v>3237</v>
      </c>
      <c r="G985" s="53" t="s">
        <v>2819</v>
      </c>
      <c r="H985" s="54">
        <v>1196</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3234</v>
      </c>
      <c r="E986" s="53" t="s">
        <v>2812</v>
      </c>
      <c r="F986" s="194" t="s">
        <v>3237</v>
      </c>
      <c r="G986" s="53" t="s">
        <v>2817</v>
      </c>
      <c r="H986" s="54">
        <v>1197</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3235</v>
      </c>
      <c r="E987" s="53" t="s">
        <v>2459</v>
      </c>
      <c r="F987" s="194" t="s">
        <v>3196</v>
      </c>
      <c r="G987" s="53" t="s">
        <v>2465</v>
      </c>
      <c r="H987" s="54">
        <v>1198</v>
      </c>
      <c r="I987" s="53" t="s">
        <v>44</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3235</v>
      </c>
      <c r="E988" s="53" t="s">
        <v>2460</v>
      </c>
      <c r="F988" s="194" t="s">
        <v>3196</v>
      </c>
      <c r="G988" s="53" t="s">
        <v>2468</v>
      </c>
      <c r="H988" s="54">
        <v>1199</v>
      </c>
      <c r="I988" s="53" t="s">
        <v>45</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3235</v>
      </c>
      <c r="E989" s="53" t="s">
        <v>2461</v>
      </c>
      <c r="F989" s="194" t="s">
        <v>3196</v>
      </c>
      <c r="G989" s="53" t="s">
        <v>2469</v>
      </c>
      <c r="H989" s="54">
        <v>1200</v>
      </c>
      <c r="I989" s="53" t="s">
        <v>44</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3235</v>
      </c>
      <c r="E990" s="53" t="s">
        <v>2462</v>
      </c>
      <c r="F990" s="194" t="s">
        <v>3196</v>
      </c>
      <c r="G990" s="53" t="s">
        <v>2466</v>
      </c>
      <c r="H990" s="54">
        <v>1201</v>
      </c>
      <c r="I990" s="53" t="s">
        <v>45</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3235</v>
      </c>
      <c r="E991" s="53" t="s">
        <v>2463</v>
      </c>
      <c r="F991" s="194" t="s">
        <v>3196</v>
      </c>
      <c r="G991" s="53" t="s">
        <v>2467</v>
      </c>
      <c r="H991" s="54">
        <v>1202</v>
      </c>
      <c r="I991" s="53" t="s">
        <v>44</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3235</v>
      </c>
      <c r="E992" s="53" t="s">
        <v>2464</v>
      </c>
      <c r="F992" s="194" t="s">
        <v>3196</v>
      </c>
      <c r="G992" s="53" t="s">
        <v>2470</v>
      </c>
      <c r="H992" s="54">
        <v>1203</v>
      </c>
      <c r="I992" s="53" t="s">
        <v>45</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2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3235</v>
      </c>
      <c r="E993" s="53" t="s">
        <v>2813</v>
      </c>
      <c r="F993" s="194" t="s">
        <v>3196</v>
      </c>
      <c r="G993" s="53" t="s">
        <v>2816</v>
      </c>
      <c r="H993" s="54">
        <v>1204</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2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3235</v>
      </c>
      <c r="E994" s="53" t="s">
        <v>2814</v>
      </c>
      <c r="F994" s="194" t="s">
        <v>3196</v>
      </c>
      <c r="G994" s="53" t="s">
        <v>2818</v>
      </c>
      <c r="H994" s="54">
        <v>1205</v>
      </c>
      <c r="I994" s="53" t="s">
        <v>44</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2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3235</v>
      </c>
      <c r="E995" s="53" t="s">
        <v>2815</v>
      </c>
      <c r="F995" s="194" t="s">
        <v>3196</v>
      </c>
      <c r="G995" s="53" t="s">
        <v>2819</v>
      </c>
      <c r="H995" s="54">
        <v>1206</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2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3235</v>
      </c>
      <c r="E996" s="53" t="s">
        <v>2812</v>
      </c>
      <c r="F996" s="194" t="s">
        <v>3196</v>
      </c>
      <c r="G996" s="53" t="s">
        <v>2817</v>
      </c>
      <c r="H996" s="54">
        <v>1207</v>
      </c>
      <c r="I996" s="53" t="s">
        <v>45</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2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Material Efficiency, Longevity, &amp; Re-Use</v>
      </c>
      <c r="C997" s="362" t="s">
        <v>2497</v>
      </c>
      <c r="D997" s="53" t="s">
        <v>3223</v>
      </c>
      <c r="E997" s="53"/>
      <c r="F997" s="9" t="s">
        <v>3186</v>
      </c>
      <c r="G997" s="53"/>
      <c r="H997" s="54">
        <v>429</v>
      </c>
      <c r="I997" s="53" t="s">
        <v>44</v>
      </c>
      <c r="J997" s="359" t="str">
        <f>IF(ISBLANK(INDEX('Policy Characteristics'!D:D,MATCH($C997,'Policy Characteristics'!$C:$C,0))),"",INDEX('Policy Characteristics'!D:D,MATCH($C997,'Policy Characteristics'!$C:$C,0)))</f>
        <v>Material Efficiency, Longevity, &amp; Re-Use</v>
      </c>
      <c r="K997" s="357" t="str">
        <f>IF(ISBLANK(INDEX('Policy Characteristics'!E:E,MATCH($C997,'Policy Characteristics'!$C:$C,0))),"",INDEX('Policy Characteristics'!E:E,MATCH($C997,'Policy Characteristics'!$C:$C,0)))</f>
        <v>indst reduce nonenergy product demand</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demand reduction</v>
      </c>
      <c r="P997" s="357" t="str">
        <f>IF(ISBLANK(INDEX('Policy Characteristics'!J:J,MATCH($C997,'Policy Characteristics'!$C:$C,0))),"",INDEX('Policy Characteristics'!J:J,MATCH($C997,'Policy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7" s="357" t="str">
        <f>IF(ISBLANK(INDEX('Policy Characteristics'!K:K,MATCH($C997,'Policy Characteristics'!$C:$C,0))),"",INDEX('Policy Characteristics'!K:K,MATCH($C997,'Policy Characteristics'!$C:$C,0)))</f>
        <v/>
      </c>
      <c r="R997" s="357" t="str">
        <f>IF(ISBLANK(INDEX('Policy Characteristics'!L:L,MATCH($C997,'Policy Characteristics'!$C:$C,0))),"",INDEX('Policy Characteristics'!L:L,MATCH($C997,'Policy Characteristics'!$C:$C,0)))</f>
        <v>material-efficiency-longevity-reuse.html</v>
      </c>
    </row>
    <row r="998" spans="1:18" s="5" customFormat="1" x14ac:dyDescent="0.2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1" t="str">
        <f t="shared" ref="C998" si="42">C$997</f>
        <v>Percent Reduction in Nonenergy Nonagriculture Industry Product Demand</v>
      </c>
      <c r="D998" s="9" t="s">
        <v>3224</v>
      </c>
      <c r="E998" s="53"/>
      <c r="F998" s="9" t="s">
        <v>2675</v>
      </c>
      <c r="G998" s="53"/>
      <c r="H998" s="54">
        <v>430</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2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3">C$997</f>
        <v>Percent Reduction in Nonenergy Nonagriculture Industry Product Demand</v>
      </c>
      <c r="D999" s="9" t="s">
        <v>3234</v>
      </c>
      <c r="E999" s="53"/>
      <c r="F999" s="9" t="s">
        <v>3237</v>
      </c>
      <c r="G999" s="53"/>
      <c r="H999" s="54">
        <v>432</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x14ac:dyDescent="0.2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Methane Capture</v>
      </c>
      <c r="C1000" s="362" t="s">
        <v>303</v>
      </c>
      <c r="D1000" s="53" t="s">
        <v>3213</v>
      </c>
      <c r="E1000" s="53"/>
      <c r="F1000" s="194" t="s">
        <v>3177</v>
      </c>
      <c r="G1000" s="53"/>
      <c r="H1000" s="54">
        <v>1458</v>
      </c>
      <c r="I1000" s="53" t="s">
        <v>44</v>
      </c>
      <c r="J1000" s="359" t="str">
        <f>IF(ISBLANK(INDEX('Policy Characteristics'!D:D,MATCH($C1000,'Policy Characteristics'!$C:$C,0))),"",INDEX('Policy Characteristics'!D:D,MATCH($C1000,'Policy Characteristics'!$C:$C,0)))</f>
        <v>Methane Capture and Destruction</v>
      </c>
      <c r="K1000" s="357" t="str">
        <f>IF(ISBLANK(INDEX('Policy Characteristics'!E:E,MATCH($C1000,'Policy Characteristics'!$C:$C,0))),"",INDEX('Policy Characteristics'!E:E,MATCH($C1000,'Policy Characteristics'!$C:$C,0)))</f>
        <v>indst methane capture</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**Description:** This policy reduces methane emissions from the selected industry by increasing the capture of methane that is currently being released into the atmosphere (for example, stopping leaks from wellheads, pipes, coal mines, landfills, etc.).</v>
      </c>
      <c r="Q1000" s="357" t="str">
        <f>IF(ISBLANK(INDEX('Policy Characteristics'!K:K,MATCH($C1000,'Policy Characteristics'!$C:$C,0))),"",INDEX('Policy Characteristics'!K:K,MATCH($C1000,'Policy Characteristics'!$C:$C,0)))</f>
        <v>industry-ag-main.html#methane-capture</v>
      </c>
      <c r="R1000" s="357" t="str">
        <f>IF(ISBLANK(INDEX('Policy Characteristics'!L:L,MATCH($C1000,'Policy Characteristics'!$C:$C,0))),"",INDEX('Policy Characteristics'!L:L,MATCH($C1000,'Policy Characteristics'!$C:$C,0)))</f>
        <v>methane-capture.html</v>
      </c>
    </row>
    <row r="1001" spans="1:18" x14ac:dyDescent="0.2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1" t="str">
        <f t="shared" ref="C1001:C1003" si="44">C$1000</f>
        <v>Fraction of Methane Capture Opportunities Achieved</v>
      </c>
      <c r="D1001" s="53" t="s">
        <v>3233</v>
      </c>
      <c r="E1001" s="53"/>
      <c r="F1001" s="194" t="s">
        <v>3195</v>
      </c>
      <c r="G1001" s="53"/>
      <c r="H1001" s="54">
        <v>1459</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2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si="44"/>
        <v>Fraction of Methane Capture Opportunities Achieved</v>
      </c>
      <c r="D1002" s="53" t="s">
        <v>3212</v>
      </c>
      <c r="E1002" s="53"/>
      <c r="F1002" s="194" t="s">
        <v>2872</v>
      </c>
      <c r="G1002" s="53"/>
      <c r="H1002" s="54">
        <v>513</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2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3234</v>
      </c>
      <c r="E1003" s="53"/>
      <c r="F1003" s="194" t="s">
        <v>3237</v>
      </c>
      <c r="G1003" s="53"/>
      <c r="H1003" s="54">
        <v>514</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2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Destruction</v>
      </c>
      <c r="C1004" s="362" t="s">
        <v>304</v>
      </c>
      <c r="D1004" s="53" t="s">
        <v>3213</v>
      </c>
      <c r="E1004" s="53"/>
      <c r="F1004" s="194" t="s">
        <v>3177</v>
      </c>
      <c r="G1004" s="53"/>
      <c r="H1004" s="54">
        <v>1460</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destruction</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burning of methane that is currently being released into the atmosphere (i.e. flaring instead of venting/leaking).</v>
      </c>
      <c r="Q1004" s="357" t="str">
        <f>IF(ISBLANK(INDEX('Policy Characteristics'!K:K,MATCH($C1004,'Policy Characteristics'!$C:$C,0))),"",INDEX('Policy Characteristics'!K:K,MATCH($C1004,'Policy Characteristics'!$C:$C,0)))</f>
        <v>industry-ag-main.html#methane-destr</v>
      </c>
      <c r="R1004" s="357" t="str">
        <f>IF(ISBLANK(INDEX('Policy Characteristics'!L:L,MATCH($C1004,'Policy Characteristics'!$C:$C,0))),"",INDEX('Policy Characteristics'!L:L,MATCH($C1004,'Policy Characteristics'!$C:$C,0)))</f>
        <v>methane-destruction.html</v>
      </c>
    </row>
    <row r="1005" spans="1:18" x14ac:dyDescent="0.2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1" t="str">
        <f t="shared" ref="C1005:C1007" si="45">C$1004</f>
        <v>Fraction of Methane Destruction Opportunities Achieved</v>
      </c>
      <c r="D1005" s="53" t="s">
        <v>3233</v>
      </c>
      <c r="E1005" s="53"/>
      <c r="F1005" s="194" t="s">
        <v>3195</v>
      </c>
      <c r="G1005" s="53"/>
      <c r="H1005" s="54">
        <v>1461</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2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si="45"/>
        <v>Fraction of Methane Destruction Opportunities Achieved</v>
      </c>
      <c r="D1006" s="53" t="s">
        <v>3212</v>
      </c>
      <c r="E1006" s="53"/>
      <c r="F1006" s="194" t="s">
        <v>2872</v>
      </c>
      <c r="G1006" s="53"/>
      <c r="H1006" s="54">
        <v>515</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2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3234</v>
      </c>
      <c r="E1007" s="53"/>
      <c r="F1007" s="194" t="s">
        <v>3237</v>
      </c>
      <c r="G1007" s="53"/>
      <c r="H1007" s="54">
        <v>516</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25">
      <c r="A1008" s="357" t="str">
        <f>IF(ISBLANK(INDEX('Policy Characteristics'!A:A,MATCH($C1008,'Policy Characteristics'!$C:$C,0))),"",INDEX('Policy Characteristics'!A:A,MATCH($C1008,'Policy Characteristics'!$C:$C,0)))</f>
        <v>Industry</v>
      </c>
      <c r="B1008" s="382" t="str">
        <f>IF(ISBLANK(INDEX('Policy Characteristics'!B:B,MATCH($C1008,'Policy Characteristics'!$C:$C,0))),"",INDEX('Policy Characteristics'!B:B,MATCH($C1008,'Policy Characteristics'!$C:$C,0)))</f>
        <v>N2O Abatement</v>
      </c>
      <c r="C1008" s="4" t="s">
        <v>3415</v>
      </c>
      <c r="D1008" s="53"/>
      <c r="E1008" s="53"/>
      <c r="F1008" s="194"/>
      <c r="G1008" s="53"/>
      <c r="H1008" s="54">
        <v>1562</v>
      </c>
      <c r="I1008" s="53" t="s">
        <v>44</v>
      </c>
      <c r="J1008" s="359" t="str">
        <f>IF(ISBLANK(INDEX('Policy Characteristics'!D:D,MATCH($C1008,'Policy Characteristics'!$C:$C,0))),"",INDEX('Policy Characteristics'!D:D,MATCH($C1008,'Policy Characteristics'!$C:$C,0)))</f>
        <v>N2O Abatement</v>
      </c>
      <c r="K1008" s="357" t="str">
        <f>IF(ISBLANK(INDEX('Policy Characteristics'!E:E,MATCH($C1008,'Policy Characteristics'!$C:$C,0))),"",INDEX('Policy Characteristics'!E:E,MATCH($C1008,'Policy Characteristics'!$C:$C,0)))</f>
        <v>indst N2O abatement</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nitrous oxide (N2O) process emissions from the chemicals industry (primarily from the production of nitric acid and adipic acid) by destroying the N2O rather than venting it to the atmosphere.</v>
      </c>
      <c r="Q1008" s="357" t="str">
        <f>IF(ISBLANK(INDEX('Policy Characteristics'!K:K,MATCH($C1008,'Policy Characteristics'!$C:$C,0))),"",INDEX('Policy Characteristics'!K:K,MATCH($C1008,'Policy Characteristics'!$C:$C,0)))</f>
        <v/>
      </c>
      <c r="R1008" s="357" t="str">
        <f>IF(ISBLANK(INDEX('Policy Characteristics'!L:L,MATCH($C1008,'Policy Characteristics'!$C:$C,0))),"",INDEX('Policy Characteristics'!L:L,MATCH($C1008,'Policy Characteristics'!$C:$C,0)))</f>
        <v/>
      </c>
    </row>
    <row r="1009" spans="1:18" x14ac:dyDescent="0.25">
      <c r="A1009" s="357" t="str">
        <f>IF(ISBLANK(INDEX('Policy Characteristics'!A:A,MATCH($C1009,'Policy Characteristics'!$C:$C,0))),"",INDEX('Policy Characteristics'!A:A,MATCH($C1009,'Policy Characteristics'!$C:$C,0)))</f>
        <v>Industry</v>
      </c>
      <c r="B1009" s="357" t="str">
        <f>IF(ISBLANK(INDEX('Policy Characteristics'!B:B,MATCH($C1009,'Policy Characteristics'!$C:$C,0))),"",INDEX('Policy Characteristics'!B:B,MATCH($C1009,'Policy Characteristics'!$C:$C,0)))</f>
        <v>Reduce Fossil Fuel Exports</v>
      </c>
      <c r="C1009" s="362" t="s">
        <v>2561</v>
      </c>
      <c r="D1009" s="9" t="s">
        <v>475</v>
      </c>
      <c r="E1009" s="53"/>
      <c r="F1009" s="9" t="s">
        <v>472</v>
      </c>
      <c r="G1009" s="53"/>
      <c r="H1009" s="54">
        <v>451</v>
      </c>
      <c r="I1009" s="53" t="s">
        <v>44</v>
      </c>
      <c r="J1009" s="359" t="str">
        <f>IF(ISBLANK(INDEX('Policy Characteristics'!D:D,MATCH($C1009,'Policy Characteristics'!$C:$C,0))),"",INDEX('Policy Characteristics'!D:D,MATCH($C1009,'Policy Characteristics'!$C:$C,0)))</f>
        <v>Percent Reduction in Fossil Fuel Exports</v>
      </c>
      <c r="K1009" s="357" t="str">
        <f>IF(ISBLANK(INDEX('Policy Characteristics'!E:E,MATCH($C1009,'Policy Characteristics'!$C:$C,0))),"",INDEX('Policy Characteristics'!E:E,MATCH($C1009,'Policy Characteristics'!$C:$C,0)))</f>
        <v>indst reduce fossil fuel exports</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reduction in exports</v>
      </c>
      <c r="P1009" s="357" t="str">
        <f>IF(ISBLANK(INDEX('Policy Characteristics'!J:J,MATCH($C1009,'Policy Characteristics'!$C:$C,0))),"",INDEX('Policy Characteristics'!J:J,MATCH($C1009,'Policy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reduce-fuel-exports.html</v>
      </c>
    </row>
    <row r="1010" spans="1:18" x14ac:dyDescent="0.2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1" t="str">
        <f t="shared" ref="C1010:C1017" si="46">C$1009</f>
        <v>Percent Reduction in Fossil Fuel Exports</v>
      </c>
      <c r="D1010" s="9" t="s">
        <v>47</v>
      </c>
      <c r="E1010" s="53"/>
      <c r="F1010" s="9" t="s">
        <v>88</v>
      </c>
      <c r="G1010" s="53"/>
      <c r="H1010" s="54">
        <v>452</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2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si="46"/>
        <v>Percent Reduction in Fossil Fuel Exports</v>
      </c>
      <c r="D1011" s="9" t="s">
        <v>54</v>
      </c>
      <c r="E1011" s="53"/>
      <c r="F1011" s="9" t="s">
        <v>96</v>
      </c>
      <c r="G1011" s="53"/>
      <c r="H1011" s="54">
        <v>453</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2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55</v>
      </c>
      <c r="E1012" s="53"/>
      <c r="F1012" s="9" t="s">
        <v>97</v>
      </c>
      <c r="G1012" s="53"/>
      <c r="H1012" s="54">
        <v>454</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2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2542</v>
      </c>
      <c r="E1013" s="53"/>
      <c r="F1013" s="9" t="s">
        <v>2543</v>
      </c>
      <c r="G1013" s="53"/>
      <c r="H1013" s="54">
        <v>455</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2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468</v>
      </c>
      <c r="E1014" s="53"/>
      <c r="F1014" s="9" t="s">
        <v>469</v>
      </c>
      <c r="G1014" s="53"/>
      <c r="H1014" s="54">
        <v>456</v>
      </c>
      <c r="I1014" s="9" t="s">
        <v>45</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2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2534</v>
      </c>
      <c r="E1015" s="53"/>
      <c r="F1015" s="9" t="s">
        <v>2538</v>
      </c>
      <c r="G1015" s="53"/>
      <c r="H1015" s="54">
        <v>457</v>
      </c>
      <c r="I1015" s="53" t="s">
        <v>44</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2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2544</v>
      </c>
      <c r="E1016" s="53"/>
      <c r="F1016" s="9" t="s">
        <v>2545</v>
      </c>
      <c r="G1016" s="53"/>
      <c r="H1016" s="54">
        <v>458</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2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2535</v>
      </c>
      <c r="E1017" s="53"/>
      <c r="F1017" s="9" t="s">
        <v>2539</v>
      </c>
      <c r="G1017" s="53"/>
      <c r="H1017" s="54">
        <v>459</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25">
      <c r="A1018" s="357" t="str">
        <f>IF(ISBLANK(INDEX('Policy Characteristics'!A:A,MATCH($C1018,'Policy Characteristics'!$C:$C,0))),"",INDEX('Policy Characteristics'!A:A,MATCH($C1018,'Policy Characteristics'!$C:$C,0)))</f>
        <v>Agriculture, Land Use, and Forestry</v>
      </c>
      <c r="B1018" s="357" t="str">
        <f>IF(ISBLANK(INDEX('Policy Characteristics'!B:B,MATCH($C1018,'Policy Characteristics'!$C:$C,0))),"",INDEX('Policy Characteristics'!B:B,MATCH($C1018,'Policy Characteristics'!$C:$C,0)))</f>
        <v>Afforestation and Reforestation</v>
      </c>
      <c r="C1018" s="362" t="s">
        <v>454</v>
      </c>
      <c r="D1018" s="53"/>
      <c r="E1018" s="53"/>
      <c r="F1018" s="53"/>
      <c r="G1018" s="53"/>
      <c r="H1018" s="54">
        <v>60</v>
      </c>
      <c r="I1018" s="53" t="s">
        <v>44</v>
      </c>
      <c r="J1018" s="359" t="str">
        <f>IF(ISBLANK(INDEX('Policy Characteristics'!D:D,MATCH($C1018,'Policy Characteristics'!$C:$C,0))),"",INDEX('Policy Characteristics'!D:D,MATCH($C1018,'Policy Characteristics'!$C:$C,0)))</f>
        <v>Afforestation and Reforestation</v>
      </c>
      <c r="K1018" s="357" t="str">
        <f>IF(ISBLANK(INDEX('Policy Characteristics'!E:E,MATCH($C1018,'Policy Characteristics'!$C:$C,0))),"",INDEX('Policy Characteristics'!E:E,MATCH($C1018,'Policy Characteristics'!$C:$C,0)))</f>
        <v>land afforestation and reforestation</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of potential achieved</v>
      </c>
      <c r="P1018" s="357" t="str">
        <f>IF(ISBLANK(INDEX('Policy Characteristics'!J:J,MATCH($C1018,'Policy Characteristics'!$C:$C,0))),"",INDEX('Policy Characteristics'!J:J,MATCH($C1018,'Policy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8" s="357" t="str">
        <f>IF(ISBLANK(INDEX('Policy Characteristics'!K:K,MATCH($C1018,'Policy Characteristics'!$C:$C,0))),"",INDEX('Policy Characteristics'!K:K,MATCH($C1018,'Policy Characteristics'!$C:$C,0)))</f>
        <v>lulucf.html#aff-ref</v>
      </c>
      <c r="R1018" s="357" t="str">
        <f>IF(ISBLANK(INDEX('Policy Characteristics'!L:L,MATCH($C1018,'Policy Characteristics'!$C:$C,0))),"",INDEX('Policy Characteristics'!L:L,MATCH($C1018,'Policy Characteristics'!$C:$C,0)))</f>
        <v>afforestation-and-reforestation.html</v>
      </c>
    </row>
    <row r="1019" spans="1:18" x14ac:dyDescent="0.2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Avoid Deforestation</v>
      </c>
      <c r="C1019" s="362" t="s">
        <v>463</v>
      </c>
      <c r="D1019" s="53"/>
      <c r="E1019" s="53"/>
      <c r="F1019" s="53"/>
      <c r="G1019" s="53"/>
      <c r="H1019" s="54">
        <v>705</v>
      </c>
      <c r="I1019" s="9" t="s">
        <v>44</v>
      </c>
      <c r="J1019" s="359" t="str">
        <f>IF(ISBLANK(INDEX('Policy Characteristics'!D:D,MATCH($C1019,'Policy Characteristics'!$C:$C,0))),"",INDEX('Policy Characteristics'!D:D,MATCH($C1019,'Policy Characteristics'!$C:$C,0)))</f>
        <v>Avoid Deforestation</v>
      </c>
      <c r="K1019" s="357" t="str">
        <f>IF(ISBLANK(INDEX('Policy Characteristics'!E:E,MATCH($C1019,'Policy Characteristics'!$C:$C,0))),"",INDEX('Policy Characteristics'!E:E,MATCH($C1019,'Policy Characteristics'!$C:$C,0)))</f>
        <v>land avoid deforestation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19" s="357" t="str">
        <f>IF(ISBLANK(INDEX('Policy Characteristics'!K:K,MATCH($C1019,'Policy Characteristics'!$C:$C,0))),"",INDEX('Policy Characteristics'!K:K,MATCH($C1019,'Policy Characteristics'!$C:$C,0)))</f>
        <v>lulucf.html#avoid-def</v>
      </c>
      <c r="R1019" s="357" t="str">
        <f>IF(ISBLANK(INDEX('Policy Characteristics'!L:L,MATCH($C1019,'Policy Characteristics'!$C:$C,0))),"",INDEX('Policy Characteristics'!L:L,MATCH($C1019,'Policy Characteristics'!$C:$C,0)))</f>
        <v>avoid-deforestation.html</v>
      </c>
    </row>
    <row r="1020" spans="1:18" x14ac:dyDescent="0.2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Forest Restoration</v>
      </c>
      <c r="C1020" s="362" t="s">
        <v>460</v>
      </c>
      <c r="D1020" s="53"/>
      <c r="E1020" s="53"/>
      <c r="F1020" s="53"/>
      <c r="G1020" s="53"/>
      <c r="H1020" s="54">
        <v>177</v>
      </c>
      <c r="I1020" s="9" t="s">
        <v>45</v>
      </c>
      <c r="J1020" s="359" t="str">
        <f>IF(ISBLANK(INDEX('Policy Characteristics'!D:D,MATCH($C1020,'Policy Characteristics'!$C:$C,0))),"",INDEX('Policy Characteristics'!D:D,MATCH($C1020,'Policy Characteristics'!$C:$C,0)))</f>
        <v>Forest Restoration</v>
      </c>
      <c r="K1020" s="357" t="str">
        <f>IF(ISBLANK(INDEX('Policy Characteristics'!E:E,MATCH($C1020,'Policy Characteristics'!$C:$C,0))),"",INDEX('Policy Characteristics'!E:E,MATCH($C1020,'Policy Characteristics'!$C:$C,0)))</f>
        <v>land forest restoration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
      </c>
      <c r="Q1020" s="357" t="str">
        <f>IF(ISBLANK(INDEX('Policy Characteristics'!K:K,MATCH($C1020,'Policy Characteristics'!$C:$C,0))),"",INDEX('Policy Characteristics'!K:K,MATCH($C1020,'Policy Characteristics'!$C:$C,0)))</f>
        <v/>
      </c>
      <c r="R1020" s="357" t="str">
        <f>IF(ISBLANK(INDEX('Policy Characteristics'!L:L,MATCH($C1020,'Policy Characteristics'!$C:$C,0))),"",INDEX('Policy Characteristics'!L:L,MATCH($C1020,'Policy Characteristics'!$C:$C,0)))</f>
        <v>forest-restoration.html</v>
      </c>
    </row>
    <row r="1021" spans="1:18" x14ac:dyDescent="0.2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Set-Asides</v>
      </c>
      <c r="C1021" s="362" t="s">
        <v>455</v>
      </c>
      <c r="D1021" s="53"/>
      <c r="E1021" s="53"/>
      <c r="F1021" s="53"/>
      <c r="G1021" s="53"/>
      <c r="H1021" s="54">
        <v>61</v>
      </c>
      <c r="I1021" s="53" t="s">
        <v>44</v>
      </c>
      <c r="J1021" s="359" t="str">
        <f>IF(ISBLANK(INDEX('Policy Characteristics'!D:D,MATCH($C1021,'Policy Characteristics'!$C:$C,0))),"",INDEX('Policy Characteristics'!D:D,MATCH($C1021,'Policy Characteristics'!$C:$C,0)))</f>
        <v>Forest Set-Asides</v>
      </c>
      <c r="K1021" s="357" t="str">
        <f>IF(ISBLANK(INDEX('Policy Characteristics'!E:E,MATCH($C1021,'Policy Characteristics'!$C:$C,0))),"",INDEX('Policy Characteristics'!E:E,MATCH($C1021,'Policy Characteristics'!$C:$C,0)))</f>
        <v>land forest set asides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1" s="357" t="str">
        <f>IF(ISBLANK(INDEX('Policy Characteristics'!K:K,MATCH($C1021,'Policy Characteristics'!$C:$C,0))),"",INDEX('Policy Characteristics'!K:K,MATCH($C1021,'Policy Characteristics'!$C:$C,0)))</f>
        <v>lulucf.html#set-asides</v>
      </c>
      <c r="R1021" s="357" t="str">
        <f>IF(ISBLANK(INDEX('Policy Characteristics'!L:L,MATCH($C1021,'Policy Characteristics'!$C:$C,0))),"",INDEX('Policy Characteristics'!L:L,MATCH($C1021,'Policy Characteristics'!$C:$C,0)))</f>
        <v>forest-set-asides.html</v>
      </c>
    </row>
    <row r="1022" spans="1:18" x14ac:dyDescent="0.2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Cropland and Rice Measures</v>
      </c>
      <c r="C1022" s="362" t="s">
        <v>2884</v>
      </c>
      <c r="D1022" s="53"/>
      <c r="E1022" s="53"/>
      <c r="F1022" s="53"/>
      <c r="G1022" s="53"/>
      <c r="H1022" s="54">
        <v>62</v>
      </c>
      <c r="I1022" s="53" t="s">
        <v>44</v>
      </c>
      <c r="J1022" s="359" t="str">
        <f>IF(ISBLANK(INDEX('Policy Characteristics'!D:D,MATCH($C1022,'Policy Characteristics'!$C:$C,0))),"",INDEX('Policy Characteristics'!D:D,MATCH($C1022,'Policy Characteristics'!$C:$C,0)))</f>
        <v>Cropland and Rice Measures</v>
      </c>
      <c r="K1022" s="357" t="str">
        <f>IF(ISBLANK(INDEX('Policy Characteristics'!E:E,MATCH($C1022,'Policy Characteristics'!$C:$C,0))),"",INDEX('Policy Characteristics'!E:E,MATCH($C1022,'Policy Characteristics'!$C:$C,0)))</f>
        <v>indst cropland and rice measures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2" s="357" t="str">
        <f>IF(ISBLANK(INDEX('Policy Characteristics'!K:K,MATCH($C1022,'Policy Characteristics'!$C:$C,0))),"",INDEX('Policy Characteristics'!K:K,MATCH($C1022,'Policy Characteristics'!$C:$C,0)))</f>
        <v>industry-ag-main.html#cropland</v>
      </c>
      <c r="R1022" s="357" t="str">
        <f>IF(ISBLANK(INDEX('Policy Characteristics'!L:L,MATCH($C1022,'Policy Characteristics'!$C:$C,0))),"",INDEX('Policy Characteristics'!L:L,MATCH($C1022,'Policy Characteristics'!$C:$C,0)))</f>
        <v>cropland-management.html</v>
      </c>
    </row>
    <row r="1023" spans="1:18" x14ac:dyDescent="0.2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Improved Forest Management</v>
      </c>
      <c r="C1023" s="362" t="s">
        <v>456</v>
      </c>
      <c r="D1023" s="53"/>
      <c r="E1023" s="53"/>
      <c r="F1023" s="53"/>
      <c r="G1023" s="53"/>
      <c r="H1023" s="54">
        <v>63</v>
      </c>
      <c r="I1023" s="53" t="s">
        <v>44</v>
      </c>
      <c r="J1023" s="359" t="str">
        <f>IF(ISBLANK(INDEX('Policy Characteristics'!D:D,MATCH($C1023,'Policy Characteristics'!$C:$C,0))),"",INDEX('Policy Characteristics'!D:D,MATCH($C1023,'Policy Characteristics'!$C:$C,0)))</f>
        <v>Improved Forest Management</v>
      </c>
      <c r="K1023" s="357" t="str">
        <f>IF(ISBLANK(INDEX('Policy Characteristics'!E:E,MATCH($C1023,'Policy Characteristics'!$C:$C,0))),"",INDEX('Policy Characteristics'!E:E,MATCH($C1023,'Policy Characteristics'!$C:$C,0)))</f>
        <v>land forest management</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3" s="357" t="str">
        <f>IF(ISBLANK(INDEX('Policy Characteristics'!K:K,MATCH($C1023,'Policy Characteristics'!$C:$C,0))),"",INDEX('Policy Characteristics'!K:K,MATCH($C1023,'Policy Characteristics'!$C:$C,0)))</f>
        <v>lulucf.html#forest-mgmt</v>
      </c>
      <c r="R1023" s="357" t="str">
        <f>IF(ISBLANK(INDEX('Policy Characteristics'!L:L,MATCH($C1023,'Policy Characteristics'!$C:$C,0))),"",INDEX('Policy Characteristics'!L:L,MATCH($C1023,'Policy Characteristics'!$C:$C,0)))</f>
        <v>improved-forest-management.html</v>
      </c>
    </row>
    <row r="1024" spans="1:18" x14ac:dyDescent="0.2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Livestock Measures</v>
      </c>
      <c r="C1024" s="362" t="s">
        <v>2918</v>
      </c>
      <c r="D1024" s="53"/>
      <c r="E1024" s="53"/>
      <c r="F1024" s="53"/>
      <c r="G1024" s="53"/>
      <c r="H1024" s="54">
        <v>64</v>
      </c>
      <c r="I1024" s="53" t="s">
        <v>44</v>
      </c>
      <c r="J1024" s="359" t="str">
        <f>IF(ISBLANK(INDEX('Policy Characteristics'!D:D,MATCH($C1024,'Policy Characteristics'!$C:$C,0))),"",INDEX('Policy Characteristics'!D:D,MATCH($C1024,'Policy Characteristics'!$C:$C,0)))</f>
        <v>Livestock Measures</v>
      </c>
      <c r="K1024" s="357" t="str">
        <f>IF(ISBLANK(INDEX('Policy Characteristics'!E:E,MATCH($C1024,'Policy Characteristics'!$C:$C,0))),"",INDEX('Policy Characteristics'!E:E,MATCH($C1024,'Policy Characteristics'!$C:$C,0)))</f>
        <v>indst livestock measures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4" s="357" t="str">
        <f>IF(ISBLANK(INDEX('Policy Characteristics'!K:K,MATCH($C1024,'Policy Characteristics'!$C:$C,0))),"",INDEX('Policy Characteristics'!K:K,MATCH($C1024,'Policy Characteristics'!$C:$C,0)))</f>
        <v>industry-ag-main.html#livestock</v>
      </c>
      <c r="R1024" s="357" t="str">
        <f>IF(ISBLANK(INDEX('Policy Characteristics'!L:L,MATCH($C1024,'Policy Characteristics'!$C:$C,0))),"",INDEX('Policy Characteristics'!L:L,MATCH($C1024,'Policy Characteristics'!$C:$C,0)))</f>
        <v>livestock-measures.html</v>
      </c>
    </row>
    <row r="1025" spans="1:18" x14ac:dyDescent="0.2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Peatland Restoration</v>
      </c>
      <c r="C1025" s="362" t="s">
        <v>458</v>
      </c>
      <c r="D1025" s="53"/>
      <c r="E1025" s="53"/>
      <c r="F1025" s="53"/>
      <c r="G1025" s="53"/>
      <c r="H1025" s="54">
        <v>178</v>
      </c>
      <c r="I1025" s="53" t="s">
        <v>45</v>
      </c>
      <c r="J1025" s="359" t="str">
        <f>IF(ISBLANK(INDEX('Policy Characteristics'!D:D,MATCH($C1025,'Policy Characteristics'!$C:$C,0))),"",INDEX('Policy Characteristics'!D:D,MATCH($C1025,'Policy Characteristics'!$C:$C,0)))</f>
        <v>Peatland Restoration</v>
      </c>
      <c r="K1025" s="357" t="str">
        <f>IF(ISBLANK(INDEX('Policy Characteristics'!E:E,MATCH($C1025,'Policy Characteristics'!$C:$C,0))),"",INDEX('Policy Characteristics'!E:E,MATCH($C1025,'Policy Characteristics'!$C:$C,0)))</f>
        <v>land peatland restoration</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
      </c>
      <c r="Q1025" s="357" t="str">
        <f>IF(ISBLANK(INDEX('Policy Characteristics'!K:K,MATCH($C1025,'Policy Characteristics'!$C:$C,0))),"",INDEX('Policy Characteristics'!K:K,MATCH($C1025,'Policy Characteristics'!$C:$C,0)))</f>
        <v/>
      </c>
      <c r="R1025" s="357" t="str">
        <f>IF(ISBLANK(INDEX('Policy Characteristics'!L:L,MATCH($C1025,'Policy Characteristics'!$C:$C,0))),"",INDEX('Policy Characteristics'!L:L,MATCH($C1025,'Policy Characteristics'!$C:$C,0)))</f>
        <v>peatland-restoration.html</v>
      </c>
    </row>
    <row r="1026" spans="1:18" x14ac:dyDescent="0.2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Shift to Non-Animal Products</v>
      </c>
      <c r="C1026" s="362" t="s">
        <v>2503</v>
      </c>
      <c r="D1026" s="53"/>
      <c r="E1026" s="53"/>
      <c r="F1026" s="53"/>
      <c r="G1026" s="53"/>
      <c r="H1026" s="54">
        <v>434</v>
      </c>
      <c r="I1026" s="53" t="s">
        <v>44</v>
      </c>
      <c r="J1026" s="359" t="str">
        <f>IF(ISBLANK(INDEX('Policy Characteristics'!D:D,MATCH($C1026,'Policy Characteristics'!$C:$C,0))),"",INDEX('Policy Characteristics'!D:D,MATCH($C1026,'Policy Characteristics'!$C:$C,0)))</f>
        <v>Shift to Non-Animal Products</v>
      </c>
      <c r="K1026" s="357" t="str">
        <f>IF(ISBLANK(INDEX('Policy Characteristics'!E:E,MATCH($C1026,'Policy Characteristics'!$C:$C,0))),"",INDEX('Policy Characteristics'!E:E,MATCH($C1026,'Policy Characteristics'!$C:$C,0)))</f>
        <v>indst shift to nonanimal products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animal products</v>
      </c>
      <c r="P1026" s="357" t="str">
        <f>IF(ISBLANK(INDEX('Policy Characteristics'!J:J,MATCH($C1026,'Policy Characteristics'!$C:$C,0))),"",INDEX('Policy Characteristics'!J:J,MATCH($C1026,'Policy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6" s="357" t="str">
        <f>IF(ISBLANK(INDEX('Policy Characteristics'!K:K,MATCH($C1026,'Policy Characteristics'!$C:$C,0))),"",INDEX('Policy Characteristics'!K:K,MATCH($C1026,'Policy Characteristics'!$C:$C,0)))</f>
        <v/>
      </c>
      <c r="R1026" s="357" t="str">
        <f>IF(ISBLANK(INDEX('Policy Characteristics'!L:L,MATCH($C1026,'Policy Characteristics'!$C:$C,0))),"",INDEX('Policy Characteristics'!L:L,MATCH($C1026,'Policy Characteristics'!$C:$C,0)))</f>
        <v>shift-to-non-animal-products.html</v>
      </c>
    </row>
    <row r="1027" spans="1:18" s="2" customFormat="1" x14ac:dyDescent="0.25">
      <c r="A1027" s="357" t="str">
        <f>IF(ISBLANK(INDEX('Policy Characteristics'!A:A,MATCH($C1027,'Policy Characteristics'!$C:$C,0))),"",INDEX('Policy Characteristics'!A:A,MATCH($C1027,'Policy Characteristics'!$C:$C,0)))</f>
        <v>District Heat and Hydrogen</v>
      </c>
      <c r="B1027" s="357" t="str">
        <f>IF(ISBLANK(INDEX('Policy Characteristics'!B:B,MATCH($C1027,'Policy Characteristics'!$C:$C,0))),"",INDEX('Policy Characteristics'!B:B,MATCH($C1027,'Policy Characteristics'!$C:$C,0)))</f>
        <v>Use CHP for District Heat</v>
      </c>
      <c r="C1027" s="360" t="s">
        <v>305</v>
      </c>
      <c r="D1027" s="9"/>
      <c r="E1027" s="9"/>
      <c r="F1027" s="9"/>
      <c r="G1027" s="9"/>
      <c r="H1027" s="54">
        <v>68</v>
      </c>
      <c r="I1027" s="9" t="s">
        <v>44</v>
      </c>
      <c r="J1027" s="359" t="str">
        <f>IF(ISBLANK(INDEX('Policy Characteristics'!D:D,MATCH($C1027,'Policy Characteristics'!$C:$C,0))),"",INDEX('Policy Characteristics'!D:D,MATCH($C1027,'Policy Characteristics'!$C:$C,0)))</f>
        <v>District Heat CHP</v>
      </c>
      <c r="K1027" s="357" t="str">
        <f>IF(ISBLANK(INDEX('Policy Characteristics'!E:E,MATCH($C1027,'Policy Characteristics'!$C:$C,0))),"",INDEX('Policy Characteristics'!E:E,MATCH($C1027,'Policy Characteristics'!$C:$C,0)))</f>
        <v>heat convert heat to CHP</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non-CHP heat converted</v>
      </c>
      <c r="P1027" s="357" t="str">
        <f>IF(ISBLANK(INDEX('Policy Characteristics'!J:J,MATCH($C1027,'Policy Characteristics'!$C:$C,0))),"",INDEX('Policy Characteristics'!J:J,MATCH($C1027,'Policy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7" s="357" t="str">
        <f>IF(ISBLANK(INDEX('Policy Characteristics'!K:K,MATCH($C1027,'Policy Characteristics'!$C:$C,0))),"",INDEX('Policy Characteristics'!K:K,MATCH($C1027,'Policy Characteristics'!$C:$C,0)))</f>
        <v>district-heating.html#chp</v>
      </c>
      <c r="R1027" s="357" t="str">
        <f>IF(ISBLANK(INDEX('Policy Characteristics'!L:L,MATCH($C1027,'Policy Characteristics'!$C:$C,0))),"",INDEX('Policy Characteristics'!L:L,MATCH($C1027,'Policy Characteristics'!$C:$C,0)))</f>
        <v>convert-non-chp-heat-production.html</v>
      </c>
    </row>
    <row r="1028" spans="1:18" s="2" customFormat="1" x14ac:dyDescent="0.25">
      <c r="A1028" s="357" t="str">
        <f>IF(ISBLANK(INDEX('Policy Characteristics'!A:A,MATCH($C1028,'Policy Characteristics'!$C:$C,0))),"",INDEX('Policy Characteristics'!A:A,MATCH($C1028,'Policy Characteristics'!$C:$C,0)))</f>
        <v>District Heat and Hydrogen</v>
      </c>
      <c r="B1028" s="357" t="str">
        <f>IF(ISBLANK(INDEX('Policy Characteristics'!B:B,MATCH($C1028,'Policy Characteristics'!$C:$C,0))),"",INDEX('Policy Characteristics'!B:B,MATCH($C1028,'Policy Characteristics'!$C:$C,0)))</f>
        <v>Produce District Heat with Hydrogen</v>
      </c>
      <c r="C1028" s="360" t="s">
        <v>2846</v>
      </c>
      <c r="D1028" s="9"/>
      <c r="E1028" s="9"/>
      <c r="F1028" s="9"/>
      <c r="G1028" s="9"/>
      <c r="H1028" s="54">
        <v>176</v>
      </c>
      <c r="I1028" s="9" t="s">
        <v>44</v>
      </c>
      <c r="J1028" s="359" t="str">
        <f>IF(ISBLANK(INDEX('Policy Characteristics'!D:D,MATCH($C1028,'Policy Characteristics'!$C:$C,0))),"",INDEX('Policy Characteristics'!D:D,MATCH($C1028,'Policy Characteristics'!$C:$C,0)))</f>
        <v>District Heat Fuel Switching</v>
      </c>
      <c r="K1028" s="357" t="str">
        <f>IF(ISBLANK(INDEX('Policy Characteristics'!E:E,MATCH($C1028,'Policy Characteristics'!$C:$C,0))),"",INDEX('Policy Characteristics'!E:E,MATCH($C1028,'Policy Characteristics'!$C:$C,0)))</f>
        <v>heat fuel type shifting</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of fuel use</v>
      </c>
      <c r="P1028" s="357" t="str">
        <f>IF(ISBLANK(INDEX('Policy Characteristics'!J:J,MATCH($C1028,'Policy Characteristics'!$C:$C,0))),"",INDEX('Policy Characteristics'!J:J,MATCH($C1028,'Policy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28" s="357" t="str">
        <f>IF(ISBLANK(INDEX('Policy Characteristics'!K:K,MATCH($C1028,'Policy Characteristics'!$C:$C,0))),"",INDEX('Policy Characteristics'!K:K,MATCH($C1028,'Policy Characteristics'!$C:$C,0)))</f>
        <v>district-heating.html#convert-coal</v>
      </c>
      <c r="R1028" s="357" t="str">
        <f>IF(ISBLANK(INDEX('Policy Characteristics'!L:L,MATCH($C1028,'Policy Characteristics'!$C:$C,0))),"",INDEX('Policy Characteristics'!L:L,MATCH($C1028,'Policy Characteristics'!$C:$C,0)))</f>
        <v>district-heat-fuel-switching.html</v>
      </c>
    </row>
    <row r="1029" spans="1:18" s="2" customFormat="1" x14ac:dyDescent="0.2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Shift Hydrogen Production to Electrolysis</v>
      </c>
      <c r="C1029" s="360" t="s">
        <v>2548</v>
      </c>
      <c r="D1029" s="9"/>
      <c r="E1029" s="9"/>
      <c r="F1029" s="9"/>
      <c r="G1029" s="9"/>
      <c r="H1029" s="54">
        <v>450</v>
      </c>
      <c r="I1029" s="9" t="s">
        <v>44</v>
      </c>
      <c r="J1029" s="359" t="str">
        <f>IF(ISBLANK(INDEX('Policy Characteristics'!D:D,MATCH($C1029,'Policy Characteristics'!$C:$C,0))),"",INDEX('Policy Characteristics'!D:D,MATCH($C1029,'Policy Characteristics'!$C:$C,0)))</f>
        <v>Hydrogen Electrolysis</v>
      </c>
      <c r="K1029" s="357" t="str">
        <f>IF(ISBLANK(INDEX('Policy Characteristics'!E:E,MATCH($C1029,'Policy Characteristics'!$C:$C,0))),"",INDEX('Policy Characteristics'!E:E,MATCH($C1029,'Policy Characteristics'!$C:$C,0)))</f>
        <v>hydgn shift production pathways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of hydrogen production</v>
      </c>
      <c r="P1029" s="357" t="str">
        <f>IF(ISBLANK(INDEX('Policy Characteristics'!J:J,MATCH($C1029,'Policy Characteristics'!$C:$C,0))),"",INDEX('Policy Characteristics'!J:J,MATCH($C1029,'Policy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29" s="357" t="str">
        <f>IF(ISBLANK(INDEX('Policy Characteristics'!K:K,MATCH($C1029,'Policy Characteristics'!$C:$C,0))),"",INDEX('Policy Characteristics'!K:K,MATCH($C1029,'Policy Characteristics'!$C:$C,0)))</f>
        <v/>
      </c>
      <c r="R1029" s="357" t="str">
        <f>IF(ISBLANK(INDEX('Policy Characteristics'!L:L,MATCH($C1029,'Policy Characteristics'!$C:$C,0))),"",INDEX('Policy Characteristics'!L:L,MATCH($C1029,'Policy Characteristics'!$C:$C,0)))</f>
        <v>switch-hydrogen-production-pathway.html</v>
      </c>
    </row>
    <row r="1030" spans="1:18" s="5" customFormat="1" x14ac:dyDescent="0.2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Carbon Price</v>
      </c>
      <c r="C1030" s="362" t="s">
        <v>2472</v>
      </c>
      <c r="D1030" s="53" t="s">
        <v>355</v>
      </c>
      <c r="E1030" s="53"/>
      <c r="F1030" s="53" t="s">
        <v>359</v>
      </c>
      <c r="G1030" s="53"/>
      <c r="H1030" s="54">
        <v>171</v>
      </c>
      <c r="I1030" s="53" t="s">
        <v>44</v>
      </c>
      <c r="J1030" s="359" t="str">
        <f>IF(ISBLANK(INDEX('Policy Characteristics'!D:D,MATCH($C1030,'Policy Characteristics'!$C:$C,0))),"",INDEX('Policy Characteristics'!D:D,MATCH($C1030,'Policy Characteristics'!$C:$C,0)))</f>
        <v>Carbon Price</v>
      </c>
      <c r="K1030" s="357" t="str">
        <f>IF(ISBLANK(INDEX('Policy Characteristics'!E:E,MATCH($C1030,'Policy Characteristics'!$C:$C,0))),"",INDEX('Policy Characteristics'!E:E,MATCH($C1030,'Policy Characteristics'!$C:$C,0)))</f>
        <v>cross carbon tax</v>
      </c>
      <c r="L1030" s="357">
        <f>IF(ISBLANK(INDEX('Policy Characteristics'!F:F,MATCH($C1030,'Policy Characteristics'!$C:$C,0))),"",INDEX('Policy Characteristics'!F:F,MATCH($C1030,'Policy Characteristics'!$C:$C,0)))</f>
        <v>0</v>
      </c>
      <c r="M1030" s="357">
        <f>IF(ISBLANK(INDEX('Policy Characteristics'!G:G,MATCH($C1030,'Policy Characteristics'!$C:$C,0))),"",INDEX('Policy Characteristics'!G:G,MATCH($C1030,'Policy Characteristics'!$C:$C,0)))</f>
        <v>300</v>
      </c>
      <c r="N1030" s="357">
        <f>IF(ISBLANK(INDEX('Policy Characteristics'!H:H,MATCH($C1030,'Policy Characteristics'!$C:$C,0))),"",INDEX('Policy Characteristics'!H:H,MATCH($C1030,'Policy Characteristics'!$C:$C,0)))</f>
        <v>5</v>
      </c>
      <c r="O1030" s="357" t="str">
        <f>IF(ISBLANK(INDEX('Policy Characteristics'!I:I,MATCH($C1030,'Policy Characteristics'!$C:$C,0))),"",INDEX('Policy Characteristics'!I:I,MATCH($C1030,'Policy Characteristics'!$C:$C,0)))</f>
        <v>$/metric ton CO2e</v>
      </c>
      <c r="P1030" s="357" t="str">
        <f>IF(ISBLANK(INDEX('Policy Characteristics'!J:J,MATCH($C1030,'Policy Characteristics'!$C:$C,0))),"",INDEX('Policy Characteristics'!J:J,MATCH($C1030,'Policy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0" s="357" t="str">
        <f>IF(ISBLANK(INDEX('Policy Characteristics'!K:K,MATCH($C1030,'Policy Characteristics'!$C:$C,0))),"",INDEX('Policy Characteristics'!K:K,MATCH($C1030,'Policy Characteristics'!$C:$C,0)))</f>
        <v>fuels.html#carbon-tax</v>
      </c>
      <c r="R1030" s="357" t="str">
        <f>IF(ISBLANK(INDEX('Policy Characteristics'!L:L,MATCH($C1030,'Policy Characteristics'!$C:$C,0))),"",INDEX('Policy Characteristics'!L:L,MATCH($C1030,'Policy Characteristics'!$C:$C,0)))</f>
        <v>carbon-tax.html</v>
      </c>
    </row>
    <row r="1031" spans="1:18" s="5" customFormat="1" x14ac:dyDescent="0.2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Carbon Price</v>
      </c>
      <c r="C1031" s="361" t="str">
        <f t="shared" ref="C1031" si="47">C$1030</f>
        <v>Additional Carbon Tax Rate</v>
      </c>
      <c r="D1031" s="53" t="s">
        <v>363</v>
      </c>
      <c r="E1031" s="53"/>
      <c r="F1031" s="53" t="s">
        <v>364</v>
      </c>
      <c r="G1031" s="53"/>
      <c r="H1031" s="54">
        <v>172</v>
      </c>
      <c r="I1031" s="53" t="s">
        <v>44</v>
      </c>
      <c r="J1031" s="359" t="str">
        <f>IF(ISBLANK(INDEX('Policy Characteristics'!D:D,MATCH($C1031,'Policy Characteristics'!$C:$C,0))),"",INDEX('Policy Characteristics'!D:D,MATCH($C1031,'Policy Characteristics'!$C:$C,0)))</f>
        <v>Carbon Price</v>
      </c>
      <c r="K1031" s="357" t="str">
        <f>IF(ISBLANK(INDEX('Policy Characteristics'!E:E,MATCH($C1031,'Policy Characteristics'!$C:$C,0))),"",INDEX('Policy Characteristics'!E:E,MATCH($C1031,'Policy Characteristics'!$C:$C,0)))</f>
        <v>cross carbon tax</v>
      </c>
      <c r="L1031" s="357">
        <f>IF(ISBLANK(INDEX('Policy Characteristics'!F:F,MATCH($C1031,'Policy Characteristics'!$C:$C,0))),"",INDEX('Policy Characteristics'!F:F,MATCH($C1031,'Policy Characteristics'!$C:$C,0)))</f>
        <v>0</v>
      </c>
      <c r="M1031" s="357">
        <f>IF(ISBLANK(INDEX('Policy Characteristics'!G:G,MATCH($C1031,'Policy Characteristics'!$C:$C,0))),"",INDEX('Policy Characteristics'!G:G,MATCH($C1031,'Policy Characteristics'!$C:$C,0)))</f>
        <v>300</v>
      </c>
      <c r="N1031" s="357">
        <f>IF(ISBLANK(INDEX('Policy Characteristics'!H:H,MATCH($C1031,'Policy Characteristics'!$C:$C,0))),"",INDEX('Policy Characteristics'!H:H,MATCH($C1031,'Policy Characteristics'!$C:$C,0)))</f>
        <v>5</v>
      </c>
      <c r="O1031" s="357" t="str">
        <f>IF(ISBLANK(INDEX('Policy Characteristics'!I:I,MATCH($C1031,'Policy Characteristics'!$C:$C,0))),"",INDEX('Policy Characteristics'!I:I,MATCH($C1031,'Policy Characteristics'!$C:$C,0)))</f>
        <v>$/metric ton CO2e</v>
      </c>
      <c r="P1031" s="357" t="str">
        <f>IF(ISBLANK(INDEX('Policy Characteristics'!J:J,MATCH($C1031,'Policy Characteristics'!$C:$C,0))),"",INDEX('Policy Characteristics'!J:J,MATCH($C1031,'Policy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1" s="357" t="str">
        <f>IF(ISBLANK(INDEX('Policy Characteristics'!K:K,MATCH($C1031,'Policy Characteristics'!$C:$C,0))),"",INDEX('Policy Characteristics'!K:K,MATCH($C1031,'Policy Characteristics'!$C:$C,0)))</f>
        <v>fuels.html#carbon-tax</v>
      </c>
      <c r="R1031" s="357" t="str">
        <f>IF(ISBLANK(INDEX('Policy Characteristics'!L:L,MATCH($C1031,'Policy Characteristics'!$C:$C,0))),"",INDEX('Policy Characteristics'!L:L,MATCH($C1031,'Policy Characteristics'!$C:$C,0)))</f>
        <v>carbon-tax.html</v>
      </c>
    </row>
    <row r="1032" spans="1:18" s="5"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1" t="str">
        <f t="shared" ref="C1032:C1035" si="48">C$1030</f>
        <v>Additional Carbon Tax Rate</v>
      </c>
      <c r="D1032" s="53" t="s">
        <v>357</v>
      </c>
      <c r="E1032" s="53"/>
      <c r="F1032" s="53" t="s">
        <v>361</v>
      </c>
      <c r="G1032" s="53"/>
      <c r="H1032" s="54">
        <v>173</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si="48"/>
        <v>Additional Carbon Tax Rate</v>
      </c>
      <c r="D1033" s="53" t="s">
        <v>358</v>
      </c>
      <c r="E1033" s="53"/>
      <c r="F1033" s="53" t="s">
        <v>362</v>
      </c>
      <c r="G1033" s="53"/>
      <c r="H1033" s="54">
        <v>174</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si="48"/>
        <v>Additional Carbon Tax Rate</v>
      </c>
      <c r="D1034" s="53" t="s">
        <v>356</v>
      </c>
      <c r="E1034" s="53"/>
      <c r="F1034" s="53" t="s">
        <v>360</v>
      </c>
      <c r="G1034" s="53"/>
      <c r="H1034" s="54">
        <v>175</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2567</v>
      </c>
      <c r="E1035" s="53"/>
      <c r="F1035" s="53" t="s">
        <v>2999</v>
      </c>
      <c r="G1035" s="53"/>
      <c r="H1035" s="54">
        <v>544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End Existing Subsidies</v>
      </c>
      <c r="C1036" s="362" t="s">
        <v>144</v>
      </c>
      <c r="D1036" s="53" t="s">
        <v>53</v>
      </c>
      <c r="E1036" s="53"/>
      <c r="F1036" s="53" t="s">
        <v>94</v>
      </c>
      <c r="G1036" s="53"/>
      <c r="H1036" s="54">
        <v>706</v>
      </c>
      <c r="I1036" s="9" t="s">
        <v>45</v>
      </c>
      <c r="J1036" s="359" t="str">
        <f>IF(ISBLANK(INDEX('Policy Characteristics'!D:D,MATCH($C1036,'Policy Characteristics'!$C:$C,0))),"",INDEX('Policy Characteristics'!D:D,MATCH($C1036,'Policy Characteristics'!$C:$C,0)))</f>
        <v>End Existing Subsidies</v>
      </c>
      <c r="K1036" s="357" t="str">
        <f>IF(ISBLANK(INDEX('Policy Characteristics'!E:E,MATCH($C1036,'Policy Characteristics'!$C:$C,0))),"",INDEX('Policy Characteristics'!E:E,MATCH($C1036,'Policy Characteristics'!$C:$C,0)))</f>
        <v>cross reduce BAU subsidies</v>
      </c>
      <c r="L1036" s="379">
        <f>IF(ISBLANK(INDEX('Policy Characteristics'!F:F,MATCH($C1036,'Policy Characteristics'!$C:$C,0))),"",INDEX('Policy Characteristics'!F:F,MATCH($C1036,'Policy Characteristics'!$C:$C,0)))</f>
        <v>0</v>
      </c>
      <c r="M1036" s="379">
        <f>IF(ISBLANK(INDEX('Policy Characteristics'!G:G,MATCH($C1036,'Policy Characteristics'!$C:$C,0))),"",INDEX('Policy Characteristics'!G:G,MATCH($C1036,'Policy Characteristics'!$C:$C,0)))</f>
        <v>1</v>
      </c>
      <c r="N1036" s="379">
        <f>IF(ISBLANK(INDEX('Policy Characteristics'!H:H,MATCH($C1036,'Policy Characteristics'!$C:$C,0))),"",INDEX('Policy Characteristics'!H:H,MATCH($C1036,'Policy Characteristics'!$C:$C,0)))</f>
        <v>0.01</v>
      </c>
      <c r="O1036" s="357" t="str">
        <f>IF(ISBLANK(INDEX('Policy Characteristics'!I:I,MATCH($C1036,'Policy Characteristics'!$C:$C,0))),"",INDEX('Policy Characteristics'!I:I,MATCH($C1036,'Policy Characteristics'!$C:$C,0)))</f>
        <v>% reduction in BAU subsidies</v>
      </c>
      <c r="P1036" s="357" t="str">
        <f>IF(ISBLANK(INDEX('Policy Characteristics'!J:J,MATCH($C1036,'Policy Characteristics'!$C:$C,0))),"",INDEX('Policy Characteristics'!J:J,MATCH($C1036,'Policy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6" s="357" t="str">
        <f>IF(ISBLANK(INDEX('Policy Characteristics'!K:K,MATCH($C1036,'Policy Characteristics'!$C:$C,0))),"",INDEX('Policy Characteristics'!K:K,MATCH($C1036,'Policy Characteristics'!$C:$C,0)))</f>
        <v>fuels.html#end-subsidies</v>
      </c>
      <c r="R1036" s="357" t="str">
        <f>IF(ISBLANK(INDEX('Policy Characteristics'!L:L,MATCH($C1036,'Policy Characteristics'!$C:$C,0))),"",INDEX('Policy Characteristics'!L:L,MATCH($C1036,'Policy Characteristics'!$C:$C,0)))</f>
        <v>end-existing-subsidies.html</v>
      </c>
    </row>
    <row r="1037" spans="1:18" s="5"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End Existing Subsidies</v>
      </c>
      <c r="C1037" s="361" t="str">
        <f t="shared" ref="C1037:C1052" si="49">C$1036</f>
        <v>Percent Reduction in BAU Subsidies</v>
      </c>
      <c r="D1037" s="9" t="s">
        <v>475</v>
      </c>
      <c r="E1037" s="53"/>
      <c r="F1037" s="9" t="s">
        <v>472</v>
      </c>
      <c r="G1037" s="53"/>
      <c r="H1037" s="54">
        <v>69</v>
      </c>
      <c r="I1037" s="9" t="s">
        <v>44</v>
      </c>
      <c r="J1037" s="359" t="str">
        <f>IF(ISBLANK(INDEX('Policy Characteristics'!D:D,MATCH($C1037,'Policy Characteristics'!$C:$C,0))),"",INDEX('Policy Characteristics'!D:D,MATCH($C1037,'Policy Characteristics'!$C:$C,0)))</f>
        <v>End Existing Subsidies</v>
      </c>
      <c r="K1037" s="357" t="str">
        <f>IF(ISBLANK(INDEX('Policy Characteristics'!E:E,MATCH($C1037,'Policy Characteristics'!$C:$C,0))),"",INDEX('Policy Characteristics'!E:E,MATCH($C1037,'Policy Characteristics'!$C:$C,0)))</f>
        <v>cross reduce BAU subsidies</v>
      </c>
      <c r="L1037" s="379">
        <f>IF(ISBLANK(INDEX('Policy Characteristics'!F:F,MATCH($C1037,'Policy Characteristics'!$C:$C,0))),"",INDEX('Policy Characteristics'!F:F,MATCH($C1037,'Policy Characteristics'!$C:$C,0)))</f>
        <v>0</v>
      </c>
      <c r="M1037" s="379">
        <f>IF(ISBLANK(INDEX('Policy Characteristics'!G:G,MATCH($C1037,'Policy Characteristics'!$C:$C,0))),"",INDEX('Policy Characteristics'!G:G,MATCH($C1037,'Policy Characteristics'!$C:$C,0)))</f>
        <v>1</v>
      </c>
      <c r="N1037" s="379">
        <f>IF(ISBLANK(INDEX('Policy Characteristics'!H:H,MATCH($C1037,'Policy Characteristics'!$C:$C,0))),"",INDEX('Policy Characteristics'!H:H,MATCH($C1037,'Policy Characteristics'!$C:$C,0)))</f>
        <v>0.01</v>
      </c>
      <c r="O1037" s="357" t="str">
        <f>IF(ISBLANK(INDEX('Policy Characteristics'!I:I,MATCH($C1037,'Policy Characteristics'!$C:$C,0))),"",INDEX('Policy Characteristics'!I:I,MATCH($C1037,'Policy Characteristics'!$C:$C,0)))</f>
        <v>% reduction in BAU subsidies</v>
      </c>
      <c r="P1037" s="357"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357" t="str">
        <f>IF(ISBLANK(INDEX('Policy Characteristics'!K:K,MATCH($C1037,'Policy Characteristics'!$C:$C,0))),"",INDEX('Policy Characteristics'!K:K,MATCH($C1037,'Policy Characteristics'!$C:$C,0)))</f>
        <v>fuels.html#end-subsidies</v>
      </c>
      <c r="R1037" s="357" t="str">
        <f>IF(ISBLANK(INDEX('Policy Characteristics'!L:L,MATCH($C1037,'Policy Characteristics'!$C:$C,0))),"",INDEX('Policy Characteristics'!L:L,MATCH($C1037,'Policy Characteristics'!$C:$C,0)))</f>
        <v>end-existing-subsidies.html</v>
      </c>
    </row>
    <row r="1038" spans="1:18" s="5"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1" t="str">
        <f t="shared" si="49"/>
        <v>Percent Reduction in BAU Subsidies</v>
      </c>
      <c r="D1038" s="9" t="s">
        <v>47</v>
      </c>
      <c r="E1038" s="53"/>
      <c r="F1038" s="9" t="s">
        <v>88</v>
      </c>
      <c r="G1038" s="53"/>
      <c r="H1038" s="54">
        <v>70</v>
      </c>
      <c r="I1038" s="9" t="s">
        <v>44</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si="49"/>
        <v>Percent Reduction in BAU Subsidies</v>
      </c>
      <c r="D1039" s="9" t="s">
        <v>48</v>
      </c>
      <c r="E1039" s="53"/>
      <c r="F1039" s="9" t="s">
        <v>89</v>
      </c>
      <c r="G1039" s="53"/>
      <c r="H1039" s="54">
        <v>71</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49</v>
      </c>
      <c r="E1040" s="53"/>
      <c r="F1040" s="9" t="s">
        <v>90</v>
      </c>
      <c r="G1040" s="53"/>
      <c r="H1040" s="54">
        <v>72</v>
      </c>
      <c r="I1040" s="9" t="s">
        <v>45</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50</v>
      </c>
      <c r="E1041" s="53"/>
      <c r="F1041" s="9" t="s">
        <v>477</v>
      </c>
      <c r="G1041" s="53"/>
      <c r="H1041" s="54">
        <v>73</v>
      </c>
      <c r="I1041" s="9" t="s">
        <v>45</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51</v>
      </c>
      <c r="E1042" s="53"/>
      <c r="F1042" s="9" t="s">
        <v>95</v>
      </c>
      <c r="G1042" s="53"/>
      <c r="H1042" s="54">
        <v>74</v>
      </c>
      <c r="I1042" s="9" t="s">
        <v>44</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52</v>
      </c>
      <c r="E1043" s="53"/>
      <c r="F1043" s="9" t="s">
        <v>93</v>
      </c>
      <c r="G1043" s="53"/>
      <c r="H1043" s="54">
        <v>707</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54</v>
      </c>
      <c r="E1044" s="53"/>
      <c r="F1044" s="9" t="s">
        <v>96</v>
      </c>
      <c r="G1044" s="53"/>
      <c r="H1044" s="54">
        <v>75</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55</v>
      </c>
      <c r="E1045" s="53"/>
      <c r="F1045" s="9" t="s">
        <v>97</v>
      </c>
      <c r="G1045" s="53"/>
      <c r="H1045" s="54">
        <v>76</v>
      </c>
      <c r="I1045" s="9" t="s">
        <v>44</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56</v>
      </c>
      <c r="E1046" s="53"/>
      <c r="F1046" s="9" t="s">
        <v>98</v>
      </c>
      <c r="G1046" s="53"/>
      <c r="H1046" s="54">
        <v>708</v>
      </c>
      <c r="I1046" s="9" t="s">
        <v>45</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57</v>
      </c>
      <c r="E1047" s="53"/>
      <c r="F1047" s="9" t="s">
        <v>99</v>
      </c>
      <c r="G1047" s="53"/>
      <c r="H1047" s="54">
        <v>709</v>
      </c>
      <c r="I1047" s="9" t="s">
        <v>45</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2542</v>
      </c>
      <c r="E1048" s="53"/>
      <c r="F1048" s="9" t="s">
        <v>2543</v>
      </c>
      <c r="G1048" s="53"/>
      <c r="H1048" s="54">
        <v>710</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76</v>
      </c>
      <c r="E1049" s="53"/>
      <c r="F1049" s="9" t="s">
        <v>100</v>
      </c>
      <c r="G1049" s="53"/>
      <c r="H1049" s="54">
        <v>711</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461</v>
      </c>
      <c r="E1050" s="53"/>
      <c r="F1050" s="9" t="s">
        <v>462</v>
      </c>
      <c r="G1050" s="53"/>
      <c r="H1050" s="54">
        <v>712</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468</v>
      </c>
      <c r="E1051" s="53"/>
      <c r="F1051" s="9" t="s">
        <v>469</v>
      </c>
      <c r="G1051" s="53"/>
      <c r="H1051" s="54">
        <v>713</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2534</v>
      </c>
      <c r="E1052" s="53"/>
      <c r="F1052" s="9" t="s">
        <v>2538</v>
      </c>
      <c r="G1052" s="53"/>
      <c r="H1052" s="54">
        <v>714</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ref="C1053" si="50">C$1036</f>
        <v>Percent Reduction in BAU Subsidies</v>
      </c>
      <c r="D1053" s="9" t="s">
        <v>2544</v>
      </c>
      <c r="E1053" s="53"/>
      <c r="F1053" s="9" t="s">
        <v>2545</v>
      </c>
      <c r="G1053" s="53"/>
      <c r="H1053" s="54">
        <v>715</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ref="C1054:C1056" si="51">C$1036</f>
        <v>Percent Reduction in BAU Subsidies</v>
      </c>
      <c r="D1054" s="9" t="s">
        <v>2535</v>
      </c>
      <c r="E1054" s="53"/>
      <c r="F1054" s="9" t="s">
        <v>2539</v>
      </c>
      <c r="G1054" s="53"/>
      <c r="H1054" s="54">
        <v>716</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si="51"/>
        <v>Percent Reduction in BAU Subsidies</v>
      </c>
      <c r="D1055" s="9" t="s">
        <v>2536</v>
      </c>
      <c r="E1055" s="53"/>
      <c r="F1055" s="9" t="s">
        <v>2540</v>
      </c>
      <c r="G1055" s="53"/>
      <c r="H1055" s="54">
        <v>717</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si="51"/>
        <v>Percent Reduction in BAU Subsidies</v>
      </c>
      <c r="D1056" s="9" t="s">
        <v>2537</v>
      </c>
      <c r="E1056" s="53"/>
      <c r="F1056" s="9" t="s">
        <v>2541</v>
      </c>
      <c r="G1056" s="53"/>
      <c r="H1056" s="54">
        <v>718</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2"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Exempt Non-CO2 Emissions from C Tax</v>
      </c>
      <c r="C1057" s="360" t="s">
        <v>2509</v>
      </c>
      <c r="D1057" s="9"/>
      <c r="E1057" s="9"/>
      <c r="F1057" s="9"/>
      <c r="G1057" s="9"/>
      <c r="H1057" s="54">
        <v>719</v>
      </c>
      <c r="I1057" s="9" t="s">
        <v>45</v>
      </c>
      <c r="J1057" s="359" t="str">
        <f>IF(ISBLANK(INDEX('Policy Characteristics'!D:D,MATCH($C1057,'Policy Characteristics'!$C:$C,0))),"",INDEX('Policy Characteristics'!D:D,MATCH($C1057,'Policy Characteristics'!$C:$C,0)))</f>
        <v>Carbon Tax Exemptions</v>
      </c>
      <c r="K1057" s="357" t="str">
        <f>IF(ISBLANK(INDEX('Policy Characteristics'!E:E,MATCH($C1057,'Policy Characteristics'!$C:$C,0))),"",INDEX('Policy Characteristics'!E:E,MATCH($C1057,'Policy Characteristics'!$C:$C,0)))</f>
        <v>cross toggle whether carbon tax affects non CO2 emissions</v>
      </c>
      <c r="L1057" s="357">
        <f>IF(ISBLANK(INDEX('Policy Characteristics'!F:F,MATCH($C1057,'Policy Characteristics'!$C:$C,0))),"",INDEX('Policy Characteristics'!F:F,MATCH($C1057,'Policy Characteristics'!$C:$C,0)))</f>
        <v>0</v>
      </c>
      <c r="M1057" s="357">
        <f>IF(ISBLANK(INDEX('Policy Characteristics'!G:G,MATCH($C1057,'Policy Characteristics'!$C:$C,0))),"",INDEX('Policy Characteristics'!G:G,MATCH($C1057,'Policy Characteristics'!$C:$C,0)))</f>
        <v>1</v>
      </c>
      <c r="N1057" s="357">
        <f>IF(ISBLANK(INDEX('Policy Characteristics'!H:H,MATCH($C1057,'Policy Characteristics'!$C:$C,0))),"",INDEX('Policy Characteristics'!H:H,MATCH($C1057,'Policy Characteristics'!$C:$C,0)))</f>
        <v>1</v>
      </c>
      <c r="O1057" s="357" t="str">
        <f>IF(ISBLANK(INDEX('Policy Characteristics'!I:I,MATCH($C1057,'Policy Characteristics'!$C:$C,0))),"",INDEX('Policy Characteristics'!I:I,MATCH($C1057,'Policy Characteristics'!$C:$C,0)))</f>
        <v>on/off</v>
      </c>
      <c r="P1057" s="357" t="str">
        <f>IF(ISBLANK(INDEX('Policy Characteristics'!J:J,MATCH($C1057,'Policy Characteristics'!$C:$C,0))),"",INDEX('Policy Characteristics'!J:J,MATCH($C1057,'Policy Characteristics'!$C:$C,0)))</f>
        <v/>
      </c>
      <c r="Q1057" s="357" t="str">
        <f>IF(ISBLANK(INDEX('Policy Characteristics'!K:K,MATCH($C1057,'Policy Characteristics'!$C:$C,0))),"",INDEX('Policy Characteristics'!K:K,MATCH($C1057,'Policy Characteristics'!$C:$C,0)))</f>
        <v/>
      </c>
      <c r="R1057" s="357" t="str">
        <f>IF(ISBLANK(INDEX('Policy Characteristics'!L:L,MATCH($C1057,'Policy Characteristics'!$C:$C,0))),"",INDEX('Policy Characteristics'!L:L,MATCH($C1057,'Policy Characteristics'!$C:$C,0)))</f>
        <v/>
      </c>
    </row>
    <row r="1058" spans="1:18" s="2"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Exempt Process Emissions from C Tax</v>
      </c>
      <c r="C1058" s="360" t="s">
        <v>2508</v>
      </c>
      <c r="D1058" s="9"/>
      <c r="E1058" s="9"/>
      <c r="F1058" s="9"/>
      <c r="G1058" s="9"/>
      <c r="H1058" s="56">
        <v>509</v>
      </c>
      <c r="I1058" s="9" t="s">
        <v>44</v>
      </c>
      <c r="J1058" s="359" t="str">
        <f>IF(ISBLANK(INDEX('Policy Characteristics'!D:D,MATCH($C1058,'Policy Characteristics'!$C:$C,0))),"",INDEX('Policy Characteristics'!D:D,MATCH($C1058,'Policy Characteristics'!$C:$C,0)))</f>
        <v>Carbon Tax on Process Emissions</v>
      </c>
      <c r="K1058" s="357" t="str">
        <f>IF(ISBLANK(INDEX('Policy Characteristics'!E:E,MATCH($C1058,'Policy Characteristics'!$C:$C,0))),"",INDEX('Policy Characteristics'!E:E,MATCH($C1058,'Policy Characteristics'!$C:$C,0)))</f>
        <v>cross toggle whether carbon tax affects process emissions</v>
      </c>
      <c r="L1058" s="357">
        <f>IF(ISBLANK(INDEX('Policy Characteristics'!F:F,MATCH($C1058,'Policy Characteristics'!$C:$C,0))),"",INDEX('Policy Characteristics'!F:F,MATCH($C1058,'Policy Characteristics'!$C:$C,0)))</f>
        <v>0</v>
      </c>
      <c r="M1058" s="357">
        <f>IF(ISBLANK(INDEX('Policy Characteristics'!G:G,MATCH($C1058,'Policy Characteristics'!$C:$C,0))),"",INDEX('Policy Characteristics'!G:G,MATCH($C1058,'Policy Characteristics'!$C:$C,0)))</f>
        <v>1</v>
      </c>
      <c r="N1058" s="357">
        <f>IF(ISBLANK(INDEX('Policy Characteristics'!H:H,MATCH($C1058,'Policy Characteristics'!$C:$C,0))),"",INDEX('Policy Characteristics'!H:H,MATCH($C1058,'Policy Characteristics'!$C:$C,0)))</f>
        <v>1</v>
      </c>
      <c r="O1058" s="357" t="str">
        <f>IF(ISBLANK(INDEX('Policy Characteristics'!I:I,MATCH($C1058,'Policy Characteristics'!$C:$C,0))),"",INDEX('Policy Characteristics'!I:I,MATCH($C1058,'Policy Characteristics'!$C:$C,0)))</f>
        <v>on/off</v>
      </c>
      <c r="P1058" s="357" t="str">
        <f>IF(ISBLANK(INDEX('Policy Characteristics'!J:J,MATCH($C1058,'Policy Characteristics'!$C:$C,0))),"",INDEX('Policy Characteristics'!J:J,MATCH($C1058,'Policy Characteristics'!$C:$C,0)))</f>
        <v>**Description:** This policy prevents the carbon tax from being levied on process emissions (non-energy greenhouse gas emissions from industrial and agricultural operations).</v>
      </c>
      <c r="Q1058" s="357" t="str">
        <f>IF(ISBLANK(INDEX('Policy Characteristics'!K:K,MATCH($C1058,'Policy Characteristics'!$C:$C,0))),"",INDEX('Policy Characteristics'!K:K,MATCH($C1058,'Policy Characteristics'!$C:$C,0)))</f>
        <v>fuels.html#carbon-tax</v>
      </c>
      <c r="R1058" s="357" t="str">
        <f>IF(ISBLANK(INDEX('Policy Characteristics'!L:L,MATCH($C1058,'Policy Characteristics'!$C:$C,0))),"",INDEX('Policy Characteristics'!L:L,MATCH($C1058,'Policy Characteristics'!$C:$C,0)))</f>
        <v>carbon-tax.html</v>
      </c>
    </row>
    <row r="1059" spans="1:18" s="2" customFormat="1" x14ac:dyDescent="0.2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Fixed Energy Prices</v>
      </c>
      <c r="C1059" s="360" t="s">
        <v>2820</v>
      </c>
      <c r="D1059" s="9" t="s">
        <v>53</v>
      </c>
      <c r="E1059" s="9"/>
      <c r="F1059" s="9" t="s">
        <v>94</v>
      </c>
      <c r="G1059" s="9"/>
      <c r="H1059" s="54">
        <v>720</v>
      </c>
      <c r="I1059" s="9" t="s">
        <v>45</v>
      </c>
      <c r="J1059" s="359" t="str">
        <f>IF(ISBLANK(INDEX('Policy Characteristics'!D:D,MATCH($C1059,'Policy Characteristics'!$C:$C,0))),"",INDEX('Policy Characteristics'!D:D,MATCH($C1059,'Policy Characteristics'!$C:$C,0)))</f>
        <v>Fixed Energy Prices</v>
      </c>
      <c r="K1059" s="357" t="str">
        <f>IF(ISBLANK(INDEX('Policy Characteristics'!E:E,MATCH($C1059,'Policy Characteristics'!$C:$C,0))),"",INDEX('Policy Characteristics'!E:E,MATCH($C1059,'Policy Characteristics'!$C:$C,0)))</f>
        <v>cross toggle whether policies affect energy prices</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
      </c>
      <c r="Q1059" s="357" t="str">
        <f>IF(ISBLANK(INDEX('Policy Characteristics'!K:K,MATCH($C1059,'Policy Characteristics'!$C:$C,0))),"",INDEX('Policy Characteristics'!K:K,MATCH($C1059,'Policy Characteristics'!$C:$C,0)))</f>
        <v/>
      </c>
      <c r="R1059" s="357" t="str">
        <f>IF(ISBLANK(INDEX('Policy Characteristics'!L:L,MATCH($C1059,'Policy Characteristics'!$C:$C,0))),"",INDEX('Policy Characteristics'!L:L,MATCH($C1059,'Policy Characteristics'!$C:$C,0)))</f>
        <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Fixed Energy Prices</v>
      </c>
      <c r="C1060" s="361" t="str">
        <f t="shared" ref="C1060:C1061" si="52">C$1059</f>
        <v>Toggle Whether Policies Affect Energy Prices</v>
      </c>
      <c r="D1060" s="9" t="s">
        <v>76</v>
      </c>
      <c r="E1060" s="9"/>
      <c r="F1060" s="9" t="s">
        <v>100</v>
      </c>
      <c r="G1060" s="9"/>
      <c r="H1060" s="54">
        <v>721</v>
      </c>
      <c r="I1060" s="9" t="s">
        <v>45</v>
      </c>
      <c r="J1060" s="359" t="str">
        <f>IF(ISBLANK(INDEX('Policy Characteristics'!D:D,MATCH($C1060,'Policy Characteristics'!$C:$C,0))),"",INDEX('Policy Characteristics'!D:D,MATCH($C1060,'Policy Characteristics'!$C:$C,0)))</f>
        <v>Fixed Energy Prices</v>
      </c>
      <c r="K1060" s="357" t="str">
        <f>IF(ISBLANK(INDEX('Policy Characteristics'!E:E,MATCH($C1060,'Policy Characteristics'!$C:$C,0))),"",INDEX('Policy Characteristics'!E:E,MATCH($C1060,'Policy Characteristics'!$C:$C,0)))</f>
        <v>cross toggle whether policies affect energy prices</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
      </c>
      <c r="Q1060" s="357" t="str">
        <f>IF(ISBLANK(INDEX('Policy Characteristics'!K:K,MATCH($C1060,'Policy Characteristics'!$C:$C,0))),"",INDEX('Policy Characteristics'!K:K,MATCH($C1060,'Policy Characteristics'!$C:$C,0)))</f>
        <v/>
      </c>
      <c r="R1060" s="357" t="str">
        <f>IF(ISBLANK(INDEX('Policy Characteristics'!L:L,MATCH($C1060,'Policy Characteristics'!$C:$C,0))),"",INDEX('Policy Characteristics'!L:L,MATCH($C1060,'Policy Characteristics'!$C:$C,0)))</f>
        <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Fixed Energy Prices</v>
      </c>
      <c r="C1061" s="361" t="str">
        <f t="shared" si="52"/>
        <v>Toggle Whether Policies Affect Energy Prices</v>
      </c>
      <c r="D1061" s="9" t="s">
        <v>2537</v>
      </c>
      <c r="E1061" s="9"/>
      <c r="F1061" s="9" t="s">
        <v>2541</v>
      </c>
      <c r="G1061" s="9"/>
      <c r="H1061" s="54">
        <v>722</v>
      </c>
      <c r="I1061" s="9" t="s">
        <v>45</v>
      </c>
      <c r="J1061" s="359" t="str">
        <f>IF(ISBLANK(INDEX('Policy Characteristics'!D:D,MATCH($C1061,'Policy Characteristics'!$C:$C,0))),"",INDEX('Policy Characteristics'!D:D,MATCH($C1061,'Policy Characteristics'!$C:$C,0)))</f>
        <v>Fixed Energy Prices</v>
      </c>
      <c r="K1061" s="357" t="str">
        <f>IF(ISBLANK(INDEX('Policy Characteristics'!E:E,MATCH($C1061,'Policy Characteristics'!$C:$C,0))),"",INDEX('Policy Characteristics'!E:E,MATCH($C1061,'Policy Characteristics'!$C:$C,0)))</f>
        <v>cross toggle whether policies affect energy prices</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
      </c>
      <c r="Q1061" s="357" t="str">
        <f>IF(ISBLANK(INDEX('Policy Characteristics'!K:K,MATCH($C1061,'Policy Characteristics'!$C:$C,0))),"",INDEX('Policy Characteristics'!K:K,MATCH($C1061,'Policy Characteristics'!$C:$C,0)))</f>
        <v/>
      </c>
      <c r="R1061" s="357" t="str">
        <f>IF(ISBLANK(INDEX('Policy Characteristics'!L:L,MATCH($C1061,'Policy Characteristics'!$C:$C,0))),"",INDEX('Policy Characteristics'!L:L,MATCH($C1061,'Policy Characteristics'!$C:$C,0)))</f>
        <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Fixed Energy Prices</v>
      </c>
      <c r="C1062" s="360" t="s">
        <v>2820</v>
      </c>
      <c r="D1062" s="9" t="s">
        <v>475</v>
      </c>
      <c r="E1062" s="53"/>
      <c r="F1062" s="9" t="s">
        <v>472</v>
      </c>
      <c r="G1062" s="9"/>
      <c r="H1062" s="56">
        <v>836</v>
      </c>
      <c r="I1062" s="9" t="s">
        <v>45</v>
      </c>
      <c r="J1062" s="359" t="str">
        <f>IF(ISBLANK(INDEX('Policy Characteristics'!D:D,MATCH($C1062,'Policy Characteristics'!$C:$C,0))),"",INDEX('Policy Characteristics'!D:D,MATCH($C1062,'Policy Characteristics'!$C:$C,0)))</f>
        <v>Fixed Energy Prices</v>
      </c>
      <c r="K1062" s="357" t="str">
        <f>IF(ISBLANK(INDEX('Policy Characteristics'!E:E,MATCH($C1062,'Policy Characteristics'!$C:$C,0))),"",INDEX('Policy Characteristics'!E:E,MATCH($C1062,'Policy Characteristics'!$C:$C,0)))</f>
        <v>cross toggle whether policies affect energy prices</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
      </c>
      <c r="Q1062" s="357" t="str">
        <f>IF(ISBLANK(INDEX('Policy Characteristics'!K:K,MATCH($C1062,'Policy Characteristics'!$C:$C,0))),"",INDEX('Policy Characteristics'!K:K,MATCH($C1062,'Policy Characteristics'!$C:$C,0)))</f>
        <v/>
      </c>
      <c r="R1062" s="357" t="str">
        <f>IF(ISBLANK(INDEX('Policy Characteristics'!L:L,MATCH($C1062,'Policy Characteristics'!$C:$C,0))),"",INDEX('Policy Characteristics'!L:L,MATCH($C1062,'Policy Characteristics'!$C:$C,0)))</f>
        <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Fixed Energy Prices</v>
      </c>
      <c r="C1063" s="361" t="str">
        <f t="shared" ref="C1063:C1073" si="53">C$1062</f>
        <v>Toggle Whether Policies Affect Energy Prices</v>
      </c>
      <c r="D1063" s="9" t="s">
        <v>47</v>
      </c>
      <c r="E1063" s="53"/>
      <c r="F1063" s="9" t="s">
        <v>88</v>
      </c>
      <c r="G1063" s="9"/>
      <c r="H1063" s="54">
        <v>837</v>
      </c>
      <c r="I1063" s="9" t="s">
        <v>45</v>
      </c>
      <c r="J1063" s="359" t="str">
        <f>IF(ISBLANK(INDEX('Policy Characteristics'!D:D,MATCH($C1063,'Policy Characteristics'!$C:$C,0))),"",INDEX('Policy Characteristics'!D:D,MATCH($C1063,'Policy Characteristics'!$C:$C,0)))</f>
        <v>Fixed Energy Prices</v>
      </c>
      <c r="K1063" s="357" t="str">
        <f>IF(ISBLANK(INDEX('Policy Characteristics'!E:E,MATCH($C1063,'Policy Characteristics'!$C:$C,0))),"",INDEX('Policy Characteristics'!E:E,MATCH($C1063,'Policy Characteristics'!$C:$C,0)))</f>
        <v>cross toggle whether policies affect energy prices</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
      </c>
      <c r="Q1063" s="357" t="str">
        <f>IF(ISBLANK(INDEX('Policy Characteristics'!K:K,MATCH($C1063,'Policy Characteristics'!$C:$C,0))),"",INDEX('Policy Characteristics'!K:K,MATCH($C1063,'Policy Characteristics'!$C:$C,0)))</f>
        <v/>
      </c>
      <c r="R1063" s="357" t="str">
        <f>IF(ISBLANK(INDEX('Policy Characteristics'!L:L,MATCH($C1063,'Policy Characteristics'!$C:$C,0))),"",INDEX('Policy Characteristics'!L:L,MATCH($C1063,'Policy Characteristics'!$C:$C,0)))</f>
        <v/>
      </c>
    </row>
    <row r="1064" spans="1:18" s="2"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Fixed Energy Prices</v>
      </c>
      <c r="C1064" s="361" t="str">
        <f t="shared" si="53"/>
        <v>Toggle Whether Policies Affect Energy Prices</v>
      </c>
      <c r="D1064" s="9" t="s">
        <v>52</v>
      </c>
      <c r="E1064" s="53"/>
      <c r="F1064" s="9" t="s">
        <v>93</v>
      </c>
      <c r="G1064" s="9"/>
      <c r="H1064" s="56">
        <v>838</v>
      </c>
      <c r="I1064" s="9" t="s">
        <v>45</v>
      </c>
      <c r="J1064" s="359" t="str">
        <f>IF(ISBLANK(INDEX('Policy Characteristics'!D:D,MATCH($C1064,'Policy Characteristics'!$C:$C,0))),"",INDEX('Policy Characteristics'!D:D,MATCH($C1064,'Policy Characteristics'!$C:$C,0)))</f>
        <v>Fixed Energy Prices</v>
      </c>
      <c r="K1064" s="357" t="str">
        <f>IF(ISBLANK(INDEX('Policy Characteristics'!E:E,MATCH($C1064,'Policy Characteristics'!$C:$C,0))),"",INDEX('Policy Characteristics'!E:E,MATCH($C1064,'Policy Characteristics'!$C:$C,0)))</f>
        <v>cross toggle whether policies affect energy prices</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
      </c>
      <c r="Q1064" s="357" t="str">
        <f>IF(ISBLANK(INDEX('Policy Characteristics'!K:K,MATCH($C1064,'Policy Characteristics'!$C:$C,0))),"",INDEX('Policy Characteristics'!K:K,MATCH($C1064,'Policy Characteristics'!$C:$C,0)))</f>
        <v/>
      </c>
      <c r="R1064" s="357" t="str">
        <f>IF(ISBLANK(INDEX('Policy Characteristics'!L:L,MATCH($C1064,'Policy Characteristics'!$C:$C,0))),"",INDEX('Policy Characteristics'!L:L,MATCH($C1064,'Policy Characteristics'!$C:$C,0)))</f>
        <v/>
      </c>
    </row>
    <row r="1065" spans="1:18" s="2"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Fixed Energy Prices</v>
      </c>
      <c r="C1065" s="361" t="str">
        <f t="shared" si="53"/>
        <v>Toggle Whether Policies Affect Energy Prices</v>
      </c>
      <c r="D1065" s="9" t="s">
        <v>54</v>
      </c>
      <c r="E1065" s="53"/>
      <c r="F1065" s="9" t="s">
        <v>96</v>
      </c>
      <c r="G1065" s="9"/>
      <c r="H1065" s="54">
        <v>839</v>
      </c>
      <c r="I1065" s="9" t="s">
        <v>45</v>
      </c>
      <c r="J1065" s="359" t="str">
        <f>IF(ISBLANK(INDEX('Policy Characteristics'!D:D,MATCH($C1065,'Policy Characteristics'!$C:$C,0))),"",INDEX('Policy Characteristics'!D:D,MATCH($C1065,'Policy Characteristics'!$C:$C,0)))</f>
        <v>Fixed Energy Prices</v>
      </c>
      <c r="K1065" s="357" t="str">
        <f>IF(ISBLANK(INDEX('Policy Characteristics'!E:E,MATCH($C1065,'Policy Characteristics'!$C:$C,0))),"",INDEX('Policy Characteristics'!E:E,MATCH($C1065,'Policy Characteristics'!$C:$C,0)))</f>
        <v>cross toggle whether policies affect energy prices</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
      </c>
      <c r="Q1065" s="357" t="str">
        <f>IF(ISBLANK(INDEX('Policy Characteristics'!K:K,MATCH($C1065,'Policy Characteristics'!$C:$C,0))),"",INDEX('Policy Characteristics'!K:K,MATCH($C1065,'Policy Characteristics'!$C:$C,0)))</f>
        <v/>
      </c>
      <c r="R1065" s="357" t="str">
        <f>IF(ISBLANK(INDEX('Policy Characteristics'!L:L,MATCH($C1065,'Policy Characteristics'!$C:$C,0))),"",INDEX('Policy Characteristics'!L:L,MATCH($C1065,'Policy Characteristics'!$C:$C,0)))</f>
        <v/>
      </c>
    </row>
    <row r="1066" spans="1:18" s="2"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Fixed Energy Prices</v>
      </c>
      <c r="C1066" s="361" t="str">
        <f t="shared" si="53"/>
        <v>Toggle Whether Policies Affect Energy Prices</v>
      </c>
      <c r="D1066" s="9" t="s">
        <v>55</v>
      </c>
      <c r="E1066" s="53"/>
      <c r="F1066" s="9" t="s">
        <v>97</v>
      </c>
      <c r="G1066" s="9"/>
      <c r="H1066" s="56">
        <v>840</v>
      </c>
      <c r="I1066" s="9" t="s">
        <v>45</v>
      </c>
      <c r="J1066" s="359" t="str">
        <f>IF(ISBLANK(INDEX('Policy Characteristics'!D:D,MATCH($C1066,'Policy Characteristics'!$C:$C,0))),"",INDEX('Policy Characteristics'!D:D,MATCH($C1066,'Policy Characteristics'!$C:$C,0)))</f>
        <v>Fixed Energy Prices</v>
      </c>
      <c r="K1066" s="357" t="str">
        <f>IF(ISBLANK(INDEX('Policy Characteristics'!E:E,MATCH($C1066,'Policy Characteristics'!$C:$C,0))),"",INDEX('Policy Characteristics'!E:E,MATCH($C1066,'Policy Characteristics'!$C:$C,0)))</f>
        <v>cross toggle whether policies affect energy prices</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
      </c>
      <c r="Q1066" s="357" t="str">
        <f>IF(ISBLANK(INDEX('Policy Characteristics'!K:K,MATCH($C1066,'Policy Characteristics'!$C:$C,0))),"",INDEX('Policy Characteristics'!K:K,MATCH($C1066,'Policy Characteristics'!$C:$C,0)))</f>
        <v/>
      </c>
      <c r="R1066" s="357" t="str">
        <f>IF(ISBLANK(INDEX('Policy Characteristics'!L:L,MATCH($C1066,'Policy Characteristics'!$C:$C,0))),"",INDEX('Policy Characteristics'!L:L,MATCH($C1066,'Policy Characteristics'!$C:$C,0)))</f>
        <v/>
      </c>
    </row>
    <row r="1067" spans="1:18" s="2"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Fixed Energy Prices</v>
      </c>
      <c r="C1067" s="361" t="str">
        <f t="shared" si="53"/>
        <v>Toggle Whether Policies Affect Energy Prices</v>
      </c>
      <c r="D1067" s="9" t="s">
        <v>56</v>
      </c>
      <c r="E1067" s="53"/>
      <c r="F1067" s="9" t="s">
        <v>98</v>
      </c>
      <c r="G1067" s="9"/>
      <c r="H1067" s="54">
        <v>841</v>
      </c>
      <c r="I1067" s="9" t="s">
        <v>45</v>
      </c>
      <c r="J1067" s="359" t="str">
        <f>IF(ISBLANK(INDEX('Policy Characteristics'!D:D,MATCH($C1067,'Policy Characteristics'!$C:$C,0))),"",INDEX('Policy Characteristics'!D:D,MATCH($C1067,'Policy Characteristics'!$C:$C,0)))</f>
        <v>Fixed Energy Prices</v>
      </c>
      <c r="K1067" s="357" t="str">
        <f>IF(ISBLANK(INDEX('Policy Characteristics'!E:E,MATCH($C1067,'Policy Characteristics'!$C:$C,0))),"",INDEX('Policy Characteristics'!E:E,MATCH($C1067,'Policy Characteristics'!$C:$C,0)))</f>
        <v>cross toggle whether policies affect energy prices</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
      </c>
      <c r="Q1067" s="357" t="str">
        <f>IF(ISBLANK(INDEX('Policy Characteristics'!K:K,MATCH($C1067,'Policy Characteristics'!$C:$C,0))),"",INDEX('Policy Characteristics'!K:K,MATCH($C1067,'Policy Characteristics'!$C:$C,0)))</f>
        <v/>
      </c>
      <c r="R1067" s="357" t="str">
        <f>IF(ISBLANK(INDEX('Policy Characteristics'!L:L,MATCH($C1067,'Policy Characteristics'!$C:$C,0))),"",INDEX('Policy Characteristics'!L:L,MATCH($C1067,'Policy Characteristics'!$C:$C,0)))</f>
        <v/>
      </c>
    </row>
    <row r="1068" spans="1:18" s="2"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Fixed Energy Prices</v>
      </c>
      <c r="C1068" s="361" t="str">
        <f t="shared" si="53"/>
        <v>Toggle Whether Policies Affect Energy Prices</v>
      </c>
      <c r="D1068" s="9" t="s">
        <v>57</v>
      </c>
      <c r="E1068" s="53"/>
      <c r="F1068" s="9" t="s">
        <v>99</v>
      </c>
      <c r="G1068" s="9"/>
      <c r="H1068" s="56">
        <v>842</v>
      </c>
      <c r="I1068" s="9" t="s">
        <v>45</v>
      </c>
      <c r="J1068" s="359" t="str">
        <f>IF(ISBLANK(INDEX('Policy Characteristics'!D:D,MATCH($C1068,'Policy Characteristics'!$C:$C,0))),"",INDEX('Policy Characteristics'!D:D,MATCH($C1068,'Policy Characteristics'!$C:$C,0)))</f>
        <v>Fixed Energy Prices</v>
      </c>
      <c r="K1068" s="357" t="str">
        <f>IF(ISBLANK(INDEX('Policy Characteristics'!E:E,MATCH($C1068,'Policy Characteristics'!$C:$C,0))),"",INDEX('Policy Characteristics'!E:E,MATCH($C1068,'Policy Characteristics'!$C:$C,0)))</f>
        <v>cross toggle whether policies affect energy prices</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
      </c>
      <c r="Q1068" s="357" t="str">
        <f>IF(ISBLANK(INDEX('Policy Characteristics'!K:K,MATCH($C1068,'Policy Characteristics'!$C:$C,0))),"",INDEX('Policy Characteristics'!K:K,MATCH($C1068,'Policy Characteristics'!$C:$C,0)))</f>
        <v/>
      </c>
      <c r="R1068" s="357" t="str">
        <f>IF(ISBLANK(INDEX('Policy Characteristics'!L:L,MATCH($C1068,'Policy Characteristics'!$C:$C,0))),"",INDEX('Policy Characteristics'!L:L,MATCH($C1068,'Policy Characteristics'!$C:$C,0)))</f>
        <v/>
      </c>
    </row>
    <row r="1069" spans="1:18" s="2"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Fixed Energy Prices</v>
      </c>
      <c r="C1069" s="361" t="str">
        <f t="shared" si="53"/>
        <v>Toggle Whether Policies Affect Energy Prices</v>
      </c>
      <c r="D1069" s="9" t="s">
        <v>2542</v>
      </c>
      <c r="E1069" s="53"/>
      <c r="F1069" s="9" t="s">
        <v>2543</v>
      </c>
      <c r="G1069" s="9"/>
      <c r="H1069" s="54">
        <v>843</v>
      </c>
      <c r="I1069" s="9" t="s">
        <v>45</v>
      </c>
      <c r="J1069" s="359" t="str">
        <f>IF(ISBLANK(INDEX('Policy Characteristics'!D:D,MATCH($C1069,'Policy Characteristics'!$C:$C,0))),"",INDEX('Policy Characteristics'!D:D,MATCH($C1069,'Policy Characteristics'!$C:$C,0)))</f>
        <v>Fixed Energy Prices</v>
      </c>
      <c r="K1069" s="357" t="str">
        <f>IF(ISBLANK(INDEX('Policy Characteristics'!E:E,MATCH($C1069,'Policy Characteristics'!$C:$C,0))),"",INDEX('Policy Characteristics'!E:E,MATCH($C1069,'Policy Characteristics'!$C:$C,0)))</f>
        <v>cross toggle whether policies affect energy prices</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
      </c>
      <c r="Q1069" s="357" t="str">
        <f>IF(ISBLANK(INDEX('Policy Characteristics'!K:K,MATCH($C1069,'Policy Characteristics'!$C:$C,0))),"",INDEX('Policy Characteristics'!K:K,MATCH($C1069,'Policy Characteristics'!$C:$C,0)))</f>
        <v/>
      </c>
      <c r="R1069" s="357" t="str">
        <f>IF(ISBLANK(INDEX('Policy Characteristics'!L:L,MATCH($C1069,'Policy Characteristics'!$C:$C,0))),"",INDEX('Policy Characteristics'!L:L,MATCH($C1069,'Policy Characteristics'!$C:$C,0)))</f>
        <v/>
      </c>
    </row>
    <row r="1070" spans="1:18" s="2"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Fixed Energy Prices</v>
      </c>
      <c r="C1070" s="361" t="str">
        <f t="shared" si="53"/>
        <v>Toggle Whether Policies Affect Energy Prices</v>
      </c>
      <c r="D1070" s="9" t="s">
        <v>468</v>
      </c>
      <c r="E1070" s="53"/>
      <c r="F1070" s="9" t="s">
        <v>469</v>
      </c>
      <c r="G1070" s="9"/>
      <c r="H1070" s="56">
        <v>844</v>
      </c>
      <c r="I1070" s="9" t="s">
        <v>45</v>
      </c>
      <c r="J1070" s="359" t="str">
        <f>IF(ISBLANK(INDEX('Policy Characteristics'!D:D,MATCH($C1070,'Policy Characteristics'!$C:$C,0))),"",INDEX('Policy Characteristics'!D:D,MATCH($C1070,'Policy Characteristics'!$C:$C,0)))</f>
        <v>Fixed Energy Prices</v>
      </c>
      <c r="K1070" s="357" t="str">
        <f>IF(ISBLANK(INDEX('Policy Characteristics'!E:E,MATCH($C1070,'Policy Characteristics'!$C:$C,0))),"",INDEX('Policy Characteristics'!E:E,MATCH($C1070,'Policy Characteristics'!$C:$C,0)))</f>
        <v>cross toggle whether policies affect energy prices</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
      </c>
      <c r="Q1070" s="357" t="str">
        <f>IF(ISBLANK(INDEX('Policy Characteristics'!K:K,MATCH($C1070,'Policy Characteristics'!$C:$C,0))),"",INDEX('Policy Characteristics'!K:K,MATCH($C1070,'Policy Characteristics'!$C:$C,0)))</f>
        <v/>
      </c>
      <c r="R1070" s="357" t="str">
        <f>IF(ISBLANK(INDEX('Policy Characteristics'!L:L,MATCH($C1070,'Policy Characteristics'!$C:$C,0))),"",INDEX('Policy Characteristics'!L:L,MATCH($C1070,'Policy Characteristics'!$C:$C,0)))</f>
        <v/>
      </c>
    </row>
    <row r="1071" spans="1:18" s="2"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Fixed Energy Prices</v>
      </c>
      <c r="C1071" s="361" t="str">
        <f t="shared" si="53"/>
        <v>Toggle Whether Policies Affect Energy Prices</v>
      </c>
      <c r="D1071" s="9" t="s">
        <v>2534</v>
      </c>
      <c r="E1071" s="53"/>
      <c r="F1071" s="9" t="s">
        <v>2538</v>
      </c>
      <c r="G1071" s="9"/>
      <c r="H1071" s="54">
        <v>845</v>
      </c>
      <c r="I1071" s="9" t="s">
        <v>45</v>
      </c>
      <c r="J1071" s="359" t="str">
        <f>IF(ISBLANK(INDEX('Policy Characteristics'!D:D,MATCH($C1071,'Policy Characteristics'!$C:$C,0))),"",INDEX('Policy Characteristics'!D:D,MATCH($C1071,'Policy Characteristics'!$C:$C,0)))</f>
        <v>Fixed Energy Prices</v>
      </c>
      <c r="K1071" s="357" t="str">
        <f>IF(ISBLANK(INDEX('Policy Characteristics'!E:E,MATCH($C1071,'Policy Characteristics'!$C:$C,0))),"",INDEX('Policy Characteristics'!E:E,MATCH($C1071,'Policy Characteristics'!$C:$C,0)))</f>
        <v>cross toggle whether policies affect energy prices</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
      </c>
      <c r="Q1071" s="357" t="str">
        <f>IF(ISBLANK(INDEX('Policy Characteristics'!K:K,MATCH($C1071,'Policy Characteristics'!$C:$C,0))),"",INDEX('Policy Characteristics'!K:K,MATCH($C1071,'Policy Characteristics'!$C:$C,0)))</f>
        <v/>
      </c>
      <c r="R1071" s="357" t="str">
        <f>IF(ISBLANK(INDEX('Policy Characteristics'!L:L,MATCH($C1071,'Policy Characteristics'!$C:$C,0))),"",INDEX('Policy Characteristics'!L:L,MATCH($C1071,'Policy Characteristics'!$C:$C,0)))</f>
        <v/>
      </c>
    </row>
    <row r="1072" spans="1:18" s="2"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Fixed Energy Prices</v>
      </c>
      <c r="C1072" s="361" t="str">
        <f t="shared" si="53"/>
        <v>Toggle Whether Policies Affect Energy Prices</v>
      </c>
      <c r="D1072" s="9" t="s">
        <v>2544</v>
      </c>
      <c r="E1072" s="53"/>
      <c r="F1072" s="9" t="s">
        <v>2545</v>
      </c>
      <c r="G1072" s="9"/>
      <c r="H1072" s="56">
        <v>846</v>
      </c>
      <c r="I1072" s="9" t="s">
        <v>45</v>
      </c>
      <c r="J1072" s="359" t="str">
        <f>IF(ISBLANK(INDEX('Policy Characteristics'!D:D,MATCH($C1072,'Policy Characteristics'!$C:$C,0))),"",INDEX('Policy Characteristics'!D:D,MATCH($C1072,'Policy Characteristics'!$C:$C,0)))</f>
        <v>Fixed Energy Prices</v>
      </c>
      <c r="K1072" s="357" t="str">
        <f>IF(ISBLANK(INDEX('Policy Characteristics'!E:E,MATCH($C1072,'Policy Characteristics'!$C:$C,0))),"",INDEX('Policy Characteristics'!E:E,MATCH($C1072,'Policy Characteristics'!$C:$C,0)))</f>
        <v>cross toggle whether policies affect energy prices</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
      </c>
      <c r="Q1072" s="357" t="str">
        <f>IF(ISBLANK(INDEX('Policy Characteristics'!K:K,MATCH($C1072,'Policy Characteristics'!$C:$C,0))),"",INDEX('Policy Characteristics'!K:K,MATCH($C1072,'Policy Characteristics'!$C:$C,0)))</f>
        <v/>
      </c>
      <c r="R1072" s="357" t="str">
        <f>IF(ISBLANK(INDEX('Policy Characteristics'!L:L,MATCH($C1072,'Policy Characteristics'!$C:$C,0))),"",INDEX('Policy Characteristics'!L:L,MATCH($C1072,'Policy Characteristics'!$C:$C,0)))</f>
        <v/>
      </c>
    </row>
    <row r="1073" spans="1:18" s="2" customFormat="1"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Fixed Energy Prices</v>
      </c>
      <c r="C1073" s="361" t="str">
        <f t="shared" si="53"/>
        <v>Toggle Whether Policies Affect Energy Prices</v>
      </c>
      <c r="D1073" s="9" t="s">
        <v>2535</v>
      </c>
      <c r="E1073" s="53"/>
      <c r="F1073" s="9" t="s">
        <v>2539</v>
      </c>
      <c r="G1073" s="9"/>
      <c r="H1073" s="54">
        <v>847</v>
      </c>
      <c r="I1073" s="9" t="s">
        <v>45</v>
      </c>
      <c r="J1073" s="359" t="str">
        <f>IF(ISBLANK(INDEX('Policy Characteristics'!D:D,MATCH($C1073,'Policy Characteristics'!$C:$C,0))),"",INDEX('Policy Characteristics'!D:D,MATCH($C1073,'Policy Characteristics'!$C:$C,0)))</f>
        <v>Fixed Energy Prices</v>
      </c>
      <c r="K1073" s="357" t="str">
        <f>IF(ISBLANK(INDEX('Policy Characteristics'!E:E,MATCH($C1073,'Policy Characteristics'!$C:$C,0))),"",INDEX('Policy Characteristics'!E:E,MATCH($C1073,'Policy Characteristics'!$C:$C,0)))</f>
        <v>cross toggle whether policies affect energy prices</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
      </c>
      <c r="Q1073" s="357" t="str">
        <f>IF(ISBLANK(INDEX('Policy Characteristics'!K:K,MATCH($C1073,'Policy Characteristics'!$C:$C,0))),"",INDEX('Policy Characteristics'!K:K,MATCH($C1073,'Policy Characteristics'!$C:$C,0)))</f>
        <v/>
      </c>
      <c r="R1073" s="357" t="str">
        <f>IF(ISBLANK(INDEX('Policy Characteristics'!L:L,MATCH($C1073,'Policy Characteristics'!$C:$C,0))),"",INDEX('Policy Characteristics'!L:L,MATCH($C1073,'Policy Characteristics'!$C:$C,0)))</f>
        <v/>
      </c>
    </row>
    <row r="1074" spans="1:18" s="2" customFormat="1"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Price Deregulation</v>
      </c>
      <c r="C1074" s="360" t="s">
        <v>2869</v>
      </c>
      <c r="D1074" s="9" t="s">
        <v>475</v>
      </c>
      <c r="E1074" s="53"/>
      <c r="F1074" s="9" t="s">
        <v>472</v>
      </c>
      <c r="G1074" s="9"/>
      <c r="H1074" s="54">
        <v>723</v>
      </c>
      <c r="I1074" s="9" t="s">
        <v>45</v>
      </c>
      <c r="J1074" s="359" t="str">
        <f>IF(ISBLANK(INDEX('Policy Characteristics'!D:D,MATCH($C1074,'Policy Characteristics'!$C:$C,0))),"",INDEX('Policy Characteristics'!D:D,MATCH($C1074,'Policy Characteristics'!$C:$C,0)))</f>
        <v>Fuel Price Deregulation</v>
      </c>
      <c r="K1074" s="357" t="str">
        <f>IF(ISBLANK(INDEX('Policy Characteristics'!E:E,MATCH($C1074,'Policy Characteristics'!$C:$C,0))),"",INDEX('Policy Characteristics'!E:E,MATCH($C1074,'Policy Characteristics'!$C:$C,0)))</f>
        <v>cross fuel price deregulation</v>
      </c>
      <c r="L1074" s="379">
        <f>IF(ISBLANK(INDEX('Policy Characteristics'!F:F,MATCH($C1074,'Policy Characteristics'!$C:$C,0))),"",INDEX('Policy Characteristics'!F:F,MATCH($C1074,'Policy Characteristics'!$C:$C,0)))</f>
        <v>0</v>
      </c>
      <c r="M1074" s="379">
        <f>IF(ISBLANK(INDEX('Policy Characteristics'!G:G,MATCH($C1074,'Policy Characteristics'!$C:$C,0))),"",INDEX('Policy Characteristics'!G:G,MATCH($C1074,'Policy Characteristics'!$C:$C,0)))</f>
        <v>1</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price deregulated</v>
      </c>
      <c r="P1074" s="357" t="str">
        <f>IF(ISBLANK(INDEX('Policy Characteristics'!J:J,MATCH($C1074,'Policy Characteristics'!$C:$C,0))),"",INDEX('Policy Characteristics'!J:J,MATCH($C1074,'Policy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4" s="357" t="str">
        <f>IF(ISBLANK(INDEX('Policy Characteristics'!K:K,MATCH($C1074,'Policy Characteristics'!$C:$C,0))),"",INDEX('Policy Characteristics'!K:K,MATCH($C1074,'Policy Characteristics'!$C:$C,0)))</f>
        <v>fuels.html#fuel-price-deregulation</v>
      </c>
      <c r="R1074" s="357" t="str">
        <f>IF(ISBLANK(INDEX('Policy Characteristics'!L:L,MATCH($C1074,'Policy Characteristics'!$C:$C,0))),"",INDEX('Policy Characteristics'!L:L,MATCH($C1074,'Policy Characteristics'!$C:$C,0)))</f>
        <v/>
      </c>
    </row>
    <row r="1075" spans="1:18" s="2" customFormat="1"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Price Deregulation</v>
      </c>
      <c r="C1075" s="361" t="str">
        <f t="shared" ref="C1075:C1088" si="54">C$1074</f>
        <v>Fuel Price Deregulation</v>
      </c>
      <c r="D1075" s="9" t="s">
        <v>47</v>
      </c>
      <c r="E1075" s="53"/>
      <c r="F1075" s="9" t="s">
        <v>88</v>
      </c>
      <c r="G1075" s="9"/>
      <c r="H1075" s="54">
        <v>724</v>
      </c>
      <c r="I1075" s="9" t="s">
        <v>45</v>
      </c>
      <c r="J1075" s="359" t="str">
        <f>IF(ISBLANK(INDEX('Policy Characteristics'!D:D,MATCH($C1075,'Policy Characteristics'!$C:$C,0))),"",INDEX('Policy Characteristics'!D:D,MATCH($C1075,'Policy Characteristics'!$C:$C,0)))</f>
        <v>Fuel Price Deregulation</v>
      </c>
      <c r="K1075" s="357" t="str">
        <f>IF(ISBLANK(INDEX('Policy Characteristics'!E:E,MATCH($C1075,'Policy Characteristics'!$C:$C,0))),"",INDEX('Policy Characteristics'!E:E,MATCH($C1075,'Policy Characteristics'!$C:$C,0)))</f>
        <v>cross fuel price deregulation</v>
      </c>
      <c r="L1075" s="379">
        <f>IF(ISBLANK(INDEX('Policy Characteristics'!F:F,MATCH($C1075,'Policy Characteristics'!$C:$C,0))),"",INDEX('Policy Characteristics'!F:F,MATCH($C1075,'Policy Characteristics'!$C:$C,0)))</f>
        <v>0</v>
      </c>
      <c r="M1075" s="379">
        <f>IF(ISBLANK(INDEX('Policy Characteristics'!G:G,MATCH($C1075,'Policy Characteristics'!$C:$C,0))),"",INDEX('Policy Characteristics'!G:G,MATCH($C1075,'Policy Characteristics'!$C:$C,0)))</f>
        <v>1</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price deregulated</v>
      </c>
      <c r="P1075" s="357" t="str">
        <f>IF(ISBLANK(INDEX('Policy Characteristics'!J:J,MATCH($C1075,'Policy Characteristics'!$C:$C,0))),"",INDEX('Policy Characteristics'!J:J,MATCH($C1075,'Policy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5" s="357" t="str">
        <f>IF(ISBLANK(INDEX('Policy Characteristics'!K:K,MATCH($C1075,'Policy Characteristics'!$C:$C,0))),"",INDEX('Policy Characteristics'!K:K,MATCH($C1075,'Policy Characteristics'!$C:$C,0)))</f>
        <v>fuels.html#fuel-price-deregulation</v>
      </c>
      <c r="R1075" s="357" t="str">
        <f>IF(ISBLANK(INDEX('Policy Characteristics'!L:L,MATCH($C1075,'Policy Characteristics'!$C:$C,0))),"",INDEX('Policy Characteristics'!L:L,MATCH($C1075,'Policy Characteristics'!$C:$C,0)))</f>
        <v/>
      </c>
    </row>
    <row r="1076" spans="1:18" s="2" customFormat="1"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Price Deregulation</v>
      </c>
      <c r="C1076" s="361" t="str">
        <f t="shared" si="54"/>
        <v>Fuel Price Deregulation</v>
      </c>
      <c r="D1076" s="9" t="s">
        <v>48</v>
      </c>
      <c r="E1076" s="53"/>
      <c r="F1076" s="9" t="s">
        <v>89</v>
      </c>
      <c r="G1076" s="9"/>
      <c r="H1076" s="54">
        <v>725</v>
      </c>
      <c r="I1076" s="9" t="s">
        <v>45</v>
      </c>
      <c r="J1076" s="359" t="str">
        <f>IF(ISBLANK(INDEX('Policy Characteristics'!D:D,MATCH($C1076,'Policy Characteristics'!$C:$C,0))),"",INDEX('Policy Characteristics'!D:D,MATCH($C1076,'Policy Characteristics'!$C:$C,0)))</f>
        <v>Fuel Price Deregulation</v>
      </c>
      <c r="K1076" s="357" t="str">
        <f>IF(ISBLANK(INDEX('Policy Characteristics'!E:E,MATCH($C1076,'Policy Characteristics'!$C:$C,0))),"",INDEX('Policy Characteristics'!E:E,MATCH($C1076,'Policy Characteristics'!$C:$C,0)))</f>
        <v>cross fuel price deregulation</v>
      </c>
      <c r="L1076" s="379">
        <f>IF(ISBLANK(INDEX('Policy Characteristics'!F:F,MATCH($C1076,'Policy Characteristics'!$C:$C,0))),"",INDEX('Policy Characteristics'!F:F,MATCH($C1076,'Policy Characteristics'!$C:$C,0)))</f>
        <v>0</v>
      </c>
      <c r="M1076" s="379">
        <f>IF(ISBLANK(INDEX('Policy Characteristics'!G:G,MATCH($C1076,'Policy Characteristics'!$C:$C,0))),"",INDEX('Policy Characteristics'!G:G,MATCH($C1076,'Policy Characteristics'!$C:$C,0)))</f>
        <v>1</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price deregulated</v>
      </c>
      <c r="P1076" s="357" t="str">
        <f>IF(ISBLANK(INDEX('Policy Characteristics'!J:J,MATCH($C1076,'Policy Characteristics'!$C:$C,0))),"",INDEX('Policy Characteristics'!J:J,MATCH($C1076,'Policy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6" s="357" t="str">
        <f>IF(ISBLANK(INDEX('Policy Characteristics'!K:K,MATCH($C1076,'Policy Characteristics'!$C:$C,0))),"",INDEX('Policy Characteristics'!K:K,MATCH($C1076,'Policy Characteristics'!$C:$C,0)))</f>
        <v>fuels.html#fuel-price-deregulation</v>
      </c>
      <c r="R1076" s="357" t="str">
        <f>IF(ISBLANK(INDEX('Policy Characteristics'!L:L,MATCH($C1076,'Policy Characteristics'!$C:$C,0))),"",INDEX('Policy Characteristics'!L:L,MATCH($C1076,'Policy Characteristics'!$C:$C,0)))</f>
        <v/>
      </c>
    </row>
    <row r="1077" spans="1:18" s="2" customFormat="1"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Price Deregulation</v>
      </c>
      <c r="C1077" s="361" t="str">
        <f t="shared" si="54"/>
        <v>Fuel Price Deregulation</v>
      </c>
      <c r="D1077" s="9" t="s">
        <v>52</v>
      </c>
      <c r="E1077" s="53"/>
      <c r="F1077" s="9" t="s">
        <v>93</v>
      </c>
      <c r="G1077" s="9"/>
      <c r="H1077" s="54">
        <v>726</v>
      </c>
      <c r="I1077" s="9" t="s">
        <v>45</v>
      </c>
      <c r="J1077" s="359" t="str">
        <f>IF(ISBLANK(INDEX('Policy Characteristics'!D:D,MATCH($C1077,'Policy Characteristics'!$C:$C,0))),"",INDEX('Policy Characteristics'!D:D,MATCH($C1077,'Policy Characteristics'!$C:$C,0)))</f>
        <v>Fuel Price Deregulation</v>
      </c>
      <c r="K1077" s="357" t="str">
        <f>IF(ISBLANK(INDEX('Policy Characteristics'!E:E,MATCH($C1077,'Policy Characteristics'!$C:$C,0))),"",INDEX('Policy Characteristics'!E:E,MATCH($C1077,'Policy Characteristics'!$C:$C,0)))</f>
        <v>cross fuel price deregulation</v>
      </c>
      <c r="L1077" s="379">
        <f>IF(ISBLANK(INDEX('Policy Characteristics'!F:F,MATCH($C1077,'Policy Characteristics'!$C:$C,0))),"",INDEX('Policy Characteristics'!F:F,MATCH($C1077,'Policy Characteristics'!$C:$C,0)))</f>
        <v>0</v>
      </c>
      <c r="M1077" s="379">
        <f>IF(ISBLANK(INDEX('Policy Characteristics'!G:G,MATCH($C1077,'Policy Characteristics'!$C:$C,0))),"",INDEX('Policy Characteristics'!G:G,MATCH($C1077,'Policy Characteristics'!$C:$C,0)))</f>
        <v>1</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price deregulated</v>
      </c>
      <c r="P1077" s="357" t="str">
        <f>IF(ISBLANK(INDEX('Policy Characteristics'!J:J,MATCH($C1077,'Policy Characteristics'!$C:$C,0))),"",INDEX('Policy Characteristics'!J:J,MATCH($C1077,'Policy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7" s="357" t="str">
        <f>IF(ISBLANK(INDEX('Policy Characteristics'!K:K,MATCH($C1077,'Policy Characteristics'!$C:$C,0))),"",INDEX('Policy Characteristics'!K:K,MATCH($C1077,'Policy Characteristics'!$C:$C,0)))</f>
        <v>fuels.html#fuel-price-deregulation</v>
      </c>
      <c r="R1077" s="357" t="str">
        <f>IF(ISBLANK(INDEX('Policy Characteristics'!L:L,MATCH($C1077,'Policy Characteristics'!$C:$C,0))),"",INDEX('Policy Characteristics'!L:L,MATCH($C1077,'Policy Characteristics'!$C:$C,0)))</f>
        <v/>
      </c>
    </row>
    <row r="1078" spans="1:18" s="2" customFormat="1"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Price Deregulation</v>
      </c>
      <c r="C1078" s="361" t="str">
        <f t="shared" si="54"/>
        <v>Fuel Price Deregulation</v>
      </c>
      <c r="D1078" s="9" t="s">
        <v>54</v>
      </c>
      <c r="E1078" s="53"/>
      <c r="F1078" s="9" t="s">
        <v>96</v>
      </c>
      <c r="G1078" s="9"/>
      <c r="H1078" s="54">
        <v>727</v>
      </c>
      <c r="I1078" s="9" t="s">
        <v>45</v>
      </c>
      <c r="J1078" s="359" t="str">
        <f>IF(ISBLANK(INDEX('Policy Characteristics'!D:D,MATCH($C1078,'Policy Characteristics'!$C:$C,0))),"",INDEX('Policy Characteristics'!D:D,MATCH($C1078,'Policy Characteristics'!$C:$C,0)))</f>
        <v>Fuel Price Deregulation</v>
      </c>
      <c r="K1078" s="357" t="str">
        <f>IF(ISBLANK(INDEX('Policy Characteristics'!E:E,MATCH($C1078,'Policy Characteristics'!$C:$C,0))),"",INDEX('Policy Characteristics'!E:E,MATCH($C1078,'Policy Characteristics'!$C:$C,0)))</f>
        <v>cross fuel price deregulation</v>
      </c>
      <c r="L1078" s="379">
        <f>IF(ISBLANK(INDEX('Policy Characteristics'!F:F,MATCH($C1078,'Policy Characteristics'!$C:$C,0))),"",INDEX('Policy Characteristics'!F:F,MATCH($C1078,'Policy Characteristics'!$C:$C,0)))</f>
        <v>0</v>
      </c>
      <c r="M1078" s="379">
        <f>IF(ISBLANK(INDEX('Policy Characteristics'!G:G,MATCH($C1078,'Policy Characteristics'!$C:$C,0))),"",INDEX('Policy Characteristics'!G:G,MATCH($C1078,'Policy Characteristics'!$C:$C,0)))</f>
        <v>1</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price deregulated</v>
      </c>
      <c r="P1078" s="357" t="str">
        <f>IF(ISBLANK(INDEX('Policy Characteristics'!J:J,MATCH($C1078,'Policy Characteristics'!$C:$C,0))),"",INDEX('Policy Characteristics'!J:J,MATCH($C1078,'Policy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8" s="357" t="str">
        <f>IF(ISBLANK(INDEX('Policy Characteristics'!K:K,MATCH($C1078,'Policy Characteristics'!$C:$C,0))),"",INDEX('Policy Characteristics'!K:K,MATCH($C1078,'Policy Characteristics'!$C:$C,0)))</f>
        <v>fuels.html#fuel-price-deregulation</v>
      </c>
      <c r="R1078" s="357" t="str">
        <f>IF(ISBLANK(INDEX('Policy Characteristics'!L:L,MATCH($C1078,'Policy Characteristics'!$C:$C,0))),"",INDEX('Policy Characteristics'!L:L,MATCH($C1078,'Policy Characteristics'!$C:$C,0)))</f>
        <v/>
      </c>
    </row>
    <row r="1079" spans="1:18" s="2" customFormat="1"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Price Deregulation</v>
      </c>
      <c r="C1079" s="361" t="str">
        <f t="shared" si="54"/>
        <v>Fuel Price Deregulation</v>
      </c>
      <c r="D1079" s="9" t="s">
        <v>55</v>
      </c>
      <c r="E1079" s="53"/>
      <c r="F1079" s="9" t="s">
        <v>97</v>
      </c>
      <c r="G1079" s="9"/>
      <c r="H1079" s="54">
        <v>728</v>
      </c>
      <c r="I1079" s="9" t="s">
        <v>45</v>
      </c>
      <c r="J1079" s="359" t="str">
        <f>IF(ISBLANK(INDEX('Policy Characteristics'!D:D,MATCH($C1079,'Policy Characteristics'!$C:$C,0))),"",INDEX('Policy Characteristics'!D:D,MATCH($C1079,'Policy Characteristics'!$C:$C,0)))</f>
        <v>Fuel Price Deregulation</v>
      </c>
      <c r="K1079" s="357" t="str">
        <f>IF(ISBLANK(INDEX('Policy Characteristics'!E:E,MATCH($C1079,'Policy Characteristics'!$C:$C,0))),"",INDEX('Policy Characteristics'!E:E,MATCH($C1079,'Policy Characteristics'!$C:$C,0)))</f>
        <v>cross fuel price deregulation</v>
      </c>
      <c r="L1079" s="379">
        <f>IF(ISBLANK(INDEX('Policy Characteristics'!F:F,MATCH($C1079,'Policy Characteristics'!$C:$C,0))),"",INDEX('Policy Characteristics'!F:F,MATCH($C1079,'Policy Characteristics'!$C:$C,0)))</f>
        <v>0</v>
      </c>
      <c r="M1079" s="379">
        <f>IF(ISBLANK(INDEX('Policy Characteristics'!G:G,MATCH($C1079,'Policy Characteristics'!$C:$C,0))),"",INDEX('Policy Characteristics'!G:G,MATCH($C1079,'Policy Characteristics'!$C:$C,0)))</f>
        <v>1</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price deregulated</v>
      </c>
      <c r="P1079" s="357" t="str">
        <f>IF(ISBLANK(INDEX('Policy Characteristics'!J:J,MATCH($C1079,'Policy Characteristics'!$C:$C,0))),"",INDEX('Policy Characteristics'!J:J,MATCH($C1079,'Policy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9" s="357" t="str">
        <f>IF(ISBLANK(INDEX('Policy Characteristics'!K:K,MATCH($C1079,'Policy Characteristics'!$C:$C,0))),"",INDEX('Policy Characteristics'!K:K,MATCH($C1079,'Policy Characteristics'!$C:$C,0)))</f>
        <v>fuels.html#fuel-price-deregulation</v>
      </c>
      <c r="R1079" s="357" t="str">
        <f>IF(ISBLANK(INDEX('Policy Characteristics'!L:L,MATCH($C1079,'Policy Characteristics'!$C:$C,0))),"",INDEX('Policy Characteristics'!L:L,MATCH($C1079,'Policy Characteristics'!$C:$C,0)))</f>
        <v/>
      </c>
    </row>
    <row r="1080" spans="1:18" s="2" customFormat="1"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Price Deregulation</v>
      </c>
      <c r="C1080" s="361" t="str">
        <f t="shared" si="54"/>
        <v>Fuel Price Deregulation</v>
      </c>
      <c r="D1080" s="9" t="s">
        <v>56</v>
      </c>
      <c r="E1080" s="53"/>
      <c r="F1080" s="9" t="s">
        <v>98</v>
      </c>
      <c r="G1080" s="9"/>
      <c r="H1080" s="54">
        <v>729</v>
      </c>
      <c r="I1080" s="9" t="s">
        <v>45</v>
      </c>
      <c r="J1080" s="359" t="str">
        <f>IF(ISBLANK(INDEX('Policy Characteristics'!D:D,MATCH($C1080,'Policy Characteristics'!$C:$C,0))),"",INDEX('Policy Characteristics'!D:D,MATCH($C1080,'Policy Characteristics'!$C:$C,0)))</f>
        <v>Fuel Price Deregulation</v>
      </c>
      <c r="K1080" s="357" t="str">
        <f>IF(ISBLANK(INDEX('Policy Characteristics'!E:E,MATCH($C1080,'Policy Characteristics'!$C:$C,0))),"",INDEX('Policy Characteristics'!E:E,MATCH($C1080,'Policy Characteristics'!$C:$C,0)))</f>
        <v>cross fuel price deregulation</v>
      </c>
      <c r="L1080" s="379">
        <f>IF(ISBLANK(INDEX('Policy Characteristics'!F:F,MATCH($C1080,'Policy Characteristics'!$C:$C,0))),"",INDEX('Policy Characteristics'!F:F,MATCH($C1080,'Policy Characteristics'!$C:$C,0)))</f>
        <v>0</v>
      </c>
      <c r="M1080" s="379">
        <f>IF(ISBLANK(INDEX('Policy Characteristics'!G:G,MATCH($C1080,'Policy Characteristics'!$C:$C,0))),"",INDEX('Policy Characteristics'!G:G,MATCH($C1080,'Policy Characteristics'!$C:$C,0)))</f>
        <v>1</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price deregulated</v>
      </c>
      <c r="P1080" s="357" t="str">
        <f>IF(ISBLANK(INDEX('Policy Characteristics'!J:J,MATCH($C1080,'Policy Characteristics'!$C:$C,0))),"",INDEX('Policy Characteristics'!J:J,MATCH($C1080,'Policy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0" s="357" t="str">
        <f>IF(ISBLANK(INDEX('Policy Characteristics'!K:K,MATCH($C1080,'Policy Characteristics'!$C:$C,0))),"",INDEX('Policy Characteristics'!K:K,MATCH($C1080,'Policy Characteristics'!$C:$C,0)))</f>
        <v>fuels.html#fuel-price-deregulation</v>
      </c>
      <c r="R1080" s="357" t="str">
        <f>IF(ISBLANK(INDEX('Policy Characteristics'!L:L,MATCH($C1080,'Policy Characteristics'!$C:$C,0))),"",INDEX('Policy Characteristics'!L:L,MATCH($C1080,'Policy Characteristics'!$C:$C,0)))</f>
        <v/>
      </c>
    </row>
    <row r="1081" spans="1:18" s="2" customFormat="1" x14ac:dyDescent="0.2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Fuel Price Deregulation</v>
      </c>
      <c r="C1081" s="361" t="str">
        <f t="shared" si="54"/>
        <v>Fuel Price Deregulation</v>
      </c>
      <c r="D1081" s="9" t="s">
        <v>57</v>
      </c>
      <c r="E1081" s="53"/>
      <c r="F1081" s="9" t="s">
        <v>99</v>
      </c>
      <c r="G1081" s="9"/>
      <c r="H1081" s="54">
        <v>730</v>
      </c>
      <c r="I1081" s="9" t="s">
        <v>45</v>
      </c>
      <c r="J1081" s="359" t="str">
        <f>IF(ISBLANK(INDEX('Policy Characteristics'!D:D,MATCH($C1081,'Policy Characteristics'!$C:$C,0))),"",INDEX('Policy Characteristics'!D:D,MATCH($C1081,'Policy Characteristics'!$C:$C,0)))</f>
        <v>Fuel Price Deregulation</v>
      </c>
      <c r="K1081" s="357" t="str">
        <f>IF(ISBLANK(INDEX('Policy Characteristics'!E:E,MATCH($C1081,'Policy Characteristics'!$C:$C,0))),"",INDEX('Policy Characteristics'!E:E,MATCH($C1081,'Policy Characteristics'!$C:$C,0)))</f>
        <v>cross fuel price deregulation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1</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of price deregulated</v>
      </c>
      <c r="P1081" s="357" t="str">
        <f>IF(ISBLANK(INDEX('Policy Characteristics'!J:J,MATCH($C1081,'Policy Characteristics'!$C:$C,0))),"",INDEX('Policy Characteristics'!J:J,MATCH($C1081,'Policy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1" s="357" t="str">
        <f>IF(ISBLANK(INDEX('Policy Characteristics'!K:K,MATCH($C1081,'Policy Characteristics'!$C:$C,0))),"",INDEX('Policy Characteristics'!K:K,MATCH($C1081,'Policy Characteristics'!$C:$C,0)))</f>
        <v>fuels.html#fuel-price-deregulation</v>
      </c>
      <c r="R1081" s="357" t="str">
        <f>IF(ISBLANK(INDEX('Policy Characteristics'!L:L,MATCH($C1081,'Policy Characteristics'!$C:$C,0))),"",INDEX('Policy Characteristics'!L:L,MATCH($C1081,'Policy Characteristics'!$C:$C,0)))</f>
        <v/>
      </c>
    </row>
    <row r="1082" spans="1:18" s="2" customFormat="1" x14ac:dyDescent="0.2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Fuel Price Deregulation</v>
      </c>
      <c r="C1082" s="361" t="str">
        <f t="shared" si="54"/>
        <v>Fuel Price Deregulation</v>
      </c>
      <c r="D1082" s="9" t="s">
        <v>2542</v>
      </c>
      <c r="E1082" s="53"/>
      <c r="F1082" s="9" t="s">
        <v>2543</v>
      </c>
      <c r="G1082" s="9"/>
      <c r="H1082" s="54">
        <v>731</v>
      </c>
      <c r="I1082" s="9" t="s">
        <v>45</v>
      </c>
      <c r="J1082" s="359" t="str">
        <f>IF(ISBLANK(INDEX('Policy Characteristics'!D:D,MATCH($C1082,'Policy Characteristics'!$C:$C,0))),"",INDEX('Policy Characteristics'!D:D,MATCH($C1082,'Policy Characteristics'!$C:$C,0)))</f>
        <v>Fuel Price Deregulation</v>
      </c>
      <c r="K1082" s="357" t="str">
        <f>IF(ISBLANK(INDEX('Policy Characteristics'!E:E,MATCH($C1082,'Policy Characteristics'!$C:$C,0))),"",INDEX('Policy Characteristics'!E:E,MATCH($C1082,'Policy Characteristics'!$C:$C,0)))</f>
        <v>cross fuel price deregulation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1</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of price deregulated</v>
      </c>
      <c r="P1082" s="357" t="str">
        <f>IF(ISBLANK(INDEX('Policy Characteristics'!J:J,MATCH($C1082,'Policy Characteristics'!$C:$C,0))),"",INDEX('Policy Characteristics'!J:J,MATCH($C1082,'Policy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2" s="357" t="str">
        <f>IF(ISBLANK(INDEX('Policy Characteristics'!K:K,MATCH($C1082,'Policy Characteristics'!$C:$C,0))),"",INDEX('Policy Characteristics'!K:K,MATCH($C1082,'Policy Characteristics'!$C:$C,0)))</f>
        <v>fuels.html#fuel-price-deregulation</v>
      </c>
      <c r="R1082" s="357" t="str">
        <f>IF(ISBLANK(INDEX('Policy Characteristics'!L:L,MATCH($C1082,'Policy Characteristics'!$C:$C,0))),"",INDEX('Policy Characteristics'!L:L,MATCH($C1082,'Policy Characteristics'!$C:$C,0)))</f>
        <v/>
      </c>
    </row>
    <row r="1083" spans="1:18" s="2" customFormat="1" x14ac:dyDescent="0.2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Fuel Price Deregulation</v>
      </c>
      <c r="C1083" s="361" t="str">
        <f t="shared" si="54"/>
        <v>Fuel Price Deregulation</v>
      </c>
      <c r="D1083" s="9" t="s">
        <v>468</v>
      </c>
      <c r="E1083" s="53"/>
      <c r="F1083" s="9" t="s">
        <v>469</v>
      </c>
      <c r="G1083" s="9"/>
      <c r="H1083" s="54">
        <v>732</v>
      </c>
      <c r="I1083" s="9" t="s">
        <v>45</v>
      </c>
      <c r="J1083" s="359" t="str">
        <f>IF(ISBLANK(INDEX('Policy Characteristics'!D:D,MATCH($C1083,'Policy Characteristics'!$C:$C,0))),"",INDEX('Policy Characteristics'!D:D,MATCH($C1083,'Policy Characteristics'!$C:$C,0)))</f>
        <v>Fuel Price Deregulation</v>
      </c>
      <c r="K1083" s="357" t="str">
        <f>IF(ISBLANK(INDEX('Policy Characteristics'!E:E,MATCH($C1083,'Policy Characteristics'!$C:$C,0))),"",INDEX('Policy Characteristics'!E:E,MATCH($C1083,'Policy Characteristics'!$C:$C,0)))</f>
        <v>cross fuel price deregulation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1</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of price deregulated</v>
      </c>
      <c r="P1083" s="357" t="str">
        <f>IF(ISBLANK(INDEX('Policy Characteristics'!J:J,MATCH($C1083,'Policy Characteristics'!$C:$C,0))),"",INDEX('Policy Characteristics'!J:J,MATCH($C1083,'Policy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3" s="357" t="str">
        <f>IF(ISBLANK(INDEX('Policy Characteristics'!K:K,MATCH($C1083,'Policy Characteristics'!$C:$C,0))),"",INDEX('Policy Characteristics'!K:K,MATCH($C1083,'Policy Characteristics'!$C:$C,0)))</f>
        <v>fuels.html#fuel-price-deregulation</v>
      </c>
      <c r="R1083" s="357" t="str">
        <f>IF(ISBLANK(INDEX('Policy Characteristics'!L:L,MATCH($C1083,'Policy Characteristics'!$C:$C,0))),"",INDEX('Policy Characteristics'!L:L,MATCH($C1083,'Policy Characteristics'!$C:$C,0)))</f>
        <v/>
      </c>
    </row>
    <row r="1084" spans="1:18" s="2" customFormat="1" x14ac:dyDescent="0.2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Fuel Price Deregulation</v>
      </c>
      <c r="C1084" s="361" t="str">
        <f t="shared" si="54"/>
        <v>Fuel Price Deregulation</v>
      </c>
      <c r="D1084" s="9" t="s">
        <v>2534</v>
      </c>
      <c r="E1084" s="53"/>
      <c r="F1084" s="9" t="s">
        <v>2538</v>
      </c>
      <c r="G1084" s="9"/>
      <c r="H1084" s="54">
        <v>733</v>
      </c>
      <c r="I1084" s="9" t="s">
        <v>45</v>
      </c>
      <c r="J1084" s="359" t="str">
        <f>IF(ISBLANK(INDEX('Policy Characteristics'!D:D,MATCH($C1084,'Policy Characteristics'!$C:$C,0))),"",INDEX('Policy Characteristics'!D:D,MATCH($C1084,'Policy Characteristics'!$C:$C,0)))</f>
        <v>Fuel Price Deregulation</v>
      </c>
      <c r="K1084" s="357" t="str">
        <f>IF(ISBLANK(INDEX('Policy Characteristics'!E:E,MATCH($C1084,'Policy Characteristics'!$C:$C,0))),"",INDEX('Policy Characteristics'!E:E,MATCH($C1084,'Policy Characteristics'!$C:$C,0)))</f>
        <v>cross fuel price deregulation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1</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of price deregulated</v>
      </c>
      <c r="P1084" s="357" t="str">
        <f>IF(ISBLANK(INDEX('Policy Characteristics'!J:J,MATCH($C1084,'Policy Characteristics'!$C:$C,0))),"",INDEX('Policy Characteristics'!J:J,MATCH($C1084,'Policy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4" s="357" t="str">
        <f>IF(ISBLANK(INDEX('Policy Characteristics'!K:K,MATCH($C1084,'Policy Characteristics'!$C:$C,0))),"",INDEX('Policy Characteristics'!K:K,MATCH($C1084,'Policy Characteristics'!$C:$C,0)))</f>
        <v>fuels.html#fuel-price-deregulation</v>
      </c>
      <c r="R1084" s="357" t="str">
        <f>IF(ISBLANK(INDEX('Policy Characteristics'!L:L,MATCH($C1084,'Policy Characteristics'!$C:$C,0))),"",INDEX('Policy Characteristics'!L:L,MATCH($C1084,'Policy Characteristics'!$C:$C,0)))</f>
        <v/>
      </c>
    </row>
    <row r="1085" spans="1:18" s="2" customFormat="1" x14ac:dyDescent="0.25">
      <c r="A1085" s="357" t="str">
        <f>IF(ISBLANK(INDEX('Policy Characteristics'!A:A,MATCH($C1085,'Policy Characteristics'!$C:$C,0))),"",INDEX('Policy Characteristics'!A:A,MATCH($C1085,'Policy Characteristics'!$C:$C,0)))</f>
        <v>Cross-Sector</v>
      </c>
      <c r="B1085" s="357" t="str">
        <f>IF(ISBLANK(INDEX('Policy Characteristics'!B:B,MATCH($C1085,'Policy Characteristics'!$C:$C,0))),"",INDEX('Policy Characteristics'!B:B,MATCH($C1085,'Policy Characteristics'!$C:$C,0)))</f>
        <v>Fuel Price Deregulation</v>
      </c>
      <c r="C1085" s="361" t="str">
        <f t="shared" si="54"/>
        <v>Fuel Price Deregulation</v>
      </c>
      <c r="D1085" s="9" t="s">
        <v>2544</v>
      </c>
      <c r="E1085" s="53"/>
      <c r="F1085" s="9" t="s">
        <v>2545</v>
      </c>
      <c r="G1085" s="9"/>
      <c r="H1085" s="54">
        <v>734</v>
      </c>
      <c r="I1085" s="9" t="s">
        <v>45</v>
      </c>
      <c r="J1085" s="359" t="str">
        <f>IF(ISBLANK(INDEX('Policy Characteristics'!D:D,MATCH($C1085,'Policy Characteristics'!$C:$C,0))),"",INDEX('Policy Characteristics'!D:D,MATCH($C1085,'Policy Characteristics'!$C:$C,0)))</f>
        <v>Fuel Price Deregulation</v>
      </c>
      <c r="K1085" s="357" t="str">
        <f>IF(ISBLANK(INDEX('Policy Characteristics'!E:E,MATCH($C1085,'Policy Characteristics'!$C:$C,0))),"",INDEX('Policy Characteristics'!E:E,MATCH($C1085,'Policy Characteristics'!$C:$C,0)))</f>
        <v>cross fuel price deregulation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1</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of price deregulated</v>
      </c>
      <c r="P1085" s="357" t="str">
        <f>IF(ISBLANK(INDEX('Policy Characteristics'!J:J,MATCH($C1085,'Policy Characteristics'!$C:$C,0))),"",INDEX('Policy Characteristics'!J:J,MATCH($C1085,'Policy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5" s="357" t="str">
        <f>IF(ISBLANK(INDEX('Policy Characteristics'!K:K,MATCH($C1085,'Policy Characteristics'!$C:$C,0))),"",INDEX('Policy Characteristics'!K:K,MATCH($C1085,'Policy Characteristics'!$C:$C,0)))</f>
        <v>fuels.html#fuel-price-deregulation</v>
      </c>
      <c r="R1085" s="357" t="str">
        <f>IF(ISBLANK(INDEX('Policy Characteristics'!L:L,MATCH($C1085,'Policy Characteristics'!$C:$C,0))),"",INDEX('Policy Characteristics'!L:L,MATCH($C1085,'Policy Characteristics'!$C:$C,0)))</f>
        <v/>
      </c>
    </row>
    <row r="1086" spans="1:18" s="2" customFormat="1" x14ac:dyDescent="0.2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Fuel Price Deregulation</v>
      </c>
      <c r="C1086" s="361" t="str">
        <f t="shared" si="54"/>
        <v>Fuel Price Deregulation</v>
      </c>
      <c r="D1086" s="9" t="s">
        <v>2535</v>
      </c>
      <c r="E1086" s="53"/>
      <c r="F1086" s="9" t="s">
        <v>2539</v>
      </c>
      <c r="G1086" s="9"/>
      <c r="H1086" s="54">
        <v>735</v>
      </c>
      <c r="I1086" s="9" t="s">
        <v>45</v>
      </c>
      <c r="J1086" s="359" t="str">
        <f>IF(ISBLANK(INDEX('Policy Characteristics'!D:D,MATCH($C1086,'Policy Characteristics'!$C:$C,0))),"",INDEX('Policy Characteristics'!D:D,MATCH($C1086,'Policy Characteristics'!$C:$C,0)))</f>
        <v>Fuel Price Deregulation</v>
      </c>
      <c r="K1086" s="357" t="str">
        <f>IF(ISBLANK(INDEX('Policy Characteristics'!E:E,MATCH($C1086,'Policy Characteristics'!$C:$C,0))),"",INDEX('Policy Characteristics'!E:E,MATCH($C1086,'Policy Characteristics'!$C:$C,0)))</f>
        <v>cross fuel price deregulation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1</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of price deregulated</v>
      </c>
      <c r="P1086" s="357" t="str">
        <f>IF(ISBLANK(INDEX('Policy Characteristics'!J:J,MATCH($C1086,'Policy Characteristics'!$C:$C,0))),"",INDEX('Policy Characteristics'!J:J,MATCH($C1086,'Policy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6" s="357" t="str">
        <f>IF(ISBLANK(INDEX('Policy Characteristics'!K:K,MATCH($C1086,'Policy Characteristics'!$C:$C,0))),"",INDEX('Policy Characteristics'!K:K,MATCH($C1086,'Policy Characteristics'!$C:$C,0)))</f>
        <v>fuels.html#fuel-price-deregulation</v>
      </c>
      <c r="R1086" s="357" t="str">
        <f>IF(ISBLANK(INDEX('Policy Characteristics'!L:L,MATCH($C1086,'Policy Characteristics'!$C:$C,0))),"",INDEX('Policy Characteristics'!L:L,MATCH($C1086,'Policy Characteristics'!$C:$C,0)))</f>
        <v/>
      </c>
    </row>
    <row r="1087" spans="1:18" s="2" customFormat="1" x14ac:dyDescent="0.2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Fuel Price Deregulation</v>
      </c>
      <c r="C1087" s="361" t="str">
        <f t="shared" si="54"/>
        <v>Fuel Price Deregulation</v>
      </c>
      <c r="D1087" s="9" t="s">
        <v>2536</v>
      </c>
      <c r="E1087" s="53"/>
      <c r="F1087" s="9" t="s">
        <v>2540</v>
      </c>
      <c r="G1087" s="9"/>
      <c r="H1087" s="54">
        <v>736</v>
      </c>
      <c r="I1087" s="9" t="s">
        <v>45</v>
      </c>
      <c r="J1087" s="359" t="str">
        <f>IF(ISBLANK(INDEX('Policy Characteristics'!D:D,MATCH($C1087,'Policy Characteristics'!$C:$C,0))),"",INDEX('Policy Characteristics'!D:D,MATCH($C1087,'Policy Characteristics'!$C:$C,0)))</f>
        <v>Fuel Price Deregulation</v>
      </c>
      <c r="K1087" s="357" t="str">
        <f>IF(ISBLANK(INDEX('Policy Characteristics'!E:E,MATCH($C1087,'Policy Characteristics'!$C:$C,0))),"",INDEX('Policy Characteristics'!E:E,MATCH($C1087,'Policy Characteristics'!$C:$C,0)))</f>
        <v>cross fuel price deregulation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1</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of price deregulated</v>
      </c>
      <c r="P1087" s="357" t="str">
        <f>IF(ISBLANK(INDEX('Policy Characteristics'!J:J,MATCH($C1087,'Policy Characteristics'!$C:$C,0))),"",INDEX('Policy Characteristics'!J:J,MATCH($C1087,'Policy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7" s="357" t="str">
        <f>IF(ISBLANK(INDEX('Policy Characteristics'!K:K,MATCH($C1087,'Policy Characteristics'!$C:$C,0))),"",INDEX('Policy Characteristics'!K:K,MATCH($C1087,'Policy Characteristics'!$C:$C,0)))</f>
        <v>fuels.html#fuel-price-deregulation</v>
      </c>
      <c r="R1087" s="357" t="str">
        <f>IF(ISBLANK(INDEX('Policy Characteristics'!L:L,MATCH($C1087,'Policy Characteristics'!$C:$C,0))),"",INDEX('Policy Characteristics'!L:L,MATCH($C1087,'Policy Characteristics'!$C:$C,0)))</f>
        <v/>
      </c>
    </row>
    <row r="1088" spans="1:18" s="2" customFormat="1" x14ac:dyDescent="0.2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Fuel Price Deregulation</v>
      </c>
      <c r="C1088" s="361" t="str">
        <f t="shared" si="54"/>
        <v>Fuel Price Deregulation</v>
      </c>
      <c r="D1088" s="9" t="s">
        <v>2537</v>
      </c>
      <c r="E1088" s="53"/>
      <c r="F1088" s="9" t="s">
        <v>2541</v>
      </c>
      <c r="G1088" s="9"/>
      <c r="H1088" s="54">
        <v>737</v>
      </c>
      <c r="I1088" s="9" t="s">
        <v>45</v>
      </c>
      <c r="J1088" s="359" t="str">
        <f>IF(ISBLANK(INDEX('Policy Characteristics'!D:D,MATCH($C1088,'Policy Characteristics'!$C:$C,0))),"",INDEX('Policy Characteristics'!D:D,MATCH($C1088,'Policy Characteristics'!$C:$C,0)))</f>
        <v>Fuel Price Deregulation</v>
      </c>
      <c r="K1088" s="357" t="str">
        <f>IF(ISBLANK(INDEX('Policy Characteristics'!E:E,MATCH($C1088,'Policy Characteristics'!$C:$C,0))),"",INDEX('Policy Characteristics'!E:E,MATCH($C1088,'Policy Characteristics'!$C:$C,0)))</f>
        <v>cross fuel price deregulation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1</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of price deregulated</v>
      </c>
      <c r="P1088" s="357" t="str">
        <f>IF(ISBLANK(INDEX('Policy Characteristics'!J:J,MATCH($C1088,'Policy Characteristics'!$C:$C,0))),"",INDEX('Policy Characteristics'!J:J,MATCH($C1088,'Policy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8" s="357" t="str">
        <f>IF(ISBLANK(INDEX('Policy Characteristics'!K:K,MATCH($C1088,'Policy Characteristics'!$C:$C,0))),"",INDEX('Policy Characteristics'!K:K,MATCH($C1088,'Policy Characteristics'!$C:$C,0)))</f>
        <v>fuels.html#fuel-price-deregulation</v>
      </c>
      <c r="R1088" s="357" t="str">
        <f>IF(ISBLANK(INDEX('Policy Characteristics'!L:L,MATCH($C1088,'Policy Characteristics'!$C:$C,0))),"",INDEX('Policy Characteristics'!L:L,MATCH($C1088,'Policy Characteristics'!$C:$C,0)))</f>
        <v/>
      </c>
    </row>
    <row r="1089" spans="1:18" s="5" customFormat="1" x14ac:dyDescent="0.2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Fuel Taxes or Subsidies</v>
      </c>
      <c r="C1089" s="362" t="s">
        <v>3475</v>
      </c>
      <c r="D1089" s="53" t="s">
        <v>53</v>
      </c>
      <c r="E1089" s="53"/>
      <c r="F1089" s="53" t="s">
        <v>94</v>
      </c>
      <c r="G1089" s="53"/>
      <c r="H1089" s="54">
        <v>78</v>
      </c>
      <c r="I1089" s="53" t="s">
        <v>44</v>
      </c>
      <c r="J1089" s="359" t="str">
        <f>IF(ISBLANK(INDEX('Policy Characteristics'!D:D,MATCH($C1089,'Policy Characteristics'!$C:$C,0))),"",INDEX('Policy Characteristics'!D:D,MATCH($C1089,'Policy Characteristics'!$C:$C,0)))</f>
        <v>Fuel Taxes or Subsidies</v>
      </c>
      <c r="K1089" s="357" t="str">
        <f>IF(ISBLANK(INDEX('Policy Characteristics'!E:E,MATCH($C1089,'Policy Characteristics'!$C:$C,0))),"",INDEX('Policy Characteristics'!E:E,MATCH($C1089,'Policy Characteristics'!$C:$C,0)))</f>
        <v>cross fuel tax</v>
      </c>
      <c r="L1089" s="379">
        <f>IF(ISBLANK(INDEX('Policy Characteristics'!F:F,MATCH($C1089,'Policy Characteristics'!$C:$C,0))),"",INDEX('Policy Characteristics'!F:F,MATCH($C1089,'Policy Characteristics'!$C:$C,0)))</f>
        <v>-0.5</v>
      </c>
      <c r="M1089" s="379">
        <f>IF(ISBLANK(INDEX('Policy Characteristics'!G:G,MATCH($C1089,'Policy Characteristics'!$C:$C,0))),"",INDEX('Policy Characteristics'!G:G,MATCH($C1089,'Policy Characteristics'!$C:$C,0)))</f>
        <v>0.5</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of BAU price</v>
      </c>
      <c r="P1089" s="357" t="str">
        <f>IF(ISBLANK(INDEX('Policy Characteristics'!J:J,MATCH($C1089,'Policy Characteristics'!$C:$C,0))),"",INDEX('Policy Characteristics'!J:J,MATCH($C1089,'Policy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9" s="357" t="str">
        <f>IF(ISBLANK(INDEX('Policy Characteristics'!K:K,MATCH($C1089,'Policy Characteristics'!$C:$C,0))),"",INDEX('Policy Characteristics'!K:K,MATCH($C1089,'Policy Characteristics'!$C:$C,0)))</f>
        <v>fuels.html#fuel-taxes</v>
      </c>
      <c r="R1089" s="357" t="str">
        <f>IF(ISBLANK(INDEX('Policy Characteristics'!L:L,MATCH($C1089,'Policy Characteristics'!$C:$C,0))),"",INDEX('Policy Characteristics'!L:L,MATCH($C1089,'Policy Characteristics'!$C:$C,0)))</f>
        <v>fuel-taxes.html</v>
      </c>
    </row>
    <row r="1090" spans="1:18" s="5" customFormat="1" x14ac:dyDescent="0.2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Fuel Taxes or Subsidies</v>
      </c>
      <c r="C1090" s="365" t="str">
        <f t="shared" ref="C1090:C1102" si="55">C$1089</f>
        <v>Additional Fuel Tax or Subsidy Rate by Fuel</v>
      </c>
      <c r="D1090" s="9" t="s">
        <v>475</v>
      </c>
      <c r="E1090" s="9"/>
      <c r="F1090" s="9" t="s">
        <v>472</v>
      </c>
      <c r="G1090" s="55"/>
      <c r="H1090" s="54">
        <v>79</v>
      </c>
      <c r="I1090" s="9" t="s">
        <v>44</v>
      </c>
      <c r="J1090" s="359" t="str">
        <f>IF(ISBLANK(INDEX('Policy Characteristics'!D:D,MATCH($C1090,'Policy Characteristics'!$C:$C,0))),"",INDEX('Policy Characteristics'!D:D,MATCH($C1090,'Policy Characteristics'!$C:$C,0)))</f>
        <v>Fuel Taxes or Subsidies</v>
      </c>
      <c r="K1090" s="357" t="str">
        <f>IF(ISBLANK(INDEX('Policy Characteristics'!E:E,MATCH($C1090,'Policy Characteristics'!$C:$C,0))),"",INDEX('Policy Characteristics'!E:E,MATCH($C1090,'Policy Characteristics'!$C:$C,0)))</f>
        <v>cross fuel tax</v>
      </c>
      <c r="L1090" s="379">
        <f>IF(ISBLANK(INDEX('Policy Characteristics'!F:F,MATCH($C1090,'Policy Characteristics'!$C:$C,0))),"",INDEX('Policy Characteristics'!F:F,MATCH($C1090,'Policy Characteristics'!$C:$C,0)))</f>
        <v>-0.5</v>
      </c>
      <c r="M1090" s="379">
        <f>IF(ISBLANK(INDEX('Policy Characteristics'!G:G,MATCH($C1090,'Policy Characteristics'!$C:$C,0))),"",INDEX('Policy Characteristics'!G:G,MATCH($C1090,'Policy Characteristics'!$C:$C,0)))</f>
        <v>0.5</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of BAU price</v>
      </c>
      <c r="P1090" s="357" t="str">
        <f>IF(ISBLANK(INDEX('Policy Characteristics'!J:J,MATCH($C1090,'Policy Characteristics'!$C:$C,0))),"",INDEX('Policy Characteristics'!J:J,MATCH($C1090,'Policy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0" s="357" t="str">
        <f>IF(ISBLANK(INDEX('Policy Characteristics'!K:K,MATCH($C1090,'Policy Characteristics'!$C:$C,0))),"",INDEX('Policy Characteristics'!K:K,MATCH($C1090,'Policy Characteristics'!$C:$C,0)))</f>
        <v>fuels.html#fuel-taxes</v>
      </c>
      <c r="R1090" s="357" t="str">
        <f>IF(ISBLANK(INDEX('Policy Characteristics'!L:L,MATCH($C1090,'Policy Characteristics'!$C:$C,0))),"",INDEX('Policy Characteristics'!L:L,MATCH($C1090,'Policy Characteristics'!$C:$C,0)))</f>
        <v>fuel-taxes.html</v>
      </c>
    </row>
    <row r="1091" spans="1:18" s="5" customFormat="1" x14ac:dyDescent="0.2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Fuel Taxes or Subsidies</v>
      </c>
      <c r="C1091" s="365" t="str">
        <f t="shared" si="55"/>
        <v>Additional Fuel Tax or Subsidy Rate by Fuel</v>
      </c>
      <c r="D1091" s="9" t="s">
        <v>47</v>
      </c>
      <c r="E1091" s="9"/>
      <c r="F1091" s="9" t="s">
        <v>88</v>
      </c>
      <c r="G1091" s="55"/>
      <c r="H1091" s="54">
        <v>80</v>
      </c>
      <c r="I1091" s="9" t="s">
        <v>44</v>
      </c>
      <c r="J1091" s="359" t="str">
        <f>IF(ISBLANK(INDEX('Policy Characteristics'!D:D,MATCH($C1091,'Policy Characteristics'!$C:$C,0))),"",INDEX('Policy Characteristics'!D:D,MATCH($C1091,'Policy Characteristics'!$C:$C,0)))</f>
        <v>Fuel Taxes or Subsidies</v>
      </c>
      <c r="K1091" s="357" t="str">
        <f>IF(ISBLANK(INDEX('Policy Characteristics'!E:E,MATCH($C1091,'Policy Characteristics'!$C:$C,0))),"",INDEX('Policy Characteristics'!E:E,MATCH($C1091,'Policy Characteristics'!$C:$C,0)))</f>
        <v>cross fuel tax</v>
      </c>
      <c r="L1091" s="379">
        <f>IF(ISBLANK(INDEX('Policy Characteristics'!F:F,MATCH($C1091,'Policy Characteristics'!$C:$C,0))),"",INDEX('Policy Characteristics'!F:F,MATCH($C1091,'Policy Characteristics'!$C:$C,0)))</f>
        <v>-0.5</v>
      </c>
      <c r="M1091" s="379">
        <f>IF(ISBLANK(INDEX('Policy Characteristics'!G:G,MATCH($C1091,'Policy Characteristics'!$C:$C,0))),"",INDEX('Policy Characteristics'!G:G,MATCH($C1091,'Policy Characteristics'!$C:$C,0)))</f>
        <v>0.5</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of BAU price</v>
      </c>
      <c r="P1091" s="357" t="str">
        <f>IF(ISBLANK(INDEX('Policy Characteristics'!J:J,MATCH($C1091,'Policy Characteristics'!$C:$C,0))),"",INDEX('Policy Characteristics'!J:J,MATCH($C1091,'Policy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1" s="357" t="str">
        <f>IF(ISBLANK(INDEX('Policy Characteristics'!K:K,MATCH($C1091,'Policy Characteristics'!$C:$C,0))),"",INDEX('Policy Characteristics'!K:K,MATCH($C1091,'Policy Characteristics'!$C:$C,0)))</f>
        <v>fuels.html#fuel-taxes</v>
      </c>
      <c r="R1091" s="357" t="str">
        <f>IF(ISBLANK(INDEX('Policy Characteristics'!L:L,MATCH($C1091,'Policy Characteristics'!$C:$C,0))),"",INDEX('Policy Characteristics'!L:L,MATCH($C1091,'Policy Characteristics'!$C:$C,0)))</f>
        <v>fuel-taxes.html</v>
      </c>
    </row>
    <row r="1092" spans="1:18" s="5" customFormat="1" x14ac:dyDescent="0.2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Fuel Taxes or Subsidies</v>
      </c>
      <c r="C1092" s="365" t="str">
        <f t="shared" si="55"/>
        <v>Additional Fuel Tax or Subsidy Rate by Fuel</v>
      </c>
      <c r="D1092" s="9" t="s">
        <v>48</v>
      </c>
      <c r="E1092" s="9"/>
      <c r="F1092" s="9" t="s">
        <v>89</v>
      </c>
      <c r="G1092" s="55"/>
      <c r="H1092" s="54">
        <v>738</v>
      </c>
      <c r="I1092" s="9" t="s">
        <v>45</v>
      </c>
      <c r="J1092" s="359" t="str">
        <f>IF(ISBLANK(INDEX('Policy Characteristics'!D:D,MATCH($C1092,'Policy Characteristics'!$C:$C,0))),"",INDEX('Policy Characteristics'!D:D,MATCH($C1092,'Policy Characteristics'!$C:$C,0)))</f>
        <v>Fuel Taxes or Subsidies</v>
      </c>
      <c r="K1092" s="357" t="str">
        <f>IF(ISBLANK(INDEX('Policy Characteristics'!E:E,MATCH($C1092,'Policy Characteristics'!$C:$C,0))),"",INDEX('Policy Characteristics'!E:E,MATCH($C1092,'Policy Characteristics'!$C:$C,0)))</f>
        <v>cross fuel tax</v>
      </c>
      <c r="L1092" s="379">
        <f>IF(ISBLANK(INDEX('Policy Characteristics'!F:F,MATCH($C1092,'Policy Characteristics'!$C:$C,0))),"",INDEX('Policy Characteristics'!F:F,MATCH($C1092,'Policy Characteristics'!$C:$C,0)))</f>
        <v>-0.5</v>
      </c>
      <c r="M1092" s="379">
        <f>IF(ISBLANK(INDEX('Policy Characteristics'!G:G,MATCH($C1092,'Policy Characteristics'!$C:$C,0))),"",INDEX('Policy Characteristics'!G:G,MATCH($C1092,'Policy Characteristics'!$C:$C,0)))</f>
        <v>0.5</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of BAU price</v>
      </c>
      <c r="P1092" s="357" t="str">
        <f>IF(ISBLANK(INDEX('Policy Characteristics'!J:J,MATCH($C1092,'Policy Characteristics'!$C:$C,0))),"",INDEX('Policy Characteristics'!J:J,MATCH($C1092,'Policy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2" s="357" t="str">
        <f>IF(ISBLANK(INDEX('Policy Characteristics'!K:K,MATCH($C1092,'Policy Characteristics'!$C:$C,0))),"",INDEX('Policy Characteristics'!K:K,MATCH($C1092,'Policy Characteristics'!$C:$C,0)))</f>
        <v>fuels.html#fuel-taxes</v>
      </c>
      <c r="R1092" s="357" t="str">
        <f>IF(ISBLANK(INDEX('Policy Characteristics'!L:L,MATCH($C1092,'Policy Characteristics'!$C:$C,0))),"",INDEX('Policy Characteristics'!L:L,MATCH($C1092,'Policy Characteristics'!$C:$C,0)))</f>
        <v>fuel-taxes.html</v>
      </c>
    </row>
    <row r="1093" spans="1:18" s="5" customFormat="1" x14ac:dyDescent="0.2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Fuel Taxes or Subsidies</v>
      </c>
      <c r="C1093" s="365" t="str">
        <f t="shared" si="55"/>
        <v>Additional Fuel Tax or Subsidy Rate by Fuel</v>
      </c>
      <c r="D1093" s="9" t="s">
        <v>52</v>
      </c>
      <c r="E1093" s="9"/>
      <c r="F1093" s="9" t="s">
        <v>93</v>
      </c>
      <c r="G1093" s="55"/>
      <c r="H1093" s="54">
        <v>739</v>
      </c>
      <c r="I1093" s="9" t="s">
        <v>45</v>
      </c>
      <c r="J1093" s="359" t="str">
        <f>IF(ISBLANK(INDEX('Policy Characteristics'!D:D,MATCH($C1093,'Policy Characteristics'!$C:$C,0))),"",INDEX('Policy Characteristics'!D:D,MATCH($C1093,'Policy Characteristics'!$C:$C,0)))</f>
        <v>Fuel Taxes or Subsidies</v>
      </c>
      <c r="K1093" s="357" t="str">
        <f>IF(ISBLANK(INDEX('Policy Characteristics'!E:E,MATCH($C1093,'Policy Characteristics'!$C:$C,0))),"",INDEX('Policy Characteristics'!E:E,MATCH($C1093,'Policy Characteristics'!$C:$C,0)))</f>
        <v>cross fuel tax</v>
      </c>
      <c r="L1093" s="379">
        <f>IF(ISBLANK(INDEX('Policy Characteristics'!F:F,MATCH($C1093,'Policy Characteristics'!$C:$C,0))),"",INDEX('Policy Characteristics'!F:F,MATCH($C1093,'Policy Characteristics'!$C:$C,0)))</f>
        <v>-0.5</v>
      </c>
      <c r="M1093" s="379">
        <f>IF(ISBLANK(INDEX('Policy Characteristics'!G:G,MATCH($C1093,'Policy Characteristics'!$C:$C,0))),"",INDEX('Policy Characteristics'!G:G,MATCH($C1093,'Policy Characteristics'!$C:$C,0)))</f>
        <v>0.5</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of BAU price</v>
      </c>
      <c r="P1093" s="357" t="str">
        <f>IF(ISBLANK(INDEX('Policy Characteristics'!J:J,MATCH($C1093,'Policy Characteristics'!$C:$C,0))),"",INDEX('Policy Characteristics'!J:J,MATCH($C1093,'Policy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3" s="357" t="str">
        <f>IF(ISBLANK(INDEX('Policy Characteristics'!K:K,MATCH($C1093,'Policy Characteristics'!$C:$C,0))),"",INDEX('Policy Characteristics'!K:K,MATCH($C1093,'Policy Characteristics'!$C:$C,0)))</f>
        <v>fuels.html#fuel-taxes</v>
      </c>
      <c r="R1093" s="357" t="str">
        <f>IF(ISBLANK(INDEX('Policy Characteristics'!L:L,MATCH($C1093,'Policy Characteristics'!$C:$C,0))),"",INDEX('Policy Characteristics'!L:L,MATCH($C1093,'Policy Characteristics'!$C:$C,0)))</f>
        <v>fuel-taxes.html</v>
      </c>
    </row>
    <row r="1094" spans="1:18" s="5" customFormat="1" x14ac:dyDescent="0.2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Fuel Taxes or Subsidies</v>
      </c>
      <c r="C1094" s="365" t="str">
        <f t="shared" si="55"/>
        <v>Additional Fuel Tax or Subsidy Rate by Fuel</v>
      </c>
      <c r="D1094" s="9" t="s">
        <v>54</v>
      </c>
      <c r="E1094" s="9"/>
      <c r="F1094" s="9" t="s">
        <v>96</v>
      </c>
      <c r="G1094" s="55"/>
      <c r="H1094" s="54">
        <v>81</v>
      </c>
      <c r="I1094" s="9" t="s">
        <v>44</v>
      </c>
      <c r="J1094" s="359" t="str">
        <f>IF(ISBLANK(INDEX('Policy Characteristics'!D:D,MATCH($C1094,'Policy Characteristics'!$C:$C,0))),"",INDEX('Policy Characteristics'!D:D,MATCH($C1094,'Policy Characteristics'!$C:$C,0)))</f>
        <v>Fuel Taxes or Subsidies</v>
      </c>
      <c r="K1094" s="357" t="str">
        <f>IF(ISBLANK(INDEX('Policy Characteristics'!E:E,MATCH($C1094,'Policy Characteristics'!$C:$C,0))),"",INDEX('Policy Characteristics'!E:E,MATCH($C1094,'Policy Characteristics'!$C:$C,0)))</f>
        <v>cross fuel tax</v>
      </c>
      <c r="L1094" s="379">
        <f>IF(ISBLANK(INDEX('Policy Characteristics'!F:F,MATCH($C1094,'Policy Characteristics'!$C:$C,0))),"",INDEX('Policy Characteristics'!F:F,MATCH($C1094,'Policy Characteristics'!$C:$C,0)))</f>
        <v>-0.5</v>
      </c>
      <c r="M1094" s="379">
        <f>IF(ISBLANK(INDEX('Policy Characteristics'!G:G,MATCH($C1094,'Policy Characteristics'!$C:$C,0))),"",INDEX('Policy Characteristics'!G:G,MATCH($C1094,'Policy Characteristics'!$C:$C,0)))</f>
        <v>0.5</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of BAU price</v>
      </c>
      <c r="P1094" s="357" t="str">
        <f>IF(ISBLANK(INDEX('Policy Characteristics'!J:J,MATCH($C1094,'Policy Characteristics'!$C:$C,0))),"",INDEX('Policy Characteristics'!J:J,MATCH($C1094,'Policy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4" s="357" t="str">
        <f>IF(ISBLANK(INDEX('Policy Characteristics'!K:K,MATCH($C1094,'Policy Characteristics'!$C:$C,0))),"",INDEX('Policy Characteristics'!K:K,MATCH($C1094,'Policy Characteristics'!$C:$C,0)))</f>
        <v>fuels.html#fuel-taxes</v>
      </c>
      <c r="R1094" s="357" t="str">
        <f>IF(ISBLANK(INDEX('Policy Characteristics'!L:L,MATCH($C1094,'Policy Characteristics'!$C:$C,0))),"",INDEX('Policy Characteristics'!L:L,MATCH($C1094,'Policy Characteristics'!$C:$C,0)))</f>
        <v>fuel-taxes.html</v>
      </c>
    </row>
    <row r="1095" spans="1:18" s="5" customFormat="1" x14ac:dyDescent="0.2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Fuel Taxes or Subsidies</v>
      </c>
      <c r="C1095" s="365" t="str">
        <f t="shared" si="55"/>
        <v>Additional Fuel Tax or Subsidy Rate by Fuel</v>
      </c>
      <c r="D1095" s="9" t="s">
        <v>55</v>
      </c>
      <c r="E1095" s="9"/>
      <c r="F1095" s="9" t="s">
        <v>97</v>
      </c>
      <c r="G1095" s="55"/>
      <c r="H1095" s="54">
        <v>82</v>
      </c>
      <c r="I1095" s="9" t="s">
        <v>44</v>
      </c>
      <c r="J1095" s="359" t="str">
        <f>IF(ISBLANK(INDEX('Policy Characteristics'!D:D,MATCH($C1095,'Policy Characteristics'!$C:$C,0))),"",INDEX('Policy Characteristics'!D:D,MATCH($C1095,'Policy Characteristics'!$C:$C,0)))</f>
        <v>Fuel Taxes or Subsidies</v>
      </c>
      <c r="K1095" s="357" t="str">
        <f>IF(ISBLANK(INDEX('Policy Characteristics'!E:E,MATCH($C1095,'Policy Characteristics'!$C:$C,0))),"",INDEX('Policy Characteristics'!E:E,MATCH($C1095,'Policy Characteristics'!$C:$C,0)))</f>
        <v>cross fuel tax</v>
      </c>
      <c r="L1095" s="379">
        <f>IF(ISBLANK(INDEX('Policy Characteristics'!F:F,MATCH($C1095,'Policy Characteristics'!$C:$C,0))),"",INDEX('Policy Characteristics'!F:F,MATCH($C1095,'Policy Characteristics'!$C:$C,0)))</f>
        <v>-0.5</v>
      </c>
      <c r="M1095" s="379">
        <f>IF(ISBLANK(INDEX('Policy Characteristics'!G:G,MATCH($C1095,'Policy Characteristics'!$C:$C,0))),"",INDEX('Policy Characteristics'!G:G,MATCH($C1095,'Policy Characteristics'!$C:$C,0)))</f>
        <v>0.5</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of BAU price</v>
      </c>
      <c r="P1095" s="357" t="str">
        <f>IF(ISBLANK(INDEX('Policy Characteristics'!J:J,MATCH($C1095,'Policy Characteristics'!$C:$C,0))),"",INDEX('Policy Characteristics'!J:J,MATCH($C1095,'Policy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5" s="357" t="str">
        <f>IF(ISBLANK(INDEX('Policy Characteristics'!K:K,MATCH($C1095,'Policy Characteristics'!$C:$C,0))),"",INDEX('Policy Characteristics'!K:K,MATCH($C1095,'Policy Characteristics'!$C:$C,0)))</f>
        <v>fuels.html#fuel-taxes</v>
      </c>
      <c r="R1095" s="357" t="str">
        <f>IF(ISBLANK(INDEX('Policy Characteristics'!L:L,MATCH($C1095,'Policy Characteristics'!$C:$C,0))),"",INDEX('Policy Characteristics'!L:L,MATCH($C1095,'Policy Characteristics'!$C:$C,0)))</f>
        <v>fuel-taxes.html</v>
      </c>
    </row>
    <row r="1096" spans="1:18" s="5" customFormat="1" x14ac:dyDescent="0.2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Fuel Taxes or Subsidies</v>
      </c>
      <c r="C1096" s="365" t="str">
        <f t="shared" si="55"/>
        <v>Additional Fuel Tax or Subsidy Rate by Fuel</v>
      </c>
      <c r="D1096" s="9" t="s">
        <v>56</v>
      </c>
      <c r="E1096" s="9"/>
      <c r="F1096" s="9" t="s">
        <v>98</v>
      </c>
      <c r="G1096" s="55"/>
      <c r="H1096" s="54">
        <v>740</v>
      </c>
      <c r="I1096" s="9" t="s">
        <v>45</v>
      </c>
      <c r="J1096" s="359" t="str">
        <f>IF(ISBLANK(INDEX('Policy Characteristics'!D:D,MATCH($C1096,'Policy Characteristics'!$C:$C,0))),"",INDEX('Policy Characteristics'!D:D,MATCH($C1096,'Policy Characteristics'!$C:$C,0)))</f>
        <v>Fuel Taxes or Subsidies</v>
      </c>
      <c r="K1096" s="357" t="str">
        <f>IF(ISBLANK(INDEX('Policy Characteristics'!E:E,MATCH($C1096,'Policy Characteristics'!$C:$C,0))),"",INDEX('Policy Characteristics'!E:E,MATCH($C1096,'Policy Characteristics'!$C:$C,0)))</f>
        <v>cross fuel tax</v>
      </c>
      <c r="L1096" s="379">
        <f>IF(ISBLANK(INDEX('Policy Characteristics'!F:F,MATCH($C1096,'Policy Characteristics'!$C:$C,0))),"",INDEX('Policy Characteristics'!F:F,MATCH($C1096,'Policy Characteristics'!$C:$C,0)))</f>
        <v>-0.5</v>
      </c>
      <c r="M1096" s="379">
        <f>IF(ISBLANK(INDEX('Policy Characteristics'!G:G,MATCH($C1096,'Policy Characteristics'!$C:$C,0))),"",INDEX('Policy Characteristics'!G:G,MATCH($C1096,'Policy Characteristics'!$C:$C,0)))</f>
        <v>0.5</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of BAU price</v>
      </c>
      <c r="P1096" s="357" t="str">
        <f>IF(ISBLANK(INDEX('Policy Characteristics'!J:J,MATCH($C1096,'Policy Characteristics'!$C:$C,0))),"",INDEX('Policy Characteristics'!J:J,MATCH($C1096,'Policy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6" s="357" t="str">
        <f>IF(ISBLANK(INDEX('Policy Characteristics'!K:K,MATCH($C1096,'Policy Characteristics'!$C:$C,0))),"",INDEX('Policy Characteristics'!K:K,MATCH($C1096,'Policy Characteristics'!$C:$C,0)))</f>
        <v>fuels.html#fuel-taxes</v>
      </c>
      <c r="R1096" s="357" t="str">
        <f>IF(ISBLANK(INDEX('Policy Characteristics'!L:L,MATCH($C1096,'Policy Characteristics'!$C:$C,0))),"",INDEX('Policy Characteristics'!L:L,MATCH($C1096,'Policy Characteristics'!$C:$C,0)))</f>
        <v>fuel-taxes.html</v>
      </c>
    </row>
    <row r="1097" spans="1:18" s="5" customFormat="1" x14ac:dyDescent="0.2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Fuel Taxes or Subsidies</v>
      </c>
      <c r="C1097" s="365" t="str">
        <f t="shared" si="55"/>
        <v>Additional Fuel Tax or Subsidy Rate by Fuel</v>
      </c>
      <c r="D1097" s="9" t="s">
        <v>57</v>
      </c>
      <c r="E1097" s="9"/>
      <c r="F1097" s="9" t="s">
        <v>99</v>
      </c>
      <c r="G1097" s="55"/>
      <c r="H1097" s="54">
        <v>741</v>
      </c>
      <c r="I1097" s="9" t="s">
        <v>45</v>
      </c>
      <c r="J1097" s="359" t="str">
        <f>IF(ISBLANK(INDEX('Policy Characteristics'!D:D,MATCH($C1097,'Policy Characteristics'!$C:$C,0))),"",INDEX('Policy Characteristics'!D:D,MATCH($C1097,'Policy Characteristics'!$C:$C,0)))</f>
        <v>Fuel Taxes or Subsidies</v>
      </c>
      <c r="K1097" s="357" t="str">
        <f>IF(ISBLANK(INDEX('Policy Characteristics'!E:E,MATCH($C1097,'Policy Characteristics'!$C:$C,0))),"",INDEX('Policy Characteristics'!E:E,MATCH($C1097,'Policy Characteristics'!$C:$C,0)))</f>
        <v>cross fuel tax</v>
      </c>
      <c r="L1097" s="379">
        <f>IF(ISBLANK(INDEX('Policy Characteristics'!F:F,MATCH($C1097,'Policy Characteristics'!$C:$C,0))),"",INDEX('Policy Characteristics'!F:F,MATCH($C1097,'Policy Characteristics'!$C:$C,0)))</f>
        <v>-0.5</v>
      </c>
      <c r="M1097" s="379">
        <f>IF(ISBLANK(INDEX('Policy Characteristics'!G:G,MATCH($C1097,'Policy Characteristics'!$C:$C,0))),"",INDEX('Policy Characteristics'!G:G,MATCH($C1097,'Policy Characteristics'!$C:$C,0)))</f>
        <v>0.5</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of BAU price</v>
      </c>
      <c r="P1097" s="357" t="str">
        <f>IF(ISBLANK(INDEX('Policy Characteristics'!J:J,MATCH($C1097,'Policy Characteristics'!$C:$C,0))),"",INDEX('Policy Characteristics'!J:J,MATCH($C1097,'Policy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7" s="357" t="str">
        <f>IF(ISBLANK(INDEX('Policy Characteristics'!K:K,MATCH($C1097,'Policy Characteristics'!$C:$C,0))),"",INDEX('Policy Characteristics'!K:K,MATCH($C1097,'Policy Characteristics'!$C:$C,0)))</f>
        <v>fuels.html#fuel-taxes</v>
      </c>
      <c r="R1097" s="357" t="str">
        <f>IF(ISBLANK(INDEX('Policy Characteristics'!L:L,MATCH($C1097,'Policy Characteristics'!$C:$C,0))),"",INDEX('Policy Characteristics'!L:L,MATCH($C1097,'Policy Characteristics'!$C:$C,0)))</f>
        <v>fuel-taxes.html</v>
      </c>
    </row>
    <row r="1098" spans="1:18" x14ac:dyDescent="0.2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Fuel Taxes or Subsidies</v>
      </c>
      <c r="C1098" s="365" t="str">
        <f t="shared" si="55"/>
        <v>Additional Fuel Tax or Subsidy Rate by Fuel</v>
      </c>
      <c r="D1098" s="9" t="s">
        <v>2542</v>
      </c>
      <c r="E1098" s="9"/>
      <c r="F1098" s="9" t="s">
        <v>2543</v>
      </c>
      <c r="G1098" s="55"/>
      <c r="H1098" s="54">
        <v>742</v>
      </c>
      <c r="I1098" s="9" t="s">
        <v>45</v>
      </c>
      <c r="J1098" s="359" t="str">
        <f>IF(ISBLANK(INDEX('Policy Characteristics'!D:D,MATCH($C1098,'Policy Characteristics'!$C:$C,0))),"",INDEX('Policy Characteristics'!D:D,MATCH($C1098,'Policy Characteristics'!$C:$C,0)))</f>
        <v>Fuel Taxes or Subsidies</v>
      </c>
      <c r="K1098" s="357" t="str">
        <f>IF(ISBLANK(INDEX('Policy Characteristics'!E:E,MATCH($C1098,'Policy Characteristics'!$C:$C,0))),"",INDEX('Policy Characteristics'!E:E,MATCH($C1098,'Policy Characteristics'!$C:$C,0)))</f>
        <v>cross fuel tax</v>
      </c>
      <c r="L1098" s="379">
        <f>IF(ISBLANK(INDEX('Policy Characteristics'!F:F,MATCH($C1098,'Policy Characteristics'!$C:$C,0))),"",INDEX('Policy Characteristics'!F:F,MATCH($C1098,'Policy Characteristics'!$C:$C,0)))</f>
        <v>-0.5</v>
      </c>
      <c r="M1098" s="379">
        <f>IF(ISBLANK(INDEX('Policy Characteristics'!G:G,MATCH($C1098,'Policy Characteristics'!$C:$C,0))),"",INDEX('Policy Characteristics'!G:G,MATCH($C1098,'Policy Characteristics'!$C:$C,0)))</f>
        <v>0.5</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of BAU price</v>
      </c>
      <c r="P1098" s="357" t="str">
        <f>IF(ISBLANK(INDEX('Policy Characteristics'!J:J,MATCH($C1098,'Policy Characteristics'!$C:$C,0))),"",INDEX('Policy Characteristics'!J:J,MATCH($C1098,'Policy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8" s="357" t="str">
        <f>IF(ISBLANK(INDEX('Policy Characteristics'!K:K,MATCH($C1098,'Policy Characteristics'!$C:$C,0))),"",INDEX('Policy Characteristics'!K:K,MATCH($C1098,'Policy Characteristics'!$C:$C,0)))</f>
        <v>fuels.html#fuel-taxes</v>
      </c>
      <c r="R1098" s="357" t="str">
        <f>IF(ISBLANK(INDEX('Policy Characteristics'!L:L,MATCH($C1098,'Policy Characteristics'!$C:$C,0))),"",INDEX('Policy Characteristics'!L:L,MATCH($C1098,'Policy Characteristics'!$C:$C,0)))</f>
        <v>fuel-taxes.html</v>
      </c>
    </row>
    <row r="1099" spans="1:18" x14ac:dyDescent="0.2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Fuel Taxes or Subsidies</v>
      </c>
      <c r="C1099" s="365" t="str">
        <f t="shared" si="55"/>
        <v>Additional Fuel Tax or Subsidy Rate by Fuel</v>
      </c>
      <c r="D1099" s="9" t="s">
        <v>76</v>
      </c>
      <c r="E1099" s="9"/>
      <c r="F1099" s="9" t="s">
        <v>100</v>
      </c>
      <c r="G1099" s="55"/>
      <c r="H1099" s="54">
        <v>743</v>
      </c>
      <c r="I1099" s="9" t="s">
        <v>45</v>
      </c>
      <c r="J1099" s="359" t="str">
        <f>IF(ISBLANK(INDEX('Policy Characteristics'!D:D,MATCH($C1099,'Policy Characteristics'!$C:$C,0))),"",INDEX('Policy Characteristics'!D:D,MATCH($C1099,'Policy Characteristics'!$C:$C,0)))</f>
        <v>Fuel Taxes or Subsidies</v>
      </c>
      <c r="K1099" s="357" t="str">
        <f>IF(ISBLANK(INDEX('Policy Characteristics'!E:E,MATCH($C1099,'Policy Characteristics'!$C:$C,0))),"",INDEX('Policy Characteristics'!E:E,MATCH($C1099,'Policy Characteristics'!$C:$C,0)))</f>
        <v>cross fuel tax</v>
      </c>
      <c r="L1099" s="379">
        <f>IF(ISBLANK(INDEX('Policy Characteristics'!F:F,MATCH($C1099,'Policy Characteristics'!$C:$C,0))),"",INDEX('Policy Characteristics'!F:F,MATCH($C1099,'Policy Characteristics'!$C:$C,0)))</f>
        <v>-0.5</v>
      </c>
      <c r="M1099" s="379">
        <f>IF(ISBLANK(INDEX('Policy Characteristics'!G:G,MATCH($C1099,'Policy Characteristics'!$C:$C,0))),"",INDEX('Policy Characteristics'!G:G,MATCH($C1099,'Policy Characteristics'!$C:$C,0)))</f>
        <v>0.5</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of BAU price</v>
      </c>
      <c r="P1099" s="357" t="str">
        <f>IF(ISBLANK(INDEX('Policy Characteristics'!J:J,MATCH($C1099,'Policy Characteristics'!$C:$C,0))),"",INDEX('Policy Characteristics'!J:J,MATCH($C1099,'Policy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9" s="357" t="str">
        <f>IF(ISBLANK(INDEX('Policy Characteristics'!K:K,MATCH($C1099,'Policy Characteristics'!$C:$C,0))),"",INDEX('Policy Characteristics'!K:K,MATCH($C1099,'Policy Characteristics'!$C:$C,0)))</f>
        <v>fuels.html#fuel-taxes</v>
      </c>
      <c r="R1099" s="357" t="str">
        <f>IF(ISBLANK(INDEX('Policy Characteristics'!L:L,MATCH($C1099,'Policy Characteristics'!$C:$C,0))),"",INDEX('Policy Characteristics'!L:L,MATCH($C1099,'Policy Characteristics'!$C:$C,0)))</f>
        <v>fuel-taxes.html</v>
      </c>
    </row>
    <row r="1100" spans="1:18" x14ac:dyDescent="0.2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Fuel Taxes or Subsidies</v>
      </c>
      <c r="C1100" s="365" t="str">
        <f t="shared" si="55"/>
        <v>Additional Fuel Tax or Subsidy Rate by Fuel</v>
      </c>
      <c r="D1100" s="9" t="s">
        <v>468</v>
      </c>
      <c r="E1100" s="9"/>
      <c r="F1100" s="9" t="s">
        <v>469</v>
      </c>
      <c r="G1100" s="55"/>
      <c r="H1100" s="54">
        <v>744</v>
      </c>
      <c r="I1100" s="9" t="s">
        <v>45</v>
      </c>
      <c r="J1100" s="359" t="str">
        <f>IF(ISBLANK(INDEX('Policy Characteristics'!D:D,MATCH($C1100,'Policy Characteristics'!$C:$C,0))),"",INDEX('Policy Characteristics'!D:D,MATCH($C1100,'Policy Characteristics'!$C:$C,0)))</f>
        <v>Fuel Taxes or Subsidies</v>
      </c>
      <c r="K1100" s="357" t="str">
        <f>IF(ISBLANK(INDEX('Policy Characteristics'!E:E,MATCH($C1100,'Policy Characteristics'!$C:$C,0))),"",INDEX('Policy Characteristics'!E:E,MATCH($C1100,'Policy Characteristics'!$C:$C,0)))</f>
        <v>cross fuel tax</v>
      </c>
      <c r="L1100" s="379">
        <f>IF(ISBLANK(INDEX('Policy Characteristics'!F:F,MATCH($C1100,'Policy Characteristics'!$C:$C,0))),"",INDEX('Policy Characteristics'!F:F,MATCH($C1100,'Policy Characteristics'!$C:$C,0)))</f>
        <v>-0.5</v>
      </c>
      <c r="M1100" s="379">
        <f>IF(ISBLANK(INDEX('Policy Characteristics'!G:G,MATCH($C1100,'Policy Characteristics'!$C:$C,0))),"",INDEX('Policy Characteristics'!G:G,MATCH($C1100,'Policy Characteristics'!$C:$C,0)))</f>
        <v>0.5</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of BAU price</v>
      </c>
      <c r="P1100" s="357" t="str">
        <f>IF(ISBLANK(INDEX('Policy Characteristics'!J:J,MATCH($C1100,'Policy Characteristics'!$C:$C,0))),"",INDEX('Policy Characteristics'!J:J,MATCH($C1100,'Policy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0" s="357" t="str">
        <f>IF(ISBLANK(INDEX('Policy Characteristics'!K:K,MATCH($C1100,'Policy Characteristics'!$C:$C,0))),"",INDEX('Policy Characteristics'!K:K,MATCH($C1100,'Policy Characteristics'!$C:$C,0)))</f>
        <v>fuels.html#fuel-taxes</v>
      </c>
      <c r="R1100" s="357" t="str">
        <f>IF(ISBLANK(INDEX('Policy Characteristics'!L:L,MATCH($C1100,'Policy Characteristics'!$C:$C,0))),"",INDEX('Policy Characteristics'!L:L,MATCH($C1100,'Policy Characteristics'!$C:$C,0)))</f>
        <v>fuel-taxes.html</v>
      </c>
    </row>
    <row r="1101" spans="1:18" x14ac:dyDescent="0.2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Taxes or Subsidies</v>
      </c>
      <c r="C1101" s="365" t="str">
        <f t="shared" si="55"/>
        <v>Additional Fuel Tax or Subsidy Rate by Fuel</v>
      </c>
      <c r="D1101" s="9" t="s">
        <v>2534</v>
      </c>
      <c r="E1101" s="9"/>
      <c r="F1101" s="9" t="s">
        <v>2538</v>
      </c>
      <c r="G1101" s="55"/>
      <c r="H1101" s="54">
        <v>745</v>
      </c>
      <c r="I1101" s="9" t="s">
        <v>45</v>
      </c>
      <c r="J1101" s="359" t="str">
        <f>IF(ISBLANK(INDEX('Policy Characteristics'!D:D,MATCH($C1101,'Policy Characteristics'!$C:$C,0))),"",INDEX('Policy Characteristics'!D:D,MATCH($C1101,'Policy Characteristics'!$C:$C,0)))</f>
        <v>Fuel Taxes or Subsidies</v>
      </c>
      <c r="K1101" s="357" t="str">
        <f>IF(ISBLANK(INDEX('Policy Characteristics'!E:E,MATCH($C1101,'Policy Characteristics'!$C:$C,0))),"",INDEX('Policy Characteristics'!E:E,MATCH($C1101,'Policy Characteristics'!$C:$C,0)))</f>
        <v>cross fuel tax</v>
      </c>
      <c r="L1101" s="379">
        <f>IF(ISBLANK(INDEX('Policy Characteristics'!F:F,MATCH($C1101,'Policy Characteristics'!$C:$C,0))),"",INDEX('Policy Characteristics'!F:F,MATCH($C1101,'Policy Characteristics'!$C:$C,0)))</f>
        <v>-0.5</v>
      </c>
      <c r="M1101" s="379">
        <f>IF(ISBLANK(INDEX('Policy Characteristics'!G:G,MATCH($C1101,'Policy Characteristics'!$C:$C,0))),"",INDEX('Policy Characteristics'!G:G,MATCH($C1101,'Policy Characteristics'!$C:$C,0)))</f>
        <v>0.5</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BAU price</v>
      </c>
      <c r="P1101" s="357" t="str">
        <f>IF(ISBLANK(INDEX('Policy Characteristics'!J:J,MATCH($C1101,'Policy Characteristics'!$C:$C,0))),"",INDEX('Policy Characteristics'!J:J,MATCH($C1101,'Policy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1" s="357" t="str">
        <f>IF(ISBLANK(INDEX('Policy Characteristics'!K:K,MATCH($C1101,'Policy Characteristics'!$C:$C,0))),"",INDEX('Policy Characteristics'!K:K,MATCH($C1101,'Policy Characteristics'!$C:$C,0)))</f>
        <v>fuels.html#fuel-taxes</v>
      </c>
      <c r="R1101" s="357" t="str">
        <f>IF(ISBLANK(INDEX('Policy Characteristics'!L:L,MATCH($C1101,'Policy Characteristics'!$C:$C,0))),"",INDEX('Policy Characteristics'!L:L,MATCH($C1101,'Policy Characteristics'!$C:$C,0)))</f>
        <v>fuel-taxes.html</v>
      </c>
    </row>
    <row r="1102" spans="1:18" x14ac:dyDescent="0.2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Taxes or Subsidies</v>
      </c>
      <c r="C1102" s="365" t="str">
        <f t="shared" si="55"/>
        <v>Additional Fuel Tax or Subsidy Rate by Fuel</v>
      </c>
      <c r="D1102" s="9" t="s">
        <v>2544</v>
      </c>
      <c r="E1102" s="9"/>
      <c r="F1102" s="9" t="s">
        <v>2545</v>
      </c>
      <c r="G1102" s="55"/>
      <c r="H1102" s="54">
        <v>746</v>
      </c>
      <c r="I1102" s="9" t="s">
        <v>45</v>
      </c>
      <c r="J1102" s="359" t="str">
        <f>IF(ISBLANK(INDEX('Policy Characteristics'!D:D,MATCH($C1102,'Policy Characteristics'!$C:$C,0))),"",INDEX('Policy Characteristics'!D:D,MATCH($C1102,'Policy Characteristics'!$C:$C,0)))</f>
        <v>Fuel Taxes or Subsidies</v>
      </c>
      <c r="K1102" s="357" t="str">
        <f>IF(ISBLANK(INDEX('Policy Characteristics'!E:E,MATCH($C1102,'Policy Characteristics'!$C:$C,0))),"",INDEX('Policy Characteristics'!E:E,MATCH($C1102,'Policy Characteristics'!$C:$C,0)))</f>
        <v>cross fuel tax</v>
      </c>
      <c r="L1102" s="379">
        <f>IF(ISBLANK(INDEX('Policy Characteristics'!F:F,MATCH($C1102,'Policy Characteristics'!$C:$C,0))),"",INDEX('Policy Characteristics'!F:F,MATCH($C1102,'Policy Characteristics'!$C:$C,0)))</f>
        <v>-0.5</v>
      </c>
      <c r="M1102" s="379">
        <f>IF(ISBLANK(INDEX('Policy Characteristics'!G:G,MATCH($C1102,'Policy Characteristics'!$C:$C,0))),"",INDEX('Policy Characteristics'!G:G,MATCH($C1102,'Policy Characteristics'!$C:$C,0)))</f>
        <v>0.5</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BAU price</v>
      </c>
      <c r="P1102" s="357" t="str">
        <f>IF(ISBLANK(INDEX('Policy Characteristics'!J:J,MATCH($C1102,'Policy Characteristics'!$C:$C,0))),"",INDEX('Policy Characteristics'!J:J,MATCH($C1102,'Policy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2" s="357" t="str">
        <f>IF(ISBLANK(INDEX('Policy Characteristics'!K:K,MATCH($C1102,'Policy Characteristics'!$C:$C,0))),"",INDEX('Policy Characteristics'!K:K,MATCH($C1102,'Policy Characteristics'!$C:$C,0)))</f>
        <v>fuels.html#fuel-taxes</v>
      </c>
      <c r="R1102" s="357" t="str">
        <f>IF(ISBLANK(INDEX('Policy Characteristics'!L:L,MATCH($C1102,'Policy Characteristics'!$C:$C,0))),"",INDEX('Policy Characteristics'!L:L,MATCH($C1102,'Policy Characteristics'!$C:$C,0)))</f>
        <v>fuel-taxes.html</v>
      </c>
    </row>
    <row r="1103" spans="1:18" x14ac:dyDescent="0.2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Taxes or Subsidies</v>
      </c>
      <c r="C1103" s="365" t="str">
        <f t="shared" ref="C1103:C1105" si="56">C$1089</f>
        <v>Additional Fuel Tax or Subsidy Rate by Fuel</v>
      </c>
      <c r="D1103" s="9" t="s">
        <v>2535</v>
      </c>
      <c r="E1103" s="9"/>
      <c r="F1103" s="9" t="s">
        <v>2539</v>
      </c>
      <c r="G1103" s="55"/>
      <c r="H1103" s="54">
        <v>747</v>
      </c>
      <c r="I1103" s="9" t="s">
        <v>45</v>
      </c>
      <c r="J1103" s="359" t="str">
        <f>IF(ISBLANK(INDEX('Policy Characteristics'!D:D,MATCH($C1103,'Policy Characteristics'!$C:$C,0))),"",INDEX('Policy Characteristics'!D:D,MATCH($C1103,'Policy Characteristics'!$C:$C,0)))</f>
        <v>Fuel Taxes or Subsidies</v>
      </c>
      <c r="K1103" s="357" t="str">
        <f>IF(ISBLANK(INDEX('Policy Characteristics'!E:E,MATCH($C1103,'Policy Characteristics'!$C:$C,0))),"",INDEX('Policy Characteristics'!E:E,MATCH($C1103,'Policy Characteristics'!$C:$C,0)))</f>
        <v>cross fuel tax</v>
      </c>
      <c r="L1103" s="379">
        <f>IF(ISBLANK(INDEX('Policy Characteristics'!F:F,MATCH($C1103,'Policy Characteristics'!$C:$C,0))),"",INDEX('Policy Characteristics'!F:F,MATCH($C1103,'Policy Characteristics'!$C:$C,0)))</f>
        <v>-0.5</v>
      </c>
      <c r="M1103" s="379">
        <f>IF(ISBLANK(INDEX('Policy Characteristics'!G:G,MATCH($C1103,'Policy Characteristics'!$C:$C,0))),"",INDEX('Policy Characteristics'!G:G,MATCH($C1103,'Policy Characteristics'!$C:$C,0)))</f>
        <v>0.5</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BAU price</v>
      </c>
      <c r="P1103" s="357" t="str">
        <f>IF(ISBLANK(INDEX('Policy Characteristics'!J:J,MATCH($C1103,'Policy Characteristics'!$C:$C,0))),"",INDEX('Policy Characteristics'!J:J,MATCH($C1103,'Policy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3" s="357" t="str">
        <f>IF(ISBLANK(INDEX('Policy Characteristics'!K:K,MATCH($C1103,'Policy Characteristics'!$C:$C,0))),"",INDEX('Policy Characteristics'!K:K,MATCH($C1103,'Policy Characteristics'!$C:$C,0)))</f>
        <v>fuels.html#fuel-taxes</v>
      </c>
      <c r="R1103" s="357" t="str">
        <f>IF(ISBLANK(INDEX('Policy Characteristics'!L:L,MATCH($C1103,'Policy Characteristics'!$C:$C,0))),"",INDEX('Policy Characteristics'!L:L,MATCH($C1103,'Policy Characteristics'!$C:$C,0)))</f>
        <v>fuel-taxes.html</v>
      </c>
    </row>
    <row r="1104" spans="1:18" x14ac:dyDescent="0.2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Taxes or Subsidies</v>
      </c>
      <c r="C1104" s="365" t="str">
        <f t="shared" si="56"/>
        <v>Additional Fuel Tax or Subsidy Rate by Fuel</v>
      </c>
      <c r="D1104" s="9" t="s">
        <v>2536</v>
      </c>
      <c r="E1104" s="9"/>
      <c r="F1104" s="9" t="s">
        <v>2540</v>
      </c>
      <c r="G1104" s="55"/>
      <c r="H1104" s="54">
        <v>748</v>
      </c>
      <c r="I1104" s="9" t="s">
        <v>45</v>
      </c>
      <c r="J1104" s="359" t="str">
        <f>IF(ISBLANK(INDEX('Policy Characteristics'!D:D,MATCH($C1104,'Policy Characteristics'!$C:$C,0))),"",INDEX('Policy Characteristics'!D:D,MATCH($C1104,'Policy Characteristics'!$C:$C,0)))</f>
        <v>Fuel Taxes or Subsidies</v>
      </c>
      <c r="K1104" s="357" t="str">
        <f>IF(ISBLANK(INDEX('Policy Characteristics'!E:E,MATCH($C1104,'Policy Characteristics'!$C:$C,0))),"",INDEX('Policy Characteristics'!E:E,MATCH($C1104,'Policy Characteristics'!$C:$C,0)))</f>
        <v>cross fuel tax</v>
      </c>
      <c r="L1104" s="379">
        <f>IF(ISBLANK(INDEX('Policy Characteristics'!F:F,MATCH($C1104,'Policy Characteristics'!$C:$C,0))),"",INDEX('Policy Characteristics'!F:F,MATCH($C1104,'Policy Characteristics'!$C:$C,0)))</f>
        <v>-0.5</v>
      </c>
      <c r="M1104" s="379">
        <f>IF(ISBLANK(INDEX('Policy Characteristics'!G:G,MATCH($C1104,'Policy Characteristics'!$C:$C,0))),"",INDEX('Policy Characteristics'!G:G,MATCH($C1104,'Policy Characteristics'!$C:$C,0)))</f>
        <v>0.5</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BAU price</v>
      </c>
      <c r="P1104" s="357" t="str">
        <f>IF(ISBLANK(INDEX('Policy Characteristics'!J:J,MATCH($C1104,'Policy Characteristics'!$C:$C,0))),"",INDEX('Policy Characteristics'!J:J,MATCH($C1104,'Policy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4" s="357" t="str">
        <f>IF(ISBLANK(INDEX('Policy Characteristics'!K:K,MATCH($C1104,'Policy Characteristics'!$C:$C,0))),"",INDEX('Policy Characteristics'!K:K,MATCH($C1104,'Policy Characteristics'!$C:$C,0)))</f>
        <v>fuels.html#fuel-taxes</v>
      </c>
      <c r="R1104" s="357" t="str">
        <f>IF(ISBLANK(INDEX('Policy Characteristics'!L:L,MATCH($C1104,'Policy Characteristics'!$C:$C,0))),"",INDEX('Policy Characteristics'!L:L,MATCH($C1104,'Policy Characteristics'!$C:$C,0)))</f>
        <v>fuel-taxes.html</v>
      </c>
    </row>
    <row r="1105" spans="1:18" x14ac:dyDescent="0.2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Taxes or Subsidies</v>
      </c>
      <c r="C1105" s="365" t="str">
        <f t="shared" si="56"/>
        <v>Additional Fuel Tax or Subsidy Rate by Fuel</v>
      </c>
      <c r="D1105" s="9" t="s">
        <v>2537</v>
      </c>
      <c r="E1105" s="9"/>
      <c r="F1105" s="9" t="s">
        <v>2541</v>
      </c>
      <c r="G1105" s="55"/>
      <c r="H1105" s="54">
        <v>749</v>
      </c>
      <c r="I1105" s="9" t="s">
        <v>45</v>
      </c>
      <c r="J1105" s="359" t="str">
        <f>IF(ISBLANK(INDEX('Policy Characteristics'!D:D,MATCH($C1105,'Policy Characteristics'!$C:$C,0))),"",INDEX('Policy Characteristics'!D:D,MATCH($C1105,'Policy Characteristics'!$C:$C,0)))</f>
        <v>Fuel Taxes or Subsidies</v>
      </c>
      <c r="K1105" s="357" t="str">
        <f>IF(ISBLANK(INDEX('Policy Characteristics'!E:E,MATCH($C1105,'Policy Characteristics'!$C:$C,0))),"",INDEX('Policy Characteristics'!E:E,MATCH($C1105,'Policy Characteristics'!$C:$C,0)))</f>
        <v>cross fuel tax</v>
      </c>
      <c r="L1105" s="379">
        <f>IF(ISBLANK(INDEX('Policy Characteristics'!F:F,MATCH($C1105,'Policy Characteristics'!$C:$C,0))),"",INDEX('Policy Characteristics'!F:F,MATCH($C1105,'Policy Characteristics'!$C:$C,0)))</f>
        <v>-0.5</v>
      </c>
      <c r="M1105" s="379">
        <f>IF(ISBLANK(INDEX('Policy Characteristics'!G:G,MATCH($C1105,'Policy Characteristics'!$C:$C,0))),"",INDEX('Policy Characteristics'!G:G,MATCH($C1105,'Policy Characteristics'!$C:$C,0)))</f>
        <v>0.5</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BAU price</v>
      </c>
      <c r="P1105" s="357" t="str">
        <f>IF(ISBLANK(INDEX('Policy Characteristics'!J:J,MATCH($C1105,'Policy Characteristics'!$C:$C,0))),"",INDEX('Policy Characteristics'!J:J,MATCH($C1105,'Policy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5" s="357" t="str">
        <f>IF(ISBLANK(INDEX('Policy Characteristics'!K:K,MATCH($C1105,'Policy Characteristics'!$C:$C,0))),"",INDEX('Policy Characteristics'!K:K,MATCH($C1105,'Policy Characteristics'!$C:$C,0)))</f>
        <v>fuels.html#fuel-taxes</v>
      </c>
      <c r="R1105" s="357" t="str">
        <f>IF(ISBLANK(INDEX('Policy Characteristics'!L:L,MATCH($C1105,'Policy Characteristics'!$C:$C,0))),"",INDEX('Policy Characteristics'!L:L,MATCH($C1105,'Policy Characteristics'!$C:$C,0)))</f>
        <v>fuel-taxes.html</v>
      </c>
    </row>
    <row r="1106" spans="1:18" x14ac:dyDescent="0.2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2" t="s">
        <v>306</v>
      </c>
      <c r="D1106" s="53" t="s">
        <v>116</v>
      </c>
      <c r="E1106" s="53"/>
      <c r="F1106" s="53" t="s">
        <v>337</v>
      </c>
      <c r="G1106" s="53"/>
      <c r="H1106" s="54">
        <v>85</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building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2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ref="C1107:C1111" si="57">C$1106</f>
        <v>RnD Building Capital Cost Perc Reduction</v>
      </c>
      <c r="D1107" s="53" t="s">
        <v>117</v>
      </c>
      <c r="E1107" s="53"/>
      <c r="F1107" s="53" t="s">
        <v>338</v>
      </c>
      <c r="G1107" s="53"/>
      <c r="H1107" s="54">
        <v>86</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building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2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7"/>
        <v>RnD Building Capital Cost Perc Reduction</v>
      </c>
      <c r="D1108" s="53" t="s">
        <v>118</v>
      </c>
      <c r="E1108" s="53"/>
      <c r="F1108" s="53" t="s">
        <v>339</v>
      </c>
      <c r="G1108" s="53"/>
      <c r="H1108" s="54">
        <v>87</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building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2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7"/>
        <v>RnD Building Capital Cost Perc Reduction</v>
      </c>
      <c r="D1109" s="53" t="s">
        <v>119</v>
      </c>
      <c r="E1109" s="53"/>
      <c r="F1109" s="53" t="s">
        <v>340</v>
      </c>
      <c r="G1109" s="53"/>
      <c r="H1109" s="54">
        <v>88</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building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2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7"/>
        <v>RnD Building Capital Cost Perc Reduction</v>
      </c>
      <c r="D1110" s="53" t="s">
        <v>120</v>
      </c>
      <c r="E1110" s="53"/>
      <c r="F1110" s="53" t="s">
        <v>341</v>
      </c>
      <c r="G1110" s="53"/>
      <c r="H1110" s="54">
        <v>89</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building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2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7"/>
        <v>RnD Building Capital Cost Perc Reduction</v>
      </c>
      <c r="D1111" s="53" t="s">
        <v>121</v>
      </c>
      <c r="E1111" s="53"/>
      <c r="F1111" s="53" t="s">
        <v>342</v>
      </c>
      <c r="G1111" s="53"/>
      <c r="H1111" s="54">
        <v>90</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building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2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2" t="s">
        <v>307</v>
      </c>
      <c r="D1112" s="53"/>
      <c r="E1112" s="53"/>
      <c r="F1112" s="53" t="s">
        <v>27</v>
      </c>
      <c r="G1112" s="53"/>
      <c r="H1112" s="54">
        <v>91</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CCS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2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2" t="s">
        <v>308</v>
      </c>
      <c r="D1113" s="53" t="s">
        <v>473</v>
      </c>
      <c r="E1113" s="53"/>
      <c r="F1113" s="9" t="s">
        <v>476</v>
      </c>
      <c r="G1113" s="53"/>
      <c r="H1113" s="54">
        <v>92</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electricity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x14ac:dyDescent="0.2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ref="C1114:C1121" si="58">C$1113</f>
        <v>RnD Electricity Capital Cost Perc Reduction</v>
      </c>
      <c r="D1114" s="9" t="s">
        <v>327</v>
      </c>
      <c r="E1114" s="55"/>
      <c r="F1114" s="9" t="s">
        <v>2288</v>
      </c>
      <c r="G1114" s="53"/>
      <c r="H1114" s="54">
        <v>93</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electricity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2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8"/>
        <v>RnD Electricity Capital Cost Perc Reduction</v>
      </c>
      <c r="D1115" s="9" t="s">
        <v>77</v>
      </c>
      <c r="E1115" s="55"/>
      <c r="F1115" s="9" t="s">
        <v>343</v>
      </c>
      <c r="G1115" s="53"/>
      <c r="H1115" s="54">
        <v>94</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electricity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2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8"/>
        <v>RnD Electricity Capital Cost Perc Reduction</v>
      </c>
      <c r="D1116" s="9" t="s">
        <v>78</v>
      </c>
      <c r="E1116" s="55"/>
      <c r="F1116" s="9" t="s">
        <v>344</v>
      </c>
      <c r="G1116" s="53"/>
      <c r="H1116" s="54">
        <v>95</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electricity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2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8"/>
        <v>RnD Electricity Capital Cost Perc Reduction</v>
      </c>
      <c r="D1117" s="9" t="s">
        <v>474</v>
      </c>
      <c r="E1117" s="55"/>
      <c r="F1117" s="9" t="s">
        <v>478</v>
      </c>
      <c r="G1117" s="53"/>
      <c r="H1117" s="54">
        <v>96</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electricity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2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8"/>
        <v>RnD Electricity Capital Cost Perc Reduction</v>
      </c>
      <c r="D1118" s="9" t="s">
        <v>79</v>
      </c>
      <c r="E1118" s="55"/>
      <c r="F1118" s="9" t="s">
        <v>345</v>
      </c>
      <c r="G1118" s="53"/>
      <c r="H1118" s="54">
        <v>97</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electricity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2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8"/>
        <v>RnD Electricity Capital Cost Perc Reduction</v>
      </c>
      <c r="D1119" s="9" t="s">
        <v>80</v>
      </c>
      <c r="E1119" s="55"/>
      <c r="F1119" s="9" t="s">
        <v>346</v>
      </c>
      <c r="G1119" s="53"/>
      <c r="H1119" s="54">
        <v>98</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electricity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2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8"/>
        <v>RnD Electricity Capital Cost Perc Reduction</v>
      </c>
      <c r="D1120" s="9" t="s">
        <v>81</v>
      </c>
      <c r="E1120" s="55"/>
      <c r="F1120" s="9" t="s">
        <v>347</v>
      </c>
      <c r="G1120" s="53"/>
      <c r="H1120" s="54">
        <v>99</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electricity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2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8"/>
        <v>RnD Electricity Capital Cost Perc Reduction</v>
      </c>
      <c r="D1121" s="9" t="s">
        <v>330</v>
      </c>
      <c r="E1121" s="55"/>
      <c r="F1121" s="9" t="s">
        <v>2289</v>
      </c>
      <c r="G1121" s="53"/>
      <c r="H1121" s="54">
        <v>192</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electricity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2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ref="C1122:C1123" si="59">C$1113</f>
        <v>RnD Electricity Capital Cost Perc Reduction</v>
      </c>
      <c r="D1122" s="9" t="s">
        <v>470</v>
      </c>
      <c r="E1122" s="55"/>
      <c r="F1122" s="9" t="s">
        <v>471</v>
      </c>
      <c r="G1122" s="53"/>
      <c r="H1122" s="54">
        <v>180</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electricity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2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Electricity Capital Cost Perc Reduction</v>
      </c>
      <c r="D1123" s="9" t="s">
        <v>479</v>
      </c>
      <c r="E1123" s="55"/>
      <c r="F1123" s="9" t="s">
        <v>481</v>
      </c>
      <c r="G1123" s="53"/>
      <c r="H1123" s="54">
        <v>183</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electricity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2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2" t="s">
        <v>309</v>
      </c>
      <c r="D1124" s="194" t="s">
        <v>3211</v>
      </c>
      <c r="E1124" s="53"/>
      <c r="F1124" s="9" t="s">
        <v>3248</v>
      </c>
      <c r="G1124" s="53"/>
      <c r="H1124" s="54">
        <v>1462</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industry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2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48" si="60">C$1124</f>
        <v>RnD Industry Capital Cost Perc Reduction</v>
      </c>
      <c r="D1125" s="194" t="s">
        <v>3212</v>
      </c>
      <c r="E1125" s="53"/>
      <c r="F1125" s="9" t="s">
        <v>3249</v>
      </c>
      <c r="G1125" s="53"/>
      <c r="H1125" s="54">
        <v>1463</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industry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2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Industry Capital Cost Perc Reduction</v>
      </c>
      <c r="D1126" s="194" t="s">
        <v>3213</v>
      </c>
      <c r="E1126" s="53"/>
      <c r="F1126" s="9" t="s">
        <v>3250</v>
      </c>
      <c r="G1126" s="53"/>
      <c r="H1126" s="54">
        <v>1464</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industry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2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Industry Capital Cost Perc Reduction</v>
      </c>
      <c r="D1127" s="194" t="s">
        <v>3214</v>
      </c>
      <c r="E1127" s="53"/>
      <c r="F1127" s="9" t="s">
        <v>3251</v>
      </c>
      <c r="G1127" s="53"/>
      <c r="H1127" s="54">
        <v>1465</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industry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2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Industry Capital Cost Perc Reduction</v>
      </c>
      <c r="D1128" s="194" t="s">
        <v>3215</v>
      </c>
      <c r="E1128" s="53"/>
      <c r="F1128" s="9" t="s">
        <v>3252</v>
      </c>
      <c r="G1128" s="53"/>
      <c r="H1128" s="54">
        <v>1466</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industry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2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Industry Capital Cost Perc Reduction</v>
      </c>
      <c r="D1129" s="194" t="s">
        <v>3216</v>
      </c>
      <c r="E1129" s="53"/>
      <c r="F1129" s="9" t="s">
        <v>3253</v>
      </c>
      <c r="G1129" s="53"/>
      <c r="H1129" s="54">
        <v>1467</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industry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2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Industry Capital Cost Perc Reduction</v>
      </c>
      <c r="D1130" s="194" t="s">
        <v>3217</v>
      </c>
      <c r="E1130" s="53"/>
      <c r="F1130" s="9" t="s">
        <v>3254</v>
      </c>
      <c r="G1130" s="53"/>
      <c r="H1130" s="54">
        <v>1468</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industry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x14ac:dyDescent="0.2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Capital Cost Reduction</v>
      </c>
      <c r="C1131" s="361" t="str">
        <f t="shared" si="60"/>
        <v>RnD Industry Capital Cost Perc Reduction</v>
      </c>
      <c r="D1131" s="194" t="s">
        <v>3218</v>
      </c>
      <c r="E1131" s="53"/>
      <c r="F1131" s="9" t="s">
        <v>3255</v>
      </c>
      <c r="G1131" s="53"/>
      <c r="H1131" s="54">
        <v>1469</v>
      </c>
      <c r="I1131" s="53" t="s">
        <v>44</v>
      </c>
      <c r="J1131" s="359" t="str">
        <f>IF(ISBLANK(INDEX('Policy Characteristics'!D:D,MATCH($C1131,'Policy Characteristics'!$C:$C,0))),"",INDEX('Policy Characteristics'!D:D,MATCH($C1131,'Policy Characteristics'!$C:$C,0)))</f>
        <v>R&amp;D Capital Cost Reductions</v>
      </c>
      <c r="K1131" s="357" t="str">
        <f>IF(ISBLANK(INDEX('Policy Characteristics'!E:E,MATCH($C1131,'Policy Characteristics'!$C:$C,0))),"",INDEX('Policy Characteristics'!E:E,MATCH($C1131,'Policy Characteristics'!$C:$C,0)))</f>
        <v>RnD industry capital cost reduction</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0.4</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reduction in cost</v>
      </c>
      <c r="P1131" s="357" t="str">
        <f>IF(ISBLANK(INDEX('Policy Characteristics'!J:J,MATCH($C1131,'Policy Characteristics'!$C:$C,0))),"",INDEX('Policy Characteristics'!J:J,MATCH($C1131,'Policy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7" t="str">
        <f>IF(ISBLANK(INDEX('Policy Characteristics'!K:K,MATCH($C1131,'Policy Characteristics'!$C:$C,0))),"",INDEX('Policy Characteristics'!K:K,MATCH($C1131,'Policy Characteristics'!$C:$C,0)))</f>
        <v>architectural-design.html#rnd</v>
      </c>
      <c r="R1131" s="357" t="str">
        <f>IF(ISBLANK(INDEX('Policy Characteristics'!L:L,MATCH($C1131,'Policy Characteristics'!$C:$C,0))),"",INDEX('Policy Characteristics'!L:L,MATCH($C1131,'Policy Characteristics'!$C:$C,0)))</f>
        <v>research-and-development.html</v>
      </c>
    </row>
    <row r="1132" spans="1:18" x14ac:dyDescent="0.2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Capital Cost Reduction</v>
      </c>
      <c r="C1132" s="361" t="str">
        <f t="shared" si="60"/>
        <v>RnD Industry Capital Cost Perc Reduction</v>
      </c>
      <c r="D1132" s="194" t="s">
        <v>3219</v>
      </c>
      <c r="E1132" s="53"/>
      <c r="F1132" s="9" t="s">
        <v>3256</v>
      </c>
      <c r="G1132" s="53"/>
      <c r="H1132" s="54">
        <v>1470</v>
      </c>
      <c r="I1132" s="53" t="s">
        <v>44</v>
      </c>
      <c r="J1132" s="359" t="str">
        <f>IF(ISBLANK(INDEX('Policy Characteristics'!D:D,MATCH($C1132,'Policy Characteristics'!$C:$C,0))),"",INDEX('Policy Characteristics'!D:D,MATCH($C1132,'Policy Characteristics'!$C:$C,0)))</f>
        <v>R&amp;D Capital Cost Reductions</v>
      </c>
      <c r="K1132" s="357" t="str">
        <f>IF(ISBLANK(INDEX('Policy Characteristics'!E:E,MATCH($C1132,'Policy Characteristics'!$C:$C,0))),"",INDEX('Policy Characteristics'!E:E,MATCH($C1132,'Policy Characteristics'!$C:$C,0)))</f>
        <v>RnD industry capital cost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cost</v>
      </c>
      <c r="P1132" s="357"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1" t="str">
        <f t="shared" si="60"/>
        <v>RnD Industry Capital Cost Perc Reduction</v>
      </c>
      <c r="D1133" s="194" t="s">
        <v>3220</v>
      </c>
      <c r="E1133" s="53"/>
      <c r="F1133" s="9" t="s">
        <v>349</v>
      </c>
      <c r="G1133" s="53"/>
      <c r="H1133" s="54">
        <v>1471</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industry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si="60"/>
        <v>RnD Industry Capital Cost Perc Reduction</v>
      </c>
      <c r="D1134" s="194" t="s">
        <v>3221</v>
      </c>
      <c r="E1134" s="53"/>
      <c r="F1134" s="9" t="s">
        <v>3257</v>
      </c>
      <c r="G1134" s="53"/>
      <c r="H1134" s="54">
        <v>1472</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industry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60"/>
        <v>RnD Industry Capital Cost Perc Reduction</v>
      </c>
      <c r="D1135" s="194" t="s">
        <v>3222</v>
      </c>
      <c r="E1135" s="53"/>
      <c r="F1135" s="9" t="s">
        <v>3258</v>
      </c>
      <c r="G1135" s="53"/>
      <c r="H1135" s="54">
        <v>1473</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industry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60"/>
        <v>RnD Industry Capital Cost Perc Reduction</v>
      </c>
      <c r="D1136" s="194" t="s">
        <v>3223</v>
      </c>
      <c r="E1136" s="53"/>
      <c r="F1136" s="9" t="s">
        <v>3259</v>
      </c>
      <c r="G1136" s="53"/>
      <c r="H1136" s="54">
        <v>1474</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industry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60"/>
        <v>RnD Industry Capital Cost Perc Reduction</v>
      </c>
      <c r="D1137" s="194" t="s">
        <v>3224</v>
      </c>
      <c r="E1137" s="53"/>
      <c r="F1137" s="9" t="s">
        <v>348</v>
      </c>
      <c r="G1137" s="53"/>
      <c r="H1137" s="54">
        <v>1475</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industry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1" t="str">
        <f t="shared" si="60"/>
        <v>RnD Industry Capital Cost Perc Reduction</v>
      </c>
      <c r="D1138" s="194" t="s">
        <v>3225</v>
      </c>
      <c r="E1138" s="53"/>
      <c r="F1138" s="9" t="s">
        <v>3260</v>
      </c>
      <c r="G1138" s="53"/>
      <c r="H1138" s="54">
        <v>1476</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industry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ht="30"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1" t="str">
        <f t="shared" si="60"/>
        <v>RnD Industry Capital Cost Perc Reduction</v>
      </c>
      <c r="D1139" s="194" t="s">
        <v>3226</v>
      </c>
      <c r="E1139" s="53"/>
      <c r="F1139" s="9" t="s">
        <v>3261</v>
      </c>
      <c r="G1139" s="53"/>
      <c r="H1139" s="54">
        <v>1477</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industry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1" t="str">
        <f t="shared" si="60"/>
        <v>RnD Industry Capital Cost Perc Reduction</v>
      </c>
      <c r="D1140" s="194" t="s">
        <v>3227</v>
      </c>
      <c r="E1140" s="53"/>
      <c r="F1140" s="9" t="s">
        <v>3262</v>
      </c>
      <c r="G1140" s="53"/>
      <c r="H1140" s="54">
        <v>1478</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industry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si="60"/>
        <v>RnD Industry Capital Cost Perc Reduction</v>
      </c>
      <c r="D1141" s="194" t="s">
        <v>3228</v>
      </c>
      <c r="E1141" s="53"/>
      <c r="F1141" s="9" t="s">
        <v>3263</v>
      </c>
      <c r="G1141" s="53"/>
      <c r="H1141" s="54">
        <v>1479</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industry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60"/>
        <v>RnD Industry Capital Cost Perc Reduction</v>
      </c>
      <c r="D1142" s="194" t="s">
        <v>3229</v>
      </c>
      <c r="E1142" s="53"/>
      <c r="F1142" s="9" t="s">
        <v>3264</v>
      </c>
      <c r="G1142" s="53"/>
      <c r="H1142" s="54">
        <v>1480</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industry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60"/>
        <v>RnD Industry Capital Cost Perc Reduction</v>
      </c>
      <c r="D1143" s="194" t="s">
        <v>3230</v>
      </c>
      <c r="E1143" s="53"/>
      <c r="F1143" s="9" t="s">
        <v>3265</v>
      </c>
      <c r="G1143" s="53"/>
      <c r="H1143" s="54">
        <v>1481</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industry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60"/>
        <v>RnD Industry Capital Cost Perc Reduction</v>
      </c>
      <c r="D1144" s="194" t="s">
        <v>3231</v>
      </c>
      <c r="E1144" s="53"/>
      <c r="F1144" s="9" t="s">
        <v>3266</v>
      </c>
      <c r="G1144" s="53"/>
      <c r="H1144" s="54">
        <v>1482</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industry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60"/>
        <v>RnD Industry Capital Cost Perc Reduction</v>
      </c>
      <c r="D1145" s="194" t="s">
        <v>3232</v>
      </c>
      <c r="E1145" s="53"/>
      <c r="F1145" s="9" t="s">
        <v>3267</v>
      </c>
      <c r="G1145" s="53"/>
      <c r="H1145" s="54">
        <v>1483</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industry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60"/>
        <v>RnD Industry Capital Cost Perc Reduction</v>
      </c>
      <c r="D1146" s="194" t="s">
        <v>3233</v>
      </c>
      <c r="E1146" s="53"/>
      <c r="F1146" s="9" t="s">
        <v>3268</v>
      </c>
      <c r="G1146" s="53"/>
      <c r="H1146" s="54">
        <v>1484</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industry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60"/>
        <v>RnD Industry Capital Cost Perc Reduction</v>
      </c>
      <c r="D1147" s="194" t="s">
        <v>3234</v>
      </c>
      <c r="E1147" s="53"/>
      <c r="F1147" s="9" t="s">
        <v>3269</v>
      </c>
      <c r="G1147" s="53"/>
      <c r="H1147" s="54">
        <v>1485</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industry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60"/>
        <v>RnD Industry Capital Cost Perc Reduction</v>
      </c>
      <c r="D1148" s="194" t="s">
        <v>3235</v>
      </c>
      <c r="E1148" s="53"/>
      <c r="F1148" s="9" t="s">
        <v>3270</v>
      </c>
      <c r="G1148" s="53"/>
      <c r="H1148" s="54">
        <v>1486</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industry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0" t="s">
        <v>310</v>
      </c>
      <c r="D1149" s="53" t="s">
        <v>2276</v>
      </c>
      <c r="E1149" s="53"/>
      <c r="F1149" s="53" t="s">
        <v>501</v>
      </c>
      <c r="G1149" s="53"/>
      <c r="H1149" s="54">
        <v>108</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transportation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1" t="str">
        <f t="shared" ref="C1150:C1155" si="61">C$1149</f>
        <v>RnD Transportation Capital Cost Perc Reduction</v>
      </c>
      <c r="D1150" s="53" t="s">
        <v>2277</v>
      </c>
      <c r="E1150" s="53"/>
      <c r="F1150" s="53" t="s">
        <v>502</v>
      </c>
      <c r="G1150" s="53"/>
      <c r="H1150" s="54">
        <v>109</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transportation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1" t="str">
        <f t="shared" si="61"/>
        <v>RnD Transportation Capital Cost Perc Reduction</v>
      </c>
      <c r="D1151" s="53" t="s">
        <v>2278</v>
      </c>
      <c r="E1151" s="53"/>
      <c r="F1151" s="53" t="s">
        <v>503</v>
      </c>
      <c r="G1151" s="53"/>
      <c r="H1151" s="54">
        <v>110</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transportation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si="61"/>
        <v>RnD Transportation Capital Cost Perc Reduction</v>
      </c>
      <c r="D1152" s="53" t="s">
        <v>2279</v>
      </c>
      <c r="E1152" s="53"/>
      <c r="F1152" s="53" t="s">
        <v>504</v>
      </c>
      <c r="G1152" s="53"/>
      <c r="H1152" s="54">
        <v>111</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transportation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Transportation Capital Cost Perc Reduction</v>
      </c>
      <c r="D1153" s="53" t="s">
        <v>2280</v>
      </c>
      <c r="E1153" s="53"/>
      <c r="F1153" s="53" t="s">
        <v>505</v>
      </c>
      <c r="G1153" s="53"/>
      <c r="H1153" s="54">
        <v>112</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transportation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Transportation Capital Cost Perc Reduction</v>
      </c>
      <c r="D1154" s="53" t="s">
        <v>2603</v>
      </c>
      <c r="E1154" s="53"/>
      <c r="F1154" s="53" t="s">
        <v>2906</v>
      </c>
      <c r="G1154" s="53"/>
      <c r="H1154" s="54">
        <v>113</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transportation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Transportation Capital Cost Perc Reduction</v>
      </c>
      <c r="D1155" s="53" t="s">
        <v>2602</v>
      </c>
      <c r="E1155" s="53"/>
      <c r="F1155" s="53" t="s">
        <v>2907</v>
      </c>
      <c r="G1155" s="53"/>
      <c r="H1155" s="54">
        <v>523</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transportation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s="2" customFormat="1"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Direct Air Capture</v>
      </c>
      <c r="C1156" s="360" t="s">
        <v>2917</v>
      </c>
      <c r="D1156" s="9"/>
      <c r="E1156" s="9"/>
      <c r="F1156" s="9"/>
      <c r="G1156" s="9"/>
      <c r="H1156" s="56">
        <v>525</v>
      </c>
      <c r="I1156" s="9" t="s">
        <v>44</v>
      </c>
      <c r="J1156" s="359" t="str">
        <f>IF(ISBLANK(INDEX('Policy Characteristics'!D:D,MATCH($C1156,'Policy Characteristics'!$C:$C,0))),"",INDEX('Policy Characteristics'!D:D,MATCH($C1156,'Policy Characteristics'!$C:$C,0)))</f>
        <v>Direct Air Capture</v>
      </c>
      <c r="K1156" s="357" t="str">
        <f>IF(ISBLANK(INDEX('Policy Characteristics'!E:E,MATCH($C1156,'Policy Characteristics'!$C:$C,0))),"",INDEX('Policy Characteristics'!E:E,MATCH($C1156,'Policy Characteristics'!$C:$C,0)))</f>
        <v>geoeng direct air capture</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1</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of potential achieved</v>
      </c>
      <c r="P1156" s="357" t="str">
        <f>IF(ISBLANK(INDEX('Policy Characteristics'!J:J,MATCH($C1156,'Policy Characteristics'!$C:$C,0))),"",INDEX('Policy Characteristics'!J:J,MATCH($C1156,'Policy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56" s="357" t="str">
        <f>IF(ISBLANK(INDEX('Policy Characteristics'!K:K,MATCH($C1156,'Policy Characteristics'!$C:$C,0))),"",INDEX('Policy Characteristics'!K:K,MATCH($C1156,'Policy Characteristics'!$C:$C,0)))</f>
        <v>direct-air-capture.html#dac</v>
      </c>
      <c r="R1156" s="357" t="str">
        <f>IF(ISBLANK(INDEX('Policy Characteristics'!L:L,MATCH($C1156,'Policy Characteristics'!$C:$C,0))),"",INDEX('Policy Characteristics'!L:L,MATCH($C1156,'Policy Characteristics'!$C:$C,0)))</f>
        <v>direct-air-capture.html</v>
      </c>
    </row>
    <row r="1157" spans="1:18"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2" t="s">
        <v>311</v>
      </c>
      <c r="D1157" s="53" t="s">
        <v>116</v>
      </c>
      <c r="E1157" s="53"/>
      <c r="F1157" s="53" t="s">
        <v>337</v>
      </c>
      <c r="G1157" s="53"/>
      <c r="H1157" s="54">
        <v>114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building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ref="C1158:C1162" si="62">C$1157</f>
        <v>RnD Building Fuel Use Perc Reduction</v>
      </c>
      <c r="D1158" s="53" t="s">
        <v>117</v>
      </c>
      <c r="E1158" s="53"/>
      <c r="F1158" s="53" t="s">
        <v>338</v>
      </c>
      <c r="G1158" s="53"/>
      <c r="H1158" s="54">
        <v>115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building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2"/>
        <v>RnD Building Fuel Use Perc Reduction</v>
      </c>
      <c r="D1159" s="53" t="s">
        <v>118</v>
      </c>
      <c r="E1159" s="53"/>
      <c r="F1159" s="53" t="s">
        <v>339</v>
      </c>
      <c r="G1159" s="53"/>
      <c r="H1159" s="54">
        <v>750</v>
      </c>
      <c r="I1159" s="53" t="s">
        <v>45</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building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2"/>
        <v>RnD Building Fuel Use Perc Reduction</v>
      </c>
      <c r="D1160" s="53" t="s">
        <v>119</v>
      </c>
      <c r="E1160" s="53"/>
      <c r="F1160" s="53" t="s">
        <v>340</v>
      </c>
      <c r="G1160" s="53"/>
      <c r="H1160" s="54">
        <v>117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building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2"/>
        <v>RnD Building Fuel Use Perc Reduction</v>
      </c>
      <c r="D1161" s="53" t="s">
        <v>120</v>
      </c>
      <c r="E1161" s="53"/>
      <c r="F1161" s="53" t="s">
        <v>341</v>
      </c>
      <c r="G1161" s="53"/>
      <c r="H1161" s="54">
        <v>118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building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2"/>
        <v>RnD Building Fuel Use Perc Reduction</v>
      </c>
      <c r="D1162" s="53" t="s">
        <v>121</v>
      </c>
      <c r="E1162" s="53"/>
      <c r="F1162" s="53" t="s">
        <v>342</v>
      </c>
      <c r="G1162" s="53"/>
      <c r="H1162" s="54">
        <v>119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building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2" t="s">
        <v>312</v>
      </c>
      <c r="D1163" s="53"/>
      <c r="E1163" s="53"/>
      <c r="F1163" s="53" t="s">
        <v>27</v>
      </c>
      <c r="G1163" s="53"/>
      <c r="H1163" s="54">
        <v>120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CCS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2" t="s">
        <v>313</v>
      </c>
      <c r="D1164" s="53" t="s">
        <v>473</v>
      </c>
      <c r="E1164" s="53"/>
      <c r="F1164" s="9" t="s">
        <v>476</v>
      </c>
      <c r="G1164" s="53"/>
      <c r="H1164" s="54">
        <v>121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electricity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ref="C1165:C1172" si="63">C$1164</f>
        <v>RnD Electricity Fuel Use Perc Reduction</v>
      </c>
      <c r="D1165" s="9" t="s">
        <v>327</v>
      </c>
      <c r="E1165" s="55"/>
      <c r="F1165" s="9" t="s">
        <v>2288</v>
      </c>
      <c r="G1165" s="53"/>
      <c r="H1165" s="54">
        <v>122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electricity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3"/>
        <v>RnD Electricity Fuel Use Perc Reduction</v>
      </c>
      <c r="D1166" s="9" t="s">
        <v>77</v>
      </c>
      <c r="E1166" s="55"/>
      <c r="F1166" s="9" t="s">
        <v>343</v>
      </c>
      <c r="G1166" s="53"/>
      <c r="H1166" s="54">
        <v>123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electricity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3"/>
        <v>RnD Electricity Fuel Use Perc Reduction</v>
      </c>
      <c r="D1167" s="9" t="s">
        <v>78</v>
      </c>
      <c r="E1167" s="55"/>
      <c r="F1167" s="9" t="s">
        <v>344</v>
      </c>
      <c r="G1167" s="53"/>
      <c r="H1167" s="54">
        <v>751</v>
      </c>
      <c r="I1167" s="53" t="s">
        <v>45</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electricity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3"/>
        <v>RnD Electricity Fuel Use Perc Reduction</v>
      </c>
      <c r="D1168" s="9" t="s">
        <v>474</v>
      </c>
      <c r="E1168" s="55"/>
      <c r="F1168" s="9" t="s">
        <v>478</v>
      </c>
      <c r="G1168" s="53"/>
      <c r="H1168" s="54">
        <v>752</v>
      </c>
      <c r="I1168" s="53" t="s">
        <v>45</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electricity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3"/>
        <v>RnD Electricity Fuel Use Perc Reduction</v>
      </c>
      <c r="D1169" s="9" t="s">
        <v>79</v>
      </c>
      <c r="E1169" s="55"/>
      <c r="F1169" s="9" t="s">
        <v>345</v>
      </c>
      <c r="G1169" s="53"/>
      <c r="H1169" s="54">
        <v>753</v>
      </c>
      <c r="I1169" s="53" t="s">
        <v>45</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electricity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3"/>
        <v>RnD Electricity Fuel Use Perc Reduction</v>
      </c>
      <c r="D1170" s="9" t="s">
        <v>80</v>
      </c>
      <c r="E1170" s="55"/>
      <c r="F1170" s="9" t="s">
        <v>346</v>
      </c>
      <c r="G1170" s="53"/>
      <c r="H1170" s="54">
        <v>754</v>
      </c>
      <c r="I1170" s="53" t="s">
        <v>45</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electricity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3"/>
        <v>RnD Electricity Fuel Use Perc Reduction</v>
      </c>
      <c r="D1171" s="9" t="s">
        <v>81</v>
      </c>
      <c r="E1171" s="55"/>
      <c r="F1171" s="9" t="s">
        <v>347</v>
      </c>
      <c r="G1171" s="53"/>
      <c r="H1171" s="54">
        <v>124</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electricity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3"/>
        <v>RnD Electricity Fuel Use Perc Reduction</v>
      </c>
      <c r="D1172" s="9" t="s">
        <v>330</v>
      </c>
      <c r="E1172" s="55"/>
      <c r="F1172" s="9" t="s">
        <v>2289</v>
      </c>
      <c r="G1172" s="53"/>
      <c r="H1172" s="54">
        <v>193</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electricity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ref="C1173:C1174" si="64">C$1164</f>
        <v>RnD Electricity Fuel Use Perc Reduction</v>
      </c>
      <c r="D1173" s="9" t="s">
        <v>470</v>
      </c>
      <c r="E1173" s="55"/>
      <c r="F1173" s="9" t="s">
        <v>471</v>
      </c>
      <c r="G1173" s="53"/>
      <c r="H1173" s="54">
        <v>181</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electricity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Electricity Fuel Use Perc Reduction</v>
      </c>
      <c r="D1174" s="9" t="s">
        <v>479</v>
      </c>
      <c r="E1174" s="55"/>
      <c r="F1174" s="9" t="s">
        <v>481</v>
      </c>
      <c r="G1174" s="53"/>
      <c r="H1174" s="54">
        <v>755</v>
      </c>
      <c r="I1174" s="53" t="s">
        <v>45</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electricity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314</v>
      </c>
      <c r="D1175" s="194" t="s">
        <v>3211</v>
      </c>
      <c r="E1175" s="53"/>
      <c r="F1175" s="9" t="s">
        <v>3248</v>
      </c>
      <c r="G1175" s="53"/>
      <c r="H1175" s="54">
        <v>1487</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industry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99" si="65">C$1175</f>
        <v>RnD Industry Fuel Use Perc Reduction</v>
      </c>
      <c r="D1176" s="194" t="s">
        <v>3212</v>
      </c>
      <c r="E1176" s="53"/>
      <c r="F1176" s="9" t="s">
        <v>3249</v>
      </c>
      <c r="G1176" s="53"/>
      <c r="H1176" s="54">
        <v>1488</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industry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Industry Fuel Use Perc Reduction</v>
      </c>
      <c r="D1177" s="194" t="s">
        <v>3213</v>
      </c>
      <c r="E1177" s="53"/>
      <c r="F1177" s="9" t="s">
        <v>3250</v>
      </c>
      <c r="G1177" s="53"/>
      <c r="H1177" s="54">
        <v>1489</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industry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Industry Fuel Use Perc Reduction</v>
      </c>
      <c r="D1178" s="194" t="s">
        <v>3214</v>
      </c>
      <c r="E1178" s="53"/>
      <c r="F1178" s="9" t="s">
        <v>3251</v>
      </c>
      <c r="G1178" s="53"/>
      <c r="H1178" s="54">
        <v>1490</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industry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Industry Fuel Use Perc Reduction</v>
      </c>
      <c r="D1179" s="194" t="s">
        <v>3215</v>
      </c>
      <c r="E1179" s="53"/>
      <c r="F1179" s="9" t="s">
        <v>3252</v>
      </c>
      <c r="G1179" s="53"/>
      <c r="H1179" s="54">
        <v>1491</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industry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Industry Fuel Use Perc Reduction</v>
      </c>
      <c r="D1180" s="194" t="s">
        <v>3216</v>
      </c>
      <c r="E1180" s="53"/>
      <c r="F1180" s="9" t="s">
        <v>3253</v>
      </c>
      <c r="G1180" s="53"/>
      <c r="H1180" s="54">
        <v>1492</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industry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Industry Fuel Use Perc Reduction</v>
      </c>
      <c r="D1181" s="194" t="s">
        <v>3217</v>
      </c>
      <c r="E1181" s="53"/>
      <c r="F1181" s="9" t="s">
        <v>3254</v>
      </c>
      <c r="G1181" s="53"/>
      <c r="H1181" s="54">
        <v>1493</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industry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Fuel Use Reduction</v>
      </c>
      <c r="C1182" s="361" t="str">
        <f t="shared" si="65"/>
        <v>RnD Industry Fuel Use Perc Reduction</v>
      </c>
      <c r="D1182" s="194" t="s">
        <v>3218</v>
      </c>
      <c r="E1182" s="53"/>
      <c r="F1182" s="9" t="s">
        <v>3255</v>
      </c>
      <c r="G1182" s="53"/>
      <c r="H1182" s="54">
        <v>1494</v>
      </c>
      <c r="I1182" s="53" t="s">
        <v>44</v>
      </c>
      <c r="J1182" s="359" t="str">
        <f>IF(ISBLANK(INDEX('Policy Characteristics'!D:D,MATCH($C1182,'Policy Characteristics'!$C:$C,0))),"",INDEX('Policy Characteristics'!D:D,MATCH($C1182,'Policy Characteristics'!$C:$C,0)))</f>
        <v>R&amp;D Fuel Use Reductions</v>
      </c>
      <c r="K1182" s="357" t="str">
        <f>IF(ISBLANK(INDEX('Policy Characteristics'!E:E,MATCH($C1182,'Policy Characteristics'!$C:$C,0))),"",INDEX('Policy Characteristics'!E:E,MATCH($C1182,'Policy Characteristics'!$C:$C,0)))</f>
        <v>RnD industry fuel use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fuel use</v>
      </c>
      <c r="P1182" s="357" t="str">
        <f>IF(ISBLANK(INDEX('Policy Characteristics'!J:J,MATCH($C1182,'Policy Characteristics'!$C:$C,0))),"",INDEX('Policy Characteristics'!J:J,MATCH($C1182,'Policy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x14ac:dyDescent="0.2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Fuel Use Reduction</v>
      </c>
      <c r="C1183" s="361" t="str">
        <f t="shared" si="65"/>
        <v>RnD Industry Fuel Use Perc Reduction</v>
      </c>
      <c r="D1183" s="194" t="s">
        <v>3219</v>
      </c>
      <c r="E1183" s="53"/>
      <c r="F1183" s="9" t="s">
        <v>3256</v>
      </c>
      <c r="G1183" s="53"/>
      <c r="H1183" s="54">
        <v>1495</v>
      </c>
      <c r="I1183" s="53" t="s">
        <v>44</v>
      </c>
      <c r="J1183" s="359" t="str">
        <f>IF(ISBLANK(INDEX('Policy Characteristics'!D:D,MATCH($C1183,'Policy Characteristics'!$C:$C,0))),"",INDEX('Policy Characteristics'!D:D,MATCH($C1183,'Policy Characteristics'!$C:$C,0)))</f>
        <v>R&amp;D Fuel Use Reductions</v>
      </c>
      <c r="K1183" s="357" t="str">
        <f>IF(ISBLANK(INDEX('Policy Characteristics'!E:E,MATCH($C1183,'Policy Characteristics'!$C:$C,0))),"",INDEX('Policy Characteristics'!E:E,MATCH($C1183,'Policy Characteristics'!$C:$C,0)))</f>
        <v>RnD industry fuel use reduction</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0.4</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reduction in fuel use</v>
      </c>
      <c r="P1183" s="357"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357" t="str">
        <f>IF(ISBLANK(INDEX('Policy Characteristics'!K:K,MATCH($C1183,'Policy Characteristics'!$C:$C,0))),"",INDEX('Policy Characteristics'!K:K,MATCH($C1183,'Policy Characteristics'!$C:$C,0)))</f>
        <v>architectural-design.html#rnd</v>
      </c>
      <c r="R1183" s="357" t="str">
        <f>IF(ISBLANK(INDEX('Policy Characteristics'!L:L,MATCH($C1183,'Policy Characteristics'!$C:$C,0))),"",INDEX('Policy Characteristics'!L:L,MATCH($C1183,'Policy Characteristics'!$C:$C,0)))</f>
        <v>research-and-development.html</v>
      </c>
    </row>
    <row r="1184" spans="1:18" x14ac:dyDescent="0.2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1" t="str">
        <f t="shared" si="65"/>
        <v>RnD Industry Fuel Use Perc Reduction</v>
      </c>
      <c r="D1184" s="194" t="s">
        <v>3220</v>
      </c>
      <c r="E1184" s="53"/>
      <c r="F1184" s="9" t="s">
        <v>349</v>
      </c>
      <c r="G1184" s="53"/>
      <c r="H1184" s="54">
        <v>1496</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industry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2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si="65"/>
        <v>RnD Industry Fuel Use Perc Reduction</v>
      </c>
      <c r="D1185" s="194" t="s">
        <v>3221</v>
      </c>
      <c r="E1185" s="53"/>
      <c r="F1185" s="9" t="s">
        <v>3257</v>
      </c>
      <c r="G1185" s="53"/>
      <c r="H1185" s="54">
        <v>1497</v>
      </c>
      <c r="I1185" s="53" t="s">
        <v>44</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industry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2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5"/>
        <v>RnD Industry Fuel Use Perc Reduction</v>
      </c>
      <c r="D1186" s="194" t="s">
        <v>3222</v>
      </c>
      <c r="E1186" s="53"/>
      <c r="F1186" s="9" t="s">
        <v>3258</v>
      </c>
      <c r="G1186" s="53"/>
      <c r="H1186" s="54">
        <v>1498</v>
      </c>
      <c r="I1186" s="53" t="s">
        <v>44</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industry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2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5"/>
        <v>RnD Industry Fuel Use Perc Reduction</v>
      </c>
      <c r="D1187" s="194" t="s">
        <v>3223</v>
      </c>
      <c r="E1187" s="53"/>
      <c r="F1187" s="9" t="s">
        <v>3259</v>
      </c>
      <c r="G1187" s="53"/>
      <c r="H1187" s="54">
        <v>1499</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industry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2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5"/>
        <v>RnD Industry Fuel Use Perc Reduction</v>
      </c>
      <c r="D1188" s="194" t="s">
        <v>3224</v>
      </c>
      <c r="E1188" s="53"/>
      <c r="F1188" s="9" t="s">
        <v>348</v>
      </c>
      <c r="G1188" s="53"/>
      <c r="H1188" s="54">
        <v>1500</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industry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2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1" t="str">
        <f t="shared" si="65"/>
        <v>RnD Industry Fuel Use Perc Reduction</v>
      </c>
      <c r="D1189" s="194" t="s">
        <v>3225</v>
      </c>
      <c r="E1189" s="53"/>
      <c r="F1189" s="9" t="s">
        <v>3260</v>
      </c>
      <c r="G1189" s="53"/>
      <c r="H1189" s="54">
        <v>1501</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industry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ht="30" x14ac:dyDescent="0.2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1" t="str">
        <f t="shared" si="65"/>
        <v>RnD Industry Fuel Use Perc Reduction</v>
      </c>
      <c r="D1190" s="194" t="s">
        <v>3226</v>
      </c>
      <c r="E1190" s="53"/>
      <c r="F1190" s="9" t="s">
        <v>3261</v>
      </c>
      <c r="G1190" s="53"/>
      <c r="H1190" s="54">
        <v>1502</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industry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x14ac:dyDescent="0.2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1" t="str">
        <f t="shared" si="65"/>
        <v>RnD Industry Fuel Use Perc Reduction</v>
      </c>
      <c r="D1191" s="194" t="s">
        <v>3227</v>
      </c>
      <c r="E1191" s="53"/>
      <c r="F1191" s="9" t="s">
        <v>3262</v>
      </c>
      <c r="G1191" s="53"/>
      <c r="H1191" s="54">
        <v>1503</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industry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2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si="65"/>
        <v>RnD Industry Fuel Use Perc Reduction</v>
      </c>
      <c r="D1192" s="194" t="s">
        <v>3228</v>
      </c>
      <c r="E1192" s="53"/>
      <c r="F1192" s="9" t="s">
        <v>3263</v>
      </c>
      <c r="G1192" s="53"/>
      <c r="H1192" s="54">
        <v>1504</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industry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2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5"/>
        <v>RnD Industry Fuel Use Perc Reduction</v>
      </c>
      <c r="D1193" s="194" t="s">
        <v>3229</v>
      </c>
      <c r="E1193" s="53"/>
      <c r="F1193" s="9" t="s">
        <v>3264</v>
      </c>
      <c r="G1193" s="53"/>
      <c r="H1193" s="54">
        <v>1505</v>
      </c>
      <c r="I1193" s="53" t="s">
        <v>44</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industry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2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5"/>
        <v>RnD Industry Fuel Use Perc Reduction</v>
      </c>
      <c r="D1194" s="194" t="s">
        <v>3230</v>
      </c>
      <c r="E1194" s="53"/>
      <c r="F1194" s="9" t="s">
        <v>3265</v>
      </c>
      <c r="G1194" s="53"/>
      <c r="H1194" s="54">
        <v>1506</v>
      </c>
      <c r="I1194" s="53" t="s">
        <v>44</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industry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2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5"/>
        <v>RnD Industry Fuel Use Perc Reduction</v>
      </c>
      <c r="D1195" s="194" t="s">
        <v>3231</v>
      </c>
      <c r="E1195" s="53"/>
      <c r="F1195" s="9" t="s">
        <v>3266</v>
      </c>
      <c r="G1195" s="53"/>
      <c r="H1195" s="54">
        <v>1507</v>
      </c>
      <c r="I1195" s="53" t="s">
        <v>44</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industry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2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5"/>
        <v>RnD Industry Fuel Use Perc Reduction</v>
      </c>
      <c r="D1196" s="194" t="s">
        <v>3232</v>
      </c>
      <c r="E1196" s="53"/>
      <c r="F1196" s="9" t="s">
        <v>3267</v>
      </c>
      <c r="G1196" s="53"/>
      <c r="H1196" s="54">
        <v>1508</v>
      </c>
      <c r="I1196" s="53" t="s">
        <v>44</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industry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2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5"/>
        <v>RnD Industry Fuel Use Perc Reduction</v>
      </c>
      <c r="D1197" s="194" t="s">
        <v>3233</v>
      </c>
      <c r="E1197" s="53"/>
      <c r="F1197" s="9" t="s">
        <v>3268</v>
      </c>
      <c r="G1197" s="53"/>
      <c r="H1197" s="54">
        <v>1509</v>
      </c>
      <c r="I1197" s="53" t="s">
        <v>44</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industry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2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5"/>
        <v>RnD Industry Fuel Use Perc Reduction</v>
      </c>
      <c r="D1198" s="194" t="s">
        <v>3234</v>
      </c>
      <c r="E1198" s="53"/>
      <c r="F1198" s="9" t="s">
        <v>3269</v>
      </c>
      <c r="G1198" s="53"/>
      <c r="H1198" s="54">
        <v>1510</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industry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2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5"/>
        <v>RnD Industry Fuel Use Perc Reduction</v>
      </c>
      <c r="D1199" s="194" t="s">
        <v>3235</v>
      </c>
      <c r="E1199" s="53"/>
      <c r="F1199" s="9" t="s">
        <v>3270</v>
      </c>
      <c r="G1199" s="53"/>
      <c r="H1199" s="54">
        <v>1511</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industry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2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2" t="s">
        <v>315</v>
      </c>
      <c r="D1200" s="53" t="s">
        <v>2276</v>
      </c>
      <c r="E1200" s="53"/>
      <c r="F1200" s="53" t="s">
        <v>501</v>
      </c>
      <c r="G1200" s="53"/>
      <c r="H1200" s="54">
        <v>133</v>
      </c>
      <c r="I1200" s="53" t="s">
        <v>44</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transportation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2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1" t="str">
        <f t="shared" ref="C1201:C1206" si="66">C$1200</f>
        <v>RnD Transportation Fuel Use Perc Reduction</v>
      </c>
      <c r="D1201" s="53" t="s">
        <v>2277</v>
      </c>
      <c r="E1201" s="53"/>
      <c r="F1201" s="53" t="s">
        <v>502</v>
      </c>
      <c r="G1201" s="53"/>
      <c r="H1201" s="54">
        <v>134</v>
      </c>
      <c r="I1201" s="53" t="s">
        <v>44</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transportation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2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1" t="str">
        <f t="shared" si="66"/>
        <v>RnD Transportation Fuel Use Perc Reduction</v>
      </c>
      <c r="D1202" s="53" t="s">
        <v>2278</v>
      </c>
      <c r="E1202" s="53"/>
      <c r="F1202" s="53" t="s">
        <v>503</v>
      </c>
      <c r="G1202" s="53"/>
      <c r="H1202" s="54">
        <v>135</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transportation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2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si="66"/>
        <v>RnD Transportation Fuel Use Perc Reduction</v>
      </c>
      <c r="D1203" s="53" t="s">
        <v>2279</v>
      </c>
      <c r="E1203" s="53"/>
      <c r="F1203" s="53" t="s">
        <v>504</v>
      </c>
      <c r="G1203" s="53"/>
      <c r="H1203" s="54">
        <v>136</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transportation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2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Transportation Fuel Use Perc Reduction</v>
      </c>
      <c r="D1204" s="53" t="s">
        <v>2280</v>
      </c>
      <c r="E1204" s="53"/>
      <c r="F1204" s="53" t="s">
        <v>505</v>
      </c>
      <c r="G1204" s="53"/>
      <c r="H1204" s="54">
        <v>137</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transportation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2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Transportation Fuel Use Perc Reduction</v>
      </c>
      <c r="D1205" s="53" t="s">
        <v>2603</v>
      </c>
      <c r="E1205" s="53"/>
      <c r="F1205" s="53" t="s">
        <v>2906</v>
      </c>
      <c r="G1205" s="53"/>
      <c r="H1205" s="54">
        <v>138</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transportation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2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Transportation Fuel Use Perc Reduction</v>
      </c>
      <c r="D1206" s="53" t="s">
        <v>2602</v>
      </c>
      <c r="E1206" s="53"/>
      <c r="F1206" s="53" t="s">
        <v>2907</v>
      </c>
      <c r="G1206" s="53"/>
      <c r="H1206" s="54">
        <v>524</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transportation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2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Carbon Tax Revenue</v>
      </c>
      <c r="C1207" s="366" t="s">
        <v>3078</v>
      </c>
      <c r="D1207" s="4" t="s">
        <v>3087</v>
      </c>
      <c r="F1207" s="4" t="s">
        <v>3092</v>
      </c>
      <c r="H1207" s="267">
        <v>545</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carbon tax revenue</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2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Carbon Tax Revenue</v>
      </c>
      <c r="C1208" s="367" t="str">
        <f t="shared" ref="C1208" si="67">C$1207</f>
        <v>GRA for Carbon Tax Revenue</v>
      </c>
      <c r="D1208" s="4" t="s">
        <v>3088</v>
      </c>
      <c r="F1208" s="4" t="s">
        <v>3117</v>
      </c>
      <c r="H1208" s="270">
        <v>546</v>
      </c>
      <c r="I1208" s="5" t="str">
        <f t="shared" ref="I1208:I1211" si="6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carbon tax revenue</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2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Carbon Tax Revenue</v>
      </c>
      <c r="C1209" s="367" t="str">
        <f t="shared" ref="C1209:C1211" si="69">C$1207</f>
        <v>GRA for Carbon Tax Revenue</v>
      </c>
      <c r="D1209" s="4" t="s">
        <v>3089</v>
      </c>
      <c r="F1209" s="4" t="s">
        <v>3093</v>
      </c>
      <c r="H1209" s="270">
        <v>547</v>
      </c>
      <c r="I1209" s="5" t="str">
        <f t="shared" si="6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carbon tax revenue</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2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Carbon Tax Revenue</v>
      </c>
      <c r="C1210" s="367" t="str">
        <f t="shared" si="69"/>
        <v>GRA for Carbon Tax Revenue</v>
      </c>
      <c r="D1210" s="4" t="s">
        <v>3090</v>
      </c>
      <c r="F1210" s="4" t="s">
        <v>3094</v>
      </c>
      <c r="H1210" s="270">
        <v>548</v>
      </c>
      <c r="I1210" s="5" t="str">
        <f t="shared" si="6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carbon tax revenue</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2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Carbon Tax Revenue</v>
      </c>
      <c r="C1211" s="367" t="str">
        <f t="shared" si="69"/>
        <v>GRA for Carbon Tax Revenue</v>
      </c>
      <c r="D1211" s="4" t="s">
        <v>3091</v>
      </c>
      <c r="F1211" s="4" t="s">
        <v>3095</v>
      </c>
      <c r="H1211" s="270">
        <v>549</v>
      </c>
      <c r="I1211" s="5" t="str">
        <f t="shared" si="6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carbon tax revenue</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2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Tax Revenue</v>
      </c>
      <c r="C1212" s="366" t="s">
        <v>3079</v>
      </c>
      <c r="D1212" s="4" t="s">
        <v>3087</v>
      </c>
      <c r="F1212" s="4" t="s">
        <v>3092</v>
      </c>
      <c r="H1212" s="270">
        <v>550</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tax revenue</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2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Tax Revenue</v>
      </c>
      <c r="C1213" s="367" t="str">
        <f t="shared" ref="C1213:C1216" si="70">C$1212</f>
        <v>GRA for Fuel Tax Revenue</v>
      </c>
      <c r="D1213" s="4" t="s">
        <v>3088</v>
      </c>
      <c r="F1213" s="4" t="s">
        <v>3117</v>
      </c>
      <c r="H1213" s="270">
        <v>551</v>
      </c>
      <c r="I1213" s="5" t="str">
        <f t="shared" ref="I1213:I1216" si="71">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tax revenue</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2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Tax Revenue</v>
      </c>
      <c r="C1214" s="367" t="str">
        <f t="shared" si="70"/>
        <v>GRA for Fuel Tax Revenue</v>
      </c>
      <c r="D1214" s="4" t="s">
        <v>3089</v>
      </c>
      <c r="F1214" s="4" t="s">
        <v>3093</v>
      </c>
      <c r="H1214" s="270">
        <v>552</v>
      </c>
      <c r="I1214" s="5" t="str">
        <f t="shared" si="71"/>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tax revenue</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2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Tax Revenue</v>
      </c>
      <c r="C1215" s="367" t="str">
        <f t="shared" si="70"/>
        <v>GRA for Fuel Tax Revenue</v>
      </c>
      <c r="D1215" s="4" t="s">
        <v>3090</v>
      </c>
      <c r="F1215" s="4" t="s">
        <v>3094</v>
      </c>
      <c r="H1215" s="270">
        <v>553</v>
      </c>
      <c r="I1215" s="5" t="str">
        <f t="shared" si="71"/>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tax revenue</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2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Tax Revenue</v>
      </c>
      <c r="C1216" s="367" t="str">
        <f t="shared" si="70"/>
        <v>GRA for Fuel Tax Revenue</v>
      </c>
      <c r="D1216" s="4" t="s">
        <v>3091</v>
      </c>
      <c r="F1216" s="4" t="s">
        <v>3095</v>
      </c>
      <c r="H1216" s="270">
        <v>554</v>
      </c>
      <c r="I1216" s="5" t="str">
        <f t="shared" si="71"/>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tax revenue</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2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EV Subsidy</v>
      </c>
      <c r="C1217" s="366" t="s">
        <v>3080</v>
      </c>
      <c r="D1217" s="4" t="s">
        <v>3087</v>
      </c>
      <c r="F1217" s="4" t="s">
        <v>3092</v>
      </c>
      <c r="H1217" s="270">
        <v>555</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EV subsidy</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2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EV Subsidy</v>
      </c>
      <c r="C1218" s="367" t="str">
        <f t="shared" ref="C1218:C1221" si="72">C$1217</f>
        <v>GRA for EV Subsidy</v>
      </c>
      <c r="D1218" s="4" t="s">
        <v>3088</v>
      </c>
      <c r="F1218" s="4" t="s">
        <v>3117</v>
      </c>
      <c r="H1218" s="270">
        <v>556</v>
      </c>
      <c r="I1218" s="5" t="str">
        <f t="shared" ref="I1218:I1221" si="73">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EV subsidy</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2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EV Subsidy</v>
      </c>
      <c r="C1219" s="367" t="str">
        <f t="shared" si="72"/>
        <v>GRA for EV Subsidy</v>
      </c>
      <c r="D1219" s="4" t="s">
        <v>3089</v>
      </c>
      <c r="F1219" s="4" t="s">
        <v>3093</v>
      </c>
      <c r="H1219" s="270">
        <v>557</v>
      </c>
      <c r="I1219" s="5" t="str">
        <f t="shared" si="73"/>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EV subsidy</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2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EV Subsidy</v>
      </c>
      <c r="C1220" s="367" t="str">
        <f t="shared" si="72"/>
        <v>GRA for EV Subsidy</v>
      </c>
      <c r="D1220" s="4" t="s">
        <v>3090</v>
      </c>
      <c r="F1220" s="4" t="s">
        <v>3094</v>
      </c>
      <c r="H1220" s="270">
        <v>558</v>
      </c>
      <c r="I1220" s="5" t="str">
        <f t="shared" si="73"/>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EV subsidy</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2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EV Subsidy</v>
      </c>
      <c r="C1221" s="367" t="str">
        <f t="shared" si="72"/>
        <v>GRA for EV Subsidy</v>
      </c>
      <c r="D1221" s="4" t="s">
        <v>3091</v>
      </c>
      <c r="F1221" s="4" t="s">
        <v>3095</v>
      </c>
      <c r="H1221" s="270">
        <v>559</v>
      </c>
      <c r="I1221" s="5" t="str">
        <f t="shared" si="73"/>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EV subsidy</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2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Electricity Generation Subsidy</v>
      </c>
      <c r="C1222" s="366" t="s">
        <v>3081</v>
      </c>
      <c r="D1222" s="4" t="s">
        <v>3087</v>
      </c>
      <c r="F1222" s="4" t="s">
        <v>3092</v>
      </c>
      <c r="H1222" s="270">
        <v>560</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elec gen subsidy</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2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Electricity Generation Subsidy</v>
      </c>
      <c r="C1223" s="367" t="str">
        <f t="shared" ref="C1223:C1226" si="74">C$1222</f>
        <v>GRA for Electricity Generation Subsidies</v>
      </c>
      <c r="D1223" s="4" t="s">
        <v>3088</v>
      </c>
      <c r="F1223" s="4" t="s">
        <v>3117</v>
      </c>
      <c r="H1223" s="270">
        <v>561</v>
      </c>
      <c r="I1223" s="5" t="str">
        <f t="shared" ref="I1223:I1226" si="75">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elec gen subsidy</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2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Electricity Generation Subsidy</v>
      </c>
      <c r="C1224" s="367" t="str">
        <f t="shared" si="74"/>
        <v>GRA for Electricity Generation Subsidies</v>
      </c>
      <c r="D1224" s="4" t="s">
        <v>3089</v>
      </c>
      <c r="F1224" s="4" t="s">
        <v>3093</v>
      </c>
      <c r="H1224" s="270">
        <v>562</v>
      </c>
      <c r="I1224" s="5" t="str">
        <f t="shared" si="75"/>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elec gen subsidy</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2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Electricity Generation Subsidy</v>
      </c>
      <c r="C1225" s="367" t="str">
        <f t="shared" si="74"/>
        <v>GRA for Electricity Generation Subsidies</v>
      </c>
      <c r="D1225" s="4" t="s">
        <v>3090</v>
      </c>
      <c r="F1225" s="4" t="s">
        <v>3094</v>
      </c>
      <c r="H1225" s="270">
        <v>563</v>
      </c>
      <c r="I1225" s="5" t="str">
        <f t="shared" si="75"/>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elec gen subsidy</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2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Electricity Generation Subsidy</v>
      </c>
      <c r="C1226" s="367" t="str">
        <f t="shared" si="74"/>
        <v>GRA for Electricity Generation Subsidies</v>
      </c>
      <c r="D1226" s="4" t="s">
        <v>3091</v>
      </c>
      <c r="F1226" s="4" t="s">
        <v>3095</v>
      </c>
      <c r="H1226" s="270">
        <v>564</v>
      </c>
      <c r="I1226" s="5" t="str">
        <f t="shared" si="75"/>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elec gen subsidy</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25">
      <c r="A1227" s="357" t="str">
        <f>IF(ISBLANK(INDEX('Policy Characteristics'!A:A,MATCH($C1227,'Policy Characteristics'!$C:$C,0))),"",INDEX('Policy Characteristics'!A:A,MATCH($C1227,'Policy Characteristics'!$C:$C,0)))</f>
        <v>Government Revenue Accounting</v>
      </c>
      <c r="B1227" s="357" t="str">
        <f>IF(ISBLANK(INDEX('Policy Characteristics'!B:B,MATCH($C1227,'Policy Characteristics'!$C:$C,0))),"",INDEX('Policy Characteristics'!B:B,MATCH($C1227,'Policy Characteristics'!$C:$C,0)))</f>
        <v>Electricity Capacity Construction Subsidy</v>
      </c>
      <c r="C1227" s="366" t="s">
        <v>3082</v>
      </c>
      <c r="D1227" s="4" t="s">
        <v>3087</v>
      </c>
      <c r="F1227" s="4" t="s">
        <v>3092</v>
      </c>
      <c r="H1227" s="270">
        <v>565</v>
      </c>
      <c r="I1227" s="4" t="s">
        <v>44</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GRA elec cap const subsidy</v>
      </c>
      <c r="L1227" s="357">
        <f>IF(ISBLANK(INDEX('Policy Characteristics'!F:F,MATCH($C1227,'Policy Characteristics'!$C:$C,0))),"",INDEX('Policy Characteristics'!F:F,MATCH($C1227,'Policy Characteristics'!$C:$C,0)))</f>
        <v>0</v>
      </c>
      <c r="M1227" s="357">
        <f>IF(ISBLANK(INDEX('Policy Characteristics'!G:G,MATCH($C1227,'Policy Characteristics'!$C:$C,0))),"",INDEX('Policy Characteristics'!G:G,MATCH($C1227,'Policy Characteristics'!$C:$C,0)))</f>
        <v>10</v>
      </c>
      <c r="N1227" s="357">
        <f>IF(ISBLANK(INDEX('Policy Characteristics'!H:H,MATCH($C1227,'Policy Characteristics'!$C:$C,0))),"",INDEX('Policy Characteristics'!H:H,MATCH($C1227,'Policy Characteristics'!$C:$C,0)))</f>
        <v>1</v>
      </c>
      <c r="O1227" s="357" t="str">
        <f>IF(ISBLANK(INDEX('Policy Characteristics'!I:I,MATCH($C1227,'Policy Characteristics'!$C:$C,0))),"",INDEX('Policy Characteristics'!I:I,MATCH($C1227,'Policy Characteristics'!$C:$C,0)))</f>
        <v>weight</v>
      </c>
      <c r="P1227" s="357"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357" t="str">
        <f>IF(ISBLANK(INDEX('Policy Characteristics'!K:K,MATCH($C1227,'Policy Characteristics'!$C:$C,0))),"",INDEX('Policy Characteristics'!K:K,MATCH($C1227,'Policy Characteristics'!$C:$C,0)))</f>
        <v>io-model.html</v>
      </c>
      <c r="R1227" s="357" t="str">
        <f>IF(ISBLANK(INDEX('Policy Characteristics'!L:L,MATCH($C1227,'Policy Characteristics'!$C:$C,0))),"",INDEX('Policy Characteristics'!L:L,MATCH($C1227,'Policy Characteristics'!$C:$C,0)))</f>
        <v/>
      </c>
    </row>
    <row r="1228" spans="1:18" x14ac:dyDescent="0.25">
      <c r="A1228" s="357" t="str">
        <f>IF(ISBLANK(INDEX('Policy Characteristics'!A:A,MATCH($C1228,'Policy Characteristics'!$C:$C,0))),"",INDEX('Policy Characteristics'!A:A,MATCH($C1228,'Policy Characteristics'!$C:$C,0)))</f>
        <v>Government Revenue Accounting</v>
      </c>
      <c r="B1228" s="357" t="str">
        <f>IF(ISBLANK(INDEX('Policy Characteristics'!B:B,MATCH($C1228,'Policy Characteristics'!$C:$C,0))),"",INDEX('Policy Characteristics'!B:B,MATCH($C1228,'Policy Characteristics'!$C:$C,0)))</f>
        <v>Electricity Capacity Construction Subsidy</v>
      </c>
      <c r="C1228" s="367" t="str">
        <f t="shared" ref="C1228:C1231" si="76">C$1227</f>
        <v>GRA for Electricity Capacity Construction Subsidies</v>
      </c>
      <c r="D1228" s="4" t="s">
        <v>3088</v>
      </c>
      <c r="F1228" s="4" t="s">
        <v>3117</v>
      </c>
      <c r="H1228" s="270">
        <v>566</v>
      </c>
      <c r="I1228" s="5" t="str">
        <f t="shared" ref="I1228:I1231" si="77">I$1227</f>
        <v>Yes</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GRA elec cap const subsidy</v>
      </c>
      <c r="L1228" s="357">
        <f>IF(ISBLANK(INDEX('Policy Characteristics'!F:F,MATCH($C1228,'Policy Characteristics'!$C:$C,0))),"",INDEX('Policy Characteristics'!F:F,MATCH($C1228,'Policy Characteristics'!$C:$C,0)))</f>
        <v>0</v>
      </c>
      <c r="M1228" s="357">
        <f>IF(ISBLANK(INDEX('Policy Characteristics'!G:G,MATCH($C1228,'Policy Characteristics'!$C:$C,0))),"",INDEX('Policy Characteristics'!G:G,MATCH($C1228,'Policy Characteristics'!$C:$C,0)))</f>
        <v>10</v>
      </c>
      <c r="N1228" s="357">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weight</v>
      </c>
      <c r="P1228" s="357" t="str">
        <f>IF(ISBLANK(INDEX('Policy Characteristics'!J:J,MATCH($C1228,'Policy Characteristics'!$C:$C,0))),"",INDEX('Policy Characteristics'!J:J,MATCH($C1228,'Policy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8" s="357" t="str">
        <f>IF(ISBLANK(INDEX('Policy Characteristics'!K:K,MATCH($C1228,'Policy Characteristics'!$C:$C,0))),"",INDEX('Policy Characteristics'!K:K,MATCH($C1228,'Policy Characteristics'!$C:$C,0)))</f>
        <v>io-model.html</v>
      </c>
      <c r="R1228" s="357" t="str">
        <f>IF(ISBLANK(INDEX('Policy Characteristics'!L:L,MATCH($C1228,'Policy Characteristics'!$C:$C,0))),"",INDEX('Policy Characteristics'!L:L,MATCH($C1228,'Policy Characteristics'!$C:$C,0)))</f>
        <v/>
      </c>
    </row>
    <row r="1229" spans="1:18" x14ac:dyDescent="0.25">
      <c r="A1229" s="357" t="str">
        <f>IF(ISBLANK(INDEX('Policy Characteristics'!A:A,MATCH($C1229,'Policy Characteristics'!$C:$C,0))),"",INDEX('Policy Characteristics'!A:A,MATCH($C1229,'Policy Characteristics'!$C:$C,0)))</f>
        <v>Government Revenue Accounting</v>
      </c>
      <c r="B1229" s="357" t="str">
        <f>IF(ISBLANK(INDEX('Policy Characteristics'!B:B,MATCH($C1229,'Policy Characteristics'!$C:$C,0))),"",INDEX('Policy Characteristics'!B:B,MATCH($C1229,'Policy Characteristics'!$C:$C,0)))</f>
        <v>Electricity Capacity Construction Subsidy</v>
      </c>
      <c r="C1229" s="367" t="str">
        <f t="shared" si="76"/>
        <v>GRA for Electricity Capacity Construction Subsidies</v>
      </c>
      <c r="D1229" s="4" t="s">
        <v>3089</v>
      </c>
      <c r="F1229" s="4" t="s">
        <v>3093</v>
      </c>
      <c r="H1229" s="270">
        <v>567</v>
      </c>
      <c r="I1229" s="5" t="str">
        <f t="shared" si="77"/>
        <v>Yes</v>
      </c>
      <c r="J1229" s="359" t="str">
        <f>IF(ISBLANK(INDEX('Policy Characteristics'!D:D,MATCH($C1229,'Policy Characteristics'!$C:$C,0))),"",INDEX('Policy Characteristics'!D:D,MATCH($C1229,'Policy Characteristics'!$C:$C,0)))</f>
        <v/>
      </c>
      <c r="K1229" s="357" t="str">
        <f>IF(ISBLANK(INDEX('Policy Characteristics'!E:E,MATCH($C1229,'Policy Characteristics'!$C:$C,0))),"",INDEX('Policy Characteristics'!E:E,MATCH($C1229,'Policy Characteristics'!$C:$C,0)))</f>
        <v>GRA elec cap const subsidy</v>
      </c>
      <c r="L1229" s="357">
        <f>IF(ISBLANK(INDEX('Policy Characteristics'!F:F,MATCH($C1229,'Policy Characteristics'!$C:$C,0))),"",INDEX('Policy Characteristics'!F:F,MATCH($C1229,'Policy Characteristics'!$C:$C,0)))</f>
        <v>0</v>
      </c>
      <c r="M1229" s="357">
        <f>IF(ISBLANK(INDEX('Policy Characteristics'!G:G,MATCH($C1229,'Policy Characteristics'!$C:$C,0))),"",INDEX('Policy Characteristics'!G:G,MATCH($C1229,'Policy Characteristics'!$C:$C,0)))</f>
        <v>10</v>
      </c>
      <c r="N1229" s="357">
        <f>IF(ISBLANK(INDEX('Policy Characteristics'!H:H,MATCH($C1229,'Policy Characteristics'!$C:$C,0))),"",INDEX('Policy Characteristics'!H:H,MATCH($C1229,'Policy Characteristics'!$C:$C,0)))</f>
        <v>1</v>
      </c>
      <c r="O1229" s="357" t="str">
        <f>IF(ISBLANK(INDEX('Policy Characteristics'!I:I,MATCH($C1229,'Policy Characteristics'!$C:$C,0))),"",INDEX('Policy Characteristics'!I:I,MATCH($C1229,'Policy Characteristics'!$C:$C,0)))</f>
        <v>weight</v>
      </c>
      <c r="P1229" s="357" t="str">
        <f>IF(ISBLANK(INDEX('Policy Characteristics'!J:J,MATCH($C1229,'Policy Characteristics'!$C:$C,0))),"",INDEX('Policy Characteristics'!J:J,MATCH($C1229,'Policy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9" s="357" t="str">
        <f>IF(ISBLANK(INDEX('Policy Characteristics'!K:K,MATCH($C1229,'Policy Characteristics'!$C:$C,0))),"",INDEX('Policy Characteristics'!K:K,MATCH($C1229,'Policy Characteristics'!$C:$C,0)))</f>
        <v>io-model.html</v>
      </c>
      <c r="R1229" s="357" t="str">
        <f>IF(ISBLANK(INDEX('Policy Characteristics'!L:L,MATCH($C1229,'Policy Characteristics'!$C:$C,0))),"",INDEX('Policy Characteristics'!L:L,MATCH($C1229,'Policy Characteristics'!$C:$C,0)))</f>
        <v/>
      </c>
    </row>
    <row r="1230" spans="1:18" x14ac:dyDescent="0.25">
      <c r="A1230" s="357" t="str">
        <f>IF(ISBLANK(INDEX('Policy Characteristics'!A:A,MATCH($C1230,'Policy Characteristics'!$C:$C,0))),"",INDEX('Policy Characteristics'!A:A,MATCH($C1230,'Policy Characteristics'!$C:$C,0)))</f>
        <v>Government Revenue Accounting</v>
      </c>
      <c r="B1230" s="357" t="str">
        <f>IF(ISBLANK(INDEX('Policy Characteristics'!B:B,MATCH($C1230,'Policy Characteristics'!$C:$C,0))),"",INDEX('Policy Characteristics'!B:B,MATCH($C1230,'Policy Characteristics'!$C:$C,0)))</f>
        <v>Electricity Capacity Construction Subsidy</v>
      </c>
      <c r="C1230" s="367" t="str">
        <f t="shared" si="76"/>
        <v>GRA for Electricity Capacity Construction Subsidies</v>
      </c>
      <c r="D1230" s="4" t="s">
        <v>3090</v>
      </c>
      <c r="F1230" s="4" t="s">
        <v>3094</v>
      </c>
      <c r="H1230" s="270">
        <v>568</v>
      </c>
      <c r="I1230" s="5" t="str">
        <f t="shared" si="77"/>
        <v>Yes</v>
      </c>
      <c r="J1230" s="359" t="str">
        <f>IF(ISBLANK(INDEX('Policy Characteristics'!D:D,MATCH($C1230,'Policy Characteristics'!$C:$C,0))),"",INDEX('Policy Characteristics'!D:D,MATCH($C1230,'Policy Characteristics'!$C:$C,0)))</f>
        <v/>
      </c>
      <c r="K1230" s="357" t="str">
        <f>IF(ISBLANK(INDEX('Policy Characteristics'!E:E,MATCH($C1230,'Policy Characteristics'!$C:$C,0))),"",INDEX('Policy Characteristics'!E:E,MATCH($C1230,'Policy Characteristics'!$C:$C,0)))</f>
        <v>GRA elec cap const subsidy</v>
      </c>
      <c r="L1230" s="357">
        <f>IF(ISBLANK(INDEX('Policy Characteristics'!F:F,MATCH($C1230,'Policy Characteristics'!$C:$C,0))),"",INDEX('Policy Characteristics'!F:F,MATCH($C1230,'Policy Characteristics'!$C:$C,0)))</f>
        <v>0</v>
      </c>
      <c r="M1230" s="357">
        <f>IF(ISBLANK(INDEX('Policy Characteristics'!G:G,MATCH($C1230,'Policy Characteristics'!$C:$C,0))),"",INDEX('Policy Characteristics'!G:G,MATCH($C1230,'Policy Characteristics'!$C:$C,0)))</f>
        <v>10</v>
      </c>
      <c r="N1230" s="357">
        <f>IF(ISBLANK(INDEX('Policy Characteristics'!H:H,MATCH($C1230,'Policy Characteristics'!$C:$C,0))),"",INDEX('Policy Characteristics'!H:H,MATCH($C1230,'Policy Characteristics'!$C:$C,0)))</f>
        <v>1</v>
      </c>
      <c r="O1230" s="357" t="str">
        <f>IF(ISBLANK(INDEX('Policy Characteristics'!I:I,MATCH($C1230,'Policy Characteristics'!$C:$C,0))),"",INDEX('Policy Characteristics'!I:I,MATCH($C1230,'Policy Characteristics'!$C:$C,0)))</f>
        <v>weight</v>
      </c>
      <c r="P1230" s="357" t="str">
        <f>IF(ISBLANK(INDEX('Policy Characteristics'!J:J,MATCH($C1230,'Policy Characteristics'!$C:$C,0))),"",INDEX('Policy Characteristics'!J:J,MATCH($C1230,'Policy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0" s="357" t="str">
        <f>IF(ISBLANK(INDEX('Policy Characteristics'!K:K,MATCH($C1230,'Policy Characteristics'!$C:$C,0))),"",INDEX('Policy Characteristics'!K:K,MATCH($C1230,'Policy Characteristics'!$C:$C,0)))</f>
        <v>io-model.html</v>
      </c>
      <c r="R1230" s="357" t="str">
        <f>IF(ISBLANK(INDEX('Policy Characteristics'!L:L,MATCH($C1230,'Policy Characteristics'!$C:$C,0))),"",INDEX('Policy Characteristics'!L:L,MATCH($C1230,'Policy Characteristics'!$C:$C,0)))</f>
        <v/>
      </c>
    </row>
    <row r="1231" spans="1:18" x14ac:dyDescent="0.25">
      <c r="A1231" s="357" t="str">
        <f>IF(ISBLANK(INDEX('Policy Characteristics'!A:A,MATCH($C1231,'Policy Characteristics'!$C:$C,0))),"",INDEX('Policy Characteristics'!A:A,MATCH($C1231,'Policy Characteristics'!$C:$C,0)))</f>
        <v>Government Revenue Accounting</v>
      </c>
      <c r="B1231" s="357" t="str">
        <f>IF(ISBLANK(INDEX('Policy Characteristics'!B:B,MATCH($C1231,'Policy Characteristics'!$C:$C,0))),"",INDEX('Policy Characteristics'!B:B,MATCH($C1231,'Policy Characteristics'!$C:$C,0)))</f>
        <v>Electricity Capacity Construction Subsidy</v>
      </c>
      <c r="C1231" s="367" t="str">
        <f t="shared" si="76"/>
        <v>GRA for Electricity Capacity Construction Subsidies</v>
      </c>
      <c r="D1231" s="4" t="s">
        <v>3091</v>
      </c>
      <c r="F1231" s="4" t="s">
        <v>3095</v>
      </c>
      <c r="H1231" s="270">
        <v>569</v>
      </c>
      <c r="I1231" s="5" t="str">
        <f t="shared" si="77"/>
        <v>Yes</v>
      </c>
      <c r="J1231" s="359" t="str">
        <f>IF(ISBLANK(INDEX('Policy Characteristics'!D:D,MATCH($C1231,'Policy Characteristics'!$C:$C,0))),"",INDEX('Policy Characteristics'!D:D,MATCH($C1231,'Policy Characteristics'!$C:$C,0)))</f>
        <v/>
      </c>
      <c r="K1231" s="357" t="str">
        <f>IF(ISBLANK(INDEX('Policy Characteristics'!E:E,MATCH($C1231,'Policy Characteristics'!$C:$C,0))),"",INDEX('Policy Characteristics'!E:E,MATCH($C1231,'Policy Characteristics'!$C:$C,0)))</f>
        <v>GRA elec cap const subsidy</v>
      </c>
      <c r="L1231" s="357">
        <f>IF(ISBLANK(INDEX('Policy Characteristics'!F:F,MATCH($C1231,'Policy Characteristics'!$C:$C,0))),"",INDEX('Policy Characteristics'!F:F,MATCH($C1231,'Policy Characteristics'!$C:$C,0)))</f>
        <v>0</v>
      </c>
      <c r="M1231" s="357">
        <f>IF(ISBLANK(INDEX('Policy Characteristics'!G:G,MATCH($C1231,'Policy Characteristics'!$C:$C,0))),"",INDEX('Policy Characteristics'!G:G,MATCH($C1231,'Policy Characteristics'!$C:$C,0)))</f>
        <v>10</v>
      </c>
      <c r="N1231" s="357">
        <f>IF(ISBLANK(INDEX('Policy Characteristics'!H:H,MATCH($C1231,'Policy Characteristics'!$C:$C,0))),"",INDEX('Policy Characteristics'!H:H,MATCH($C1231,'Policy Characteristics'!$C:$C,0)))</f>
        <v>1</v>
      </c>
      <c r="O1231" s="357" t="str">
        <f>IF(ISBLANK(INDEX('Policy Characteristics'!I:I,MATCH($C1231,'Policy Characteristics'!$C:$C,0))),"",INDEX('Policy Characteristics'!I:I,MATCH($C1231,'Policy Characteristics'!$C:$C,0)))</f>
        <v>weight</v>
      </c>
      <c r="P1231" s="357" t="str">
        <f>IF(ISBLANK(INDEX('Policy Characteristics'!J:J,MATCH($C1231,'Policy Characteristics'!$C:$C,0))),"",INDEX('Policy Characteristics'!J:J,MATCH($C1231,'Policy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1" s="357" t="str">
        <f>IF(ISBLANK(INDEX('Policy Characteristics'!K:K,MATCH($C1231,'Policy Characteristics'!$C:$C,0))),"",INDEX('Policy Characteristics'!K:K,MATCH($C1231,'Policy Characteristics'!$C:$C,0)))</f>
        <v>io-model.html</v>
      </c>
      <c r="R1231" s="357" t="str">
        <f>IF(ISBLANK(INDEX('Policy Characteristics'!L:L,MATCH($C1231,'Policy Characteristics'!$C:$C,0))),"",INDEX('Policy Characteristics'!L:L,MATCH($C1231,'Policy Characteristics'!$C:$C,0)))</f>
        <v/>
      </c>
    </row>
    <row r="1232" spans="1:18" x14ac:dyDescent="0.25">
      <c r="A1232" s="357" t="str">
        <f>IF(ISBLANK(INDEX('Policy Characteristics'!A:A,MATCH($C1232,'Policy Characteristics'!$C:$C,0))),"",INDEX('Policy Characteristics'!A:A,MATCH($C1232,'Policy Characteristics'!$C:$C,0)))</f>
        <v>Government Revenue Accounting</v>
      </c>
      <c r="B1232" s="357" t="str">
        <f>IF(ISBLANK(INDEX('Policy Characteristics'!B:B,MATCH($C1232,'Policy Characteristics'!$C:$C,0))),"",INDEX('Policy Characteristics'!B:B,MATCH($C1232,'Policy Characteristics'!$C:$C,0)))</f>
        <v>Distributed Solar Subsidy</v>
      </c>
      <c r="C1232" s="366" t="s">
        <v>3083</v>
      </c>
      <c r="D1232" s="4" t="s">
        <v>3087</v>
      </c>
      <c r="F1232" s="4" t="s">
        <v>3092</v>
      </c>
      <c r="H1232" s="270">
        <v>570</v>
      </c>
      <c r="I1232" s="4" t="s">
        <v>44</v>
      </c>
      <c r="J1232" s="359" t="str">
        <f>IF(ISBLANK(INDEX('Policy Characteristics'!D:D,MATCH($C1232,'Policy Characteristics'!$C:$C,0))),"",INDEX('Policy Characteristics'!D:D,MATCH($C1232,'Policy Characteristics'!$C:$C,0)))</f>
        <v/>
      </c>
      <c r="K1232" s="357" t="str">
        <f>IF(ISBLANK(INDEX('Policy Characteristics'!E:E,MATCH($C1232,'Policy Characteristics'!$C:$C,0))),"",INDEX('Policy Characteristics'!E:E,MATCH($C1232,'Policy Characteristics'!$C:$C,0)))</f>
        <v>GRA dist solar subsidy</v>
      </c>
      <c r="L1232" s="357">
        <f>IF(ISBLANK(INDEX('Policy Characteristics'!F:F,MATCH($C1232,'Policy Characteristics'!$C:$C,0))),"",INDEX('Policy Characteristics'!F:F,MATCH($C1232,'Policy Characteristics'!$C:$C,0)))</f>
        <v>0</v>
      </c>
      <c r="M1232" s="357">
        <f>IF(ISBLANK(INDEX('Policy Characteristics'!G:G,MATCH($C1232,'Policy Characteristics'!$C:$C,0))),"",INDEX('Policy Characteristics'!G:G,MATCH($C1232,'Policy Characteristics'!$C:$C,0)))</f>
        <v>10</v>
      </c>
      <c r="N1232" s="357">
        <f>IF(ISBLANK(INDEX('Policy Characteristics'!H:H,MATCH($C1232,'Policy Characteristics'!$C:$C,0))),"",INDEX('Policy Characteristics'!H:H,MATCH($C1232,'Policy Characteristics'!$C:$C,0)))</f>
        <v>1</v>
      </c>
      <c r="O1232" s="357" t="str">
        <f>IF(ISBLANK(INDEX('Policy Characteristics'!I:I,MATCH($C1232,'Policy Characteristics'!$C:$C,0))),"",INDEX('Policy Characteristics'!I:I,MATCH($C1232,'Policy Characteristics'!$C:$C,0)))</f>
        <v>weight</v>
      </c>
      <c r="P1232" s="357" t="str">
        <f>IF(ISBLANK(INDEX('Policy Characteristics'!J:J,MATCH($C1232,'Policy Characteristics'!$C:$C,0))),"",INDEX('Policy Characteristics'!J:J,MATCH($C1232,'Policy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2" s="357" t="str">
        <f>IF(ISBLANK(INDEX('Policy Characteristics'!K:K,MATCH($C1232,'Policy Characteristics'!$C:$C,0))),"",INDEX('Policy Characteristics'!K:K,MATCH($C1232,'Policy Characteristics'!$C:$C,0)))</f>
        <v>io-model.html</v>
      </c>
      <c r="R1232" s="357" t="str">
        <f>IF(ISBLANK(INDEX('Policy Characteristics'!L:L,MATCH($C1232,'Policy Characteristics'!$C:$C,0))),"",INDEX('Policy Characteristics'!L:L,MATCH($C1232,'Policy Characteristics'!$C:$C,0)))</f>
        <v/>
      </c>
    </row>
    <row r="1233" spans="1:18" x14ac:dyDescent="0.25">
      <c r="A1233" s="357" t="str">
        <f>IF(ISBLANK(INDEX('Policy Characteristics'!A:A,MATCH($C1233,'Policy Characteristics'!$C:$C,0))),"",INDEX('Policy Characteristics'!A:A,MATCH($C1233,'Policy Characteristics'!$C:$C,0)))</f>
        <v>Government Revenue Accounting</v>
      </c>
      <c r="B1233" s="357" t="str">
        <f>IF(ISBLANK(INDEX('Policy Characteristics'!B:B,MATCH($C1233,'Policy Characteristics'!$C:$C,0))),"",INDEX('Policy Characteristics'!B:B,MATCH($C1233,'Policy Characteristics'!$C:$C,0)))</f>
        <v>Distributed Solar Subsidy</v>
      </c>
      <c r="C1233" s="367" t="str">
        <f t="shared" ref="C1233:C1236" si="78">C$1232</f>
        <v>GRA for Distributed Solar Subsidy</v>
      </c>
      <c r="D1233" s="4" t="s">
        <v>3088</v>
      </c>
      <c r="F1233" s="4" t="s">
        <v>3117</v>
      </c>
      <c r="H1233" s="270">
        <v>571</v>
      </c>
      <c r="I1233" s="5" t="str">
        <f t="shared" ref="I1233:I1236" si="79">I$1232</f>
        <v>Yes</v>
      </c>
      <c r="J1233" s="359" t="str">
        <f>IF(ISBLANK(INDEX('Policy Characteristics'!D:D,MATCH($C1233,'Policy Characteristics'!$C:$C,0))),"",INDEX('Policy Characteristics'!D:D,MATCH($C1233,'Policy Characteristics'!$C:$C,0)))</f>
        <v/>
      </c>
      <c r="K1233" s="357" t="str">
        <f>IF(ISBLANK(INDEX('Policy Characteristics'!E:E,MATCH($C1233,'Policy Characteristics'!$C:$C,0))),"",INDEX('Policy Characteristics'!E:E,MATCH($C1233,'Policy Characteristics'!$C:$C,0)))</f>
        <v>GRA dist solar subsidy</v>
      </c>
      <c r="L1233" s="357">
        <f>IF(ISBLANK(INDEX('Policy Characteristics'!F:F,MATCH($C1233,'Policy Characteristics'!$C:$C,0))),"",INDEX('Policy Characteristics'!F:F,MATCH($C1233,'Policy Characteristics'!$C:$C,0)))</f>
        <v>0</v>
      </c>
      <c r="M1233" s="357">
        <f>IF(ISBLANK(INDEX('Policy Characteristics'!G:G,MATCH($C1233,'Policy Characteristics'!$C:$C,0))),"",INDEX('Policy Characteristics'!G:G,MATCH($C1233,'Policy Characteristics'!$C:$C,0)))</f>
        <v>10</v>
      </c>
      <c r="N1233" s="357">
        <f>IF(ISBLANK(INDEX('Policy Characteristics'!H:H,MATCH($C1233,'Policy Characteristics'!$C:$C,0))),"",INDEX('Policy Characteristics'!H:H,MATCH($C1233,'Policy Characteristics'!$C:$C,0)))</f>
        <v>1</v>
      </c>
      <c r="O1233" s="357" t="str">
        <f>IF(ISBLANK(INDEX('Policy Characteristics'!I:I,MATCH($C1233,'Policy Characteristics'!$C:$C,0))),"",INDEX('Policy Characteristics'!I:I,MATCH($C1233,'Policy Characteristics'!$C:$C,0)))</f>
        <v>weight</v>
      </c>
      <c r="P1233" s="357"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3" s="357" t="str">
        <f>IF(ISBLANK(INDEX('Policy Characteristics'!K:K,MATCH($C1233,'Policy Characteristics'!$C:$C,0))),"",INDEX('Policy Characteristics'!K:K,MATCH($C1233,'Policy Characteristics'!$C:$C,0)))</f>
        <v>io-model.html</v>
      </c>
      <c r="R1233" s="357" t="str">
        <f>IF(ISBLANK(INDEX('Policy Characteristics'!L:L,MATCH($C1233,'Policy Characteristics'!$C:$C,0))),"",INDEX('Policy Characteristics'!L:L,MATCH($C1233,'Policy Characteristics'!$C:$C,0)))</f>
        <v/>
      </c>
    </row>
    <row r="1234" spans="1:18" x14ac:dyDescent="0.2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Distributed Solar Subsidy</v>
      </c>
      <c r="C1234" s="367" t="str">
        <f t="shared" si="78"/>
        <v>GRA for Distributed Solar Subsidy</v>
      </c>
      <c r="D1234" s="4" t="s">
        <v>3089</v>
      </c>
      <c r="F1234" s="4" t="s">
        <v>3093</v>
      </c>
      <c r="H1234" s="270">
        <v>572</v>
      </c>
      <c r="I1234" s="5" t="str">
        <f t="shared" si="79"/>
        <v>Yes</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dist solar subsidy</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2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Distributed Solar Subsidy</v>
      </c>
      <c r="C1235" s="367" t="str">
        <f t="shared" si="78"/>
        <v>GRA for Distributed Solar Subsidy</v>
      </c>
      <c r="D1235" s="4" t="s">
        <v>3090</v>
      </c>
      <c r="F1235" s="4" t="s">
        <v>3094</v>
      </c>
      <c r="H1235" s="270">
        <v>573</v>
      </c>
      <c r="I1235" s="5" t="str">
        <f t="shared" si="79"/>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dist solar subsidy</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2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Distributed Solar Subsidy</v>
      </c>
      <c r="C1236" s="367" t="str">
        <f t="shared" si="78"/>
        <v>GRA for Distributed Solar Subsidy</v>
      </c>
      <c r="D1236" s="4" t="s">
        <v>3091</v>
      </c>
      <c r="F1236" s="4" t="s">
        <v>3095</v>
      </c>
      <c r="H1236" s="270">
        <v>574</v>
      </c>
      <c r="I1236" s="5" t="str">
        <f t="shared" si="7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dist solar subsidy</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2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Fuel Subsidy</v>
      </c>
      <c r="C1237" s="366" t="s">
        <v>3084</v>
      </c>
      <c r="D1237" s="4" t="s">
        <v>3087</v>
      </c>
      <c r="F1237" s="4" t="s">
        <v>3092</v>
      </c>
      <c r="H1237" s="270">
        <v>575</v>
      </c>
      <c r="I1237" s="4" t="s">
        <v>44</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fuel subsidy</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2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Fuel Subsidy</v>
      </c>
      <c r="C1238" s="367" t="str">
        <f t="shared" ref="C1238:C1241" si="80">C$1237</f>
        <v>GRA for Fuel Subsidies</v>
      </c>
      <c r="D1238" s="4" t="s">
        <v>3088</v>
      </c>
      <c r="F1238" s="4" t="s">
        <v>3117</v>
      </c>
      <c r="H1238" s="270">
        <v>576</v>
      </c>
      <c r="I1238" s="5" t="str">
        <f t="shared" ref="I1238:I1241" si="81">I$1237</f>
        <v>Yes</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fuel subsidy</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2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Subsidy</v>
      </c>
      <c r="C1239" s="367" t="str">
        <f t="shared" si="80"/>
        <v>GRA for Fuel Subsidies</v>
      </c>
      <c r="D1239" s="4" t="s">
        <v>3089</v>
      </c>
      <c r="F1239" s="4" t="s">
        <v>3093</v>
      </c>
      <c r="H1239" s="270">
        <v>577</v>
      </c>
      <c r="I1239" s="5" t="str">
        <f t="shared" si="81"/>
        <v>Yes</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subsidy</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2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Subsidy</v>
      </c>
      <c r="C1240" s="367" t="str">
        <f t="shared" si="80"/>
        <v>GRA for Fuel Subsidies</v>
      </c>
      <c r="D1240" s="4" t="s">
        <v>3090</v>
      </c>
      <c r="F1240" s="4" t="s">
        <v>3094</v>
      </c>
      <c r="H1240" s="270">
        <v>578</v>
      </c>
      <c r="I1240" s="5" t="str">
        <f t="shared" si="81"/>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subsidy</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2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Subsidy</v>
      </c>
      <c r="C1241" s="367" t="str">
        <f t="shared" si="80"/>
        <v>GRA for Fuel Subsidies</v>
      </c>
      <c r="D1241" s="4" t="s">
        <v>3091</v>
      </c>
      <c r="F1241" s="4" t="s">
        <v>3095</v>
      </c>
      <c r="H1241" s="270">
        <v>579</v>
      </c>
      <c r="I1241" s="5" t="str">
        <f t="shared" si="81"/>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subsidy</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2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National Debt Interest</v>
      </c>
      <c r="C1242" s="366" t="s">
        <v>3085</v>
      </c>
      <c r="D1242" s="4" t="s">
        <v>3087</v>
      </c>
      <c r="F1242" s="4" t="s">
        <v>3092</v>
      </c>
      <c r="H1242" s="270">
        <v>580</v>
      </c>
      <c r="I1242" s="4" t="s">
        <v>44</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national debt interest</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2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National Debt Interest</v>
      </c>
      <c r="C1243" s="367" t="str">
        <f t="shared" ref="C1243:C1246" si="82">C$1242</f>
        <v>GRA for National Debt Interest</v>
      </c>
      <c r="D1243" s="4" t="s">
        <v>3088</v>
      </c>
      <c r="F1243" s="4" t="s">
        <v>3117</v>
      </c>
      <c r="H1243" s="270">
        <v>581</v>
      </c>
      <c r="I1243" s="5" t="str">
        <f t="shared" ref="I1243:I1246" si="83">I$1242</f>
        <v>Yes</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national debt interest</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2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National Debt Interest</v>
      </c>
      <c r="C1244" s="367" t="str">
        <f t="shared" si="82"/>
        <v>GRA for National Debt Interest</v>
      </c>
      <c r="D1244" s="4" t="s">
        <v>3089</v>
      </c>
      <c r="F1244" s="4" t="s">
        <v>3093</v>
      </c>
      <c r="H1244" s="270">
        <v>582</v>
      </c>
      <c r="I1244" s="5" t="str">
        <f t="shared" si="83"/>
        <v>Yes</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national debt interest</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2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National Debt Interest</v>
      </c>
      <c r="C1245" s="367" t="str">
        <f t="shared" si="82"/>
        <v>GRA for National Debt Interest</v>
      </c>
      <c r="D1245" s="4" t="s">
        <v>3090</v>
      </c>
      <c r="F1245" s="4" t="s">
        <v>3094</v>
      </c>
      <c r="H1245" s="270">
        <v>583</v>
      </c>
      <c r="I1245" s="5" t="str">
        <f t="shared" si="83"/>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national debt interest</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2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National Debt Interest</v>
      </c>
      <c r="C1246" s="367" t="str">
        <f t="shared" si="82"/>
        <v>GRA for National Debt Interest</v>
      </c>
      <c r="D1246" s="4" t="s">
        <v>3091</v>
      </c>
      <c r="F1246" s="4" t="s">
        <v>3095</v>
      </c>
      <c r="H1246" s="270">
        <v>584</v>
      </c>
      <c r="I1246" s="5" t="str">
        <f t="shared" si="83"/>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national debt interest</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2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Remaining Government Cash Flows</v>
      </c>
      <c r="C1247" s="366" t="s">
        <v>3086</v>
      </c>
      <c r="D1247" s="4" t="s">
        <v>3087</v>
      </c>
      <c r="F1247" s="4" t="s">
        <v>3092</v>
      </c>
      <c r="H1247" s="270">
        <v>585</v>
      </c>
      <c r="I1247" s="4" t="s">
        <v>44</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remaining cash flow changes</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2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Remaining Government Cash Flows</v>
      </c>
      <c r="C1248" s="367" t="str">
        <f t="shared" ref="C1248" si="84">C$1247</f>
        <v>GRA for Remaining Government Cash Flow Changes</v>
      </c>
      <c r="D1248" s="4" t="s">
        <v>3088</v>
      </c>
      <c r="F1248" s="4" t="s">
        <v>3117</v>
      </c>
      <c r="H1248" s="270">
        <v>586</v>
      </c>
      <c r="I1248" s="5" t="str">
        <f t="shared" ref="I1248:I1251" si="85">I$1247</f>
        <v>Yes</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remaining cash flow changes</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2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Remaining Government Cash Flows</v>
      </c>
      <c r="C1249" s="367" t="str">
        <f t="shared" ref="C1249:C1251" si="86">C$1247</f>
        <v>GRA for Remaining Government Cash Flow Changes</v>
      </c>
      <c r="D1249" s="4" t="s">
        <v>3089</v>
      </c>
      <c r="F1249" s="4" t="s">
        <v>3093</v>
      </c>
      <c r="H1249" s="270">
        <v>587</v>
      </c>
      <c r="I1249" s="5" t="str">
        <f t="shared" si="85"/>
        <v>Yes</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remaining cash flow changes</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2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Remaining Government Cash Flows</v>
      </c>
      <c r="C1250" s="367" t="str">
        <f t="shared" si="86"/>
        <v>GRA for Remaining Government Cash Flow Changes</v>
      </c>
      <c r="D1250" s="4" t="s">
        <v>3090</v>
      </c>
      <c r="F1250" s="4" t="s">
        <v>3094</v>
      </c>
      <c r="H1250" s="270">
        <v>588</v>
      </c>
      <c r="I1250" s="5" t="str">
        <f t="shared" si="85"/>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remaining cash flow changes</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2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Remaining Government Cash Flows</v>
      </c>
      <c r="C1251" s="367" t="str">
        <f t="shared" si="86"/>
        <v>GRA for Remaining Government Cash Flow Changes</v>
      </c>
      <c r="D1251" s="4" t="s">
        <v>3091</v>
      </c>
      <c r="F1251" s="4" t="s">
        <v>3095</v>
      </c>
      <c r="H1251" s="270">
        <v>589</v>
      </c>
      <c r="I1251" s="5" t="str">
        <f t="shared" si="85"/>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remaining cash flow changes</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25">
      <c r="A1252" s="357" t="str">
        <f>IF(ISBLANK(INDEX('Policy Characteristics'!A:A,MATCH($C1252,'Policy Characteristics'!$C:$C,0))),"",INDEX('Policy Characteristics'!A:A,MATCH($C1252,'Policy Characteristics'!$C:$C,0)))</f>
        <v>Control Settings</v>
      </c>
      <c r="B1252" s="357" t="str">
        <f>IF(ISBLANK(INDEX('Policy Characteristics'!B:B,MATCH($C1252,'Policy Characteristics'!$C:$C,0))),"",INDEX('Policy Characteristics'!B:B,MATCH($C1252,'Policy Characteristics'!$C:$C,0)))</f>
        <v>COVID-19 Recession</v>
      </c>
      <c r="C1252" s="366" t="s">
        <v>2944</v>
      </c>
      <c r="H1252" s="258">
        <v>543</v>
      </c>
      <c r="I1252" s="4" t="s">
        <v>45</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settings exogenous GDP adjustment</v>
      </c>
      <c r="L1252" s="379">
        <f>IF(ISBLANK(INDEX('Policy Characteristics'!F:F,MATCH($C1252,'Policy Characteristics'!$C:$C,0))),"",INDEX('Policy Characteristics'!F:F,MATCH($C1252,'Policy Characteristics'!$C:$C,0)))</f>
        <v>-0.08</v>
      </c>
      <c r="M1252" s="379">
        <f>IF(ISBLANK(INDEX('Policy Characteristics'!G:G,MATCH($C1252,'Policy Characteristics'!$C:$C,0))),"",INDEX('Policy Characteristics'!G:G,MATCH($C1252,'Policy Characteristics'!$C:$C,0)))</f>
        <v>0.02</v>
      </c>
      <c r="N1252" s="379">
        <f>IF(ISBLANK(INDEX('Policy Characteristics'!H:H,MATCH($C1252,'Policy Characteristics'!$C:$C,0))),"",INDEX('Policy Characteristics'!H:H,MATCH($C1252,'Policy Characteristics'!$C:$C,0)))</f>
        <v>1E-3</v>
      </c>
      <c r="O1252" s="357" t="str">
        <f>IF(ISBLANK(INDEX('Policy Characteristics'!I:I,MATCH($C1252,'Policy Characteristics'!$C:$C,0))),"",INDEX('Policy Characteristics'!I:I,MATCH($C1252,'Policy Characteristics'!$C:$C,0)))</f>
        <v>GDP growth rate (%)</v>
      </c>
      <c r="P1252" s="357" t="str">
        <f>IF(ISBLANK(INDEX('Policy Characteristics'!J:J,MATCH($C1252,'Policy Characteristics'!$C:$C,0))),"",INDEX('Policy Characteristics'!J:J,MATCH($C1252,'Policy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52" s="357" t="str">
        <f>IF(ISBLANK(INDEX('Policy Characteristics'!K:K,MATCH($C1252,'Policy Characteristics'!$C:$C,0))),"",INDEX('Policy Characteristics'!K:K,MATCH($C1252,'Policy Characteristics'!$C:$C,0)))</f>
        <v/>
      </c>
      <c r="R1252" s="357" t="str">
        <f>IF(ISBLANK(INDEX('Policy Characteristics'!L:L,MATCH($C1252,'Policy Characteristics'!$C:$C,0))),"",INDEX('Policy Characteristics'!L:L,MATCH($C1252,'Policy Characteristics'!$C:$C,0)))</f>
        <v/>
      </c>
    </row>
    <row r="1253" spans="1:18" x14ac:dyDescent="0.25">
      <c r="A1253" s="357" t="str">
        <f>IF(ISBLANK(INDEX('Policy Characteristics'!A:A,MATCH($C1253,'Policy Characteristics'!$C:$C,0))),"",INDEX('Policy Characteristics'!A:A,MATCH($C1253,'Policy Characteristics'!$C:$C,0)))</f>
        <v>Control Settings</v>
      </c>
      <c r="B1253" s="357" t="str">
        <f>IF(ISBLANK(INDEX('Policy Characteristics'!B:B,MATCH($C1253,'Policy Characteristics'!$C:$C,0))),"",INDEX('Policy Characteristics'!B:B,MATCH($C1253,'Policy Characteristics'!$C:$C,0)))</f>
        <v>Use 20-Year GWP Values</v>
      </c>
      <c r="C1253" s="366" t="s">
        <v>3488</v>
      </c>
      <c r="H1253" s="296">
        <v>1601</v>
      </c>
      <c r="I1253" s="4" t="s">
        <v>45</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
      </c>
      <c r="L1253" s="379">
        <f>IF(ISBLANK(INDEX('Policy Characteristics'!F:F,MATCH($C1253,'Policy Characteristics'!$C:$C,0))),"",INDEX('Policy Characteristics'!F:F,MATCH($C1253,'Policy Characteristics'!$C:$C,0)))</f>
        <v>0</v>
      </c>
      <c r="M1253" s="379">
        <f>IF(ISBLANK(INDEX('Policy Characteristics'!G:G,MATCH($C1253,'Policy Characteristics'!$C:$C,0))),"",INDEX('Policy Characteristics'!G:G,MATCH($C1253,'Policy Characteristics'!$C:$C,0)))</f>
        <v>1</v>
      </c>
      <c r="N1253" s="379">
        <f>IF(ISBLANK(INDEX('Policy Characteristics'!H:H,MATCH($C1253,'Policy Characteristics'!$C:$C,0))),"",INDEX('Policy Characteristics'!H:H,MATCH($C1253,'Policy Characteristics'!$C:$C,0)))</f>
        <v>1</v>
      </c>
      <c r="O1253" s="357" t="str">
        <f>IF(ISBLANK(INDEX('Policy Characteristics'!I:I,MATCH($C1253,'Policy Characteristics'!$C:$C,0))),"",INDEX('Policy Characteristics'!I:I,MATCH($C1253,'Policy Characteristics'!$C:$C,0)))</f>
        <v>on/off</v>
      </c>
      <c r="P1253" s="357" t="str">
        <f>IF(ISBLANK(INDEX('Policy Characteristics'!J:J,MATCH($C1253,'Policy Characteristics'!$C:$C,0))),"",INDEX('Policy Characteristics'!J:J,MATCH($C1253,'Policy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53" s="357" t="str">
        <f>IF(ISBLANK(INDEX('Policy Characteristics'!K:K,MATCH($C1253,'Policy Characteristics'!$C:$C,0))),"",INDEX('Policy Characteristics'!K:K,MATCH($C1253,'Policy Characteristics'!$C:$C,0)))</f>
        <v/>
      </c>
      <c r="R1253" s="357" t="str">
        <f>IF(ISBLANK(INDEX('Policy Characteristics'!L:L,MATCH($C1253,'Policy Characteristics'!$C:$C,0))),"",INDEX('Policy Characteristics'!L:L,MATCH($C1253,'Policy Characteristics'!$C:$C,0)))</f>
        <v/>
      </c>
    </row>
  </sheetData>
  <sortState xmlns:xlrd2="http://schemas.microsoft.com/office/spreadsheetml/2017/richdata2" ref="A129:I149">
    <sortCondition ref="B129:B149"/>
  </sortState>
  <conditionalFormatting sqref="I76:I88 I1173 I90:I99 I1:I9 I12:I19 I24 I33:I36 I43:I46 I53:I59 I38:I39 I48:I49 I63:I64 I1157:I1171 I1212 I1217 I1222 I1227 I1232 I1237 I1242 I1247 I113 I1122:I1154 I1175:I1205 I126:I346 I348 I351 I354 I357 I360 I363 I366 I368:I376 I378 I380:I388 I1207 I1252:I1048576 I464:I1120">
    <cfRule type="containsText" dxfId="55" priority="124" operator="containsText" text="No">
      <formula>NOT(ISERROR(SEARCH("No",I1)))</formula>
    </cfRule>
  </conditionalFormatting>
  <conditionalFormatting sqref="I1174">
    <cfRule type="containsText" dxfId="54" priority="123" operator="containsText" text="No">
      <formula>NOT(ISERROR(SEARCH("No",I1174)))</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21">
    <cfRule type="containsText" dxfId="47" priority="110" operator="containsText" text="No">
      <formula>NOT(ISERROR(SEARCH("No",I1121)))</formula>
    </cfRule>
  </conditionalFormatting>
  <conditionalFormatting sqref="I1172">
    <cfRule type="containsText" dxfId="46" priority="109" operator="containsText" text="No">
      <formula>NOT(ISERROR(SEARCH("No",I1172)))</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55:I1156">
    <cfRule type="containsText" dxfId="33" priority="61" operator="containsText" text="No">
      <formula>NOT(ISERROR(SEARCH("No",I1155)))</formula>
    </cfRule>
  </conditionalFormatting>
  <conditionalFormatting sqref="I1206">
    <cfRule type="containsText" dxfId="32" priority="60" operator="containsText" text="No">
      <formula>NOT(ISERROR(SEARCH("No",I1206)))</formula>
    </cfRule>
  </conditionalFormatting>
  <conditionalFormatting sqref="I747:I966 I968:I996">
    <cfRule type="containsText" dxfId="31" priority="35" operator="containsText" text="No">
      <formula>NOT(ISERROR(SEARCH("No",I747)))</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7">
    <cfRule type="containsText" dxfId="17" priority="11" operator="containsText" text="No">
      <formula>NOT(ISERROR(SEARCH("No",I967)))</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40625" defaultRowHeight="15" x14ac:dyDescent="0.25"/>
  <cols>
    <col min="1" max="2" width="76.85546875" style="194" customWidth="1"/>
    <col min="3" max="16384" width="9.140625" style="194"/>
  </cols>
  <sheetData>
    <row r="1" spans="1:2" x14ac:dyDescent="0.25">
      <c r="A1" s="461" t="s">
        <v>2931</v>
      </c>
      <c r="B1" s="461"/>
    </row>
    <row r="2" spans="1:2" x14ac:dyDescent="0.25">
      <c r="A2" s="248" t="s">
        <v>2932</v>
      </c>
      <c r="B2" s="248" t="s">
        <v>2933</v>
      </c>
    </row>
    <row r="3" spans="1:2" x14ac:dyDescent="0.25">
      <c r="A3" s="249" t="s">
        <v>375</v>
      </c>
      <c r="B3" s="194" t="str">
        <f>A3</f>
        <v>million metric tons / year</v>
      </c>
    </row>
    <row r="4" spans="1:2" x14ac:dyDescent="0.25">
      <c r="A4" s="249" t="s">
        <v>3491</v>
      </c>
      <c r="B4" s="194" t="str">
        <f>A4</f>
        <v>g CO2e / 2020 dollar</v>
      </c>
    </row>
    <row r="5" spans="1:2" x14ac:dyDescent="0.25">
      <c r="A5" s="250" t="s">
        <v>2364</v>
      </c>
      <c r="B5" s="194" t="str">
        <f t="shared" ref="B5:B40" si="0">A5</f>
        <v>thousand metric tons / year</v>
      </c>
    </row>
    <row r="6" spans="1:2" x14ac:dyDescent="0.25">
      <c r="A6" s="250" t="s">
        <v>3492</v>
      </c>
      <c r="B6" s="194" t="str">
        <f>A6</f>
        <v>g CO2 / 2020 dollar</v>
      </c>
    </row>
    <row r="7" spans="1:2" ht="30" x14ac:dyDescent="0.25">
      <c r="A7" s="250" t="s">
        <v>3528</v>
      </c>
      <c r="B7" s="194" t="str">
        <f t="shared" si="0"/>
        <v>2020 dollars / metric ton CO2e abated, Annual average abatement (million metric tons CO2e)</v>
      </c>
    </row>
    <row r="8" spans="1:2" x14ac:dyDescent="0.25">
      <c r="A8" s="250" t="s">
        <v>3493</v>
      </c>
      <c r="B8" s="194" t="str">
        <f t="shared" si="0"/>
        <v>billion 2020 dollars / year</v>
      </c>
    </row>
    <row r="9" spans="1:2" x14ac:dyDescent="0.25">
      <c r="A9" s="250" t="s">
        <v>3494</v>
      </c>
      <c r="B9" s="194" t="str">
        <f t="shared" si="0"/>
        <v>billion 2020 dollars</v>
      </c>
    </row>
    <row r="10" spans="1:2" x14ac:dyDescent="0.25">
      <c r="A10" s="250" t="s">
        <v>2978</v>
      </c>
      <c r="B10" s="194" t="str">
        <f t="shared" si="0"/>
        <v>jobs</v>
      </c>
    </row>
    <row r="11" spans="1:2" x14ac:dyDescent="0.25">
      <c r="A11" s="250" t="s">
        <v>3022</v>
      </c>
      <c r="B11" s="194" t="str">
        <f t="shared" si="0"/>
        <v>incidents / year</v>
      </c>
    </row>
    <row r="12" spans="1:2" x14ac:dyDescent="0.25">
      <c r="A12" s="250" t="s">
        <v>2997</v>
      </c>
      <c r="B12" s="194" t="str">
        <f t="shared" si="0"/>
        <v>% change</v>
      </c>
    </row>
    <row r="13" spans="1:2" x14ac:dyDescent="0.25">
      <c r="A13" s="250" t="s">
        <v>3495</v>
      </c>
      <c r="B13" s="194" t="str">
        <f t="shared" si="0"/>
        <v>2020 dollars / employee-year</v>
      </c>
    </row>
    <row r="14" spans="1:2" x14ac:dyDescent="0.25">
      <c r="A14" s="250" t="s">
        <v>376</v>
      </c>
      <c r="B14" s="194" t="str">
        <f t="shared" si="0"/>
        <v>lives / year</v>
      </c>
    </row>
    <row r="15" spans="1:2" x14ac:dyDescent="0.25">
      <c r="A15" s="250" t="s">
        <v>377</v>
      </c>
      <c r="B15" s="194" t="str">
        <f t="shared" si="0"/>
        <v>terawatt-hours (TWh) / year</v>
      </c>
    </row>
    <row r="16" spans="1:2" x14ac:dyDescent="0.25">
      <c r="A16" s="250" t="s">
        <v>378</v>
      </c>
      <c r="B16" s="194" t="str">
        <f t="shared" si="0"/>
        <v>gigawatts (GW) / year</v>
      </c>
    </row>
    <row r="17" spans="1:2" x14ac:dyDescent="0.25">
      <c r="A17" s="250" t="s">
        <v>3496</v>
      </c>
      <c r="B17" s="194" t="str">
        <f t="shared" si="0"/>
        <v>2020 dollars / megawatt-hour (MWh)</v>
      </c>
    </row>
    <row r="18" spans="1:2" x14ac:dyDescent="0.25">
      <c r="A18" s="250" t="s">
        <v>2528</v>
      </c>
      <c r="B18" s="194" t="str">
        <f t="shared" si="0"/>
        <v>cubic km / yr</v>
      </c>
    </row>
    <row r="19" spans="1:2" x14ac:dyDescent="0.25">
      <c r="A19" s="250" t="s">
        <v>2439</v>
      </c>
      <c r="B19" s="194" t="str">
        <f t="shared" si="0"/>
        <v>trillion passenger-miles / year</v>
      </c>
    </row>
    <row r="20" spans="1:2" x14ac:dyDescent="0.25">
      <c r="A20" s="250" t="s">
        <v>2440</v>
      </c>
      <c r="B20" s="194" t="str">
        <f t="shared" si="0"/>
        <v>trillion freight ton-miles / year</v>
      </c>
    </row>
    <row r="21" spans="1:2" x14ac:dyDescent="0.25">
      <c r="A21" s="250" t="s">
        <v>506</v>
      </c>
      <c r="B21" s="194" t="str">
        <f t="shared" si="0"/>
        <v>million vehicles / year</v>
      </c>
    </row>
    <row r="22" spans="1:2" x14ac:dyDescent="0.25">
      <c r="A22" s="250" t="s">
        <v>2417</v>
      </c>
      <c r="B22" s="194" t="str">
        <f t="shared" si="0"/>
        <v>thousand vehicles / year</v>
      </c>
    </row>
    <row r="23" spans="1:2" x14ac:dyDescent="0.25">
      <c r="A23" s="250" t="s">
        <v>2416</v>
      </c>
      <c r="B23" s="194" t="str">
        <f t="shared" si="0"/>
        <v>million vehicles</v>
      </c>
    </row>
    <row r="24" spans="1:2" x14ac:dyDescent="0.25">
      <c r="A24" s="250" t="s">
        <v>2449</v>
      </c>
      <c r="B24" s="194" t="str">
        <f t="shared" si="0"/>
        <v>thousand vehicles</v>
      </c>
    </row>
    <row r="25" spans="1:2" x14ac:dyDescent="0.25">
      <c r="A25" s="250" t="s">
        <v>483</v>
      </c>
      <c r="B25" s="194" t="str">
        <f t="shared" si="0"/>
        <v>quads / year</v>
      </c>
    </row>
    <row r="26" spans="1:2" x14ac:dyDescent="0.25">
      <c r="A26" s="250" t="s">
        <v>3497</v>
      </c>
      <c r="B26" s="194" t="str">
        <f>A26</f>
        <v>thousand BTU / 2020 dollar</v>
      </c>
    </row>
    <row r="27" spans="1:2" x14ac:dyDescent="0.25">
      <c r="A27" s="250" t="s">
        <v>2422</v>
      </c>
      <c r="B27" s="194" t="str">
        <f t="shared" si="0"/>
        <v>millions of short tons / year</v>
      </c>
    </row>
    <row r="28" spans="1:2" x14ac:dyDescent="0.25">
      <c r="A28" s="250" t="s">
        <v>2423</v>
      </c>
      <c r="B28" s="194" t="str">
        <f t="shared" si="0"/>
        <v>trillion cubic feet / year</v>
      </c>
    </row>
    <row r="29" spans="1:2" x14ac:dyDescent="0.25">
      <c r="A29" s="250" t="s">
        <v>3530</v>
      </c>
      <c r="B29" s="194" t="str">
        <f t="shared" si="0"/>
        <v>million barrels of oil / year</v>
      </c>
    </row>
    <row r="30" spans="1:2" x14ac:dyDescent="0.25">
      <c r="A30" s="250" t="s">
        <v>2729</v>
      </c>
      <c r="B30" s="194" t="str">
        <f t="shared" si="0"/>
        <v>million gallons / year</v>
      </c>
    </row>
    <row r="31" spans="1:2" x14ac:dyDescent="0.25">
      <c r="A31" s="250" t="s">
        <v>2486</v>
      </c>
      <c r="B31" s="194" t="str">
        <f t="shared" si="0"/>
        <v>trillion BTU / year</v>
      </c>
    </row>
    <row r="32" spans="1:2" x14ac:dyDescent="0.25">
      <c r="A32" s="250" t="s">
        <v>3498</v>
      </c>
      <c r="B32" s="194" t="str">
        <f t="shared" si="0"/>
        <v>2020 dollars / short ton</v>
      </c>
    </row>
    <row r="33" spans="1:2" x14ac:dyDescent="0.25">
      <c r="A33" s="250" t="s">
        <v>3499</v>
      </c>
      <c r="B33" s="194" t="str">
        <f t="shared" si="0"/>
        <v>2020 dollars / thousand cubic feet</v>
      </c>
    </row>
    <row r="34" spans="1:2" x14ac:dyDescent="0.25">
      <c r="A34" s="250" t="s">
        <v>3500</v>
      </c>
      <c r="B34" s="194" t="str">
        <f t="shared" si="0"/>
        <v>2020 dollars / gallon</v>
      </c>
    </row>
    <row r="35" spans="1:2" x14ac:dyDescent="0.25">
      <c r="A35" s="250" t="s">
        <v>3529</v>
      </c>
      <c r="B35" s="194" t="str">
        <f t="shared" si="0"/>
        <v>2020 dollars / barrel of oil</v>
      </c>
    </row>
    <row r="36" spans="1:2" x14ac:dyDescent="0.25">
      <c r="A36" s="250" t="s">
        <v>3501</v>
      </c>
      <c r="B36" s="194" t="str">
        <f t="shared" si="0"/>
        <v>2020 dollars / kg</v>
      </c>
    </row>
    <row r="37" spans="1:2" x14ac:dyDescent="0.25">
      <c r="A37" s="250" t="s">
        <v>3502</v>
      </c>
      <c r="B37" s="194" t="str">
        <f t="shared" si="0"/>
        <v>2020 dollars / kilowatt-hour (kWh)</v>
      </c>
    </row>
    <row r="38" spans="1:2" x14ac:dyDescent="0.25">
      <c r="A38" s="250" t="s">
        <v>3503</v>
      </c>
      <c r="B38" s="194" t="str">
        <f t="shared" si="0"/>
        <v>cost of eqpt. to capture 1 metric ton CO2e/yr (2020 dollars)</v>
      </c>
    </row>
    <row r="39" spans="1:2" x14ac:dyDescent="0.25">
      <c r="A39" s="250" t="s">
        <v>3504</v>
      </c>
      <c r="B39" s="194" t="str">
        <f t="shared" si="0"/>
        <v>million 2020 dollars / megawatt (MW)</v>
      </c>
    </row>
    <row r="40" spans="1:2" x14ac:dyDescent="0.25">
      <c r="A40" s="250" t="s">
        <v>3505</v>
      </c>
      <c r="B40" s="194" t="str">
        <f t="shared" si="0"/>
        <v>cost of eqpt. to produce 1 kg H2/yr (2020 dollars)</v>
      </c>
    </row>
    <row r="42" spans="1:2" x14ac:dyDescent="0.25">
      <c r="A42" s="461" t="s">
        <v>2935</v>
      </c>
      <c r="B42" s="461"/>
    </row>
    <row r="43" spans="1:2" x14ac:dyDescent="0.25">
      <c r="A43" s="248" t="s">
        <v>2932</v>
      </c>
      <c r="B43" s="248" t="s">
        <v>2933</v>
      </c>
    </row>
    <row r="44" spans="1:2" x14ac:dyDescent="0.25">
      <c r="A44" s="184" t="s">
        <v>143</v>
      </c>
      <c r="B44" s="194" t="str">
        <f t="shared" ref="B44:B45" si="1">A44</f>
        <v>$/metric ton CO2e</v>
      </c>
    </row>
    <row r="45" spans="1:2" x14ac:dyDescent="0.25">
      <c r="A45" s="184" t="s">
        <v>145</v>
      </c>
      <c r="B45" s="194"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topLeftCell="E1" zoomScale="145" zoomScaleNormal="145" workbookViewId="0">
      <pane ySplit="1" topLeftCell="A5" activePane="bottomLeft" state="frozen"/>
      <selection pane="bottomLeft" activeCell="G16" sqref="G16"/>
    </sheetView>
  </sheetViews>
  <sheetFormatPr defaultColWidth="9.140625" defaultRowHeight="15" x14ac:dyDescent="0.25"/>
  <cols>
    <col min="1" max="1" width="37.42578125" style="68" customWidth="1"/>
    <col min="2" max="2" width="27.42578125" style="68" customWidth="1"/>
    <col min="3" max="3" width="9" style="4" customWidth="1"/>
    <col min="4" max="4" width="18.5703125" style="68" customWidth="1"/>
    <col min="5" max="5" width="18.140625" style="68" customWidth="1"/>
    <col min="6" max="6" width="34.140625" style="4" customWidth="1"/>
    <col min="7" max="7" width="95" style="68" customWidth="1"/>
    <col min="8" max="8" width="37.42578125" style="68" customWidth="1"/>
    <col min="9" max="9" width="34.425781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2355</v>
      </c>
      <c r="B1" s="191" t="s">
        <v>2356</v>
      </c>
      <c r="C1" s="252" t="s">
        <v>2934</v>
      </c>
      <c r="D1" s="191" t="s">
        <v>61</v>
      </c>
      <c r="E1" s="191" t="s">
        <v>63</v>
      </c>
      <c r="F1" s="251" t="s">
        <v>465</v>
      </c>
      <c r="G1" s="191" t="s">
        <v>62</v>
      </c>
      <c r="H1" s="191" t="s">
        <v>2376</v>
      </c>
      <c r="I1" s="192" t="s">
        <v>321</v>
      </c>
      <c r="J1" s="271" t="s">
        <v>3096</v>
      </c>
      <c r="K1" s="271" t="s">
        <v>3097</v>
      </c>
      <c r="L1" s="271" t="s">
        <v>3098</v>
      </c>
      <c r="M1" s="271" t="s">
        <v>3099</v>
      </c>
      <c r="N1" s="271" t="s">
        <v>3100</v>
      </c>
      <c r="O1" s="271" t="s">
        <v>3101</v>
      </c>
      <c r="P1" s="271" t="s">
        <v>3102</v>
      </c>
      <c r="Q1" s="271" t="s">
        <v>3103</v>
      </c>
      <c r="R1" s="271" t="s">
        <v>3104</v>
      </c>
      <c r="S1" s="271" t="s">
        <v>3105</v>
      </c>
    </row>
    <row r="2" spans="1:19" ht="90" x14ac:dyDescent="0.25">
      <c r="A2" s="197" t="s">
        <v>2381</v>
      </c>
      <c r="B2" s="195" t="s">
        <v>2382</v>
      </c>
      <c r="C2" s="246">
        <v>1</v>
      </c>
      <c r="D2" s="195" t="s">
        <v>64</v>
      </c>
      <c r="E2" s="195" t="s">
        <v>65</v>
      </c>
      <c r="F2" s="4" t="str">
        <f>UnitControlCenter!$B$3</f>
        <v>million metric tons / year</v>
      </c>
      <c r="G2" s="195" t="s">
        <v>182</v>
      </c>
      <c r="J2" s="4" t="s">
        <v>3302</v>
      </c>
      <c r="K2" s="4">
        <v>2030</v>
      </c>
      <c r="L2" s="6">
        <f>0.48*'Target Calculations'!B695</f>
        <v>3268.5355517883677</v>
      </c>
      <c r="M2" s="6">
        <f>0.5*'Target Calculations'!B695</f>
        <v>3404.7245331128829</v>
      </c>
      <c r="N2" s="4" t="s">
        <v>3303</v>
      </c>
    </row>
    <row r="3" spans="1:19" x14ac:dyDescent="0.25">
      <c r="A3" s="197" t="s">
        <v>2381</v>
      </c>
      <c r="B3" s="195" t="s">
        <v>2383</v>
      </c>
      <c r="C3" s="199">
        <v>1</v>
      </c>
      <c r="D3" s="196" t="s">
        <v>64</v>
      </c>
      <c r="E3" s="196" t="s">
        <v>65</v>
      </c>
      <c r="F3" s="4" t="str">
        <f>UnitControlCenter!$B$3</f>
        <v>million metric tons / year</v>
      </c>
      <c r="G3" s="195" t="s">
        <v>2354</v>
      </c>
      <c r="I3" s="195"/>
    </row>
    <row r="4" spans="1:19" ht="90" x14ac:dyDescent="0.25">
      <c r="A4" s="197" t="s">
        <v>2381</v>
      </c>
      <c r="B4" s="196" t="s">
        <v>2384</v>
      </c>
      <c r="C4" s="246">
        <v>1</v>
      </c>
      <c r="D4" s="195" t="s">
        <v>66</v>
      </c>
      <c r="E4" s="195" t="s">
        <v>67</v>
      </c>
      <c r="F4" s="4" t="str">
        <f>UnitControlCenter!$B$3</f>
        <v>million metric tons / year</v>
      </c>
      <c r="G4" s="195" t="s">
        <v>2910</v>
      </c>
      <c r="H4" s="195" t="s">
        <v>2911</v>
      </c>
      <c r="I4" s="195" t="s">
        <v>2912</v>
      </c>
    </row>
    <row r="5" spans="1:19" ht="30" x14ac:dyDescent="0.25">
      <c r="A5" s="197" t="s">
        <v>2381</v>
      </c>
      <c r="B5" s="196" t="s">
        <v>2385</v>
      </c>
      <c r="C5" s="246">
        <v>1</v>
      </c>
      <c r="D5" s="195" t="s">
        <v>66</v>
      </c>
      <c r="E5" s="195" t="s">
        <v>67</v>
      </c>
      <c r="F5" s="4" t="str">
        <f>UnitControlCenter!$B$3</f>
        <v>million metric tons / year</v>
      </c>
      <c r="G5" s="195" t="s">
        <v>2913</v>
      </c>
      <c r="H5" s="195" t="s">
        <v>2914</v>
      </c>
      <c r="I5" s="195" t="s">
        <v>2915</v>
      </c>
    </row>
    <row r="6" spans="1:19" ht="30" x14ac:dyDescent="0.25">
      <c r="A6" s="197" t="s">
        <v>2381</v>
      </c>
      <c r="B6" s="196" t="s">
        <v>2386</v>
      </c>
      <c r="C6" s="246">
        <v>1</v>
      </c>
      <c r="D6" s="195" t="s">
        <v>66</v>
      </c>
      <c r="E6" s="195" t="s">
        <v>67</v>
      </c>
      <c r="F6" s="4" t="str">
        <f>UnitControlCenter!$B$3</f>
        <v>million metric tons / year</v>
      </c>
      <c r="G6" s="195" t="s">
        <v>2697</v>
      </c>
      <c r="H6" s="68" t="s">
        <v>2698</v>
      </c>
      <c r="I6" s="195" t="s">
        <v>2699</v>
      </c>
    </row>
    <row r="7" spans="1:19" x14ac:dyDescent="0.25">
      <c r="A7" s="197" t="s">
        <v>2381</v>
      </c>
      <c r="B7" s="196" t="s">
        <v>2988</v>
      </c>
      <c r="C7" s="247">
        <v>0</v>
      </c>
      <c r="D7" s="195" t="s">
        <v>64</v>
      </c>
      <c r="E7" s="195" t="s">
        <v>65</v>
      </c>
      <c r="F7" s="1" t="str">
        <f>UnitControlCenter!$B$4</f>
        <v>g CO2e / 2020 dollar</v>
      </c>
      <c r="G7" s="195" t="s">
        <v>2937</v>
      </c>
      <c r="I7" s="195"/>
    </row>
    <row r="8" spans="1:19" x14ac:dyDescent="0.25">
      <c r="A8" s="197" t="s">
        <v>2381</v>
      </c>
      <c r="B8" s="196" t="s">
        <v>136</v>
      </c>
      <c r="C8" s="246">
        <v>1</v>
      </c>
      <c r="D8" s="195" t="s">
        <v>64</v>
      </c>
      <c r="E8" s="195" t="s">
        <v>65</v>
      </c>
      <c r="F8" s="4" t="str">
        <f>UnitControlCenter!$B$3</f>
        <v>million metric tons / year</v>
      </c>
      <c r="G8" s="195" t="s">
        <v>2491</v>
      </c>
      <c r="I8" s="195"/>
    </row>
    <row r="9" spans="1:19" x14ac:dyDescent="0.25">
      <c r="A9" s="197" t="s">
        <v>2381</v>
      </c>
      <c r="B9" s="196" t="s">
        <v>2489</v>
      </c>
      <c r="C9" s="246">
        <v>1</v>
      </c>
      <c r="D9" s="195" t="s">
        <v>64</v>
      </c>
      <c r="E9" s="195" t="s">
        <v>65</v>
      </c>
      <c r="F9" s="4" t="str">
        <f>UnitControlCenter!$B$3</f>
        <v>million metric tons / year</v>
      </c>
      <c r="G9" s="195" t="s">
        <v>2492</v>
      </c>
      <c r="I9" s="195"/>
    </row>
    <row r="10" spans="1:19" x14ac:dyDescent="0.25">
      <c r="A10" s="197" t="s">
        <v>2381</v>
      </c>
      <c r="B10" s="196" t="s">
        <v>2557</v>
      </c>
      <c r="C10" s="246">
        <v>1</v>
      </c>
      <c r="D10" s="195" t="s">
        <v>64</v>
      </c>
      <c r="E10" s="195" t="s">
        <v>65</v>
      </c>
      <c r="F10" s="4" t="str">
        <f>UnitControlCenter!$B$3</f>
        <v>million metric tons / year</v>
      </c>
      <c r="G10" s="195" t="s">
        <v>2568</v>
      </c>
      <c r="I10" s="195"/>
    </row>
    <row r="11" spans="1:19" x14ac:dyDescent="0.25">
      <c r="A11" s="197" t="s">
        <v>2381</v>
      </c>
      <c r="B11" s="196" t="s">
        <v>94</v>
      </c>
      <c r="C11" s="246">
        <v>1</v>
      </c>
      <c r="D11" s="195" t="s">
        <v>64</v>
      </c>
      <c r="E11" s="195" t="s">
        <v>65</v>
      </c>
      <c r="F11" s="4" t="str">
        <f>UnitControlCenter!$B$3</f>
        <v>million metric tons / year</v>
      </c>
      <c r="G11" s="195" t="s">
        <v>2493</v>
      </c>
      <c r="I11" s="195"/>
    </row>
    <row r="12" spans="1:19" x14ac:dyDescent="0.25">
      <c r="A12" s="197" t="s">
        <v>2381</v>
      </c>
      <c r="B12" s="196" t="s">
        <v>9</v>
      </c>
      <c r="C12" s="246">
        <v>1</v>
      </c>
      <c r="D12" s="195" t="s">
        <v>64</v>
      </c>
      <c r="E12" s="195" t="s">
        <v>65</v>
      </c>
      <c r="F12" s="4" t="str">
        <f>UnitControlCenter!$B$3</f>
        <v>million metric tons / year</v>
      </c>
      <c r="G12" s="195" t="s">
        <v>2515</v>
      </c>
      <c r="I12" s="195"/>
    </row>
    <row r="13" spans="1:19" x14ac:dyDescent="0.25">
      <c r="A13" s="197" t="s">
        <v>2381</v>
      </c>
      <c r="B13" s="196" t="s">
        <v>2490</v>
      </c>
      <c r="C13" s="246">
        <v>1</v>
      </c>
      <c r="D13" s="195" t="s">
        <v>64</v>
      </c>
      <c r="E13" s="195" t="s">
        <v>65</v>
      </c>
      <c r="F13" s="4" t="str">
        <f>UnitControlCenter!$B$3</f>
        <v>million metric tons / year</v>
      </c>
      <c r="G13" s="195" t="s">
        <v>2494</v>
      </c>
      <c r="I13" s="195"/>
    </row>
    <row r="14" spans="1:19" x14ac:dyDescent="0.25">
      <c r="A14" s="197" t="s">
        <v>2381</v>
      </c>
      <c r="B14" s="196" t="s">
        <v>4</v>
      </c>
      <c r="C14" s="246">
        <v>1</v>
      </c>
      <c r="D14" s="195" t="s">
        <v>64</v>
      </c>
      <c r="E14" s="195" t="s">
        <v>65</v>
      </c>
      <c r="F14" s="4" t="str">
        <f>UnitControlCenter!$B$3</f>
        <v>million metric tons / year</v>
      </c>
      <c r="G14" s="195" t="s">
        <v>2495</v>
      </c>
      <c r="I14" s="195"/>
    </row>
    <row r="15" spans="1:19" ht="15.75" thickBot="1" x14ac:dyDescent="0.3">
      <c r="A15" s="244" t="s">
        <v>2381</v>
      </c>
      <c r="B15" s="238" t="s">
        <v>2499</v>
      </c>
      <c r="C15" s="253">
        <v>1</v>
      </c>
      <c r="D15" s="239" t="s">
        <v>64</v>
      </c>
      <c r="E15" s="239" t="s">
        <v>65</v>
      </c>
      <c r="F15" s="242" t="str">
        <f>UnitControlCenter!$B$3</f>
        <v>million metric tons / year</v>
      </c>
      <c r="G15" s="239" t="s">
        <v>2496</v>
      </c>
      <c r="H15" s="240"/>
      <c r="I15" s="239"/>
      <c r="J15" s="240"/>
      <c r="K15" s="240"/>
      <c r="L15" s="240"/>
      <c r="M15" s="240"/>
      <c r="N15" s="240"/>
      <c r="O15" s="240"/>
      <c r="P15" s="240"/>
      <c r="Q15" s="240"/>
      <c r="R15" s="240"/>
      <c r="S15" s="240"/>
    </row>
    <row r="16" spans="1:19" ht="105" x14ac:dyDescent="0.25">
      <c r="A16" s="196" t="s">
        <v>2387</v>
      </c>
      <c r="B16" s="196" t="s">
        <v>2250</v>
      </c>
      <c r="C16" s="246">
        <v>1</v>
      </c>
      <c r="D16" s="195" t="s">
        <v>66</v>
      </c>
      <c r="E16" s="195" t="s">
        <v>67</v>
      </c>
      <c r="F16" s="4" t="str">
        <f>UnitControlCenter!$B$3</f>
        <v>million metric tons / year</v>
      </c>
      <c r="G16" s="195" t="s">
        <v>3536</v>
      </c>
      <c r="H16" s="195" t="s">
        <v>2911</v>
      </c>
      <c r="I16" s="195" t="s">
        <v>2912</v>
      </c>
    </row>
    <row r="17" spans="1:19" x14ac:dyDescent="0.25">
      <c r="A17" s="196" t="s">
        <v>2387</v>
      </c>
      <c r="B17" s="197" t="s">
        <v>2266</v>
      </c>
      <c r="C17" s="246">
        <v>1</v>
      </c>
      <c r="D17" s="195" t="s">
        <v>64</v>
      </c>
      <c r="E17" s="195" t="s">
        <v>65</v>
      </c>
      <c r="F17" s="4" t="str">
        <f>UnitControlCenter!$B$3</f>
        <v>million metric tons / year</v>
      </c>
      <c r="G17" s="195" t="s">
        <v>2367</v>
      </c>
      <c r="I17" s="195"/>
    </row>
    <row r="18" spans="1:19" x14ac:dyDescent="0.25">
      <c r="A18" s="196" t="s">
        <v>2387</v>
      </c>
      <c r="B18" s="197" t="s">
        <v>2268</v>
      </c>
      <c r="C18" s="246">
        <v>1</v>
      </c>
      <c r="D18" s="195" t="s">
        <v>64</v>
      </c>
      <c r="E18" s="195" t="s">
        <v>65</v>
      </c>
      <c r="F18" s="4" t="str">
        <f>UnitControlCenter!$B$3</f>
        <v>million metric tons / year</v>
      </c>
      <c r="G18" s="195" t="s">
        <v>2366</v>
      </c>
      <c r="I18" s="195"/>
    </row>
    <row r="19" spans="1:19" x14ac:dyDescent="0.25">
      <c r="A19" s="196" t="s">
        <v>2387</v>
      </c>
      <c r="B19" s="197" t="s">
        <v>2363</v>
      </c>
      <c r="C19" s="246">
        <v>1</v>
      </c>
      <c r="D19" s="195" t="s">
        <v>64</v>
      </c>
      <c r="E19" s="195" t="s">
        <v>65</v>
      </c>
      <c r="F19" s="4" t="str">
        <f>UnitControlCenter!$B$3</f>
        <v>million metric tons / year</v>
      </c>
      <c r="G19" s="195" t="s">
        <v>2365</v>
      </c>
      <c r="I19" s="195"/>
    </row>
    <row r="20" spans="1:19" x14ac:dyDescent="0.25">
      <c r="A20" s="196" t="s">
        <v>2387</v>
      </c>
      <c r="B20" s="197" t="s">
        <v>2362</v>
      </c>
      <c r="C20" s="246">
        <v>1</v>
      </c>
      <c r="D20" s="195" t="s">
        <v>64</v>
      </c>
      <c r="E20" s="195" t="s">
        <v>65</v>
      </c>
      <c r="F20" s="4" t="str">
        <f>UnitControlCenter!$B$5</f>
        <v>thousand metric tons / year</v>
      </c>
      <c r="G20" s="195" t="s">
        <v>2371</v>
      </c>
      <c r="I20" s="195"/>
    </row>
    <row r="21" spans="1:19" x14ac:dyDescent="0.25">
      <c r="A21" s="196" t="s">
        <v>2387</v>
      </c>
      <c r="B21" s="197" t="s">
        <v>2257</v>
      </c>
      <c r="C21" s="246">
        <v>1</v>
      </c>
      <c r="D21" s="195" t="s">
        <v>64</v>
      </c>
      <c r="E21" s="195" t="s">
        <v>65</v>
      </c>
      <c r="F21" s="4" t="str">
        <f>UnitControlCenter!$B$5</f>
        <v>thousand metric tons / year</v>
      </c>
      <c r="G21" s="195" t="s">
        <v>2372</v>
      </c>
      <c r="I21" s="195"/>
    </row>
    <row r="22" spans="1:19" x14ac:dyDescent="0.25">
      <c r="A22" s="196" t="s">
        <v>2387</v>
      </c>
      <c r="B22" s="197" t="s">
        <v>2262</v>
      </c>
      <c r="C22" s="246">
        <v>1</v>
      </c>
      <c r="D22" s="195" t="s">
        <v>64</v>
      </c>
      <c r="E22" s="195" t="s">
        <v>65</v>
      </c>
      <c r="F22" s="4" t="str">
        <f>UnitControlCenter!$B$5</f>
        <v>thousand metric tons / year</v>
      </c>
      <c r="G22" s="195" t="s">
        <v>2369</v>
      </c>
      <c r="I22" s="195"/>
    </row>
    <row r="23" spans="1:19" x14ac:dyDescent="0.25">
      <c r="A23" s="196" t="s">
        <v>2387</v>
      </c>
      <c r="B23" s="197" t="s">
        <v>2264</v>
      </c>
      <c r="C23" s="246">
        <v>1</v>
      </c>
      <c r="D23" s="195" t="s">
        <v>64</v>
      </c>
      <c r="E23" s="195" t="s">
        <v>65</v>
      </c>
      <c r="F23" s="4" t="str">
        <f>UnitControlCenter!$B$5</f>
        <v>thousand metric tons / year</v>
      </c>
      <c r="G23" s="195" t="s">
        <v>2368</v>
      </c>
      <c r="I23" s="195"/>
    </row>
    <row r="24" spans="1:19" x14ac:dyDescent="0.25">
      <c r="A24" s="196" t="s">
        <v>2387</v>
      </c>
      <c r="B24" s="197" t="s">
        <v>2255</v>
      </c>
      <c r="C24" s="246">
        <v>1</v>
      </c>
      <c r="D24" s="195" t="s">
        <v>64</v>
      </c>
      <c r="E24" s="195" t="s">
        <v>65</v>
      </c>
      <c r="F24" s="4" t="str">
        <f>UnitControlCenter!$B$3</f>
        <v>million metric tons / year</v>
      </c>
      <c r="G24" s="195" t="s">
        <v>2373</v>
      </c>
      <c r="I24" s="195"/>
    </row>
    <row r="25" spans="1:19" x14ac:dyDescent="0.25">
      <c r="A25" s="196" t="s">
        <v>2387</v>
      </c>
      <c r="B25" s="197" t="s">
        <v>2252</v>
      </c>
      <c r="C25" s="246">
        <v>1</v>
      </c>
      <c r="D25" s="195" t="s">
        <v>64</v>
      </c>
      <c r="E25" s="195" t="s">
        <v>65</v>
      </c>
      <c r="F25" s="4" t="str">
        <f>UnitControlCenter!$B$5</f>
        <v>thousand metric tons / year</v>
      </c>
      <c r="G25" s="195" t="s">
        <v>2375</v>
      </c>
      <c r="I25" s="195"/>
    </row>
    <row r="26" spans="1:19" x14ac:dyDescent="0.25">
      <c r="A26" s="196" t="s">
        <v>2387</v>
      </c>
      <c r="B26" s="197" t="s">
        <v>2260</v>
      </c>
      <c r="C26" s="246">
        <v>1</v>
      </c>
      <c r="D26" s="195" t="s">
        <v>64</v>
      </c>
      <c r="E26" s="195" t="s">
        <v>65</v>
      </c>
      <c r="F26" s="4" t="str">
        <f>UnitControlCenter!$B$3</f>
        <v>million metric tons / year</v>
      </c>
      <c r="G26" s="195" t="s">
        <v>2370</v>
      </c>
      <c r="I26" s="195"/>
    </row>
    <row r="27" spans="1:19" ht="15.75" thickBot="1" x14ac:dyDescent="0.3">
      <c r="A27" s="238" t="s">
        <v>2387</v>
      </c>
      <c r="B27" s="244" t="s">
        <v>515</v>
      </c>
      <c r="C27" s="253">
        <v>1</v>
      </c>
      <c r="D27" s="239" t="s">
        <v>64</v>
      </c>
      <c r="E27" s="239" t="s">
        <v>65</v>
      </c>
      <c r="F27" s="242" t="str">
        <f>UnitControlCenter!$B$3</f>
        <v>million metric tons / year</v>
      </c>
      <c r="G27" s="239" t="s">
        <v>2374</v>
      </c>
      <c r="H27" s="240"/>
      <c r="I27" s="239"/>
      <c r="J27" s="240"/>
      <c r="K27" s="240"/>
      <c r="L27" s="240"/>
      <c r="M27" s="240"/>
      <c r="N27" s="240"/>
      <c r="O27" s="240"/>
      <c r="P27" s="240"/>
      <c r="Q27" s="240"/>
      <c r="R27" s="240"/>
      <c r="S27" s="240"/>
    </row>
    <row r="28" spans="1:19" ht="75" x14ac:dyDescent="0.25">
      <c r="A28" s="196" t="s">
        <v>2388</v>
      </c>
      <c r="B28" s="196" t="s">
        <v>2384</v>
      </c>
      <c r="C28" s="246">
        <v>1</v>
      </c>
      <c r="D28" s="195" t="s">
        <v>66</v>
      </c>
      <c r="E28" s="195" t="s">
        <v>67</v>
      </c>
      <c r="F28" s="4" t="str">
        <f>UnitControlCenter!$B$3</f>
        <v>million metric tons / year</v>
      </c>
      <c r="G28" s="195" t="s">
        <v>3000</v>
      </c>
      <c r="H28" s="68" t="s">
        <v>3001</v>
      </c>
      <c r="I28" s="195" t="s">
        <v>3002</v>
      </c>
    </row>
    <row r="29" spans="1:19" ht="105" x14ac:dyDescent="0.25">
      <c r="A29" s="196" t="s">
        <v>2388</v>
      </c>
      <c r="B29" s="196" t="s">
        <v>2569</v>
      </c>
      <c r="C29" s="246">
        <v>1</v>
      </c>
      <c r="D29" s="195" t="s">
        <v>66</v>
      </c>
      <c r="E29" s="195" t="s">
        <v>67</v>
      </c>
      <c r="F29" s="4" t="str">
        <f>UnitControlCenter!$B$3</f>
        <v>million metric tons / year</v>
      </c>
      <c r="G29" s="195" t="s">
        <v>3003</v>
      </c>
      <c r="H29" s="68" t="s">
        <v>3004</v>
      </c>
      <c r="I29" s="195" t="s">
        <v>3005</v>
      </c>
    </row>
    <row r="30" spans="1:19" ht="60" x14ac:dyDescent="0.25">
      <c r="A30" s="196" t="s">
        <v>2388</v>
      </c>
      <c r="B30" s="196" t="s">
        <v>2389</v>
      </c>
      <c r="C30" s="254">
        <v>1</v>
      </c>
      <c r="D30" s="195" t="s">
        <v>66</v>
      </c>
      <c r="E30" s="195" t="s">
        <v>67</v>
      </c>
      <c r="F30" s="7" t="str">
        <f>UnitControlCenter!$B$3</f>
        <v>million metric tons / year</v>
      </c>
      <c r="G30" s="245" t="s">
        <v>3006</v>
      </c>
      <c r="H30" s="245" t="s">
        <v>3007</v>
      </c>
      <c r="I30" s="195" t="s">
        <v>3008</v>
      </c>
    </row>
    <row r="31" spans="1:19" ht="15.75" thickBot="1" x14ac:dyDescent="0.3">
      <c r="A31" s="238" t="s">
        <v>2388</v>
      </c>
      <c r="B31" s="238" t="s">
        <v>2988</v>
      </c>
      <c r="C31" s="253">
        <v>0</v>
      </c>
      <c r="D31" s="239" t="s">
        <v>64</v>
      </c>
      <c r="E31" s="239" t="s">
        <v>65</v>
      </c>
      <c r="F31" s="256" t="str">
        <f>UnitControlCenter!$B$6</f>
        <v>g CO2 / 2020 dollar</v>
      </c>
      <c r="G31" s="240" t="s">
        <v>2936</v>
      </c>
      <c r="H31" s="240"/>
      <c r="I31" s="239"/>
      <c r="J31" s="240"/>
      <c r="K31" s="240"/>
      <c r="L31" s="240"/>
      <c r="M31" s="240"/>
      <c r="N31" s="240"/>
      <c r="O31" s="240"/>
      <c r="P31" s="240"/>
      <c r="Q31" s="240"/>
      <c r="R31" s="240"/>
      <c r="S31" s="240"/>
    </row>
    <row r="32" spans="1:19" ht="105" x14ac:dyDescent="0.25">
      <c r="A32" s="196" t="s">
        <v>2835</v>
      </c>
      <c r="B32" s="196" t="s">
        <v>2662</v>
      </c>
      <c r="C32" s="246">
        <v>1</v>
      </c>
      <c r="D32" s="195" t="s">
        <v>64</v>
      </c>
      <c r="E32" s="195" t="s">
        <v>3111</v>
      </c>
      <c r="F32" s="4" t="str">
        <f>UnitControlCenter!$B$3</f>
        <v>million metric tons / year</v>
      </c>
      <c r="G32" s="68" t="s">
        <v>3157</v>
      </c>
      <c r="I32" s="195"/>
    </row>
    <row r="33" spans="1:19" x14ac:dyDescent="0.25">
      <c r="A33" s="196" t="s">
        <v>2835</v>
      </c>
      <c r="B33" s="196" t="s">
        <v>136</v>
      </c>
      <c r="C33" s="246">
        <v>1</v>
      </c>
      <c r="D33" s="195" t="s">
        <v>64</v>
      </c>
      <c r="E33" s="195" t="s">
        <v>3111</v>
      </c>
      <c r="F33" s="4" t="str">
        <f>UnitControlCenter!$B$3</f>
        <v>million metric tons / year</v>
      </c>
      <c r="G33" s="195" t="s">
        <v>2491</v>
      </c>
      <c r="I33" s="195"/>
    </row>
    <row r="34" spans="1:19" x14ac:dyDescent="0.25">
      <c r="A34" s="196" t="s">
        <v>2835</v>
      </c>
      <c r="B34" s="196" t="s">
        <v>2489</v>
      </c>
      <c r="C34" s="246">
        <v>1</v>
      </c>
      <c r="D34" s="195" t="s">
        <v>64</v>
      </c>
      <c r="E34" s="195" t="s">
        <v>3111</v>
      </c>
      <c r="F34" s="4" t="str">
        <f>UnitControlCenter!$B$3</f>
        <v>million metric tons / year</v>
      </c>
      <c r="G34" s="195" t="s">
        <v>2492</v>
      </c>
      <c r="I34" s="195"/>
    </row>
    <row r="35" spans="1:19" x14ac:dyDescent="0.25">
      <c r="A35" s="196" t="s">
        <v>2835</v>
      </c>
      <c r="B35" s="196" t="s">
        <v>2557</v>
      </c>
      <c r="C35" s="246">
        <v>1</v>
      </c>
      <c r="D35" s="195" t="s">
        <v>64</v>
      </c>
      <c r="E35" s="195" t="s">
        <v>3111</v>
      </c>
      <c r="F35" s="4" t="str">
        <f>UnitControlCenter!$B$3</f>
        <v>million metric tons / year</v>
      </c>
      <c r="G35" s="195" t="s">
        <v>2568</v>
      </c>
      <c r="I35" s="195"/>
    </row>
    <row r="36" spans="1:19" x14ac:dyDescent="0.25">
      <c r="A36" s="196" t="s">
        <v>2835</v>
      </c>
      <c r="B36" s="196" t="s">
        <v>94</v>
      </c>
      <c r="C36" s="246">
        <v>1</v>
      </c>
      <c r="D36" s="195" t="s">
        <v>64</v>
      </c>
      <c r="E36" s="195" t="s">
        <v>3111</v>
      </c>
      <c r="F36" s="4" t="str">
        <f>UnitControlCenter!$B$3</f>
        <v>million metric tons / year</v>
      </c>
      <c r="G36" s="195" t="s">
        <v>2493</v>
      </c>
      <c r="I36" s="195"/>
    </row>
    <row r="37" spans="1:19" ht="30" x14ac:dyDescent="0.25">
      <c r="A37" s="196" t="s">
        <v>2835</v>
      </c>
      <c r="B37" s="196" t="s">
        <v>9</v>
      </c>
      <c r="C37" s="246">
        <v>1</v>
      </c>
      <c r="D37" s="195" t="s">
        <v>64</v>
      </c>
      <c r="E37" s="195" t="s">
        <v>3111</v>
      </c>
      <c r="F37" s="4" t="str">
        <f>UnitControlCenter!$B$3</f>
        <v>million metric tons / year</v>
      </c>
      <c r="G37" s="195" t="s">
        <v>3158</v>
      </c>
      <c r="I37" s="195"/>
    </row>
    <row r="38" spans="1:19" ht="15.75" thickBot="1" x14ac:dyDescent="0.3">
      <c r="A38" s="238" t="s">
        <v>2835</v>
      </c>
      <c r="B38" s="238" t="s">
        <v>4</v>
      </c>
      <c r="C38" s="253">
        <v>1</v>
      </c>
      <c r="D38" s="239" t="s">
        <v>64</v>
      </c>
      <c r="E38" s="239" t="s">
        <v>3111</v>
      </c>
      <c r="F38" s="242" t="str">
        <f>UnitControlCenter!$B$3</f>
        <v>million metric tons / year</v>
      </c>
      <c r="G38" s="239" t="s">
        <v>2495</v>
      </c>
      <c r="H38" s="240"/>
      <c r="I38" s="239"/>
      <c r="J38" s="240"/>
      <c r="K38" s="240"/>
      <c r="L38" s="240"/>
      <c r="M38" s="240"/>
      <c r="N38" s="240"/>
      <c r="O38" s="240"/>
      <c r="P38" s="240"/>
      <c r="Q38" s="240"/>
      <c r="R38" s="240"/>
      <c r="S38" s="240"/>
    </row>
    <row r="39" spans="1:19" ht="45" x14ac:dyDescent="0.25">
      <c r="A39" s="196" t="s">
        <v>379</v>
      </c>
      <c r="B39" s="196" t="s">
        <v>3064</v>
      </c>
      <c r="C39" s="246">
        <v>1</v>
      </c>
      <c r="D39" s="195" t="s">
        <v>66</v>
      </c>
      <c r="E39" s="195" t="s">
        <v>464</v>
      </c>
      <c r="F39" s="4" t="str">
        <f>UnitControlCenter!$B$7</f>
        <v>2020 dollars / metric ton CO2e abated, Annual average abatement (million metric tons CO2e)</v>
      </c>
      <c r="G39" s="68" t="s">
        <v>3159</v>
      </c>
      <c r="I39" s="195"/>
    </row>
    <row r="40" spans="1:19" ht="45.75" thickBot="1" x14ac:dyDescent="0.3">
      <c r="A40" s="238" t="s">
        <v>379</v>
      </c>
      <c r="B40" s="238" t="s">
        <v>3065</v>
      </c>
      <c r="C40" s="253">
        <v>1</v>
      </c>
      <c r="D40" s="239" t="s">
        <v>66</v>
      </c>
      <c r="E40" s="239" t="s">
        <v>464</v>
      </c>
      <c r="F40" s="242" t="str">
        <f>UnitControlCenter!$B$7</f>
        <v>2020 dollars / metric ton CO2e abated, Annual average abatement (million metric tons CO2e)</v>
      </c>
      <c r="G40" s="240" t="s">
        <v>3159</v>
      </c>
      <c r="H40" s="240"/>
      <c r="I40" s="239"/>
      <c r="J40" s="240"/>
      <c r="K40" s="240"/>
      <c r="L40" s="240"/>
      <c r="M40" s="240"/>
      <c r="N40" s="240"/>
      <c r="O40" s="240"/>
      <c r="P40" s="240"/>
      <c r="Q40" s="240"/>
      <c r="R40" s="240"/>
      <c r="S40" s="240"/>
    </row>
    <row r="41" spans="1:19" ht="45" x14ac:dyDescent="0.25">
      <c r="A41" s="196" t="s">
        <v>2390</v>
      </c>
      <c r="B41" s="196" t="s">
        <v>3069</v>
      </c>
      <c r="C41" s="246">
        <v>1</v>
      </c>
      <c r="D41" s="195" t="s">
        <v>66</v>
      </c>
      <c r="E41" s="195" t="s">
        <v>65</v>
      </c>
      <c r="F41" s="4" t="str">
        <f>UnitControlCenter!$B$8</f>
        <v>billion 2020 dollars / year</v>
      </c>
      <c r="G41" s="68" t="s">
        <v>3066</v>
      </c>
      <c r="H41" s="68" t="s">
        <v>2473</v>
      </c>
      <c r="I41" s="195" t="s">
        <v>2457</v>
      </c>
    </row>
    <row r="42" spans="1:19" x14ac:dyDescent="0.25">
      <c r="A42" s="196" t="s">
        <v>2390</v>
      </c>
      <c r="B42" s="237" t="s">
        <v>2857</v>
      </c>
      <c r="C42" s="246">
        <v>1</v>
      </c>
      <c r="D42" s="195" t="s">
        <v>64</v>
      </c>
      <c r="E42" s="195" t="s">
        <v>65</v>
      </c>
      <c r="F42" s="4" t="str">
        <f>UnitControlCenter!$B$8</f>
        <v>billion 2020 dollars / year</v>
      </c>
      <c r="G42" s="68" t="s">
        <v>2849</v>
      </c>
      <c r="I42" s="195"/>
    </row>
    <row r="43" spans="1:19" ht="75" x14ac:dyDescent="0.25">
      <c r="A43" s="196" t="s">
        <v>2390</v>
      </c>
      <c r="B43" s="196" t="s">
        <v>3054</v>
      </c>
      <c r="C43" s="268">
        <v>1</v>
      </c>
      <c r="D43" s="195" t="s">
        <v>66</v>
      </c>
      <c r="E43" s="195" t="s">
        <v>67</v>
      </c>
      <c r="F43" s="4" t="str">
        <f>UnitControlCenter!$B$8</f>
        <v>billion 2020 dollars / year</v>
      </c>
      <c r="G43" s="4" t="s">
        <v>3055</v>
      </c>
      <c r="H43" s="4" t="s">
        <v>3056</v>
      </c>
      <c r="I43" s="4" t="s">
        <v>3057</v>
      </c>
    </row>
    <row r="44" spans="1:19" ht="30" x14ac:dyDescent="0.25">
      <c r="A44" s="196" t="s">
        <v>2390</v>
      </c>
      <c r="B44" s="237" t="s">
        <v>3059</v>
      </c>
      <c r="C44" s="254">
        <v>1</v>
      </c>
      <c r="D44" s="195" t="s">
        <v>64</v>
      </c>
      <c r="E44" s="195" t="s">
        <v>65</v>
      </c>
      <c r="F44" s="7" t="str">
        <f>UnitControlCenter!$B$9</f>
        <v>billion 2020 dollars</v>
      </c>
      <c r="G44" s="245" t="s">
        <v>3060</v>
      </c>
      <c r="H44" s="245"/>
      <c r="I44" s="195"/>
    </row>
    <row r="45" spans="1:19" s="245" customFormat="1" ht="30" x14ac:dyDescent="0.25">
      <c r="A45" s="196" t="s">
        <v>2390</v>
      </c>
      <c r="B45" s="237" t="s">
        <v>3061</v>
      </c>
      <c r="C45" s="254">
        <v>1</v>
      </c>
      <c r="D45" s="195" t="s">
        <v>64</v>
      </c>
      <c r="E45" s="195" t="s">
        <v>65</v>
      </c>
      <c r="F45" s="7" t="str">
        <f>UnitControlCenter!$B$8</f>
        <v>billion 2020 dollars / year</v>
      </c>
      <c r="G45" s="245" t="s">
        <v>3062</v>
      </c>
      <c r="I45" s="195"/>
    </row>
    <row r="46" spans="1:19" ht="135.75" thickBot="1" x14ac:dyDescent="0.3">
      <c r="A46" s="238" t="s">
        <v>2390</v>
      </c>
      <c r="B46" s="243" t="s">
        <v>3151</v>
      </c>
      <c r="C46" s="253">
        <v>1</v>
      </c>
      <c r="D46" s="239" t="s">
        <v>66</v>
      </c>
      <c r="E46" s="239" t="s">
        <v>65</v>
      </c>
      <c r="F46" s="242" t="str">
        <f>UnitControlCenter!$B$8</f>
        <v>billion 2020 dollars / year</v>
      </c>
      <c r="G46" s="240" t="s">
        <v>3155</v>
      </c>
      <c r="H46" s="240" t="s">
        <v>3152</v>
      </c>
      <c r="I46" s="239" t="s">
        <v>3154</v>
      </c>
      <c r="J46" s="240"/>
      <c r="K46" s="240"/>
      <c r="L46" s="240"/>
      <c r="M46" s="240"/>
      <c r="N46" s="240"/>
      <c r="O46" s="240"/>
      <c r="P46" s="240"/>
      <c r="Q46" s="240"/>
      <c r="R46" s="240"/>
      <c r="S46" s="240"/>
    </row>
    <row r="47" spans="1:19" ht="45" x14ac:dyDescent="0.25">
      <c r="A47" s="196" t="s">
        <v>2975</v>
      </c>
      <c r="B47" s="237" t="s">
        <v>2992</v>
      </c>
      <c r="C47" s="261">
        <v>1</v>
      </c>
      <c r="D47" s="195" t="s">
        <v>66</v>
      </c>
      <c r="E47" s="195" t="s">
        <v>65</v>
      </c>
      <c r="F47" s="7" t="str">
        <f>UnitControlCenter!$B$10</f>
        <v>jobs</v>
      </c>
      <c r="G47" s="245" t="s">
        <v>2983</v>
      </c>
      <c r="H47" s="245" t="s">
        <v>2982</v>
      </c>
      <c r="I47" s="195" t="s">
        <v>2458</v>
      </c>
    </row>
    <row r="48" spans="1:19" ht="30" x14ac:dyDescent="0.25">
      <c r="A48" s="196" t="s">
        <v>2975</v>
      </c>
      <c r="B48" s="237" t="s">
        <v>3470</v>
      </c>
      <c r="C48" s="296">
        <v>0</v>
      </c>
      <c r="D48" s="195" t="s">
        <v>66</v>
      </c>
      <c r="E48" s="195" t="s">
        <v>67</v>
      </c>
      <c r="F48" s="7" t="str">
        <f>UnitControlCenter!$B$10</f>
        <v>jobs</v>
      </c>
      <c r="G48" s="245" t="s">
        <v>3324</v>
      </c>
      <c r="H48" s="245" t="s">
        <v>3325</v>
      </c>
      <c r="I48" s="195" t="s">
        <v>3326</v>
      </c>
    </row>
    <row r="49" spans="1:9" ht="30" x14ac:dyDescent="0.25">
      <c r="A49" s="196" t="s">
        <v>2975</v>
      </c>
      <c r="B49" s="237" t="s">
        <v>3471</v>
      </c>
      <c r="C49" s="296">
        <v>0</v>
      </c>
      <c r="D49" s="195" t="s">
        <v>66</v>
      </c>
      <c r="E49" s="195" t="s">
        <v>65</v>
      </c>
      <c r="F49" s="4" t="str">
        <f>UnitControlCenter!$B$12</f>
        <v>% change</v>
      </c>
      <c r="G49" s="245" t="s">
        <v>3343</v>
      </c>
      <c r="H49" s="245" t="s">
        <v>3325</v>
      </c>
      <c r="I49" s="195" t="s">
        <v>3326</v>
      </c>
    </row>
    <row r="50" spans="1:9" ht="45" x14ac:dyDescent="0.25">
      <c r="A50" s="196" t="s">
        <v>2975</v>
      </c>
      <c r="B50" s="237" t="s">
        <v>3308</v>
      </c>
      <c r="C50" s="296">
        <v>0</v>
      </c>
      <c r="D50" s="195" t="s">
        <v>66</v>
      </c>
      <c r="E50" s="195" t="s">
        <v>67</v>
      </c>
      <c r="F50" s="7" t="str">
        <f>UnitControlCenter!$B$10</f>
        <v>jobs</v>
      </c>
      <c r="G50" s="245" t="s">
        <v>3347</v>
      </c>
      <c r="H50" s="245" t="s">
        <v>3327</v>
      </c>
      <c r="I50" s="214" t="s">
        <v>3328</v>
      </c>
    </row>
    <row r="51" spans="1:9" ht="45" x14ac:dyDescent="0.25">
      <c r="A51" s="196" t="s">
        <v>2975</v>
      </c>
      <c r="B51" s="237" t="s">
        <v>3340</v>
      </c>
      <c r="C51" s="296">
        <v>0</v>
      </c>
      <c r="D51" s="195" t="s">
        <v>66</v>
      </c>
      <c r="E51" s="195" t="s">
        <v>65</v>
      </c>
      <c r="F51" s="4" t="str">
        <f>UnitControlCenter!$B$12</f>
        <v>% change</v>
      </c>
      <c r="G51" s="245" t="s">
        <v>3346</v>
      </c>
      <c r="H51" s="245" t="s">
        <v>3327</v>
      </c>
      <c r="I51" s="214" t="s">
        <v>3328</v>
      </c>
    </row>
    <row r="52" spans="1:9" ht="30" x14ac:dyDescent="0.25">
      <c r="A52" s="196" t="s">
        <v>2975</v>
      </c>
      <c r="B52" s="237" t="s">
        <v>3313</v>
      </c>
      <c r="C52" s="296">
        <v>0</v>
      </c>
      <c r="D52" s="195" t="s">
        <v>66</v>
      </c>
      <c r="E52" s="195" t="s">
        <v>67</v>
      </c>
      <c r="F52" s="7" t="str">
        <f>UnitControlCenter!$B$10</f>
        <v>jobs</v>
      </c>
      <c r="G52" s="245" t="s">
        <v>3329</v>
      </c>
      <c r="H52" s="245" t="s">
        <v>3330</v>
      </c>
      <c r="I52" s="195" t="s">
        <v>3331</v>
      </c>
    </row>
    <row r="53" spans="1:9" ht="30" x14ac:dyDescent="0.25">
      <c r="A53" s="196" t="s">
        <v>2975</v>
      </c>
      <c r="B53" s="237" t="s">
        <v>3341</v>
      </c>
      <c r="C53" s="296">
        <v>0</v>
      </c>
      <c r="D53" s="195" t="s">
        <v>66</v>
      </c>
      <c r="E53" s="195" t="s">
        <v>65</v>
      </c>
      <c r="F53" s="4" t="str">
        <f>UnitControlCenter!$B$12</f>
        <v>% change</v>
      </c>
      <c r="G53" s="245" t="s">
        <v>3344</v>
      </c>
      <c r="H53" s="245" t="s">
        <v>3330</v>
      </c>
      <c r="I53" s="195" t="s">
        <v>3331</v>
      </c>
    </row>
    <row r="54" spans="1:9" ht="75" x14ac:dyDescent="0.25">
      <c r="A54" s="196" t="s">
        <v>2975</v>
      </c>
      <c r="B54" s="237" t="s">
        <v>3316</v>
      </c>
      <c r="C54" s="296">
        <v>0</v>
      </c>
      <c r="D54" s="195" t="s">
        <v>66</v>
      </c>
      <c r="E54" s="195" t="s">
        <v>67</v>
      </c>
      <c r="F54" s="7" t="str">
        <f>UnitControlCenter!$B$10</f>
        <v>jobs</v>
      </c>
      <c r="G54" s="245" t="s">
        <v>3332</v>
      </c>
      <c r="H54" s="245" t="s">
        <v>3333</v>
      </c>
      <c r="I54" s="195" t="s">
        <v>3334</v>
      </c>
    </row>
    <row r="55" spans="1:9" ht="90" x14ac:dyDescent="0.25">
      <c r="A55" s="196" t="s">
        <v>2975</v>
      </c>
      <c r="B55" s="237" t="s">
        <v>3342</v>
      </c>
      <c r="C55" s="296">
        <v>0</v>
      </c>
      <c r="D55" s="195" t="s">
        <v>66</v>
      </c>
      <c r="E55" s="195" t="s">
        <v>65</v>
      </c>
      <c r="F55" s="4" t="str">
        <f>UnitControlCenter!$B$12</f>
        <v>% change</v>
      </c>
      <c r="G55" s="245" t="s">
        <v>3345</v>
      </c>
      <c r="H55" s="245" t="s">
        <v>3333</v>
      </c>
      <c r="I55" s="195" t="s">
        <v>3334</v>
      </c>
    </row>
    <row r="56" spans="1:9" ht="30" x14ac:dyDescent="0.25">
      <c r="A56" s="196" t="s">
        <v>2975</v>
      </c>
      <c r="B56" s="237" t="s">
        <v>3408</v>
      </c>
      <c r="C56" s="264">
        <v>1</v>
      </c>
      <c r="D56" s="195" t="s">
        <v>66</v>
      </c>
      <c r="E56" s="195" t="s">
        <v>67</v>
      </c>
      <c r="F56" s="7" t="str">
        <f>UnitControlCenter!$B$10</f>
        <v>jobs</v>
      </c>
      <c r="G56" s="245" t="s">
        <v>3409</v>
      </c>
      <c r="H56" s="245" t="s">
        <v>3410</v>
      </c>
      <c r="I56" s="195" t="s">
        <v>3411</v>
      </c>
    </row>
    <row r="57" spans="1:9" ht="30" x14ac:dyDescent="0.25">
      <c r="A57" s="196" t="s">
        <v>2975</v>
      </c>
      <c r="B57" s="237" t="s">
        <v>3412</v>
      </c>
      <c r="C57" s="296">
        <v>1</v>
      </c>
      <c r="D57" s="195" t="s">
        <v>66</v>
      </c>
      <c r="E57" s="195" t="s">
        <v>65</v>
      </c>
      <c r="F57" s="4" t="str">
        <f>UnitControlCenter!$B$12</f>
        <v>% change</v>
      </c>
      <c r="G57" s="245" t="s">
        <v>3413</v>
      </c>
      <c r="H57" s="245" t="s">
        <v>3410</v>
      </c>
      <c r="I57" s="195" t="s">
        <v>3411</v>
      </c>
    </row>
    <row r="58" spans="1:9" ht="30" x14ac:dyDescent="0.25">
      <c r="A58" s="196" t="s">
        <v>2975</v>
      </c>
      <c r="B58" s="237" t="s">
        <v>3038</v>
      </c>
      <c r="C58" s="266">
        <v>1</v>
      </c>
      <c r="D58" s="195" t="s">
        <v>66</v>
      </c>
      <c r="E58" s="195" t="s">
        <v>65</v>
      </c>
      <c r="F58" s="7" t="str">
        <f>UnitControlCenter!$B$10</f>
        <v>jobs</v>
      </c>
      <c r="G58" s="245" t="s">
        <v>3042</v>
      </c>
      <c r="H58" s="245" t="s">
        <v>3041</v>
      </c>
      <c r="I58" s="195" t="s">
        <v>3053</v>
      </c>
    </row>
    <row r="59" spans="1:9" ht="45" x14ac:dyDescent="0.25">
      <c r="A59" s="196" t="s">
        <v>2975</v>
      </c>
      <c r="B59" s="237" t="s">
        <v>3107</v>
      </c>
      <c r="C59" s="272">
        <v>1</v>
      </c>
      <c r="D59" s="195" t="s">
        <v>66</v>
      </c>
      <c r="E59" s="195" t="s">
        <v>65</v>
      </c>
      <c r="F59" s="7" t="str">
        <f>UnitControlCenter!$B$10</f>
        <v>jobs</v>
      </c>
      <c r="G59" s="245" t="s">
        <v>3106</v>
      </c>
      <c r="H59" s="245" t="s">
        <v>2982</v>
      </c>
      <c r="I59" s="195" t="s">
        <v>2458</v>
      </c>
    </row>
    <row r="60" spans="1:9" ht="45" x14ac:dyDescent="0.25">
      <c r="A60" s="196" t="s">
        <v>2975</v>
      </c>
      <c r="B60" s="237" t="s">
        <v>2977</v>
      </c>
      <c r="C60" s="261">
        <v>1</v>
      </c>
      <c r="D60" s="195" t="s">
        <v>66</v>
      </c>
      <c r="E60" s="195" t="s">
        <v>65</v>
      </c>
      <c r="F60" s="4" t="str">
        <f>UnitControlCenter!$B$8</f>
        <v>billion 2020 dollars / year</v>
      </c>
      <c r="G60" s="245" t="s">
        <v>2984</v>
      </c>
      <c r="H60" s="245" t="s">
        <v>2986</v>
      </c>
      <c r="I60" s="195" t="s">
        <v>2458</v>
      </c>
    </row>
    <row r="61" spans="1:9" ht="45" x14ac:dyDescent="0.25">
      <c r="A61" s="196" t="s">
        <v>2975</v>
      </c>
      <c r="B61" s="237" t="s">
        <v>2996</v>
      </c>
      <c r="C61" s="265">
        <v>1</v>
      </c>
      <c r="D61" s="195" t="s">
        <v>66</v>
      </c>
      <c r="E61" s="195" t="s">
        <v>65</v>
      </c>
      <c r="F61" s="4" t="str">
        <f>UnitControlCenter!$B$12</f>
        <v>% change</v>
      </c>
      <c r="G61" s="245" t="s">
        <v>2998</v>
      </c>
      <c r="H61" s="245" t="s">
        <v>2986</v>
      </c>
      <c r="I61" s="195" t="s">
        <v>2458</v>
      </c>
    </row>
    <row r="62" spans="1:9" ht="30" x14ac:dyDescent="0.25">
      <c r="A62" s="196" t="s">
        <v>2975</v>
      </c>
      <c r="B62" s="237" t="s">
        <v>3039</v>
      </c>
      <c r="C62" s="266">
        <v>1</v>
      </c>
      <c r="D62" s="195" t="s">
        <v>66</v>
      </c>
      <c r="E62" s="195" t="s">
        <v>65</v>
      </c>
      <c r="F62" s="4" t="str">
        <f>UnitControlCenter!$B$8</f>
        <v>billion 2020 dollars / year</v>
      </c>
      <c r="G62" s="245" t="s">
        <v>3043</v>
      </c>
      <c r="H62" s="245" t="s">
        <v>3041</v>
      </c>
      <c r="I62" s="195" t="s">
        <v>3053</v>
      </c>
    </row>
    <row r="63" spans="1:9" ht="45" x14ac:dyDescent="0.25">
      <c r="A63" s="196" t="s">
        <v>2975</v>
      </c>
      <c r="B63" s="237" t="s">
        <v>2991</v>
      </c>
      <c r="C63" s="261">
        <v>1</v>
      </c>
      <c r="D63" s="195" t="s">
        <v>66</v>
      </c>
      <c r="E63" s="195" t="s">
        <v>65</v>
      </c>
      <c r="F63" s="4" t="str">
        <f>UnitControlCenter!$B$8</f>
        <v>billion 2020 dollars / year</v>
      </c>
      <c r="G63" s="245" t="s">
        <v>2987</v>
      </c>
      <c r="H63" s="245" t="s">
        <v>2985</v>
      </c>
      <c r="I63" s="195" t="s">
        <v>2458</v>
      </c>
    </row>
    <row r="64" spans="1:9" ht="30" x14ac:dyDescent="0.25">
      <c r="A64" s="196" t="s">
        <v>2975</v>
      </c>
      <c r="B64" s="237" t="s">
        <v>2989</v>
      </c>
      <c r="C64" s="254">
        <v>1</v>
      </c>
      <c r="D64" s="195" t="s">
        <v>64</v>
      </c>
      <c r="E64" s="195" t="s">
        <v>65</v>
      </c>
      <c r="F64" s="7" t="str">
        <f>UnitControlCenter!$B$13</f>
        <v>2020 dollars / employee-year</v>
      </c>
      <c r="G64" s="245" t="s">
        <v>2990</v>
      </c>
      <c r="H64" s="245"/>
      <c r="I64" s="195"/>
    </row>
    <row r="65" spans="1:19" ht="30.75" thickBot="1" x14ac:dyDescent="0.3">
      <c r="A65" s="238" t="s">
        <v>2975</v>
      </c>
      <c r="B65" s="243" t="s">
        <v>3040</v>
      </c>
      <c r="C65" s="253">
        <v>1</v>
      </c>
      <c r="D65" s="239" t="s">
        <v>66</v>
      </c>
      <c r="E65" s="239" t="s">
        <v>65</v>
      </c>
      <c r="F65" s="242" t="str">
        <f>UnitControlCenter!$B$8</f>
        <v>billion 2020 dollars / year</v>
      </c>
      <c r="G65" s="240" t="s">
        <v>3044</v>
      </c>
      <c r="H65" s="240" t="s">
        <v>3041</v>
      </c>
      <c r="I65" s="239" t="s">
        <v>3053</v>
      </c>
      <c r="J65" s="240"/>
      <c r="K65" s="240"/>
      <c r="L65" s="240"/>
      <c r="M65" s="240"/>
      <c r="N65" s="240"/>
      <c r="O65" s="240"/>
      <c r="P65" s="240"/>
      <c r="Q65" s="240"/>
      <c r="R65" s="240"/>
      <c r="S65" s="240"/>
    </row>
    <row r="66" spans="1:19" ht="90" x14ac:dyDescent="0.25">
      <c r="A66" s="196" t="s">
        <v>2976</v>
      </c>
      <c r="B66" s="196" t="s">
        <v>2765</v>
      </c>
      <c r="C66" s="246">
        <v>1</v>
      </c>
      <c r="D66" s="195" t="s">
        <v>66</v>
      </c>
      <c r="E66" s="195" t="s">
        <v>65</v>
      </c>
      <c r="F66" s="4" t="str">
        <f>UnitControlCenter!$B$8</f>
        <v>billion 2020 dollars / year</v>
      </c>
      <c r="G66" s="4" t="s">
        <v>2766</v>
      </c>
      <c r="H66" s="4" t="s">
        <v>2767</v>
      </c>
      <c r="I66" s="4" t="s">
        <v>2742</v>
      </c>
    </row>
    <row r="67" spans="1:19" ht="45" x14ac:dyDescent="0.25">
      <c r="A67" s="196" t="s">
        <v>2976</v>
      </c>
      <c r="B67" s="196" t="s">
        <v>2769</v>
      </c>
      <c r="C67" s="246">
        <v>1</v>
      </c>
      <c r="D67" s="195" t="s">
        <v>66</v>
      </c>
      <c r="E67" s="195" t="s">
        <v>65</v>
      </c>
      <c r="F67" s="4" t="str">
        <f>UnitControlCenter!$B$8</f>
        <v>billion 2020 dollars / year</v>
      </c>
      <c r="G67" s="4" t="s">
        <v>2779</v>
      </c>
      <c r="H67" s="4" t="s">
        <v>2780</v>
      </c>
      <c r="I67" s="4" t="s">
        <v>2781</v>
      </c>
    </row>
    <row r="68" spans="1:19" ht="60" x14ac:dyDescent="0.25">
      <c r="A68" s="196" t="s">
        <v>2976</v>
      </c>
      <c r="B68" s="196" t="s">
        <v>2770</v>
      </c>
      <c r="C68" s="246">
        <v>1</v>
      </c>
      <c r="D68" s="195" t="s">
        <v>66</v>
      </c>
      <c r="E68" s="195" t="s">
        <v>65</v>
      </c>
      <c r="F68" s="4" t="str">
        <f>UnitControlCenter!$B$8</f>
        <v>billion 2020 dollars / year</v>
      </c>
      <c r="G68" s="4" t="s">
        <v>2790</v>
      </c>
      <c r="H68" s="4" t="s">
        <v>2788</v>
      </c>
      <c r="I68" s="4" t="s">
        <v>2789</v>
      </c>
    </row>
    <row r="69" spans="1:19" ht="45" x14ac:dyDescent="0.25">
      <c r="A69" s="196" t="s">
        <v>2976</v>
      </c>
      <c r="B69" s="196" t="s">
        <v>2771</v>
      </c>
      <c r="C69" s="246">
        <v>1</v>
      </c>
      <c r="D69" s="195" t="s">
        <v>66</v>
      </c>
      <c r="E69" s="195" t="s">
        <v>65</v>
      </c>
      <c r="F69" s="4" t="str">
        <f>UnitControlCenter!$B$8</f>
        <v>billion 2020 dollars / year</v>
      </c>
      <c r="G69" s="4" t="s">
        <v>2784</v>
      </c>
      <c r="H69" s="4" t="s">
        <v>2780</v>
      </c>
      <c r="I69" s="4" t="s">
        <v>2782</v>
      </c>
    </row>
    <row r="70" spans="1:19" ht="45" x14ac:dyDescent="0.25">
      <c r="A70" s="196" t="s">
        <v>2976</v>
      </c>
      <c r="B70" s="196" t="s">
        <v>2772</v>
      </c>
      <c r="C70" s="246">
        <v>1</v>
      </c>
      <c r="D70" s="195" t="s">
        <v>66</v>
      </c>
      <c r="E70" s="195" t="s">
        <v>65</v>
      </c>
      <c r="F70" s="4" t="str">
        <f>UnitControlCenter!$B$8</f>
        <v>billion 2020 dollars / year</v>
      </c>
      <c r="G70" s="4" t="s">
        <v>2785</v>
      </c>
      <c r="H70" s="4" t="s">
        <v>2780</v>
      </c>
      <c r="I70" s="4" t="s">
        <v>2783</v>
      </c>
    </row>
    <row r="71" spans="1:19" ht="60" x14ac:dyDescent="0.25">
      <c r="A71" s="196" t="s">
        <v>2976</v>
      </c>
      <c r="B71" s="196" t="s">
        <v>2773</v>
      </c>
      <c r="C71" s="246">
        <v>1</v>
      </c>
      <c r="D71" s="195" t="s">
        <v>66</v>
      </c>
      <c r="E71" s="195" t="s">
        <v>65</v>
      </c>
      <c r="F71" s="4" t="str">
        <f>UnitControlCenter!$B$8</f>
        <v>billion 2020 dollars / year</v>
      </c>
      <c r="G71" s="4" t="s">
        <v>2791</v>
      </c>
      <c r="H71" s="4" t="s">
        <v>2788</v>
      </c>
      <c r="I71" s="4" t="s">
        <v>2789</v>
      </c>
    </row>
    <row r="72" spans="1:19" ht="60" x14ac:dyDescent="0.25">
      <c r="A72" s="196" t="s">
        <v>2976</v>
      </c>
      <c r="B72" s="196" t="s">
        <v>2774</v>
      </c>
      <c r="C72" s="246">
        <v>1</v>
      </c>
      <c r="D72" s="195" t="s">
        <v>66</v>
      </c>
      <c r="E72" s="195" t="s">
        <v>65</v>
      </c>
      <c r="F72" s="4" t="str">
        <f>UnitControlCenter!$B$8</f>
        <v>billion 2020 dollars / year</v>
      </c>
      <c r="G72" s="4" t="s">
        <v>2792</v>
      </c>
      <c r="H72" s="4" t="s">
        <v>2788</v>
      </c>
      <c r="I72" s="4" t="s">
        <v>2789</v>
      </c>
    </row>
    <row r="73" spans="1:19" ht="75" x14ac:dyDescent="0.25">
      <c r="A73" s="196" t="s">
        <v>2976</v>
      </c>
      <c r="B73" s="196" t="s">
        <v>2775</v>
      </c>
      <c r="C73" s="246">
        <v>1</v>
      </c>
      <c r="D73" s="195" t="s">
        <v>66</v>
      </c>
      <c r="E73" s="195" t="s">
        <v>65</v>
      </c>
      <c r="F73" s="4" t="str">
        <f>UnitControlCenter!$B$8</f>
        <v>billion 2020 dollars / year</v>
      </c>
      <c r="G73" s="4" t="s">
        <v>2793</v>
      </c>
      <c r="H73" s="4" t="s">
        <v>2788</v>
      </c>
      <c r="I73" s="4" t="s">
        <v>2789</v>
      </c>
    </row>
    <row r="74" spans="1:19" ht="75" x14ac:dyDescent="0.25">
      <c r="A74" s="196" t="s">
        <v>2976</v>
      </c>
      <c r="B74" s="196" t="s">
        <v>2799</v>
      </c>
      <c r="C74" s="246">
        <v>1</v>
      </c>
      <c r="D74" s="195" t="s">
        <v>66</v>
      </c>
      <c r="E74" s="195" t="s">
        <v>65</v>
      </c>
      <c r="F74" s="4" t="str">
        <f>UnitControlCenter!$B$8</f>
        <v>billion 2020 dollars / year</v>
      </c>
      <c r="G74" s="4" t="s">
        <v>2797</v>
      </c>
      <c r="H74" s="4" t="s">
        <v>2788</v>
      </c>
      <c r="I74" s="4" t="s">
        <v>2795</v>
      </c>
    </row>
    <row r="75" spans="1:19" ht="60.75" thickBot="1" x14ac:dyDescent="0.3">
      <c r="A75" s="238" t="s">
        <v>2976</v>
      </c>
      <c r="B75" s="238" t="s">
        <v>2800</v>
      </c>
      <c r="C75" s="253">
        <v>1</v>
      </c>
      <c r="D75" s="239" t="s">
        <v>66</v>
      </c>
      <c r="E75" s="239" t="s">
        <v>65</v>
      </c>
      <c r="F75" s="242" t="str">
        <f>UnitControlCenter!$B$8</f>
        <v>billion 2020 dollars / year</v>
      </c>
      <c r="G75" s="242" t="s">
        <v>2798</v>
      </c>
      <c r="H75" s="242" t="s">
        <v>2788</v>
      </c>
      <c r="I75" s="242" t="s">
        <v>2796</v>
      </c>
      <c r="J75" s="240"/>
      <c r="K75" s="240"/>
      <c r="L75" s="240"/>
      <c r="M75" s="240"/>
      <c r="N75" s="240"/>
      <c r="O75" s="240"/>
      <c r="P75" s="240"/>
      <c r="Q75" s="240"/>
      <c r="R75" s="240"/>
      <c r="S75" s="240"/>
    </row>
    <row r="76" spans="1:19" ht="30" x14ac:dyDescent="0.25">
      <c r="A76" s="196" t="s">
        <v>2391</v>
      </c>
      <c r="B76" s="196" t="s">
        <v>3108</v>
      </c>
      <c r="C76" s="272">
        <v>1</v>
      </c>
      <c r="D76" s="195" t="s">
        <v>64</v>
      </c>
      <c r="E76" s="195" t="s">
        <v>3112</v>
      </c>
      <c r="F76" s="4" t="str">
        <f>UnitControlCenter!$B$11</f>
        <v>incidents / year</v>
      </c>
      <c r="G76" s="195" t="s">
        <v>3023</v>
      </c>
      <c r="I76" s="195"/>
    </row>
    <row r="77" spans="1:19" x14ac:dyDescent="0.25">
      <c r="A77" s="196" t="s">
        <v>2391</v>
      </c>
      <c r="B77" s="196" t="s">
        <v>3353</v>
      </c>
      <c r="C77" s="296">
        <v>1</v>
      </c>
      <c r="D77" s="195" t="s">
        <v>64</v>
      </c>
      <c r="E77" s="195" t="s">
        <v>65</v>
      </c>
      <c r="F77" s="4" t="str">
        <f>UnitControlCenter!$B$12</f>
        <v>% change</v>
      </c>
      <c r="G77" s="195" t="s">
        <v>3354</v>
      </c>
      <c r="I77" s="195"/>
    </row>
    <row r="78" spans="1:19" ht="30" x14ac:dyDescent="0.25">
      <c r="A78" s="196" t="s">
        <v>2391</v>
      </c>
      <c r="B78" s="196" t="s">
        <v>3468</v>
      </c>
      <c r="C78" s="296">
        <v>1</v>
      </c>
      <c r="D78" s="195" t="s">
        <v>66</v>
      </c>
      <c r="E78" s="195" t="s">
        <v>67</v>
      </c>
      <c r="F78" s="4" t="str">
        <f>UnitControlCenter!$B$11</f>
        <v>incidents / year</v>
      </c>
      <c r="G78" s="195" t="s">
        <v>3337</v>
      </c>
      <c r="H78" s="245" t="s">
        <v>3325</v>
      </c>
      <c r="I78" s="195" t="s">
        <v>3326</v>
      </c>
    </row>
    <row r="79" spans="1:19" ht="30" x14ac:dyDescent="0.25">
      <c r="A79" s="196" t="s">
        <v>2391</v>
      </c>
      <c r="B79" s="196" t="s">
        <v>3469</v>
      </c>
      <c r="C79" s="296">
        <v>1</v>
      </c>
      <c r="D79" s="195" t="s">
        <v>66</v>
      </c>
      <c r="E79" s="195" t="s">
        <v>65</v>
      </c>
      <c r="F79" s="4" t="str">
        <f>UnitControlCenter!$B$12</f>
        <v>% change</v>
      </c>
      <c r="G79" s="195" t="s">
        <v>3348</v>
      </c>
      <c r="H79" s="245" t="s">
        <v>3325</v>
      </c>
      <c r="I79" s="195" t="s">
        <v>3326</v>
      </c>
    </row>
    <row r="80" spans="1:19" ht="45" x14ac:dyDescent="0.25">
      <c r="A80" s="196" t="s">
        <v>2391</v>
      </c>
      <c r="B80" s="196" t="s">
        <v>3335</v>
      </c>
      <c r="C80" s="296">
        <v>1</v>
      </c>
      <c r="D80" s="195" t="s">
        <v>66</v>
      </c>
      <c r="E80" s="195" t="s">
        <v>67</v>
      </c>
      <c r="F80" s="4" t="str">
        <f>UnitControlCenter!$B$11</f>
        <v>incidents / year</v>
      </c>
      <c r="G80" s="195" t="s">
        <v>3338</v>
      </c>
      <c r="H80" s="245" t="s">
        <v>3327</v>
      </c>
      <c r="I80" s="214" t="s">
        <v>3328</v>
      </c>
    </row>
    <row r="81" spans="1:19" ht="45" x14ac:dyDescent="0.25">
      <c r="A81" s="196" t="s">
        <v>2391</v>
      </c>
      <c r="B81" s="196" t="s">
        <v>3351</v>
      </c>
      <c r="C81" s="296">
        <v>1</v>
      </c>
      <c r="D81" s="195" t="s">
        <v>66</v>
      </c>
      <c r="E81" s="195" t="s">
        <v>65</v>
      </c>
      <c r="F81" s="4" t="str">
        <f>UnitControlCenter!$B$12</f>
        <v>% change</v>
      </c>
      <c r="G81" s="195" t="s">
        <v>3349</v>
      </c>
      <c r="H81" s="245" t="s">
        <v>3327</v>
      </c>
      <c r="I81" s="214" t="s">
        <v>3328</v>
      </c>
    </row>
    <row r="82" spans="1:19" ht="30" x14ac:dyDescent="0.25">
      <c r="A82" s="196" t="s">
        <v>2391</v>
      </c>
      <c r="B82" s="196" t="s">
        <v>3336</v>
      </c>
      <c r="C82" s="296">
        <v>1</v>
      </c>
      <c r="D82" s="195" t="s">
        <v>66</v>
      </c>
      <c r="E82" s="195" t="s">
        <v>67</v>
      </c>
      <c r="F82" s="4" t="str">
        <f>UnitControlCenter!$B$11</f>
        <v>incidents / year</v>
      </c>
      <c r="G82" s="68" t="s">
        <v>3339</v>
      </c>
      <c r="H82" s="245" t="s">
        <v>3330</v>
      </c>
      <c r="I82" s="195" t="s">
        <v>3331</v>
      </c>
    </row>
    <row r="83" spans="1:19" ht="30" x14ac:dyDescent="0.25">
      <c r="A83" s="196" t="s">
        <v>2391</v>
      </c>
      <c r="B83" s="196" t="s">
        <v>3352</v>
      </c>
      <c r="C83" s="296">
        <v>1</v>
      </c>
      <c r="D83" s="195" t="s">
        <v>66</v>
      </c>
      <c r="E83" s="195" t="s">
        <v>65</v>
      </c>
      <c r="F83" s="4" t="str">
        <f>UnitControlCenter!$B$12</f>
        <v>% change</v>
      </c>
      <c r="G83" s="68" t="s">
        <v>3350</v>
      </c>
      <c r="H83" s="245" t="s">
        <v>3330</v>
      </c>
      <c r="I83" s="195" t="s">
        <v>3331</v>
      </c>
    </row>
    <row r="84" spans="1:19" x14ac:dyDescent="0.25">
      <c r="A84" s="196" t="s">
        <v>2391</v>
      </c>
      <c r="B84" s="196" t="s">
        <v>3015</v>
      </c>
      <c r="C84" s="246">
        <v>0</v>
      </c>
      <c r="D84" s="195" t="s">
        <v>64</v>
      </c>
      <c r="E84" s="195" t="s">
        <v>65</v>
      </c>
      <c r="F84" s="4" t="str">
        <f>UnitControlCenter!$B$11</f>
        <v>incidents / year</v>
      </c>
      <c r="G84" s="195" t="s">
        <v>3023</v>
      </c>
      <c r="I84" s="195"/>
    </row>
    <row r="85" spans="1:19" ht="30" x14ac:dyDescent="0.25">
      <c r="A85" s="196" t="s">
        <v>2391</v>
      </c>
      <c r="B85" s="196" t="s">
        <v>2392</v>
      </c>
      <c r="C85" s="254">
        <v>1</v>
      </c>
      <c r="D85" s="195" t="s">
        <v>64</v>
      </c>
      <c r="E85" s="195" t="s">
        <v>65</v>
      </c>
      <c r="F85" s="7" t="str">
        <f>UnitControlCenter!$B$8</f>
        <v>billion 2020 dollars / year</v>
      </c>
      <c r="G85" s="195" t="s">
        <v>68</v>
      </c>
      <c r="H85" s="245"/>
      <c r="I85" s="195"/>
    </row>
    <row r="86" spans="1:19" x14ac:dyDescent="0.25">
      <c r="A86" s="196" t="s">
        <v>2391</v>
      </c>
      <c r="B86" s="196" t="s">
        <v>3016</v>
      </c>
      <c r="C86" s="254">
        <v>1</v>
      </c>
      <c r="D86" s="195" t="s">
        <v>64</v>
      </c>
      <c r="E86" s="195" t="s">
        <v>65</v>
      </c>
      <c r="F86" s="4" t="str">
        <f>UnitControlCenter!$B$11</f>
        <v>incidents / year</v>
      </c>
      <c r="G86" s="195" t="s">
        <v>3024</v>
      </c>
      <c r="H86" s="245"/>
      <c r="I86" s="195"/>
    </row>
    <row r="87" spans="1:19" ht="30" x14ac:dyDescent="0.25">
      <c r="A87" s="196" t="s">
        <v>2391</v>
      </c>
      <c r="B87" s="196" t="s">
        <v>3017</v>
      </c>
      <c r="C87" s="254">
        <v>1</v>
      </c>
      <c r="D87" s="195" t="s">
        <v>64</v>
      </c>
      <c r="E87" s="195" t="s">
        <v>65</v>
      </c>
      <c r="F87" s="4" t="str">
        <f>UnitControlCenter!$B$11</f>
        <v>incidents / year</v>
      </c>
      <c r="G87" s="195" t="s">
        <v>3025</v>
      </c>
      <c r="H87" s="245"/>
      <c r="I87" s="195"/>
    </row>
    <row r="88" spans="1:19" x14ac:dyDescent="0.25">
      <c r="A88" s="196" t="s">
        <v>2391</v>
      </c>
      <c r="B88" s="196" t="s">
        <v>3030</v>
      </c>
      <c r="C88" s="254">
        <v>1</v>
      </c>
      <c r="D88" s="195" t="s">
        <v>64</v>
      </c>
      <c r="E88" s="195" t="s">
        <v>65</v>
      </c>
      <c r="F88" s="4" t="str">
        <f>UnitControlCenter!$B$11</f>
        <v>incidents / year</v>
      </c>
      <c r="G88" s="195" t="s">
        <v>3031</v>
      </c>
      <c r="H88" s="245"/>
      <c r="I88" s="195"/>
    </row>
    <row r="89" spans="1:19" ht="30" x14ac:dyDescent="0.25">
      <c r="A89" s="196" t="s">
        <v>2391</v>
      </c>
      <c r="B89" s="196" t="s">
        <v>3018</v>
      </c>
      <c r="C89" s="254">
        <v>1</v>
      </c>
      <c r="D89" s="195" t="s">
        <v>64</v>
      </c>
      <c r="E89" s="195" t="s">
        <v>65</v>
      </c>
      <c r="F89" s="4" t="str">
        <f>UnitControlCenter!$B$11</f>
        <v>incidents / year</v>
      </c>
      <c r="G89" s="195" t="s">
        <v>3026</v>
      </c>
      <c r="H89" s="245"/>
      <c r="I89" s="195"/>
    </row>
    <row r="90" spans="1:19" x14ac:dyDescent="0.25">
      <c r="A90" s="196" t="s">
        <v>2391</v>
      </c>
      <c r="B90" s="196" t="s">
        <v>3019</v>
      </c>
      <c r="C90" s="254">
        <v>1</v>
      </c>
      <c r="D90" s="195" t="s">
        <v>64</v>
      </c>
      <c r="E90" s="195" t="s">
        <v>65</v>
      </c>
      <c r="F90" s="4" t="str">
        <f>UnitControlCenter!$B$11</f>
        <v>incidents / year</v>
      </c>
      <c r="G90" s="195" t="s">
        <v>3027</v>
      </c>
      <c r="H90" s="245"/>
      <c r="I90" s="195"/>
    </row>
    <row r="91" spans="1:19" x14ac:dyDescent="0.25">
      <c r="A91" s="196" t="s">
        <v>2391</v>
      </c>
      <c r="B91" s="196" t="s">
        <v>3020</v>
      </c>
      <c r="C91" s="254">
        <v>1</v>
      </c>
      <c r="D91" s="195" t="s">
        <v>64</v>
      </c>
      <c r="E91" s="195" t="s">
        <v>65</v>
      </c>
      <c r="F91" s="4" t="str">
        <f>UnitControlCenter!$B$11</f>
        <v>incidents / year</v>
      </c>
      <c r="G91" s="195" t="s">
        <v>3028</v>
      </c>
      <c r="H91" s="245"/>
      <c r="I91" s="195"/>
    </row>
    <row r="92" spans="1:19" ht="30.75" thickBot="1" x14ac:dyDescent="0.3">
      <c r="A92" s="238" t="s">
        <v>2391</v>
      </c>
      <c r="B92" s="238" t="s">
        <v>3021</v>
      </c>
      <c r="C92" s="253">
        <v>1</v>
      </c>
      <c r="D92" s="239" t="s">
        <v>64</v>
      </c>
      <c r="E92" s="239" t="s">
        <v>65</v>
      </c>
      <c r="F92" s="242" t="str">
        <f>UnitControlCenter!$B$11</f>
        <v>incidents / year</v>
      </c>
      <c r="G92" s="239" t="s">
        <v>3029</v>
      </c>
      <c r="H92" s="240"/>
      <c r="I92" s="239"/>
      <c r="J92" s="240"/>
      <c r="K92" s="240"/>
      <c r="L92" s="240"/>
      <c r="M92" s="240"/>
      <c r="N92" s="240"/>
      <c r="O92" s="240"/>
      <c r="P92" s="240"/>
      <c r="Q92" s="240"/>
      <c r="R92" s="240"/>
      <c r="S92" s="240"/>
    </row>
    <row r="93" spans="1:19" ht="135" x14ac:dyDescent="0.25">
      <c r="A93" s="196" t="s">
        <v>2532</v>
      </c>
      <c r="B93" s="196" t="s">
        <v>2393</v>
      </c>
      <c r="C93" s="246">
        <v>1</v>
      </c>
      <c r="D93" s="195" t="s">
        <v>66</v>
      </c>
      <c r="E93" s="195" t="s">
        <v>67</v>
      </c>
      <c r="F93" s="4" t="str">
        <f>UnitControlCenter!$B$15</f>
        <v>terawatt-hours (TWh) / year</v>
      </c>
      <c r="G93" s="195" t="s">
        <v>2570</v>
      </c>
      <c r="H93" s="68" t="s">
        <v>2571</v>
      </c>
      <c r="I93" s="195" t="s">
        <v>2578</v>
      </c>
    </row>
    <row r="94" spans="1:19" ht="165" x14ac:dyDescent="0.25">
      <c r="A94" s="196" t="s">
        <v>2532</v>
      </c>
      <c r="B94" s="196" t="s">
        <v>2394</v>
      </c>
      <c r="C94" s="246">
        <v>1</v>
      </c>
      <c r="D94" s="195" t="s">
        <v>66</v>
      </c>
      <c r="E94" s="195" t="s">
        <v>65</v>
      </c>
      <c r="F94" s="4" t="str">
        <f>UnitControlCenter!$B$15</f>
        <v>terawatt-hours (TWh) / year</v>
      </c>
      <c r="G94" s="195" t="s">
        <v>2572</v>
      </c>
      <c r="H94" s="68" t="s">
        <v>2573</v>
      </c>
      <c r="I94" s="195" t="s">
        <v>2579</v>
      </c>
    </row>
    <row r="95" spans="1:19" ht="135" x14ac:dyDescent="0.25">
      <c r="A95" s="196" t="s">
        <v>2532</v>
      </c>
      <c r="B95" s="196" t="s">
        <v>2395</v>
      </c>
      <c r="C95" s="246">
        <v>1</v>
      </c>
      <c r="D95" s="195" t="s">
        <v>66</v>
      </c>
      <c r="E95" s="195" t="s">
        <v>67</v>
      </c>
      <c r="F95" s="4" t="str">
        <f>UnitControlCenter!$B$16</f>
        <v>gigawatts (GW) / year</v>
      </c>
      <c r="G95" s="195" t="s">
        <v>2574</v>
      </c>
      <c r="H95" s="68" t="s">
        <v>2575</v>
      </c>
      <c r="I95" s="195" t="s">
        <v>2580</v>
      </c>
    </row>
    <row r="96" spans="1:19" ht="150" x14ac:dyDescent="0.25">
      <c r="A96" s="196" t="s">
        <v>2532</v>
      </c>
      <c r="B96" s="196" t="s">
        <v>2396</v>
      </c>
      <c r="C96" s="246">
        <v>1</v>
      </c>
      <c r="D96" s="195" t="s">
        <v>66</v>
      </c>
      <c r="E96" s="195" t="s">
        <v>65</v>
      </c>
      <c r="F96" s="4" t="str">
        <f>UnitControlCenter!$B$16</f>
        <v>gigawatts (GW) / year</v>
      </c>
      <c r="G96" s="195" t="s">
        <v>2576</v>
      </c>
      <c r="H96" s="68" t="s">
        <v>2577</v>
      </c>
      <c r="I96" s="195" t="s">
        <v>2581</v>
      </c>
    </row>
    <row r="97" spans="1:19" ht="45.75" thickBot="1" x14ac:dyDescent="0.3">
      <c r="A97" s="238" t="s">
        <v>2532</v>
      </c>
      <c r="B97" s="238" t="s">
        <v>2533</v>
      </c>
      <c r="C97" s="253">
        <v>1</v>
      </c>
      <c r="D97" s="239" t="s">
        <v>66</v>
      </c>
      <c r="E97" s="239" t="s">
        <v>67</v>
      </c>
      <c r="F97" s="242" t="str">
        <f>UnitControlCenter!$B$15</f>
        <v>terawatt-hours (TWh) / year</v>
      </c>
      <c r="G97" s="239" t="s">
        <v>2945</v>
      </c>
      <c r="H97" s="239" t="s">
        <v>2946</v>
      </c>
      <c r="I97" s="239" t="s">
        <v>2582</v>
      </c>
      <c r="J97" s="240"/>
      <c r="K97" s="240"/>
      <c r="L97" s="240"/>
      <c r="M97" s="240"/>
      <c r="N97" s="240"/>
      <c r="O97" s="240"/>
      <c r="P97" s="240"/>
      <c r="Q97" s="240"/>
      <c r="R97" s="240"/>
      <c r="S97" s="240"/>
    </row>
    <row r="98" spans="1:19" ht="120" x14ac:dyDescent="0.25">
      <c r="A98" s="196" t="s">
        <v>3272</v>
      </c>
      <c r="B98" s="196" t="s">
        <v>2397</v>
      </c>
      <c r="C98" s="246">
        <v>1</v>
      </c>
      <c r="D98" s="195" t="s">
        <v>66</v>
      </c>
      <c r="E98" s="195" t="s">
        <v>2414</v>
      </c>
      <c r="F98" s="4" t="str">
        <f>UnitControlCenter!$B$17</f>
        <v>2020 dollars / megawatt-hour (MWh)</v>
      </c>
      <c r="G98" s="195" t="s">
        <v>2583</v>
      </c>
      <c r="H98" s="68" t="s">
        <v>2584</v>
      </c>
      <c r="I98" s="195" t="s">
        <v>2585</v>
      </c>
    </row>
    <row r="99" spans="1:19" ht="30" x14ac:dyDescent="0.25">
      <c r="A99" s="196" t="s">
        <v>3272</v>
      </c>
      <c r="B99" s="196" t="s">
        <v>2398</v>
      </c>
      <c r="C99" s="246">
        <v>1</v>
      </c>
      <c r="D99" s="195" t="s">
        <v>66</v>
      </c>
      <c r="E99" s="195" t="s">
        <v>67</v>
      </c>
      <c r="F99" s="4" t="str">
        <f>UnitControlCenter!$B$15</f>
        <v>terawatt-hours (TWh) / year</v>
      </c>
      <c r="G99" s="195" t="s">
        <v>2878</v>
      </c>
      <c r="H99" s="68" t="s">
        <v>2879</v>
      </c>
      <c r="I99" s="195" t="s">
        <v>2880</v>
      </c>
    </row>
    <row r="100" spans="1:19" ht="75" x14ac:dyDescent="0.25">
      <c r="A100" s="196" t="s">
        <v>3272</v>
      </c>
      <c r="B100" s="196" t="s">
        <v>3273</v>
      </c>
      <c r="C100" s="296">
        <v>1</v>
      </c>
      <c r="D100" s="195" t="s">
        <v>66</v>
      </c>
      <c r="E100" s="195" t="s">
        <v>67</v>
      </c>
      <c r="F100" s="4" t="str">
        <f>UnitControlCenter!$B$3</f>
        <v>million metric tons / year</v>
      </c>
      <c r="G100" s="195" t="s">
        <v>3276</v>
      </c>
      <c r="H100" s="68" t="s">
        <v>3274</v>
      </c>
      <c r="I100" s="195" t="s">
        <v>3275</v>
      </c>
    </row>
    <row r="101" spans="1:19" ht="105" x14ac:dyDescent="0.25">
      <c r="A101" s="196" t="s">
        <v>3272</v>
      </c>
      <c r="B101" s="196" t="s">
        <v>2526</v>
      </c>
      <c r="C101" s="246">
        <v>1</v>
      </c>
      <c r="D101" s="195" t="s">
        <v>66</v>
      </c>
      <c r="E101" s="195" t="s">
        <v>67</v>
      </c>
      <c r="F101" s="4" t="str">
        <f>UnitControlCenter!$B$18</f>
        <v>cubic km / yr</v>
      </c>
      <c r="G101" s="195" t="s">
        <v>2586</v>
      </c>
      <c r="H101" s="68" t="s">
        <v>2587</v>
      </c>
      <c r="I101" s="195" t="s">
        <v>2588</v>
      </c>
    </row>
    <row r="102" spans="1:19" ht="120.75" thickBot="1" x14ac:dyDescent="0.3">
      <c r="A102" s="238" t="s">
        <v>3272</v>
      </c>
      <c r="B102" s="238" t="s">
        <v>2527</v>
      </c>
      <c r="C102" s="253">
        <v>1</v>
      </c>
      <c r="D102" s="239" t="s">
        <v>66</v>
      </c>
      <c r="E102" s="239" t="s">
        <v>67</v>
      </c>
      <c r="F102" s="242" t="str">
        <f>UnitControlCenter!$B$18</f>
        <v>cubic km / yr</v>
      </c>
      <c r="G102" s="239" t="s">
        <v>2589</v>
      </c>
      <c r="H102" s="240" t="s">
        <v>2590</v>
      </c>
      <c r="I102" s="239" t="s">
        <v>2591</v>
      </c>
    </row>
    <row r="103" spans="1:19" ht="90" x14ac:dyDescent="0.25">
      <c r="A103" s="196" t="s">
        <v>2850</v>
      </c>
      <c r="B103" s="196" t="s">
        <v>2851</v>
      </c>
      <c r="C103" s="246">
        <v>1</v>
      </c>
      <c r="D103" s="195" t="s">
        <v>66</v>
      </c>
      <c r="E103" s="195" t="s">
        <v>67</v>
      </c>
      <c r="F103" s="4" t="str">
        <f>UnitControlCenter!$B$21</f>
        <v>million vehicles / year</v>
      </c>
      <c r="G103" s="195" t="s">
        <v>2702</v>
      </c>
      <c r="H103" s="195" t="s">
        <v>2703</v>
      </c>
      <c r="I103" s="195" t="s">
        <v>2704</v>
      </c>
    </row>
    <row r="104" spans="1:19" ht="90" x14ac:dyDescent="0.25">
      <c r="A104" s="196" t="s">
        <v>2850</v>
      </c>
      <c r="B104" s="196" t="s">
        <v>2852</v>
      </c>
      <c r="C104" s="246">
        <v>1</v>
      </c>
      <c r="D104" s="195" t="s">
        <v>66</v>
      </c>
      <c r="E104" s="195" t="s">
        <v>67</v>
      </c>
      <c r="F104" s="4" t="str">
        <f>UnitControlCenter!$B$22</f>
        <v>thousand vehicles / year</v>
      </c>
      <c r="G104" s="195" t="s">
        <v>2705</v>
      </c>
      <c r="H104" s="195" t="s">
        <v>2706</v>
      </c>
      <c r="I104" s="195" t="s">
        <v>2707</v>
      </c>
    </row>
    <row r="105" spans="1:19" ht="90" x14ac:dyDescent="0.25">
      <c r="A105" s="196" t="s">
        <v>2850</v>
      </c>
      <c r="B105" s="196" t="s">
        <v>3277</v>
      </c>
      <c r="C105" s="246">
        <v>1</v>
      </c>
      <c r="D105" s="195" t="s">
        <v>66</v>
      </c>
      <c r="E105" s="195" t="s">
        <v>67</v>
      </c>
      <c r="F105" s="4" t="str">
        <f>UnitControlCenter!$B$22</f>
        <v>thousand vehicles / year</v>
      </c>
      <c r="G105" s="195" t="s">
        <v>2708</v>
      </c>
      <c r="H105" s="195" t="s">
        <v>2703</v>
      </c>
      <c r="I105" s="195" t="s">
        <v>2704</v>
      </c>
    </row>
    <row r="106" spans="1:19" ht="90" x14ac:dyDescent="0.25">
      <c r="A106" s="196" t="s">
        <v>2850</v>
      </c>
      <c r="B106" s="196" t="s">
        <v>3280</v>
      </c>
      <c r="C106" s="246">
        <v>1</v>
      </c>
      <c r="D106" s="195" t="s">
        <v>66</v>
      </c>
      <c r="E106" s="195" t="s">
        <v>67</v>
      </c>
      <c r="F106" s="4" t="str">
        <f>UnitControlCenter!$B$22</f>
        <v>thousand vehicles / year</v>
      </c>
      <c r="G106" s="195" t="s">
        <v>2709</v>
      </c>
      <c r="H106" s="195" t="s">
        <v>2706</v>
      </c>
      <c r="I106" s="195" t="s">
        <v>2707</v>
      </c>
    </row>
    <row r="107" spans="1:19" ht="30" x14ac:dyDescent="0.25">
      <c r="A107" s="196" t="s">
        <v>2850</v>
      </c>
      <c r="B107" s="196" t="s">
        <v>2853</v>
      </c>
      <c r="C107" s="246">
        <v>1</v>
      </c>
      <c r="D107" s="195" t="s">
        <v>66</v>
      </c>
      <c r="E107" s="195" t="s">
        <v>67</v>
      </c>
      <c r="F107" s="4" t="str">
        <f>UnitControlCenter!$B$22</f>
        <v>thousand vehicles / year</v>
      </c>
      <c r="G107" s="195" t="s">
        <v>2592</v>
      </c>
      <c r="H107" s="195" t="s">
        <v>2593</v>
      </c>
      <c r="I107" s="195" t="s">
        <v>2693</v>
      </c>
    </row>
    <row r="108" spans="1:19" ht="75" x14ac:dyDescent="0.25">
      <c r="A108" s="196" t="s">
        <v>2850</v>
      </c>
      <c r="B108" s="196" t="s">
        <v>2854</v>
      </c>
      <c r="C108" s="246">
        <v>1</v>
      </c>
      <c r="D108" s="195" t="s">
        <v>66</v>
      </c>
      <c r="E108" s="195" t="s">
        <v>67</v>
      </c>
      <c r="F108" s="4" t="str">
        <f>UnitControlCenter!$B$23</f>
        <v>million vehicles</v>
      </c>
      <c r="G108" s="195" t="s">
        <v>2710</v>
      </c>
      <c r="H108" s="195" t="s">
        <v>2703</v>
      </c>
      <c r="I108" s="195" t="s">
        <v>2704</v>
      </c>
    </row>
    <row r="109" spans="1:19" ht="90" x14ac:dyDescent="0.25">
      <c r="A109" s="196" t="s">
        <v>2850</v>
      </c>
      <c r="B109" s="196" t="s">
        <v>2855</v>
      </c>
      <c r="C109" s="246">
        <v>1</v>
      </c>
      <c r="D109" s="195" t="s">
        <v>66</v>
      </c>
      <c r="E109" s="195" t="s">
        <v>67</v>
      </c>
      <c r="F109" s="4" t="str">
        <f>UnitControlCenter!$B$24</f>
        <v>thousand vehicles</v>
      </c>
      <c r="G109" s="195" t="s">
        <v>2943</v>
      </c>
      <c r="H109" s="195" t="s">
        <v>2706</v>
      </c>
      <c r="I109" s="195" t="s">
        <v>2707</v>
      </c>
    </row>
    <row r="110" spans="1:19" ht="75" x14ac:dyDescent="0.25">
      <c r="A110" s="196" t="s">
        <v>2850</v>
      </c>
      <c r="B110" s="196" t="s">
        <v>3278</v>
      </c>
      <c r="C110" s="246">
        <v>1</v>
      </c>
      <c r="D110" s="195" t="s">
        <v>66</v>
      </c>
      <c r="E110" s="195" t="s">
        <v>67</v>
      </c>
      <c r="F110" s="4" t="str">
        <f>UnitControlCenter!$B$23</f>
        <v>million vehicles</v>
      </c>
      <c r="G110" s="195" t="s">
        <v>2711</v>
      </c>
      <c r="H110" s="195" t="s">
        <v>2703</v>
      </c>
      <c r="I110" s="195" t="s">
        <v>2704</v>
      </c>
    </row>
    <row r="111" spans="1:19" ht="75" x14ac:dyDescent="0.25">
      <c r="A111" s="196" t="s">
        <v>2850</v>
      </c>
      <c r="B111" s="196" t="s">
        <v>3281</v>
      </c>
      <c r="C111" s="246">
        <v>1</v>
      </c>
      <c r="D111" s="195" t="s">
        <v>66</v>
      </c>
      <c r="E111" s="195" t="s">
        <v>67</v>
      </c>
      <c r="F111" s="4" t="str">
        <f>UnitControlCenter!$B$23</f>
        <v>million vehicles</v>
      </c>
      <c r="G111" s="195" t="s">
        <v>2712</v>
      </c>
      <c r="H111" s="195" t="s">
        <v>2706</v>
      </c>
      <c r="I111" s="195" t="s">
        <v>2707</v>
      </c>
    </row>
    <row r="112" spans="1:19" ht="30.75" thickBot="1" x14ac:dyDescent="0.3">
      <c r="A112" s="238" t="s">
        <v>2850</v>
      </c>
      <c r="B112" s="238" t="s">
        <v>2856</v>
      </c>
      <c r="C112" s="253">
        <v>1</v>
      </c>
      <c r="D112" s="239" t="s">
        <v>66</v>
      </c>
      <c r="E112" s="239" t="s">
        <v>67</v>
      </c>
      <c r="F112" s="242" t="str">
        <f>UnitControlCenter!$B$23</f>
        <v>million vehicles</v>
      </c>
      <c r="G112" s="239" t="s">
        <v>2694</v>
      </c>
      <c r="H112" s="239" t="s">
        <v>2593</v>
      </c>
      <c r="I112" s="239" t="s">
        <v>2693</v>
      </c>
      <c r="J112" s="240"/>
      <c r="K112" s="240"/>
      <c r="L112" s="240"/>
      <c r="M112" s="240"/>
      <c r="N112" s="240"/>
      <c r="O112" s="240"/>
      <c r="P112" s="240"/>
      <c r="Q112" s="240"/>
      <c r="R112" s="240"/>
      <c r="S112" s="240"/>
    </row>
    <row r="113" spans="1:19" ht="150" x14ac:dyDescent="0.25">
      <c r="A113" s="196" t="s">
        <v>2972</v>
      </c>
      <c r="B113" s="196" t="s">
        <v>2400</v>
      </c>
      <c r="C113" s="246">
        <v>1</v>
      </c>
      <c r="D113" s="195" t="s">
        <v>66</v>
      </c>
      <c r="E113" s="195" t="s">
        <v>67</v>
      </c>
      <c r="F113" s="4" t="str">
        <f>UnitControlCenter!$B$3</f>
        <v>million metric tons / year</v>
      </c>
      <c r="G113" s="195" t="s">
        <v>3473</v>
      </c>
      <c r="H113" s="195" t="s">
        <v>3472</v>
      </c>
      <c r="I113" s="195" t="s">
        <v>2695</v>
      </c>
    </row>
    <row r="114" spans="1:19" ht="105" x14ac:dyDescent="0.25">
      <c r="A114" s="196" t="s">
        <v>2972</v>
      </c>
      <c r="B114" s="196" t="s">
        <v>2401</v>
      </c>
      <c r="C114" s="246">
        <v>1</v>
      </c>
      <c r="D114" s="195" t="s">
        <v>66</v>
      </c>
      <c r="E114" s="195" t="s">
        <v>67</v>
      </c>
      <c r="F114" s="4" t="str">
        <f>UnitControlCenter!$B$25</f>
        <v>quads / year</v>
      </c>
      <c r="G114" s="195" t="s">
        <v>2877</v>
      </c>
      <c r="H114" s="195" t="s">
        <v>2713</v>
      </c>
      <c r="I114" s="195" t="s">
        <v>2714</v>
      </c>
    </row>
    <row r="115" spans="1:19" ht="135" x14ac:dyDescent="0.25">
      <c r="A115" s="196" t="s">
        <v>2972</v>
      </c>
      <c r="B115" s="196" t="s">
        <v>2456</v>
      </c>
      <c r="C115" s="254">
        <v>1</v>
      </c>
      <c r="D115" s="195" t="s">
        <v>66</v>
      </c>
      <c r="E115" s="195" t="s">
        <v>67</v>
      </c>
      <c r="F115" s="7" t="str">
        <f>UnitControlCenter!$B$25</f>
        <v>quads / year</v>
      </c>
      <c r="G115" s="195" t="s">
        <v>3474</v>
      </c>
      <c r="H115" s="195" t="s">
        <v>3472</v>
      </c>
      <c r="I115" s="195" t="s">
        <v>2695</v>
      </c>
    </row>
    <row r="116" spans="1:19" ht="30" x14ac:dyDescent="0.25">
      <c r="A116" s="196" t="s">
        <v>2972</v>
      </c>
      <c r="B116" s="196" t="s">
        <v>3481</v>
      </c>
      <c r="C116" s="254">
        <v>1</v>
      </c>
      <c r="D116" s="195" t="s">
        <v>64</v>
      </c>
      <c r="E116" s="195" t="s">
        <v>65</v>
      </c>
      <c r="F116" s="7" t="str">
        <f>UnitControlCenter!$B$25</f>
        <v>quads / year</v>
      </c>
      <c r="G116" s="195" t="s">
        <v>3482</v>
      </c>
      <c r="H116" s="195"/>
      <c r="I116" s="195"/>
    </row>
    <row r="117" spans="1:19" ht="45" x14ac:dyDescent="0.25">
      <c r="A117" s="196" t="s">
        <v>2972</v>
      </c>
      <c r="B117" s="196" t="s">
        <v>2973</v>
      </c>
      <c r="C117" s="254">
        <v>1</v>
      </c>
      <c r="D117" s="195" t="s">
        <v>66</v>
      </c>
      <c r="E117" s="195" t="s">
        <v>67</v>
      </c>
      <c r="F117" s="7" t="str">
        <f>UnitControlCenter!$B$19</f>
        <v>trillion passenger-miles / year</v>
      </c>
      <c r="G117" s="195" t="s">
        <v>2415</v>
      </c>
      <c r="H117" s="245" t="s">
        <v>2654</v>
      </c>
      <c r="I117" s="195" t="s">
        <v>2655</v>
      </c>
    </row>
    <row r="118" spans="1:19" ht="45.75" thickBot="1" x14ac:dyDescent="0.3">
      <c r="A118" s="238" t="s">
        <v>2972</v>
      </c>
      <c r="B118" s="238" t="s">
        <v>2974</v>
      </c>
      <c r="C118" s="253">
        <v>1</v>
      </c>
      <c r="D118" s="239" t="s">
        <v>66</v>
      </c>
      <c r="E118" s="239" t="s">
        <v>67</v>
      </c>
      <c r="F118" s="242" t="str">
        <f>UnitControlCenter!$B$20</f>
        <v>trillion freight ton-miles / year</v>
      </c>
      <c r="G118" s="239" t="s">
        <v>2691</v>
      </c>
      <c r="H118" s="240" t="s">
        <v>3285</v>
      </c>
      <c r="I118" s="239" t="s">
        <v>2692</v>
      </c>
      <c r="J118" s="240"/>
      <c r="K118" s="240"/>
      <c r="L118" s="240"/>
      <c r="M118" s="240"/>
      <c r="N118" s="240"/>
      <c r="O118" s="240"/>
      <c r="P118" s="240"/>
      <c r="Q118" s="240"/>
      <c r="R118" s="240"/>
      <c r="S118" s="240"/>
    </row>
    <row r="119" spans="1:19" ht="315" x14ac:dyDescent="0.25">
      <c r="A119" s="198" t="s">
        <v>2402</v>
      </c>
      <c r="B119" s="196" t="s">
        <v>2841</v>
      </c>
      <c r="C119" s="246">
        <v>1</v>
      </c>
      <c r="D119" s="195" t="s">
        <v>66</v>
      </c>
      <c r="E119" s="195" t="s">
        <v>67</v>
      </c>
      <c r="F119" s="4" t="str">
        <f>UnitControlCenter!$B$25</f>
        <v>quads / year</v>
      </c>
      <c r="G119" s="195" t="s">
        <v>3208</v>
      </c>
      <c r="H119" s="68" t="s">
        <v>3206</v>
      </c>
      <c r="I119" s="293" t="s">
        <v>3207</v>
      </c>
    </row>
    <row r="120" spans="1:19" ht="120" x14ac:dyDescent="0.25">
      <c r="A120" s="63" t="s">
        <v>2402</v>
      </c>
      <c r="B120" s="196" t="s">
        <v>2842</v>
      </c>
      <c r="C120" s="254">
        <v>1</v>
      </c>
      <c r="D120" s="195" t="s">
        <v>66</v>
      </c>
      <c r="E120" s="195" t="s">
        <v>67</v>
      </c>
      <c r="F120" s="7" t="str">
        <f>UnitControlCenter!$B$25</f>
        <v>quads / year</v>
      </c>
      <c r="G120" s="195" t="s">
        <v>2843</v>
      </c>
      <c r="H120" s="245" t="s">
        <v>2837</v>
      </c>
      <c r="I120" s="195" t="s">
        <v>2838</v>
      </c>
      <c r="J120" s="245"/>
      <c r="K120" s="245"/>
      <c r="L120" s="245"/>
      <c r="M120" s="245"/>
      <c r="N120" s="245"/>
      <c r="O120" s="245"/>
      <c r="P120" s="245"/>
      <c r="Q120" s="245"/>
      <c r="R120" s="245"/>
      <c r="S120" s="245"/>
    </row>
    <row r="121" spans="1:19" x14ac:dyDescent="0.25">
      <c r="A121" s="63" t="s">
        <v>2402</v>
      </c>
      <c r="B121" s="196" t="s">
        <v>3483</v>
      </c>
      <c r="C121" s="254">
        <v>1</v>
      </c>
      <c r="D121" s="195" t="s">
        <v>64</v>
      </c>
      <c r="E121" s="195" t="s">
        <v>65</v>
      </c>
      <c r="F121" s="7" t="str">
        <f>UnitControlCenter!$B$25</f>
        <v>quads / year</v>
      </c>
      <c r="G121" s="195" t="s">
        <v>3484</v>
      </c>
      <c r="H121" s="245"/>
      <c r="I121" s="195"/>
      <c r="J121" s="245"/>
      <c r="K121" s="245"/>
      <c r="L121" s="245"/>
      <c r="M121" s="245"/>
      <c r="N121" s="245"/>
      <c r="O121" s="245"/>
      <c r="P121" s="245"/>
      <c r="Q121" s="245"/>
      <c r="R121" s="245"/>
      <c r="S121" s="245"/>
    </row>
    <row r="122" spans="1:19" ht="240" x14ac:dyDescent="0.25">
      <c r="A122" s="198" t="s">
        <v>2402</v>
      </c>
      <c r="B122" s="196" t="s">
        <v>2839</v>
      </c>
      <c r="C122" s="246">
        <v>1</v>
      </c>
      <c r="D122" s="195" t="s">
        <v>66</v>
      </c>
      <c r="E122" s="195" t="s">
        <v>67</v>
      </c>
      <c r="F122" s="4" t="str">
        <f>UnitControlCenter!$B$25</f>
        <v>quads / year</v>
      </c>
      <c r="G122" s="195" t="s">
        <v>3205</v>
      </c>
      <c r="H122" s="68" t="s">
        <v>3206</v>
      </c>
      <c r="I122" s="293" t="s">
        <v>3207</v>
      </c>
    </row>
    <row r="123" spans="1:19" s="245" customFormat="1" ht="90" x14ac:dyDescent="0.25">
      <c r="A123" s="63" t="s">
        <v>2402</v>
      </c>
      <c r="B123" s="196" t="s">
        <v>2840</v>
      </c>
      <c r="C123" s="254">
        <v>1</v>
      </c>
      <c r="D123" s="195" t="s">
        <v>66</v>
      </c>
      <c r="E123" s="195" t="s">
        <v>67</v>
      </c>
      <c r="F123" s="7" t="str">
        <f>UnitControlCenter!$B$25</f>
        <v>quads / year</v>
      </c>
      <c r="G123" s="195" t="s">
        <v>2836</v>
      </c>
      <c r="H123" s="245" t="s">
        <v>2837</v>
      </c>
      <c r="I123" s="195" t="s">
        <v>2838</v>
      </c>
    </row>
    <row r="124" spans="1:19" s="240" customFormat="1" ht="15.75" thickBot="1" x14ac:dyDescent="0.3">
      <c r="A124" s="241" t="s">
        <v>2402</v>
      </c>
      <c r="B124" s="238" t="s">
        <v>3485</v>
      </c>
      <c r="C124" s="253">
        <v>1</v>
      </c>
      <c r="D124" s="239" t="s">
        <v>64</v>
      </c>
      <c r="E124" s="239" t="s">
        <v>65</v>
      </c>
      <c r="F124" s="242" t="str">
        <f>UnitControlCenter!$B$25</f>
        <v>quads / year</v>
      </c>
      <c r="G124" s="239" t="s">
        <v>3486</v>
      </c>
      <c r="I124" s="239"/>
    </row>
    <row r="125" spans="1:19" ht="285" x14ac:dyDescent="0.25">
      <c r="A125" s="198" t="s">
        <v>2927</v>
      </c>
      <c r="B125" s="196" t="s">
        <v>2452</v>
      </c>
      <c r="C125" s="246">
        <v>1</v>
      </c>
      <c r="D125" s="195" t="s">
        <v>66</v>
      </c>
      <c r="E125" s="195" t="s">
        <v>67</v>
      </c>
      <c r="F125" s="4" t="str">
        <f>UnitControlCenter!$B$3</f>
        <v>million metric tons / year</v>
      </c>
      <c r="G125" s="195" t="s">
        <v>3209</v>
      </c>
      <c r="H125" s="68" t="s">
        <v>3206</v>
      </c>
      <c r="I125" s="293" t="s">
        <v>3207</v>
      </c>
    </row>
    <row r="126" spans="1:19" ht="45" x14ac:dyDescent="0.25">
      <c r="A126" s="198" t="s">
        <v>2927</v>
      </c>
      <c r="B126" s="196" t="s">
        <v>2453</v>
      </c>
      <c r="C126" s="246">
        <v>1</v>
      </c>
      <c r="D126" s="195" t="s">
        <v>66</v>
      </c>
      <c r="E126" s="195" t="s">
        <v>67</v>
      </c>
      <c r="F126" s="4" t="str">
        <f>UnitControlCenter!$B$3</f>
        <v>million metric tons / year</v>
      </c>
      <c r="G126" s="195" t="s">
        <v>2700</v>
      </c>
      <c r="H126" s="68" t="s">
        <v>2698</v>
      </c>
      <c r="I126" s="195" t="s">
        <v>2699</v>
      </c>
    </row>
    <row r="127" spans="1:19" ht="270" x14ac:dyDescent="0.25">
      <c r="A127" s="198" t="s">
        <v>2927</v>
      </c>
      <c r="B127" s="196" t="s">
        <v>2454</v>
      </c>
      <c r="C127" s="246">
        <v>1</v>
      </c>
      <c r="D127" s="195" t="s">
        <v>66</v>
      </c>
      <c r="E127" s="195" t="s">
        <v>67</v>
      </c>
      <c r="F127" s="4" t="str">
        <f>UnitControlCenter!$B$3</f>
        <v>million metric tons / year</v>
      </c>
      <c r="G127" s="195" t="s">
        <v>3271</v>
      </c>
      <c r="H127" s="68" t="s">
        <v>3206</v>
      </c>
      <c r="I127" s="293" t="s">
        <v>3207</v>
      </c>
    </row>
    <row r="128" spans="1:19" ht="45" x14ac:dyDescent="0.25">
      <c r="A128" s="198" t="s">
        <v>2927</v>
      </c>
      <c r="B128" s="196" t="s">
        <v>2455</v>
      </c>
      <c r="C128" s="254">
        <v>1</v>
      </c>
      <c r="D128" s="195" t="s">
        <v>66</v>
      </c>
      <c r="E128" s="195" t="s">
        <v>67</v>
      </c>
      <c r="F128" s="7" t="str">
        <f>UnitControlCenter!$B$3</f>
        <v>million metric tons / year</v>
      </c>
      <c r="G128" s="195" t="s">
        <v>2701</v>
      </c>
      <c r="H128" s="245" t="s">
        <v>2698</v>
      </c>
      <c r="I128" s="195" t="s">
        <v>2699</v>
      </c>
    </row>
    <row r="129" spans="1:19" s="245" customFormat="1" ht="330" x14ac:dyDescent="0.25">
      <c r="A129" s="198" t="s">
        <v>2927</v>
      </c>
      <c r="B129" s="196" t="s">
        <v>2925</v>
      </c>
      <c r="C129" s="254">
        <v>1</v>
      </c>
      <c r="D129" s="195" t="s">
        <v>66</v>
      </c>
      <c r="E129" s="195" t="s">
        <v>67</v>
      </c>
      <c r="F129" s="7" t="str">
        <f>UnitControlCenter!$B$3</f>
        <v>million metric tons / year</v>
      </c>
      <c r="G129" s="195" t="s">
        <v>3210</v>
      </c>
      <c r="H129" s="68" t="s">
        <v>3206</v>
      </c>
      <c r="I129" s="293" t="s">
        <v>3207</v>
      </c>
    </row>
    <row r="130" spans="1:19" ht="45.75" thickBot="1" x14ac:dyDescent="0.3">
      <c r="A130" s="241" t="s">
        <v>2927</v>
      </c>
      <c r="B130" s="238" t="s">
        <v>2926</v>
      </c>
      <c r="C130" s="253">
        <v>1</v>
      </c>
      <c r="D130" s="239" t="s">
        <v>66</v>
      </c>
      <c r="E130" s="239" t="s">
        <v>67</v>
      </c>
      <c r="F130" s="242" t="str">
        <f>UnitControlCenter!$B$3</f>
        <v>million metric tons / year</v>
      </c>
      <c r="G130" s="239" t="s">
        <v>2969</v>
      </c>
      <c r="H130" s="240" t="s">
        <v>2928</v>
      </c>
      <c r="I130" s="239" t="s">
        <v>2929</v>
      </c>
      <c r="J130" s="240"/>
      <c r="K130" s="240"/>
      <c r="L130" s="240"/>
      <c r="M130" s="240"/>
      <c r="N130" s="240"/>
      <c r="O130" s="240"/>
      <c r="P130" s="240"/>
      <c r="Q130" s="240"/>
      <c r="R130" s="240"/>
      <c r="S130" s="240"/>
    </row>
    <row r="131" spans="1:19" ht="60" x14ac:dyDescent="0.25">
      <c r="A131" s="198" t="s">
        <v>2403</v>
      </c>
      <c r="B131" s="196" t="s">
        <v>2404</v>
      </c>
      <c r="C131" s="254">
        <v>1</v>
      </c>
      <c r="D131" s="195" t="s">
        <v>66</v>
      </c>
      <c r="E131" s="195" t="s">
        <v>67</v>
      </c>
      <c r="F131" s="4" t="str">
        <f>UnitControlCenter!$B$25</f>
        <v>quads / year</v>
      </c>
      <c r="G131" s="195" t="s">
        <v>2418</v>
      </c>
      <c r="H131" s="68" t="s">
        <v>2419</v>
      </c>
      <c r="I131" s="195" t="s">
        <v>2684</v>
      </c>
    </row>
    <row r="132" spans="1:19" ht="30" x14ac:dyDescent="0.25">
      <c r="A132" s="198" t="s">
        <v>2403</v>
      </c>
      <c r="B132" s="196" t="s">
        <v>2405</v>
      </c>
      <c r="C132" s="254">
        <v>1</v>
      </c>
      <c r="D132" s="195" t="s">
        <v>66</v>
      </c>
      <c r="E132" s="195" t="s">
        <v>67</v>
      </c>
      <c r="F132" s="4" t="str">
        <f>UnitControlCenter!$B$25</f>
        <v>quads / year</v>
      </c>
      <c r="G132" s="195" t="s">
        <v>2436</v>
      </c>
      <c r="H132" s="68" t="s">
        <v>2420</v>
      </c>
      <c r="I132" s="195" t="s">
        <v>2421</v>
      </c>
    </row>
    <row r="133" spans="1:19" s="245" customFormat="1" ht="90" x14ac:dyDescent="0.25">
      <c r="A133" s="63" t="s">
        <v>2403</v>
      </c>
      <c r="B133" s="196" t="s">
        <v>2406</v>
      </c>
      <c r="C133" s="254">
        <v>1</v>
      </c>
      <c r="D133" s="195" t="s">
        <v>66</v>
      </c>
      <c r="E133" s="195" t="s">
        <v>67</v>
      </c>
      <c r="F133" s="7" t="str">
        <f>UnitControlCenter!$B$25</f>
        <v>quads / year</v>
      </c>
      <c r="G133" s="195" t="s">
        <v>2723</v>
      </c>
      <c r="H133" s="245" t="s">
        <v>2725</v>
      </c>
      <c r="I133" s="195" t="s">
        <v>2724</v>
      </c>
    </row>
    <row r="134" spans="1:19" s="240" customFormat="1" ht="15.75" thickBot="1" x14ac:dyDescent="0.3">
      <c r="A134" s="241" t="s">
        <v>2403</v>
      </c>
      <c r="B134" s="238" t="s">
        <v>2662</v>
      </c>
      <c r="C134" s="253">
        <v>1</v>
      </c>
      <c r="D134" s="239" t="s">
        <v>64</v>
      </c>
      <c r="E134" s="239" t="s">
        <v>65</v>
      </c>
      <c r="F134" s="242" t="str">
        <f>UnitControlCenter!$B$25</f>
        <v>quads / year</v>
      </c>
      <c r="G134" s="239" t="s">
        <v>3487</v>
      </c>
      <c r="I134" s="239"/>
    </row>
    <row r="135" spans="1:19" ht="105" x14ac:dyDescent="0.25">
      <c r="A135" s="196" t="s">
        <v>2474</v>
      </c>
      <c r="B135" s="196" t="s">
        <v>2475</v>
      </c>
      <c r="C135" s="254">
        <v>1</v>
      </c>
      <c r="D135" s="195" t="s">
        <v>66</v>
      </c>
      <c r="E135" s="195" t="s">
        <v>67</v>
      </c>
      <c r="F135" s="4" t="str">
        <f>UnitControlCenter!$B$25</f>
        <v>quads / year</v>
      </c>
      <c r="G135" s="195" t="s">
        <v>2743</v>
      </c>
      <c r="H135" s="195" t="s">
        <v>2744</v>
      </c>
      <c r="I135" s="195" t="s">
        <v>2745</v>
      </c>
    </row>
    <row r="136" spans="1:19" ht="75" x14ac:dyDescent="0.25">
      <c r="A136" s="196" t="s">
        <v>2474</v>
      </c>
      <c r="B136" s="196" t="s">
        <v>2476</v>
      </c>
      <c r="C136" s="254">
        <v>1</v>
      </c>
      <c r="D136" s="195" t="s">
        <v>66</v>
      </c>
      <c r="E136" s="195" t="s">
        <v>67</v>
      </c>
      <c r="F136" s="4" t="str">
        <f>UnitControlCenter!$B$25</f>
        <v>quads / year</v>
      </c>
      <c r="G136" s="195" t="s">
        <v>3478</v>
      </c>
      <c r="H136" s="195" t="s">
        <v>3479</v>
      </c>
      <c r="I136" s="195" t="s">
        <v>3480</v>
      </c>
    </row>
    <row r="137" spans="1:19" x14ac:dyDescent="0.25">
      <c r="A137" s="196" t="s">
        <v>2474</v>
      </c>
      <c r="B137" s="196" t="s">
        <v>2988</v>
      </c>
      <c r="C137" s="254">
        <v>0</v>
      </c>
      <c r="D137" s="195" t="s">
        <v>64</v>
      </c>
      <c r="E137" s="195" t="s">
        <v>65</v>
      </c>
      <c r="F137" s="1" t="str">
        <f>UnitControlCenter!$B$26</f>
        <v>thousand BTU / 2020 dollar</v>
      </c>
      <c r="G137" s="195" t="s">
        <v>2938</v>
      </c>
      <c r="H137" s="195"/>
      <c r="I137" s="195"/>
    </row>
    <row r="138" spans="1:19" x14ac:dyDescent="0.25">
      <c r="A138" s="196" t="s">
        <v>2474</v>
      </c>
      <c r="B138" s="196" t="s">
        <v>2477</v>
      </c>
      <c r="C138" s="254">
        <v>1</v>
      </c>
      <c r="D138" s="195" t="s">
        <v>64</v>
      </c>
      <c r="E138" s="195" t="s">
        <v>65</v>
      </c>
      <c r="F138" s="4" t="str">
        <f>UnitControlCenter!$B$15</f>
        <v>terawatt-hours (TWh) / year</v>
      </c>
      <c r="G138" s="195" t="s">
        <v>2361</v>
      </c>
      <c r="I138" s="195"/>
    </row>
    <row r="139" spans="1:19" x14ac:dyDescent="0.25">
      <c r="A139" s="196" t="s">
        <v>2474</v>
      </c>
      <c r="B139" s="196" t="s">
        <v>2478</v>
      </c>
      <c r="C139" s="254">
        <v>1</v>
      </c>
      <c r="D139" s="195" t="s">
        <v>64</v>
      </c>
      <c r="E139" s="195" t="s">
        <v>65</v>
      </c>
      <c r="F139" s="4" t="str">
        <f>UnitControlCenter!$B$27</f>
        <v>millions of short tons / year</v>
      </c>
      <c r="G139" s="195" t="s">
        <v>2360</v>
      </c>
      <c r="I139" s="195"/>
    </row>
    <row r="140" spans="1:19" x14ac:dyDescent="0.25">
      <c r="A140" s="196" t="s">
        <v>2474</v>
      </c>
      <c r="B140" s="196" t="s">
        <v>2479</v>
      </c>
      <c r="C140" s="254">
        <v>1</v>
      </c>
      <c r="D140" s="195" t="s">
        <v>64</v>
      </c>
      <c r="E140" s="195" t="s">
        <v>65</v>
      </c>
      <c r="F140" s="4" t="str">
        <f>UnitControlCenter!$B$27</f>
        <v>millions of short tons / year</v>
      </c>
      <c r="G140" s="195" t="s">
        <v>2359</v>
      </c>
      <c r="I140" s="195"/>
    </row>
    <row r="141" spans="1:19" x14ac:dyDescent="0.25">
      <c r="A141" s="196" t="s">
        <v>2474</v>
      </c>
      <c r="B141" s="196" t="s">
        <v>2480</v>
      </c>
      <c r="C141" s="254">
        <v>1</v>
      </c>
      <c r="D141" s="195" t="s">
        <v>64</v>
      </c>
      <c r="E141" s="195" t="s">
        <v>65</v>
      </c>
      <c r="F141" s="4" t="str">
        <f>UnitControlCenter!$B$28</f>
        <v>trillion cubic feet / year</v>
      </c>
      <c r="G141" s="195" t="s">
        <v>2358</v>
      </c>
      <c r="I141" s="195"/>
    </row>
    <row r="142" spans="1:19" ht="30" x14ac:dyDescent="0.25">
      <c r="A142" s="196" t="s">
        <v>2474</v>
      </c>
      <c r="B142" s="196" t="s">
        <v>2481</v>
      </c>
      <c r="C142" s="254">
        <v>1</v>
      </c>
      <c r="D142" s="195" t="s">
        <v>64</v>
      </c>
      <c r="E142" s="195" t="s">
        <v>65</v>
      </c>
      <c r="F142" s="4" t="str">
        <f>UnitControlCenter!$B$29</f>
        <v>million barrels of oil / year</v>
      </c>
      <c r="G142" s="195" t="s">
        <v>2357</v>
      </c>
      <c r="I142" s="195"/>
    </row>
    <row r="143" spans="1:19" x14ac:dyDescent="0.25">
      <c r="A143" s="196" t="s">
        <v>2474</v>
      </c>
      <c r="B143" s="196" t="s">
        <v>2482</v>
      </c>
      <c r="C143" s="254">
        <v>1</v>
      </c>
      <c r="D143" s="195" t="s">
        <v>64</v>
      </c>
      <c r="E143" s="195" t="s">
        <v>65</v>
      </c>
      <c r="F143" s="4" t="str">
        <f>UnitControlCenter!$B$29</f>
        <v>million barrels of oil / year</v>
      </c>
      <c r="G143" s="195" t="s">
        <v>2424</v>
      </c>
      <c r="I143" s="195"/>
    </row>
    <row r="144" spans="1:19" x14ac:dyDescent="0.25">
      <c r="A144" s="196" t="s">
        <v>2474</v>
      </c>
      <c r="B144" s="196" t="s">
        <v>2483</v>
      </c>
      <c r="C144" s="254">
        <v>1</v>
      </c>
      <c r="D144" s="195" t="s">
        <v>64</v>
      </c>
      <c r="E144" s="195" t="s">
        <v>65</v>
      </c>
      <c r="F144" s="4" t="str">
        <f>UnitControlCenter!$B$27</f>
        <v>millions of short tons / year</v>
      </c>
      <c r="G144" s="195" t="s">
        <v>2425</v>
      </c>
      <c r="I144" s="195"/>
    </row>
    <row r="145" spans="1:19" ht="30" x14ac:dyDescent="0.25">
      <c r="A145" s="196" t="s">
        <v>2474</v>
      </c>
      <c r="B145" s="196" t="s">
        <v>2726</v>
      </c>
      <c r="C145" s="254">
        <v>1</v>
      </c>
      <c r="D145" s="195" t="s">
        <v>64</v>
      </c>
      <c r="E145" s="195" t="s">
        <v>65</v>
      </c>
      <c r="F145" s="4" t="str">
        <f>UnitControlCenter!$B$30</f>
        <v>million gallons / year</v>
      </c>
      <c r="G145" s="195" t="s">
        <v>2730</v>
      </c>
      <c r="I145" s="195"/>
    </row>
    <row r="146" spans="1:19" ht="30" x14ac:dyDescent="0.25">
      <c r="A146" s="196" t="s">
        <v>2474</v>
      </c>
      <c r="B146" s="196" t="s">
        <v>2727</v>
      </c>
      <c r="C146" s="254">
        <v>1</v>
      </c>
      <c r="D146" s="195" t="s">
        <v>64</v>
      </c>
      <c r="E146" s="195" t="s">
        <v>65</v>
      </c>
      <c r="F146" s="4" t="str">
        <f>UnitControlCenter!$B$27</f>
        <v>millions of short tons / year</v>
      </c>
      <c r="G146" s="195" t="s">
        <v>2731</v>
      </c>
      <c r="I146" s="195"/>
    </row>
    <row r="147" spans="1:19" ht="15.75" thickBot="1" x14ac:dyDescent="0.3">
      <c r="A147" s="238" t="s">
        <v>2474</v>
      </c>
      <c r="B147" s="238" t="s">
        <v>2728</v>
      </c>
      <c r="C147" s="253">
        <v>1</v>
      </c>
      <c r="D147" s="239" t="s">
        <v>64</v>
      </c>
      <c r="E147" s="239" t="s">
        <v>65</v>
      </c>
      <c r="F147" s="242" t="str">
        <f>UnitControlCenter!$B$5</f>
        <v>thousand metric tons / year</v>
      </c>
      <c r="G147" s="239" t="s">
        <v>2732</v>
      </c>
      <c r="H147" s="240"/>
      <c r="I147" s="239"/>
      <c r="J147" s="240"/>
      <c r="K147" s="240"/>
      <c r="L147" s="240"/>
      <c r="M147" s="240"/>
      <c r="N147" s="240"/>
      <c r="O147" s="240"/>
      <c r="P147" s="240"/>
      <c r="Q147" s="240"/>
      <c r="R147" s="240"/>
      <c r="S147" s="240"/>
    </row>
    <row r="148" spans="1:19" ht="60" x14ac:dyDescent="0.25">
      <c r="A148" s="196" t="s">
        <v>2862</v>
      </c>
      <c r="B148" s="196" t="s">
        <v>2738</v>
      </c>
      <c r="C148" s="254">
        <v>1</v>
      </c>
      <c r="D148" s="195" t="s">
        <v>66</v>
      </c>
      <c r="E148" s="195" t="s">
        <v>67</v>
      </c>
      <c r="F148" s="4" t="str">
        <f>UnitControlCenter!$B$31</f>
        <v>trillion BTU / year</v>
      </c>
      <c r="G148" s="195" t="s">
        <v>2746</v>
      </c>
      <c r="H148" s="68" t="s">
        <v>2747</v>
      </c>
      <c r="I148" s="195" t="s">
        <v>2748</v>
      </c>
    </row>
    <row r="149" spans="1:19" ht="60" x14ac:dyDescent="0.25">
      <c r="A149" s="196" t="s">
        <v>2862</v>
      </c>
      <c r="B149" s="196" t="s">
        <v>2484</v>
      </c>
      <c r="C149" s="254">
        <v>1</v>
      </c>
      <c r="D149" s="195" t="s">
        <v>66</v>
      </c>
      <c r="E149" s="195" t="s">
        <v>65</v>
      </c>
      <c r="F149" s="4" t="str">
        <f>UnitControlCenter!$B$31</f>
        <v>trillion BTU / year</v>
      </c>
      <c r="G149" s="195" t="s">
        <v>2749</v>
      </c>
      <c r="H149" s="68" t="s">
        <v>2747</v>
      </c>
      <c r="I149" s="195" t="s">
        <v>2748</v>
      </c>
    </row>
    <row r="150" spans="1:19" ht="60" x14ac:dyDescent="0.25">
      <c r="A150" s="196" t="s">
        <v>2862</v>
      </c>
      <c r="B150" s="196" t="s">
        <v>2739</v>
      </c>
      <c r="C150" s="254">
        <v>1</v>
      </c>
      <c r="D150" s="195" t="s">
        <v>66</v>
      </c>
      <c r="E150" s="195" t="s">
        <v>67</v>
      </c>
      <c r="F150" s="4" t="str">
        <f>UnitControlCenter!$B$8</f>
        <v>billion 2020 dollars / year</v>
      </c>
      <c r="G150" s="195" t="s">
        <v>2750</v>
      </c>
      <c r="H150" s="68" t="s">
        <v>2747</v>
      </c>
      <c r="I150" s="195" t="s">
        <v>2748</v>
      </c>
    </row>
    <row r="151" spans="1:19" ht="75" x14ac:dyDescent="0.25">
      <c r="A151" s="196" t="s">
        <v>2862</v>
      </c>
      <c r="B151" s="196" t="s">
        <v>2736</v>
      </c>
      <c r="C151" s="254">
        <v>1</v>
      </c>
      <c r="D151" s="195" t="s">
        <v>66</v>
      </c>
      <c r="E151" s="195" t="s">
        <v>65</v>
      </c>
      <c r="F151" s="4" t="str">
        <f>UnitControlCenter!$B$8</f>
        <v>billion 2020 dollars / year</v>
      </c>
      <c r="G151" s="195" t="s">
        <v>2751</v>
      </c>
      <c r="H151" s="68" t="s">
        <v>2747</v>
      </c>
      <c r="I151" s="195" t="s">
        <v>2748</v>
      </c>
    </row>
    <row r="152" spans="1:19" ht="60" x14ac:dyDescent="0.25">
      <c r="A152" s="196" t="s">
        <v>2862</v>
      </c>
      <c r="B152" s="196" t="s">
        <v>3009</v>
      </c>
      <c r="C152" s="254">
        <v>1</v>
      </c>
      <c r="D152" s="195" t="s">
        <v>66</v>
      </c>
      <c r="E152" s="195" t="s">
        <v>67</v>
      </c>
      <c r="F152" s="4" t="str">
        <f>UnitControlCenter!B3</f>
        <v>million metric tons / year</v>
      </c>
      <c r="G152" s="195" t="s">
        <v>3013</v>
      </c>
      <c r="H152" s="68" t="s">
        <v>3011</v>
      </c>
      <c r="I152" s="195" t="s">
        <v>3012</v>
      </c>
    </row>
    <row r="153" spans="1:19" ht="60" x14ac:dyDescent="0.25">
      <c r="A153" s="196" t="s">
        <v>2862</v>
      </c>
      <c r="B153" s="196" t="s">
        <v>3010</v>
      </c>
      <c r="C153" s="254">
        <v>1</v>
      </c>
      <c r="D153" s="195" t="s">
        <v>66</v>
      </c>
      <c r="E153" s="195" t="s">
        <v>65</v>
      </c>
      <c r="F153" s="4" t="str">
        <f>UnitControlCenter!B3</f>
        <v>million metric tons / year</v>
      </c>
      <c r="G153" s="195" t="s">
        <v>3014</v>
      </c>
      <c r="H153" s="68" t="s">
        <v>3011</v>
      </c>
      <c r="I153" s="195" t="s">
        <v>3012</v>
      </c>
    </row>
    <row r="154" spans="1:19" ht="60" x14ac:dyDescent="0.25">
      <c r="A154" s="196" t="s">
        <v>2862</v>
      </c>
      <c r="B154" s="196" t="s">
        <v>2740</v>
      </c>
      <c r="C154" s="254">
        <v>1</v>
      </c>
      <c r="D154" s="195" t="s">
        <v>66</v>
      </c>
      <c r="E154" s="195" t="s">
        <v>67</v>
      </c>
      <c r="F154" s="4" t="str">
        <f>UnitControlCenter!$B$31</f>
        <v>trillion BTU / year</v>
      </c>
      <c r="G154" s="195" t="s">
        <v>2831</v>
      </c>
      <c r="H154" s="68" t="s">
        <v>2826</v>
      </c>
      <c r="I154" s="195" t="s">
        <v>2827</v>
      </c>
    </row>
    <row r="155" spans="1:19" ht="75" x14ac:dyDescent="0.25">
      <c r="A155" s="196" t="s">
        <v>2862</v>
      </c>
      <c r="B155" s="196" t="s">
        <v>2485</v>
      </c>
      <c r="C155" s="254">
        <v>1</v>
      </c>
      <c r="D155" s="195" t="s">
        <v>66</v>
      </c>
      <c r="E155" s="195" t="s">
        <v>65</v>
      </c>
      <c r="F155" s="4" t="str">
        <f>UnitControlCenter!$B$31</f>
        <v>trillion BTU / year</v>
      </c>
      <c r="G155" s="195" t="s">
        <v>2832</v>
      </c>
      <c r="H155" s="68" t="s">
        <v>2826</v>
      </c>
      <c r="I155" s="195" t="s">
        <v>2828</v>
      </c>
    </row>
    <row r="156" spans="1:19" ht="75" x14ac:dyDescent="0.25">
      <c r="A156" s="196" t="s">
        <v>2862</v>
      </c>
      <c r="B156" s="196" t="s">
        <v>2741</v>
      </c>
      <c r="C156" s="254">
        <v>1</v>
      </c>
      <c r="D156" s="195" t="s">
        <v>66</v>
      </c>
      <c r="E156" s="195" t="s">
        <v>67</v>
      </c>
      <c r="F156" s="4" t="str">
        <f>UnitControlCenter!$B$8</f>
        <v>billion 2020 dollars / year</v>
      </c>
      <c r="G156" s="195" t="s">
        <v>2833</v>
      </c>
      <c r="H156" s="68" t="s">
        <v>2826</v>
      </c>
      <c r="I156" s="195" t="s">
        <v>2829</v>
      </c>
    </row>
    <row r="157" spans="1:19" ht="90" x14ac:dyDescent="0.25">
      <c r="A157" s="196" t="s">
        <v>2862</v>
      </c>
      <c r="B157" s="196" t="s">
        <v>2737</v>
      </c>
      <c r="C157" s="254">
        <v>1</v>
      </c>
      <c r="D157" s="195" t="s">
        <v>66</v>
      </c>
      <c r="E157" s="195" t="s">
        <v>65</v>
      </c>
      <c r="F157" s="4" t="str">
        <f>UnitControlCenter!$B$8</f>
        <v>billion 2020 dollars / year</v>
      </c>
      <c r="G157" s="195" t="s">
        <v>2834</v>
      </c>
      <c r="H157" s="68" t="s">
        <v>2826</v>
      </c>
      <c r="I157" s="195" t="s">
        <v>2830</v>
      </c>
    </row>
    <row r="158" spans="1:19" ht="105" x14ac:dyDescent="0.25">
      <c r="A158" s="196" t="s">
        <v>2862</v>
      </c>
      <c r="B158" s="196" t="s">
        <v>2863</v>
      </c>
      <c r="C158" s="254">
        <v>1</v>
      </c>
      <c r="D158" s="195" t="s">
        <v>66</v>
      </c>
      <c r="E158" s="195" t="s">
        <v>67</v>
      </c>
      <c r="F158" s="4" t="str">
        <f>UnitControlCenter!$B$25</f>
        <v>quads / year</v>
      </c>
      <c r="G158" s="195" t="s">
        <v>2865</v>
      </c>
      <c r="H158" s="68" t="s">
        <v>2867</v>
      </c>
      <c r="I158" s="195" t="s">
        <v>2868</v>
      </c>
    </row>
    <row r="159" spans="1:19" ht="120.75" thickBot="1" x14ac:dyDescent="0.3">
      <c r="A159" s="238" t="s">
        <v>2862</v>
      </c>
      <c r="B159" s="238" t="s">
        <v>2864</v>
      </c>
      <c r="C159" s="253">
        <v>1</v>
      </c>
      <c r="D159" s="239" t="s">
        <v>66</v>
      </c>
      <c r="E159" s="239" t="s">
        <v>65</v>
      </c>
      <c r="F159" s="242" t="str">
        <f>UnitControlCenter!$B$25</f>
        <v>quads / year</v>
      </c>
      <c r="G159" s="239" t="s">
        <v>2866</v>
      </c>
      <c r="H159" s="240" t="s">
        <v>2867</v>
      </c>
      <c r="I159" s="239" t="s">
        <v>2868</v>
      </c>
      <c r="J159" s="240"/>
      <c r="K159" s="240"/>
      <c r="L159" s="240"/>
      <c r="M159" s="240"/>
      <c r="N159" s="240"/>
      <c r="O159" s="240"/>
      <c r="P159" s="240"/>
      <c r="Q159" s="240"/>
      <c r="R159" s="240"/>
      <c r="S159" s="240"/>
    </row>
    <row r="160" spans="1:19" ht="75" x14ac:dyDescent="0.25">
      <c r="A160" s="198" t="s">
        <v>2407</v>
      </c>
      <c r="B160" s="196" t="s">
        <v>94</v>
      </c>
      <c r="C160" s="254">
        <v>1</v>
      </c>
      <c r="D160" s="195" t="s">
        <v>66</v>
      </c>
      <c r="E160" s="195" t="s">
        <v>2414</v>
      </c>
      <c r="F160" s="4" t="str">
        <f>UnitControlCenter!$B$17</f>
        <v>2020 dollars / megawatt-hour (MWh)</v>
      </c>
      <c r="G160" s="195" t="s">
        <v>3533</v>
      </c>
      <c r="H160" s="68" t="s">
        <v>3532</v>
      </c>
      <c r="I160" s="195" t="s">
        <v>2752</v>
      </c>
    </row>
    <row r="161" spans="1:19" ht="45" x14ac:dyDescent="0.25">
      <c r="A161" s="198" t="s">
        <v>2407</v>
      </c>
      <c r="B161" s="196" t="s">
        <v>472</v>
      </c>
      <c r="C161" s="254">
        <v>1</v>
      </c>
      <c r="D161" s="195" t="s">
        <v>66</v>
      </c>
      <c r="E161" s="195" t="s">
        <v>2414</v>
      </c>
      <c r="F161" s="4" t="str">
        <f>UnitControlCenter!$B$32</f>
        <v>2020 dollars / short ton</v>
      </c>
      <c r="G161" s="195" t="s">
        <v>2760</v>
      </c>
      <c r="H161" s="68" t="s">
        <v>2761</v>
      </c>
      <c r="I161" s="195" t="s">
        <v>2762</v>
      </c>
    </row>
    <row r="162" spans="1:19" x14ac:dyDescent="0.25">
      <c r="A162" s="198" t="s">
        <v>2407</v>
      </c>
      <c r="B162" s="196" t="s">
        <v>469</v>
      </c>
      <c r="C162" s="254">
        <v>1</v>
      </c>
      <c r="D162" s="195" t="s">
        <v>66</v>
      </c>
      <c r="E162" s="195" t="s">
        <v>2414</v>
      </c>
      <c r="F162" s="4" t="str">
        <f>UnitControlCenter!$B$32</f>
        <v>2020 dollars / short ton</v>
      </c>
      <c r="G162" s="195" t="s">
        <v>2427</v>
      </c>
      <c r="H162" s="68" t="s">
        <v>364</v>
      </c>
      <c r="I162" s="195" t="s">
        <v>2637</v>
      </c>
    </row>
    <row r="163" spans="1:19" ht="90" x14ac:dyDescent="0.25">
      <c r="A163" s="198" t="s">
        <v>2407</v>
      </c>
      <c r="B163" s="196" t="s">
        <v>88</v>
      </c>
      <c r="C163" s="254">
        <v>1</v>
      </c>
      <c r="D163" s="195" t="s">
        <v>66</v>
      </c>
      <c r="E163" s="195" t="s">
        <v>2414</v>
      </c>
      <c r="F163" s="4" t="str">
        <f>UnitControlCenter!$B$33</f>
        <v>2020 dollars / thousand cubic feet</v>
      </c>
      <c r="G163" s="195" t="s">
        <v>3535</v>
      </c>
      <c r="H163" s="68" t="s">
        <v>3534</v>
      </c>
      <c r="I163" s="195" t="s">
        <v>2754</v>
      </c>
    </row>
    <row r="164" spans="1:19" x14ac:dyDescent="0.25">
      <c r="A164" s="198" t="s">
        <v>2407</v>
      </c>
      <c r="B164" s="196" t="s">
        <v>96</v>
      </c>
      <c r="C164" s="254">
        <v>1</v>
      </c>
      <c r="D164" s="195" t="s">
        <v>66</v>
      </c>
      <c r="E164" s="195" t="s">
        <v>2414</v>
      </c>
      <c r="F164" s="4" t="str">
        <f>UnitControlCenter!$B$34</f>
        <v>2020 dollars / gallon</v>
      </c>
      <c r="G164" s="195" t="s">
        <v>2429</v>
      </c>
      <c r="H164" s="68" t="s">
        <v>359</v>
      </c>
      <c r="I164" s="54">
        <v>969696</v>
      </c>
    </row>
    <row r="165" spans="1:19" ht="90" x14ac:dyDescent="0.25">
      <c r="A165" s="198" t="s">
        <v>2407</v>
      </c>
      <c r="B165" s="196" t="s">
        <v>97</v>
      </c>
      <c r="C165" s="254">
        <v>1</v>
      </c>
      <c r="D165" s="195" t="s">
        <v>66</v>
      </c>
      <c r="E165" s="195" t="s">
        <v>2414</v>
      </c>
      <c r="F165" s="4" t="str">
        <f>UnitControlCenter!$B$34</f>
        <v>2020 dollars / gallon</v>
      </c>
      <c r="G165" s="195" t="s">
        <v>2755</v>
      </c>
      <c r="H165" s="68" t="s">
        <v>2753</v>
      </c>
      <c r="I165" s="195" t="s">
        <v>2754</v>
      </c>
    </row>
    <row r="166" spans="1:19" ht="60" x14ac:dyDescent="0.25">
      <c r="A166" s="198" t="s">
        <v>2407</v>
      </c>
      <c r="B166" s="196" t="s">
        <v>93</v>
      </c>
      <c r="C166" s="254">
        <v>1</v>
      </c>
      <c r="D166" s="195" t="s">
        <v>66</v>
      </c>
      <c r="E166" s="195" t="s">
        <v>2414</v>
      </c>
      <c r="F166" s="4" t="str">
        <f>UnitControlCenter!$B$32</f>
        <v>2020 dollars / short ton</v>
      </c>
      <c r="G166" s="195" t="s">
        <v>2756</v>
      </c>
      <c r="H166" s="68" t="s">
        <v>2757</v>
      </c>
      <c r="I166" s="195" t="s">
        <v>2758</v>
      </c>
    </row>
    <row r="167" spans="1:19" ht="60" x14ac:dyDescent="0.25">
      <c r="A167" s="198" t="s">
        <v>2407</v>
      </c>
      <c r="B167" s="196" t="s">
        <v>2687</v>
      </c>
      <c r="C167" s="254">
        <v>1</v>
      </c>
      <c r="D167" s="195" t="s">
        <v>66</v>
      </c>
      <c r="E167" s="195" t="s">
        <v>2414</v>
      </c>
      <c r="F167" s="4" t="str">
        <f>UnitControlCenter!$B$35</f>
        <v>2020 dollars / barrel of oil</v>
      </c>
      <c r="G167" s="195" t="s">
        <v>2823</v>
      </c>
      <c r="H167" s="68" t="s">
        <v>2824</v>
      </c>
      <c r="I167" s="195" t="s">
        <v>2825</v>
      </c>
    </row>
    <row r="168" spans="1:19" ht="60" x14ac:dyDescent="0.25">
      <c r="A168" s="198" t="s">
        <v>2407</v>
      </c>
      <c r="B168" s="196" t="s">
        <v>2759</v>
      </c>
      <c r="C168" s="254">
        <v>1</v>
      </c>
      <c r="D168" s="195" t="s">
        <v>66</v>
      </c>
      <c r="E168" s="195" t="s">
        <v>2414</v>
      </c>
      <c r="F168" s="4" t="str">
        <f>UnitControlCenter!$B$34</f>
        <v>2020 dollars / gallon</v>
      </c>
      <c r="G168" s="195" t="s">
        <v>2763</v>
      </c>
      <c r="H168" s="68" t="s">
        <v>2426</v>
      </c>
      <c r="I168" s="195" t="s">
        <v>2683</v>
      </c>
    </row>
    <row r="169" spans="1:19" ht="30.75" thickBot="1" x14ac:dyDescent="0.3">
      <c r="A169" s="241" t="s">
        <v>2407</v>
      </c>
      <c r="B169" s="238" t="s">
        <v>2541</v>
      </c>
      <c r="C169" s="253">
        <v>1</v>
      </c>
      <c r="D169" s="239" t="s">
        <v>66</v>
      </c>
      <c r="E169" s="239" t="s">
        <v>2414</v>
      </c>
      <c r="F169" s="242" t="str">
        <f>UnitControlCenter!$B$36</f>
        <v>2020 dollars / kg</v>
      </c>
      <c r="G169" s="239" t="s">
        <v>2873</v>
      </c>
      <c r="H169" s="240" t="s">
        <v>2874</v>
      </c>
      <c r="I169" s="239" t="s">
        <v>2875</v>
      </c>
      <c r="J169" s="240"/>
      <c r="K169" s="240"/>
      <c r="L169" s="240"/>
      <c r="M169" s="240"/>
      <c r="N169" s="240"/>
      <c r="O169" s="240"/>
      <c r="P169" s="240"/>
      <c r="Q169" s="240"/>
      <c r="R169" s="240"/>
      <c r="S169" s="240"/>
    </row>
    <row r="170" spans="1:19" x14ac:dyDescent="0.25">
      <c r="A170" s="198" t="s">
        <v>2408</v>
      </c>
      <c r="B170" s="196" t="s">
        <v>2409</v>
      </c>
      <c r="C170" s="254">
        <v>1</v>
      </c>
      <c r="D170" s="195" t="s">
        <v>64</v>
      </c>
      <c r="E170" s="195" t="s">
        <v>65</v>
      </c>
      <c r="F170" s="4" t="str">
        <f>UnitControlCenter!$B$37</f>
        <v>2020 dollars / kilowatt-hour (kWh)</v>
      </c>
      <c r="G170" s="195" t="s">
        <v>2430</v>
      </c>
      <c r="I170" s="195"/>
    </row>
    <row r="171" spans="1:19" ht="30" x14ac:dyDescent="0.25">
      <c r="A171" s="198" t="s">
        <v>2408</v>
      </c>
      <c r="B171" s="196" t="s">
        <v>2410</v>
      </c>
      <c r="C171" s="254">
        <v>1</v>
      </c>
      <c r="D171" s="195" t="s">
        <v>66</v>
      </c>
      <c r="E171" s="195" t="s">
        <v>65</v>
      </c>
      <c r="F171" s="4" t="str">
        <f>UnitControlCenter!$B$38</f>
        <v>cost of eqpt. to capture 1 metric ton CO2e/yr (2020 dollars)</v>
      </c>
      <c r="G171" s="195" t="s">
        <v>2434</v>
      </c>
      <c r="H171" s="68" t="s">
        <v>2435</v>
      </c>
      <c r="I171" s="195" t="s">
        <v>2644</v>
      </c>
    </row>
    <row r="172" spans="1:19" ht="30" x14ac:dyDescent="0.25">
      <c r="A172" s="198" t="s">
        <v>2408</v>
      </c>
      <c r="B172" s="196" t="s">
        <v>2411</v>
      </c>
      <c r="C172" s="254">
        <v>1</v>
      </c>
      <c r="D172" s="195" t="s">
        <v>64</v>
      </c>
      <c r="E172" s="195" t="s">
        <v>65</v>
      </c>
      <c r="F172" s="4" t="str">
        <f>UnitControlCenter!$B$39</f>
        <v>million 2020 dollars / megawatt (MW)</v>
      </c>
      <c r="G172" s="195" t="s">
        <v>2431</v>
      </c>
      <c r="I172" s="195"/>
    </row>
    <row r="173" spans="1:19" ht="30" x14ac:dyDescent="0.25">
      <c r="A173" s="198" t="s">
        <v>2408</v>
      </c>
      <c r="B173" s="196" t="s">
        <v>2412</v>
      </c>
      <c r="C173" s="254">
        <v>1</v>
      </c>
      <c r="D173" s="195" t="s">
        <v>64</v>
      </c>
      <c r="E173" s="195" t="s">
        <v>65</v>
      </c>
      <c r="F173" s="4" t="str">
        <f>UnitControlCenter!$B$39</f>
        <v>million 2020 dollars / megawatt (MW)</v>
      </c>
      <c r="G173" s="195" t="s">
        <v>2432</v>
      </c>
      <c r="I173" s="195"/>
    </row>
    <row r="174" spans="1:19" ht="30" x14ac:dyDescent="0.25">
      <c r="A174" s="198" t="s">
        <v>2408</v>
      </c>
      <c r="B174" s="196" t="s">
        <v>2413</v>
      </c>
      <c r="C174" s="254">
        <v>1</v>
      </c>
      <c r="D174" s="195" t="s">
        <v>64</v>
      </c>
      <c r="E174" s="195" t="s">
        <v>65</v>
      </c>
      <c r="F174" s="4" t="str">
        <f>UnitControlCenter!$B$39</f>
        <v>million 2020 dollars / megawatt (MW)</v>
      </c>
      <c r="G174" s="195" t="s">
        <v>2433</v>
      </c>
      <c r="I174" s="195"/>
    </row>
    <row r="175" spans="1:19" ht="30.75" thickBot="1" x14ac:dyDescent="0.3">
      <c r="A175" s="241" t="s">
        <v>2408</v>
      </c>
      <c r="B175" s="238" t="s">
        <v>2558</v>
      </c>
      <c r="C175" s="253">
        <v>1</v>
      </c>
      <c r="D175" s="239" t="s">
        <v>64</v>
      </c>
      <c r="E175" s="239" t="s">
        <v>65</v>
      </c>
      <c r="F175" s="242" t="str">
        <f>UnitControlCenter!$B$40</f>
        <v>cost of eqpt. to produce 1 kg H2/yr (2020 dollars)</v>
      </c>
      <c r="G175" s="239" t="s">
        <v>2559</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14"/>
    <col min="4" max="4" width="46" customWidth="1"/>
  </cols>
  <sheetData>
    <row r="1" spans="1:4" x14ac:dyDescent="0.25">
      <c r="A1" s="186" t="s">
        <v>2631</v>
      </c>
      <c r="B1" s="212"/>
      <c r="C1" s="184"/>
      <c r="D1" s="184"/>
    </row>
    <row r="2" spans="1:4" x14ac:dyDescent="0.25">
      <c r="A2" s="211" t="s">
        <v>2595</v>
      </c>
      <c r="B2" s="213" t="s">
        <v>2596</v>
      </c>
      <c r="C2" s="211" t="s">
        <v>2597</v>
      </c>
      <c r="D2" s="211" t="s">
        <v>2598</v>
      </c>
    </row>
    <row r="3" spans="1:4" x14ac:dyDescent="0.25">
      <c r="A3" s="194" t="s">
        <v>2605</v>
      </c>
      <c r="B3" s="214" t="s">
        <v>2616</v>
      </c>
      <c r="C3" s="220"/>
      <c r="D3" t="s">
        <v>462</v>
      </c>
    </row>
    <row r="4" spans="1:4" x14ac:dyDescent="0.25">
      <c r="A4" s="194" t="s">
        <v>2613</v>
      </c>
      <c r="B4" s="215" t="s">
        <v>2614</v>
      </c>
      <c r="C4" s="219"/>
      <c r="D4" t="s">
        <v>93</v>
      </c>
    </row>
    <row r="5" spans="1:4" x14ac:dyDescent="0.25">
      <c r="A5" t="s">
        <v>2642</v>
      </c>
      <c r="B5" s="214" t="s">
        <v>2636</v>
      </c>
      <c r="C5" s="230"/>
      <c r="D5" t="s">
        <v>92</v>
      </c>
    </row>
    <row r="6" spans="1:4" x14ac:dyDescent="0.25">
      <c r="A6" s="194" t="s">
        <v>2620</v>
      </c>
      <c r="B6" s="214" t="s">
        <v>2637</v>
      </c>
      <c r="C6" s="224"/>
      <c r="D6" t="s">
        <v>2632</v>
      </c>
    </row>
    <row r="7" spans="1:4" x14ac:dyDescent="0.25">
      <c r="A7" s="194" t="s">
        <v>2643</v>
      </c>
      <c r="B7" s="214" t="s">
        <v>2428</v>
      </c>
      <c r="C7" s="229"/>
      <c r="D7" t="s">
        <v>2633</v>
      </c>
    </row>
    <row r="8" spans="1:4" x14ac:dyDescent="0.25">
      <c r="A8" t="s">
        <v>2641</v>
      </c>
      <c r="B8" s="214" t="s">
        <v>2638</v>
      </c>
      <c r="C8" s="232"/>
      <c r="D8" t="s">
        <v>477</v>
      </c>
    </row>
    <row r="9" spans="1:4" x14ac:dyDescent="0.25">
      <c r="A9" s="194" t="s">
        <v>2621</v>
      </c>
      <c r="B9" s="214" t="s">
        <v>2617</v>
      </c>
      <c r="C9" s="223"/>
      <c r="D9" t="s">
        <v>480</v>
      </c>
    </row>
    <row r="10" spans="1:4" x14ac:dyDescent="0.25">
      <c r="A10" s="194" t="s">
        <v>2594</v>
      </c>
      <c r="B10" s="216" t="s">
        <v>2601</v>
      </c>
      <c r="C10" s="210"/>
      <c r="D10" t="s">
        <v>90</v>
      </c>
    </row>
    <row r="11" spans="1:4" x14ac:dyDescent="0.25">
      <c r="A11" s="194" t="s">
        <v>2622</v>
      </c>
      <c r="B11" s="214" t="s">
        <v>2618</v>
      </c>
      <c r="C11" s="225"/>
      <c r="D11" t="s">
        <v>89</v>
      </c>
    </row>
    <row r="12" spans="1:4" x14ac:dyDescent="0.25">
      <c r="A12" s="194" t="s">
        <v>2604</v>
      </c>
      <c r="B12" s="215" t="s">
        <v>2609</v>
      </c>
      <c r="C12" s="221"/>
      <c r="D12" t="s">
        <v>2634</v>
      </c>
    </row>
    <row r="13" spans="1:4" x14ac:dyDescent="0.25">
      <c r="A13" t="s">
        <v>2645</v>
      </c>
      <c r="B13" s="214" t="s">
        <v>2639</v>
      </c>
      <c r="C13" s="231"/>
      <c r="D13" t="s">
        <v>2540</v>
      </c>
    </row>
    <row r="14" spans="1:4" x14ac:dyDescent="0.25">
      <c r="A14" s="194" t="s">
        <v>2607</v>
      </c>
      <c r="B14" s="215" t="s">
        <v>2608</v>
      </c>
      <c r="C14" s="209"/>
      <c r="D14" t="s">
        <v>331</v>
      </c>
    </row>
    <row r="15" spans="1:4" s="194" customFormat="1" x14ac:dyDescent="0.25">
      <c r="A15" s="194" t="s">
        <v>2688</v>
      </c>
      <c r="B15" s="215" t="s">
        <v>2690</v>
      </c>
      <c r="C15" s="235"/>
      <c r="D15" s="194" t="s">
        <v>2687</v>
      </c>
    </row>
    <row r="16" spans="1:4" s="194" customFormat="1" x14ac:dyDescent="0.25">
      <c r="A16" s="194" t="s">
        <v>2689</v>
      </c>
      <c r="B16" s="215">
        <v>740000</v>
      </c>
      <c r="C16" s="236"/>
      <c r="D16" s="194" t="s">
        <v>2538</v>
      </c>
    </row>
    <row r="17" spans="1:4" x14ac:dyDescent="0.25">
      <c r="A17" s="194" t="s">
        <v>2623</v>
      </c>
      <c r="B17" s="214" t="s">
        <v>2619</v>
      </c>
      <c r="C17" s="226"/>
      <c r="D17" t="s">
        <v>332</v>
      </c>
    </row>
    <row r="18" spans="1:4" x14ac:dyDescent="0.25">
      <c r="A18" s="194" t="s">
        <v>2606</v>
      </c>
      <c r="B18" s="215" t="s">
        <v>2611</v>
      </c>
      <c r="C18" s="218"/>
      <c r="D18" t="s">
        <v>328</v>
      </c>
    </row>
    <row r="19" spans="1:4" x14ac:dyDescent="0.25">
      <c r="A19" s="206" t="s">
        <v>2630</v>
      </c>
      <c r="B19" s="227" t="s">
        <v>2629</v>
      </c>
      <c r="C19" s="228"/>
      <c r="D19" t="s">
        <v>469</v>
      </c>
    </row>
    <row r="20" spans="1:4" x14ac:dyDescent="0.25">
      <c r="A20" s="194" t="s">
        <v>2600</v>
      </c>
      <c r="B20" s="215" t="s">
        <v>2610</v>
      </c>
      <c r="C20" s="217"/>
      <c r="D20" t="s">
        <v>472</v>
      </c>
    </row>
    <row r="21" spans="1:4" x14ac:dyDescent="0.25">
      <c r="A21" t="s">
        <v>2646</v>
      </c>
      <c r="B21" s="214" t="s">
        <v>2640</v>
      </c>
      <c r="C21" s="233"/>
      <c r="D21" t="s">
        <v>2635</v>
      </c>
    </row>
    <row r="23" spans="1:4" s="194" customFormat="1" x14ac:dyDescent="0.25">
      <c r="A23" s="186" t="s">
        <v>2615</v>
      </c>
      <c r="B23" s="212"/>
      <c r="C23" s="184"/>
      <c r="D23" s="184"/>
    </row>
    <row r="24" spans="1:4" s="211" customFormat="1" x14ac:dyDescent="0.25">
      <c r="A24" s="211" t="s">
        <v>2595</v>
      </c>
      <c r="B24" s="213" t="s">
        <v>2596</v>
      </c>
      <c r="C24" s="211" t="s">
        <v>2597</v>
      </c>
      <c r="D24" s="211" t="s">
        <v>2680</v>
      </c>
    </row>
    <row r="25" spans="1:4" x14ac:dyDescent="0.25">
      <c r="A25" t="s">
        <v>2621</v>
      </c>
      <c r="B25" s="214" t="s">
        <v>2617</v>
      </c>
      <c r="C25" s="223"/>
      <c r="D25" t="s">
        <v>2682</v>
      </c>
    </row>
    <row r="26" spans="1:4" s="194" customFormat="1" x14ac:dyDescent="0.25">
      <c r="A26" s="194" t="s">
        <v>2594</v>
      </c>
      <c r="B26" s="216" t="s">
        <v>2601</v>
      </c>
      <c r="C26" s="210"/>
      <c r="D26" s="194" t="s">
        <v>2681</v>
      </c>
    </row>
    <row r="27" spans="1:4" x14ac:dyDescent="0.25">
      <c r="A27" t="s">
        <v>2606</v>
      </c>
      <c r="B27" s="214" t="s">
        <v>2611</v>
      </c>
      <c r="C27" s="218"/>
      <c r="D27" t="s">
        <v>4</v>
      </c>
    </row>
    <row r="28" spans="1:4" x14ac:dyDescent="0.25">
      <c r="A28" t="s">
        <v>2620</v>
      </c>
      <c r="B28" s="214" t="s">
        <v>2637</v>
      </c>
      <c r="C28" s="224"/>
      <c r="D28" t="s">
        <v>94</v>
      </c>
    </row>
    <row r="29" spans="1:4" x14ac:dyDescent="0.25">
      <c r="A29" t="s">
        <v>2600</v>
      </c>
      <c r="B29" s="214">
        <v>969696</v>
      </c>
      <c r="C29" s="217"/>
      <c r="D29" t="s">
        <v>9</v>
      </c>
    </row>
    <row r="30" spans="1:4" x14ac:dyDescent="0.25">
      <c r="A30" t="s">
        <v>2613</v>
      </c>
      <c r="B30" s="214" t="s">
        <v>2614</v>
      </c>
      <c r="C30" s="219"/>
      <c r="D30" t="s">
        <v>2490</v>
      </c>
    </row>
    <row r="31" spans="1:4" x14ac:dyDescent="0.25">
      <c r="A31" t="s">
        <v>2622</v>
      </c>
      <c r="B31" s="214" t="s">
        <v>2618</v>
      </c>
      <c r="C31" s="225"/>
      <c r="D31" t="s">
        <v>136</v>
      </c>
    </row>
    <row r="32" spans="1:4" s="194" customFormat="1" x14ac:dyDescent="0.25">
      <c r="A32" s="194" t="s">
        <v>2623</v>
      </c>
      <c r="B32" s="214" t="s">
        <v>2619</v>
      </c>
      <c r="C32" s="226"/>
      <c r="D32" s="194" t="s">
        <v>2499</v>
      </c>
    </row>
    <row r="33" spans="1:4" x14ac:dyDescent="0.25">
      <c r="A33" t="s">
        <v>2605</v>
      </c>
      <c r="B33" s="214" t="s">
        <v>2616</v>
      </c>
      <c r="C33" s="222"/>
      <c r="D33" t="s">
        <v>2557</v>
      </c>
    </row>
    <row r="34" spans="1:4" s="194" customFormat="1" x14ac:dyDescent="0.25">
      <c r="A34" s="194" t="s">
        <v>2688</v>
      </c>
      <c r="B34" s="215" t="s">
        <v>2690</v>
      </c>
      <c r="C34" s="235"/>
      <c r="D34" s="194" t="s">
        <v>2908</v>
      </c>
    </row>
    <row r="36" spans="1:4" s="194" customFormat="1" x14ac:dyDescent="0.25">
      <c r="A36" s="186" t="s">
        <v>2624</v>
      </c>
      <c r="B36" s="212"/>
      <c r="C36" s="184"/>
      <c r="D36" s="184"/>
    </row>
    <row r="37" spans="1:4" s="194" customFormat="1" x14ac:dyDescent="0.25">
      <c r="A37" s="211" t="s">
        <v>2595</v>
      </c>
      <c r="B37" s="213" t="s">
        <v>2596</v>
      </c>
      <c r="C37" s="211" t="s">
        <v>2597</v>
      </c>
      <c r="D37" s="211" t="s">
        <v>2598</v>
      </c>
    </row>
    <row r="38" spans="1:4" s="194" customFormat="1" x14ac:dyDescent="0.25">
      <c r="A38" s="194" t="s">
        <v>2606</v>
      </c>
      <c r="B38" s="215" t="s">
        <v>2611</v>
      </c>
      <c r="C38" s="218"/>
      <c r="D38" s="194" t="s">
        <v>2625</v>
      </c>
    </row>
    <row r="39" spans="1:4" s="194" customFormat="1" x14ac:dyDescent="0.25">
      <c r="A39" s="194" t="s">
        <v>2600</v>
      </c>
      <c r="B39" s="214">
        <v>969696</v>
      </c>
      <c r="C39" s="217"/>
      <c r="D39" s="194" t="s">
        <v>2626</v>
      </c>
    </row>
    <row r="40" spans="1:4" s="194" customFormat="1" x14ac:dyDescent="0.25">
      <c r="A40" s="194" t="s">
        <v>2613</v>
      </c>
      <c r="B40" s="214" t="s">
        <v>2614</v>
      </c>
      <c r="C40" s="219"/>
      <c r="D40" s="194" t="s">
        <v>2627</v>
      </c>
    </row>
    <row r="41" spans="1:4" s="194" customFormat="1" x14ac:dyDescent="0.25">
      <c r="A41" s="194" t="s">
        <v>2688</v>
      </c>
      <c r="B41" s="215" t="s">
        <v>2690</v>
      </c>
      <c r="C41" s="235"/>
      <c r="D41" s="194" t="s">
        <v>2909</v>
      </c>
    </row>
    <row r="42" spans="1:4" s="206" customFormat="1" x14ac:dyDescent="0.25">
      <c r="B42" s="227"/>
    </row>
    <row r="43" spans="1:4" s="206" customFormat="1" x14ac:dyDescent="0.25">
      <c r="A43" s="186" t="s">
        <v>2628</v>
      </c>
      <c r="B43" s="212"/>
      <c r="C43" s="184"/>
      <c r="D43" s="184"/>
    </row>
    <row r="44" spans="1:4" s="206" customFormat="1" x14ac:dyDescent="0.25">
      <c r="A44" s="211" t="s">
        <v>2595</v>
      </c>
      <c r="B44" s="213" t="s">
        <v>2596</v>
      </c>
      <c r="C44" s="211" t="s">
        <v>2597</v>
      </c>
      <c r="D44" s="211" t="s">
        <v>2598</v>
      </c>
    </row>
    <row r="45" spans="1:4" s="206" customFormat="1" x14ac:dyDescent="0.25">
      <c r="A45" s="194" t="s">
        <v>2613</v>
      </c>
      <c r="B45" s="214" t="s">
        <v>2614</v>
      </c>
      <c r="C45" s="219"/>
      <c r="D45" s="206" t="s">
        <v>2268</v>
      </c>
    </row>
    <row r="46" spans="1:4" s="206" customFormat="1" x14ac:dyDescent="0.25">
      <c r="A46" s="194" t="s">
        <v>2607</v>
      </c>
      <c r="B46" s="215" t="s">
        <v>2608</v>
      </c>
      <c r="C46" s="209"/>
      <c r="D46" s="206" t="s">
        <v>877</v>
      </c>
    </row>
    <row r="47" spans="1:4" s="206" customFormat="1" x14ac:dyDescent="0.25">
      <c r="A47" s="194" t="s">
        <v>2606</v>
      </c>
      <c r="B47" s="215" t="s">
        <v>2611</v>
      </c>
      <c r="C47" s="218"/>
      <c r="D47" s="206" t="s">
        <v>2266</v>
      </c>
    </row>
    <row r="48" spans="1:4" s="206" customFormat="1" x14ac:dyDescent="0.25">
      <c r="A48" s="194" t="s">
        <v>2600</v>
      </c>
      <c r="B48" s="215" t="s">
        <v>2610</v>
      </c>
      <c r="C48" s="217"/>
      <c r="D48" s="206" t="s">
        <v>2250</v>
      </c>
    </row>
    <row r="49" spans="1:4" s="206" customFormat="1" x14ac:dyDescent="0.25">
      <c r="B49" s="234"/>
    </row>
    <row r="50" spans="1:4" s="206" customFormat="1" x14ac:dyDescent="0.25">
      <c r="A50" s="186" t="s">
        <v>2776</v>
      </c>
      <c r="B50" s="212"/>
      <c r="C50" s="184"/>
      <c r="D50" s="184"/>
    </row>
    <row r="51" spans="1:4" s="206" customFormat="1" x14ac:dyDescent="0.25">
      <c r="A51" s="211" t="s">
        <v>2595</v>
      </c>
      <c r="B51" s="213" t="s">
        <v>2596</v>
      </c>
      <c r="C51" s="211" t="s">
        <v>2597</v>
      </c>
      <c r="D51" s="211" t="s">
        <v>2598</v>
      </c>
    </row>
    <row r="52" spans="1:4" s="206" customFormat="1" x14ac:dyDescent="0.25">
      <c r="A52" s="194" t="s">
        <v>2606</v>
      </c>
      <c r="B52" s="215" t="s">
        <v>2611</v>
      </c>
      <c r="C52" s="218"/>
      <c r="D52" s="206" t="s">
        <v>2658</v>
      </c>
    </row>
    <row r="53" spans="1:4" s="206" customFormat="1" x14ac:dyDescent="0.25">
      <c r="A53" s="194" t="s">
        <v>2621</v>
      </c>
      <c r="B53" s="214" t="s">
        <v>2617</v>
      </c>
      <c r="C53" s="223"/>
      <c r="D53" s="206" t="s">
        <v>2659</v>
      </c>
    </row>
    <row r="54" spans="1:4" s="206" customFormat="1" x14ac:dyDescent="0.25">
      <c r="A54" s="194" t="s">
        <v>2620</v>
      </c>
      <c r="B54" s="214" t="s">
        <v>2637</v>
      </c>
      <c r="C54" s="224"/>
      <c r="D54" s="206" t="s">
        <v>2660</v>
      </c>
    </row>
    <row r="55" spans="1:4" s="206" customFormat="1" x14ac:dyDescent="0.25">
      <c r="A55" s="194" t="s">
        <v>2613</v>
      </c>
      <c r="B55" s="215" t="s">
        <v>2614</v>
      </c>
      <c r="C55" s="219"/>
      <c r="D55" s="206" t="s">
        <v>2661</v>
      </c>
    </row>
    <row r="56" spans="1:4" s="206" customFormat="1" x14ac:dyDescent="0.25">
      <c r="A56" s="194" t="s">
        <v>2607</v>
      </c>
      <c r="B56" s="215" t="s">
        <v>2608</v>
      </c>
      <c r="C56" s="209"/>
      <c r="D56" s="206" t="s">
        <v>2662</v>
      </c>
    </row>
    <row r="57" spans="1:4" s="194" customFormat="1" x14ac:dyDescent="0.25">
      <c r="B57" s="214"/>
      <c r="C57" s="206"/>
    </row>
    <row r="58" spans="1:4" s="194" customFormat="1" x14ac:dyDescent="0.25">
      <c r="A58" s="186" t="s">
        <v>3063</v>
      </c>
      <c r="B58" s="212"/>
      <c r="C58" s="184"/>
      <c r="D58" s="184"/>
    </row>
    <row r="59" spans="1:4" s="194" customFormat="1" x14ac:dyDescent="0.25">
      <c r="A59" s="211" t="s">
        <v>2595</v>
      </c>
      <c r="B59" s="213" t="s">
        <v>2596</v>
      </c>
      <c r="C59" s="211" t="s">
        <v>2597</v>
      </c>
      <c r="D59" s="211" t="s">
        <v>2598</v>
      </c>
    </row>
    <row r="60" spans="1:4" s="194" customFormat="1" x14ac:dyDescent="0.25">
      <c r="A60" s="194" t="s">
        <v>2621</v>
      </c>
      <c r="B60" s="214" t="s">
        <v>2617</v>
      </c>
      <c r="C60" s="223"/>
      <c r="D60" s="194" t="s">
        <v>3052</v>
      </c>
    </row>
    <row r="61" spans="1:4" s="194" customFormat="1" x14ac:dyDescent="0.25">
      <c r="A61" s="194" t="s">
        <v>2606</v>
      </c>
      <c r="B61" s="215" t="s">
        <v>2611</v>
      </c>
      <c r="C61" s="218"/>
      <c r="D61" s="206" t="s">
        <v>3051</v>
      </c>
    </row>
    <row r="62" spans="1:4" s="194" customFormat="1" x14ac:dyDescent="0.25">
      <c r="A62" s="194" t="s">
        <v>2605</v>
      </c>
      <c r="B62" s="214" t="s">
        <v>2616</v>
      </c>
      <c r="C62" s="222"/>
      <c r="D62" s="194" t="s">
        <v>3048</v>
      </c>
    </row>
    <row r="63" spans="1:4" s="194" customFormat="1" x14ac:dyDescent="0.25">
      <c r="A63" s="194" t="s">
        <v>2646</v>
      </c>
      <c r="B63" s="214" t="s">
        <v>2640</v>
      </c>
      <c r="C63" s="233"/>
      <c r="D63" s="194" t="s">
        <v>3049</v>
      </c>
    </row>
    <row r="64" spans="1:4" s="194" customFormat="1" x14ac:dyDescent="0.25">
      <c r="A64" s="194" t="s">
        <v>2623</v>
      </c>
      <c r="B64" s="214" t="s">
        <v>2619</v>
      </c>
      <c r="C64" s="226"/>
      <c r="D64" s="206" t="s">
        <v>3050</v>
      </c>
    </row>
    <row r="65" spans="1:4" s="206" customFormat="1" x14ac:dyDescent="0.25">
      <c r="B65" s="227"/>
    </row>
    <row r="66" spans="1:4" s="206" customFormat="1" x14ac:dyDescent="0.25">
      <c r="A66" s="186" t="s">
        <v>3153</v>
      </c>
      <c r="B66" s="212"/>
      <c r="C66" s="184"/>
      <c r="D66" s="184"/>
    </row>
    <row r="67" spans="1:4" s="206" customFormat="1" x14ac:dyDescent="0.25">
      <c r="A67" s="211" t="s">
        <v>2595</v>
      </c>
      <c r="B67" s="213" t="s">
        <v>2596</v>
      </c>
      <c r="C67" s="211" t="s">
        <v>2597</v>
      </c>
      <c r="D67" s="211" t="s">
        <v>2598</v>
      </c>
    </row>
    <row r="68" spans="1:4" s="206" customFormat="1" x14ac:dyDescent="0.25">
      <c r="A68" s="194" t="s">
        <v>2688</v>
      </c>
      <c r="B68" s="215" t="s">
        <v>2690</v>
      </c>
      <c r="C68" s="235"/>
      <c r="D68" s="194" t="s">
        <v>3071</v>
      </c>
    </row>
    <row r="69" spans="1:4" s="206" customFormat="1" x14ac:dyDescent="0.25">
      <c r="A69" s="194" t="s">
        <v>2621</v>
      </c>
      <c r="B69" s="214" t="s">
        <v>2617</v>
      </c>
      <c r="C69" s="223"/>
      <c r="D69" s="194" t="s">
        <v>3072</v>
      </c>
    </row>
    <row r="70" spans="1:4" s="206" customFormat="1" x14ac:dyDescent="0.25">
      <c r="A70" s="194" t="s">
        <v>2623</v>
      </c>
      <c r="B70" s="214" t="s">
        <v>2619</v>
      </c>
      <c r="C70" s="226"/>
      <c r="D70" s="194" t="s">
        <v>484</v>
      </c>
    </row>
    <row r="71" spans="1:4" s="206" customFormat="1" x14ac:dyDescent="0.25">
      <c r="A71" s="194" t="s">
        <v>2622</v>
      </c>
      <c r="B71" s="214" t="s">
        <v>2618</v>
      </c>
      <c r="C71" s="225"/>
      <c r="D71" s="194" t="s">
        <v>3073</v>
      </c>
    </row>
    <row r="72" spans="1:4" s="206" customFormat="1" x14ac:dyDescent="0.25">
      <c r="A72" s="194" t="s">
        <v>2620</v>
      </c>
      <c r="B72" s="214" t="s">
        <v>2637</v>
      </c>
      <c r="C72" s="224"/>
      <c r="D72" s="194" t="s">
        <v>3074</v>
      </c>
    </row>
    <row r="73" spans="1:4" s="206" customFormat="1" x14ac:dyDescent="0.25">
      <c r="A73" s="194" t="s">
        <v>2600</v>
      </c>
      <c r="B73" s="215" t="s">
        <v>2610</v>
      </c>
      <c r="C73" s="217"/>
      <c r="D73" s="194" t="s">
        <v>279</v>
      </c>
    </row>
    <row r="74" spans="1:4" s="206" customFormat="1" x14ac:dyDescent="0.25">
      <c r="A74" s="194" t="s">
        <v>2606</v>
      </c>
      <c r="B74" s="215" t="s">
        <v>2611</v>
      </c>
      <c r="C74" s="218"/>
      <c r="D74" s="194" t="s">
        <v>3075</v>
      </c>
    </row>
    <row r="75" spans="1:4" s="206" customFormat="1" x14ac:dyDescent="0.25">
      <c r="A75" s="194" t="s">
        <v>2613</v>
      </c>
      <c r="B75" s="215" t="s">
        <v>2614</v>
      </c>
      <c r="C75" s="219"/>
      <c r="D75" s="194" t="s">
        <v>3076</v>
      </c>
    </row>
    <row r="76" spans="1:4" s="206" customFormat="1" x14ac:dyDescent="0.25">
      <c r="A76" s="194" t="s">
        <v>2605</v>
      </c>
      <c r="B76" s="214" t="s">
        <v>2616</v>
      </c>
      <c r="C76" s="222"/>
      <c r="D76" s="194" t="s">
        <v>3077</v>
      </c>
    </row>
    <row r="77" spans="1:4" s="206" customFormat="1" x14ac:dyDescent="0.25">
      <c r="A77" s="194" t="s">
        <v>2607</v>
      </c>
      <c r="B77" s="215" t="s">
        <v>2608</v>
      </c>
      <c r="C77" s="209"/>
      <c r="D77" s="206" t="s">
        <v>2662</v>
      </c>
    </row>
    <row r="78" spans="1:4" s="206" customFormat="1" x14ac:dyDescent="0.25">
      <c r="A78" s="194"/>
      <c r="B78" s="215"/>
    </row>
    <row r="79" spans="1:4" s="206" customFormat="1" x14ac:dyDescent="0.25">
      <c r="A79" s="186" t="s">
        <v>3033</v>
      </c>
      <c r="B79" s="212"/>
      <c r="C79" s="184"/>
      <c r="D79" s="184"/>
    </row>
    <row r="80" spans="1:4" s="206" customFormat="1" x14ac:dyDescent="0.25">
      <c r="A80" s="211" t="s">
        <v>2595</v>
      </c>
      <c r="B80" s="213" t="s">
        <v>2596</v>
      </c>
      <c r="C80" s="211" t="s">
        <v>2597</v>
      </c>
      <c r="D80" s="211" t="s">
        <v>2598</v>
      </c>
    </row>
    <row r="81" spans="1:4" s="206" customFormat="1" x14ac:dyDescent="0.25">
      <c r="A81" s="194" t="s">
        <v>2606</v>
      </c>
      <c r="B81" s="215" t="s">
        <v>2611</v>
      </c>
      <c r="C81" s="218"/>
      <c r="D81" s="206" t="s">
        <v>2979</v>
      </c>
    </row>
    <row r="82" spans="1:4" s="206" customFormat="1" x14ac:dyDescent="0.25">
      <c r="A82" s="194" t="s">
        <v>2621</v>
      </c>
      <c r="B82" s="214" t="s">
        <v>2617</v>
      </c>
      <c r="C82" s="223"/>
      <c r="D82" s="206" t="s">
        <v>2980</v>
      </c>
    </row>
    <row r="83" spans="1:4" s="206" customFormat="1" x14ac:dyDescent="0.25">
      <c r="A83" s="194" t="s">
        <v>2620</v>
      </c>
      <c r="B83" s="214" t="s">
        <v>2637</v>
      </c>
      <c r="C83" s="224"/>
      <c r="D83" s="206" t="s">
        <v>2981</v>
      </c>
    </row>
    <row r="84" spans="1:4" s="206" customFormat="1" x14ac:dyDescent="0.25">
      <c r="A84" s="194" t="s">
        <v>2607</v>
      </c>
      <c r="B84" s="215" t="s">
        <v>2608</v>
      </c>
      <c r="C84" s="209"/>
      <c r="D84" s="206" t="s">
        <v>2662</v>
      </c>
    </row>
    <row r="85" spans="1:4" s="194" customFormat="1" x14ac:dyDescent="0.25">
      <c r="B85" s="214"/>
    </row>
    <row r="86" spans="1:4" s="194" customFormat="1" x14ac:dyDescent="0.25">
      <c r="A86" s="186" t="s">
        <v>3470</v>
      </c>
      <c r="B86" s="212"/>
      <c r="C86" s="184"/>
      <c r="D86" s="184"/>
    </row>
    <row r="87" spans="1:4" s="194" customFormat="1" x14ac:dyDescent="0.25">
      <c r="A87" s="211" t="s">
        <v>2595</v>
      </c>
      <c r="B87" s="213" t="s">
        <v>2596</v>
      </c>
      <c r="C87" s="211" t="s">
        <v>2597</v>
      </c>
      <c r="D87" s="211" t="s">
        <v>2598</v>
      </c>
    </row>
    <row r="88" spans="1:4" s="194" customFormat="1" x14ac:dyDescent="0.25">
      <c r="A88" s="194" t="s">
        <v>2642</v>
      </c>
      <c r="B88" s="214" t="s">
        <v>2636</v>
      </c>
      <c r="C88" s="230"/>
      <c r="D88" s="194" t="s">
        <v>3306</v>
      </c>
    </row>
    <row r="89" spans="1:4" s="194" customFormat="1" x14ac:dyDescent="0.25">
      <c r="A89" s="194" t="s">
        <v>2613</v>
      </c>
      <c r="B89" s="215" t="s">
        <v>2614</v>
      </c>
      <c r="C89" s="219"/>
      <c r="D89" s="194" t="s">
        <v>3307</v>
      </c>
    </row>
    <row r="90" spans="1:4" s="194" customFormat="1" x14ac:dyDescent="0.25">
      <c r="B90" s="214"/>
    </row>
    <row r="91" spans="1:4" s="194" customFormat="1" x14ac:dyDescent="0.25">
      <c r="A91" s="186" t="s">
        <v>3308</v>
      </c>
      <c r="B91" s="212"/>
      <c r="C91" s="184"/>
      <c r="D91" s="184"/>
    </row>
    <row r="92" spans="1:4" s="194" customFormat="1" x14ac:dyDescent="0.25">
      <c r="A92" s="211" t="s">
        <v>2595</v>
      </c>
      <c r="B92" s="213" t="s">
        <v>2596</v>
      </c>
      <c r="C92" s="211" t="s">
        <v>2597</v>
      </c>
      <c r="D92" s="211" t="s">
        <v>2598</v>
      </c>
    </row>
    <row r="93" spans="1:4" s="194" customFormat="1" x14ac:dyDescent="0.25">
      <c r="A93" s="194" t="s">
        <v>2606</v>
      </c>
      <c r="B93" s="215" t="s">
        <v>2611</v>
      </c>
      <c r="C93" s="218"/>
      <c r="D93" s="194" t="s">
        <v>3309</v>
      </c>
    </row>
    <row r="94" spans="1:4" s="194" customFormat="1" x14ac:dyDescent="0.25">
      <c r="A94" s="194" t="s">
        <v>2620</v>
      </c>
      <c r="B94" s="214" t="s">
        <v>2637</v>
      </c>
      <c r="C94" s="224"/>
      <c r="D94" s="194" t="s">
        <v>3310</v>
      </c>
    </row>
    <row r="95" spans="1:4" s="194" customFormat="1" x14ac:dyDescent="0.25">
      <c r="A95" s="194" t="s">
        <v>2613</v>
      </c>
      <c r="B95" s="215" t="s">
        <v>2614</v>
      </c>
      <c r="C95" s="219"/>
      <c r="D95" s="194" t="s">
        <v>3311</v>
      </c>
    </row>
    <row r="96" spans="1:4" s="194" customFormat="1" x14ac:dyDescent="0.25">
      <c r="A96" s="194" t="s">
        <v>2621</v>
      </c>
      <c r="B96" s="214" t="s">
        <v>2617</v>
      </c>
      <c r="C96" s="223"/>
      <c r="D96" s="194" t="s">
        <v>3312</v>
      </c>
    </row>
    <row r="97" spans="1:4" s="194" customFormat="1" x14ac:dyDescent="0.25">
      <c r="B97" s="214"/>
    </row>
    <row r="98" spans="1:4" s="194" customFormat="1" x14ac:dyDescent="0.25">
      <c r="A98" s="186" t="s">
        <v>3313</v>
      </c>
      <c r="B98" s="212"/>
      <c r="C98" s="184"/>
      <c r="D98" s="184"/>
    </row>
    <row r="99" spans="1:4" s="194" customFormat="1" x14ac:dyDescent="0.25">
      <c r="A99" s="211" t="s">
        <v>2595</v>
      </c>
      <c r="B99" s="213" t="s">
        <v>2596</v>
      </c>
      <c r="C99" s="211" t="s">
        <v>2597</v>
      </c>
      <c r="D99" s="211" t="s">
        <v>2598</v>
      </c>
    </row>
    <row r="100" spans="1:4" s="194" customFormat="1" x14ac:dyDescent="0.25">
      <c r="A100" s="194" t="s">
        <v>2646</v>
      </c>
      <c r="B100" s="214" t="s">
        <v>2640</v>
      </c>
      <c r="C100" s="233"/>
      <c r="D100" s="194" t="s">
        <v>3314</v>
      </c>
    </row>
    <row r="101" spans="1:4" s="194" customFormat="1" x14ac:dyDescent="0.25">
      <c r="A101" s="194" t="s">
        <v>2622</v>
      </c>
      <c r="B101" s="214" t="s">
        <v>2618</v>
      </c>
      <c r="C101" s="225"/>
      <c r="D101" s="194" t="s">
        <v>3315</v>
      </c>
    </row>
    <row r="102" spans="1:4" s="194" customFormat="1" x14ac:dyDescent="0.25">
      <c r="B102" s="214"/>
    </row>
    <row r="103" spans="1:4" s="194" customFormat="1" x14ac:dyDescent="0.25">
      <c r="A103" s="186" t="s">
        <v>3316</v>
      </c>
      <c r="B103" s="212"/>
      <c r="C103" s="184"/>
      <c r="D103" s="184"/>
    </row>
    <row r="104" spans="1:4" s="194" customFormat="1" x14ac:dyDescent="0.25">
      <c r="A104" s="211" t="s">
        <v>2595</v>
      </c>
      <c r="B104" s="213" t="s">
        <v>2596</v>
      </c>
      <c r="C104" s="211" t="s">
        <v>2597</v>
      </c>
      <c r="D104" s="211" t="s">
        <v>2598</v>
      </c>
    </row>
    <row r="105" spans="1:4" s="194" customFormat="1" x14ac:dyDescent="0.25">
      <c r="A105" s="194" t="s">
        <v>2642</v>
      </c>
      <c r="B105" s="214" t="s">
        <v>2636</v>
      </c>
      <c r="C105" s="230"/>
      <c r="D105" s="194" t="s">
        <v>3317</v>
      </c>
    </row>
    <row r="106" spans="1:4" s="194" customFormat="1" x14ac:dyDescent="0.25">
      <c r="A106" s="194" t="s">
        <v>2621</v>
      </c>
      <c r="B106" s="214" t="s">
        <v>2617</v>
      </c>
      <c r="C106" s="223"/>
      <c r="D106" s="194" t="s">
        <v>3318</v>
      </c>
    </row>
    <row r="107" spans="1:4" s="194" customFormat="1" x14ac:dyDescent="0.25">
      <c r="A107" s="194" t="s">
        <v>2623</v>
      </c>
      <c r="B107" s="214" t="s">
        <v>2619</v>
      </c>
      <c r="C107" s="226"/>
      <c r="D107" s="194" t="s">
        <v>3319</v>
      </c>
    </row>
    <row r="108" spans="1:4" s="194" customFormat="1" x14ac:dyDescent="0.25">
      <c r="A108" s="194" t="s">
        <v>2613</v>
      </c>
      <c r="B108" s="215" t="s">
        <v>2614</v>
      </c>
      <c r="C108" s="219"/>
      <c r="D108" s="194" t="s">
        <v>3320</v>
      </c>
    </row>
    <row r="109" spans="1:4" s="194" customFormat="1" x14ac:dyDescent="0.25">
      <c r="A109" s="194" t="s">
        <v>2620</v>
      </c>
      <c r="B109" s="214" t="s">
        <v>2637</v>
      </c>
      <c r="C109" s="224"/>
      <c r="D109" s="194" t="s">
        <v>3321</v>
      </c>
    </row>
    <row r="110" spans="1:4" s="194" customFormat="1" x14ac:dyDescent="0.25">
      <c r="A110" s="194" t="s">
        <v>2600</v>
      </c>
      <c r="B110" s="215" t="s">
        <v>2610</v>
      </c>
      <c r="C110" s="217"/>
      <c r="D110" s="194" t="s">
        <v>3322</v>
      </c>
    </row>
    <row r="111" spans="1:4" s="194" customFormat="1" x14ac:dyDescent="0.25">
      <c r="A111" s="194" t="s">
        <v>2606</v>
      </c>
      <c r="B111" s="215" t="s">
        <v>2611</v>
      </c>
      <c r="C111" s="218"/>
      <c r="D111" s="194" t="s">
        <v>3323</v>
      </c>
    </row>
    <row r="112" spans="1:4" s="194" customFormat="1" x14ac:dyDescent="0.25">
      <c r="B112" s="214"/>
    </row>
    <row r="113" spans="1:4" s="194" customFormat="1" x14ac:dyDescent="0.25">
      <c r="A113" s="186" t="s">
        <v>2993</v>
      </c>
      <c r="B113" s="212"/>
      <c r="C113" s="184"/>
      <c r="D113" s="184"/>
    </row>
    <row r="114" spans="1:4" s="194" customFormat="1" x14ac:dyDescent="0.25">
      <c r="A114" s="211" t="s">
        <v>2595</v>
      </c>
      <c r="B114" s="213" t="s">
        <v>2596</v>
      </c>
      <c r="C114" s="211" t="s">
        <v>2597</v>
      </c>
      <c r="D114" s="211" t="s">
        <v>2598</v>
      </c>
    </row>
    <row r="115" spans="1:4" s="194" customFormat="1" x14ac:dyDescent="0.25">
      <c r="A115" s="194" t="s">
        <v>2621</v>
      </c>
      <c r="B115" s="214" t="s">
        <v>2617</v>
      </c>
      <c r="C115" s="223"/>
      <c r="D115" s="206" t="s">
        <v>2994</v>
      </c>
    </row>
    <row r="116" spans="1:4" s="194" customFormat="1" x14ac:dyDescent="0.25">
      <c r="A116" s="194" t="s">
        <v>2613</v>
      </c>
      <c r="B116" s="215" t="s">
        <v>2614</v>
      </c>
      <c r="C116" s="219"/>
      <c r="D116" s="206" t="s">
        <v>2995</v>
      </c>
    </row>
    <row r="117" spans="1:4" s="194" customFormat="1" x14ac:dyDescent="0.25">
      <c r="A117" s="194" t="s">
        <v>2607</v>
      </c>
      <c r="B117" s="215" t="s">
        <v>2608</v>
      </c>
      <c r="C117" s="209"/>
      <c r="D117" s="206" t="s">
        <v>2662</v>
      </c>
    </row>
    <row r="118" spans="1:4" s="194" customFormat="1" x14ac:dyDescent="0.25">
      <c r="B118" s="215"/>
      <c r="C118" s="206"/>
      <c r="D118" s="206"/>
    </row>
    <row r="119" spans="1:4" s="194" customFormat="1" x14ac:dyDescent="0.25">
      <c r="A119" s="186" t="s">
        <v>3034</v>
      </c>
      <c r="B119" s="212"/>
      <c r="C119" s="184"/>
      <c r="D119" s="184"/>
    </row>
    <row r="120" spans="1:4" s="194" customFormat="1" x14ac:dyDescent="0.25">
      <c r="A120" s="211" t="s">
        <v>2595</v>
      </c>
      <c r="B120" s="213" t="s">
        <v>2596</v>
      </c>
      <c r="C120" s="211" t="s">
        <v>2597</v>
      </c>
      <c r="D120" s="211" t="s">
        <v>2598</v>
      </c>
    </row>
    <row r="121" spans="1:4" s="194" customFormat="1" x14ac:dyDescent="0.25">
      <c r="A121" s="194" t="s">
        <v>2606</v>
      </c>
      <c r="B121" s="215" t="s">
        <v>2611</v>
      </c>
      <c r="C121" s="218"/>
      <c r="D121" s="206" t="s">
        <v>3035</v>
      </c>
    </row>
    <row r="122" spans="1:4" s="194" customFormat="1" x14ac:dyDescent="0.25">
      <c r="A122" s="194" t="s">
        <v>2646</v>
      </c>
      <c r="B122" s="214" t="s">
        <v>2640</v>
      </c>
      <c r="C122" s="233"/>
      <c r="D122" s="206" t="s">
        <v>3036</v>
      </c>
    </row>
    <row r="123" spans="1:4" s="194" customFormat="1" x14ac:dyDescent="0.25">
      <c r="A123" s="194" t="s">
        <v>2623</v>
      </c>
      <c r="B123" s="214" t="s">
        <v>2619</v>
      </c>
      <c r="C123" s="226"/>
      <c r="D123" s="206" t="s">
        <v>3037</v>
      </c>
    </row>
    <row r="124" spans="1:4" s="194" customFormat="1" x14ac:dyDescent="0.25">
      <c r="A124" s="194" t="s">
        <v>2607</v>
      </c>
      <c r="B124" s="215" t="s">
        <v>2608</v>
      </c>
      <c r="C124" s="209"/>
      <c r="D124" s="206" t="s">
        <v>2662</v>
      </c>
    </row>
    <row r="125" spans="1:4" s="194" customFormat="1" x14ac:dyDescent="0.25">
      <c r="B125" s="214"/>
    </row>
    <row r="126" spans="1:4" s="194" customFormat="1" x14ac:dyDescent="0.25">
      <c r="A126" s="186" t="s">
        <v>2664</v>
      </c>
      <c r="B126" s="212"/>
      <c r="C126" s="184"/>
      <c r="D126" s="184"/>
    </row>
    <row r="127" spans="1:4" s="194" customFormat="1" x14ac:dyDescent="0.25">
      <c r="A127" s="211" t="s">
        <v>2595</v>
      </c>
      <c r="B127" s="213" t="s">
        <v>2596</v>
      </c>
      <c r="C127" s="211" t="s">
        <v>2597</v>
      </c>
      <c r="D127" s="211" t="s">
        <v>2598</v>
      </c>
    </row>
    <row r="128" spans="1:4" s="194" customFormat="1" x14ac:dyDescent="0.25">
      <c r="A128" s="194" t="s">
        <v>2607</v>
      </c>
      <c r="B128" s="215" t="s">
        <v>2608</v>
      </c>
      <c r="C128" s="209"/>
      <c r="D128" s="194" t="s">
        <v>2665</v>
      </c>
    </row>
    <row r="129" spans="1:4" s="194" customFormat="1" x14ac:dyDescent="0.25">
      <c r="A129" s="194" t="s">
        <v>2621</v>
      </c>
      <c r="B129" s="214" t="s">
        <v>2617</v>
      </c>
      <c r="C129" s="223"/>
      <c r="D129" s="194" t="s">
        <v>2666</v>
      </c>
    </row>
    <row r="130" spans="1:4" s="194" customFormat="1" x14ac:dyDescent="0.25">
      <c r="A130" s="194" t="s">
        <v>2623</v>
      </c>
      <c r="B130" s="214" t="s">
        <v>2619</v>
      </c>
      <c r="C130" s="226"/>
      <c r="D130" s="194" t="s">
        <v>2768</v>
      </c>
    </row>
    <row r="131" spans="1:4" s="194" customFormat="1" x14ac:dyDescent="0.25">
      <c r="A131" s="194" t="s">
        <v>2622</v>
      </c>
      <c r="B131" s="214" t="s">
        <v>2618</v>
      </c>
      <c r="C131" s="225"/>
      <c r="D131" s="194" t="s">
        <v>2667</v>
      </c>
    </row>
    <row r="132" spans="1:4" s="194" customFormat="1" x14ac:dyDescent="0.25">
      <c r="A132" s="194" t="s">
        <v>2620</v>
      </c>
      <c r="B132" s="214" t="s">
        <v>2637</v>
      </c>
      <c r="C132" s="224"/>
      <c r="D132" s="194" t="s">
        <v>2668</v>
      </c>
    </row>
    <row r="133" spans="1:4" s="194" customFormat="1" x14ac:dyDescent="0.25">
      <c r="A133" s="194" t="s">
        <v>2600</v>
      </c>
      <c r="B133" s="215" t="s">
        <v>2610</v>
      </c>
      <c r="C133" s="217"/>
      <c r="D133" s="194" t="s">
        <v>2669</v>
      </c>
    </row>
    <row r="134" spans="1:4" s="194" customFormat="1" x14ac:dyDescent="0.25">
      <c r="A134" s="194" t="s">
        <v>2606</v>
      </c>
      <c r="B134" s="215" t="s">
        <v>2611</v>
      </c>
      <c r="C134" s="218"/>
      <c r="D134" s="194" t="s">
        <v>2670</v>
      </c>
    </row>
    <row r="135" spans="1:4" s="194" customFormat="1" x14ac:dyDescent="0.25">
      <c r="A135" s="194" t="s">
        <v>2613</v>
      </c>
      <c r="B135" s="215" t="s">
        <v>2614</v>
      </c>
      <c r="C135" s="219"/>
      <c r="D135" s="194" t="s">
        <v>2671</v>
      </c>
    </row>
    <row r="136" spans="1:4" s="194" customFormat="1" x14ac:dyDescent="0.25">
      <c r="A136" s="194" t="s">
        <v>2605</v>
      </c>
      <c r="B136" s="214" t="s">
        <v>2616</v>
      </c>
      <c r="C136" s="222"/>
      <c r="D136" s="194" t="s">
        <v>2672</v>
      </c>
    </row>
    <row r="137" spans="1:4" s="194" customFormat="1" x14ac:dyDescent="0.25">
      <c r="B137" s="214"/>
      <c r="C137" s="206"/>
    </row>
    <row r="138" spans="1:4" s="194" customFormat="1" x14ac:dyDescent="0.25">
      <c r="A138" s="186" t="s">
        <v>2663</v>
      </c>
      <c r="B138" s="212"/>
      <c r="C138" s="184"/>
      <c r="D138" s="184"/>
    </row>
    <row r="139" spans="1:4" s="194" customFormat="1" x14ac:dyDescent="0.25">
      <c r="A139" s="211" t="s">
        <v>2595</v>
      </c>
      <c r="B139" s="213" t="s">
        <v>2596</v>
      </c>
      <c r="C139" s="211" t="s">
        <v>2597</v>
      </c>
      <c r="D139" s="211" t="s">
        <v>2598</v>
      </c>
    </row>
    <row r="140" spans="1:4" s="194" customFormat="1" x14ac:dyDescent="0.25">
      <c r="A140" s="194" t="s">
        <v>2613</v>
      </c>
      <c r="B140" s="215" t="s">
        <v>2614</v>
      </c>
      <c r="C140" s="219"/>
      <c r="D140" s="194" t="s">
        <v>2786</v>
      </c>
    </row>
    <row r="141" spans="1:4" s="194" customFormat="1" x14ac:dyDescent="0.25">
      <c r="A141" s="194" t="s">
        <v>2620</v>
      </c>
      <c r="B141" s="214" t="s">
        <v>2637</v>
      </c>
      <c r="C141" s="224"/>
      <c r="D141" s="206" t="s">
        <v>2787</v>
      </c>
    </row>
    <row r="142" spans="1:4" s="194" customFormat="1" x14ac:dyDescent="0.25">
      <c r="A142" s="194" t="s">
        <v>2606</v>
      </c>
      <c r="B142" s="215" t="s">
        <v>2611</v>
      </c>
      <c r="C142" s="218"/>
      <c r="D142" s="194" t="s">
        <v>2777</v>
      </c>
    </row>
    <row r="143" spans="1:4" s="194" customFormat="1" x14ac:dyDescent="0.25">
      <c r="A143" s="194" t="s">
        <v>2621</v>
      </c>
      <c r="B143" s="214" t="s">
        <v>2617</v>
      </c>
      <c r="C143" s="223"/>
      <c r="D143" s="194" t="s">
        <v>2778</v>
      </c>
    </row>
    <row r="144" spans="1:4" s="194" customFormat="1" x14ac:dyDescent="0.25">
      <c r="A144" s="194" t="s">
        <v>2607</v>
      </c>
      <c r="B144" s="215" t="s">
        <v>2608</v>
      </c>
      <c r="C144" s="209"/>
      <c r="D144" s="206" t="s">
        <v>2662</v>
      </c>
    </row>
    <row r="145" spans="1:4" s="194" customFormat="1" x14ac:dyDescent="0.25">
      <c r="B145" s="214"/>
      <c r="C145" s="206"/>
    </row>
    <row r="146" spans="1:4" x14ac:dyDescent="0.25">
      <c r="A146" s="186" t="s">
        <v>2599</v>
      </c>
      <c r="B146" s="212"/>
      <c r="C146" s="184"/>
      <c r="D146" s="184"/>
    </row>
    <row r="147" spans="1:4" x14ac:dyDescent="0.25">
      <c r="A147" s="211" t="s">
        <v>2595</v>
      </c>
      <c r="B147" s="213" t="s">
        <v>2596</v>
      </c>
      <c r="C147" s="211" t="s">
        <v>2597</v>
      </c>
      <c r="D147" s="211" t="s">
        <v>2598</v>
      </c>
    </row>
    <row r="148" spans="1:4" x14ac:dyDescent="0.25">
      <c r="A148" s="194" t="s">
        <v>2620</v>
      </c>
      <c r="B148" s="214" t="s">
        <v>2637</v>
      </c>
      <c r="C148" s="224"/>
      <c r="D148" t="s">
        <v>2276</v>
      </c>
    </row>
    <row r="149" spans="1:4" x14ac:dyDescent="0.25">
      <c r="A149" t="s">
        <v>2600</v>
      </c>
      <c r="B149" s="215" t="s">
        <v>2610</v>
      </c>
      <c r="C149" s="217"/>
      <c r="D149" t="s">
        <v>2278</v>
      </c>
    </row>
    <row r="150" spans="1:4" x14ac:dyDescent="0.25">
      <c r="A150" t="s">
        <v>2606</v>
      </c>
      <c r="B150" s="215" t="s">
        <v>2611</v>
      </c>
      <c r="C150" s="218"/>
      <c r="D150" t="s">
        <v>2277</v>
      </c>
    </row>
    <row r="151" spans="1:4" x14ac:dyDescent="0.25">
      <c r="A151" t="s">
        <v>2605</v>
      </c>
      <c r="B151" s="214" t="s">
        <v>2616</v>
      </c>
      <c r="C151" s="220"/>
      <c r="D151" t="s">
        <v>2602</v>
      </c>
    </row>
    <row r="152" spans="1:4" x14ac:dyDescent="0.25">
      <c r="A152" s="194" t="s">
        <v>2621</v>
      </c>
      <c r="B152" s="214" t="s">
        <v>2617</v>
      </c>
      <c r="C152" s="223"/>
      <c r="D152" t="s">
        <v>2603</v>
      </c>
    </row>
    <row r="153" spans="1:4" x14ac:dyDescent="0.25">
      <c r="A153" t="s">
        <v>2607</v>
      </c>
      <c r="B153" s="215" t="s">
        <v>2608</v>
      </c>
      <c r="C153" s="209"/>
      <c r="D153" t="s">
        <v>2279</v>
      </c>
    </row>
    <row r="154" spans="1:4" x14ac:dyDescent="0.25">
      <c r="A154" t="s">
        <v>2613</v>
      </c>
      <c r="B154" s="215" t="s">
        <v>2614</v>
      </c>
      <c r="C154" s="219"/>
      <c r="D154" t="s">
        <v>2612</v>
      </c>
    </row>
    <row r="156" spans="1:4" x14ac:dyDescent="0.25">
      <c r="A156" s="186" t="s">
        <v>2647</v>
      </c>
      <c r="B156" s="212"/>
      <c r="C156" s="184"/>
      <c r="D156" s="184"/>
    </row>
    <row r="157" spans="1:4" x14ac:dyDescent="0.25">
      <c r="A157" s="211" t="s">
        <v>2595</v>
      </c>
      <c r="B157" s="213" t="s">
        <v>2596</v>
      </c>
      <c r="C157" s="211" t="s">
        <v>2597</v>
      </c>
      <c r="D157" s="211" t="s">
        <v>2598</v>
      </c>
    </row>
    <row r="158" spans="1:4" x14ac:dyDescent="0.25">
      <c r="A158" s="194" t="s">
        <v>2606</v>
      </c>
      <c r="B158" s="215" t="s">
        <v>2611</v>
      </c>
      <c r="C158" s="218"/>
      <c r="D158" t="s">
        <v>148</v>
      </c>
    </row>
    <row r="159" spans="1:4" x14ac:dyDescent="0.25">
      <c r="A159" s="194" t="s">
        <v>2594</v>
      </c>
      <c r="B159" s="216" t="s">
        <v>2601</v>
      </c>
      <c r="C159" s="210"/>
      <c r="D159" t="s">
        <v>2649</v>
      </c>
    </row>
    <row r="160" spans="1:4" x14ac:dyDescent="0.25">
      <c r="A160" s="194" t="s">
        <v>2646</v>
      </c>
      <c r="B160" s="214" t="s">
        <v>2640</v>
      </c>
      <c r="C160" s="233"/>
      <c r="D160" t="s">
        <v>2656</v>
      </c>
    </row>
    <row r="161" spans="1:4" x14ac:dyDescent="0.25">
      <c r="A161" s="194" t="s">
        <v>2613</v>
      </c>
      <c r="B161" s="215" t="s">
        <v>2614</v>
      </c>
      <c r="C161" s="219"/>
      <c r="D161" t="s">
        <v>2650</v>
      </c>
    </row>
    <row r="162" spans="1:4" x14ac:dyDescent="0.25">
      <c r="A162" s="194" t="s">
        <v>2622</v>
      </c>
      <c r="B162" s="214" t="s">
        <v>2618</v>
      </c>
      <c r="C162" s="225"/>
      <c r="D162" t="s">
        <v>2651</v>
      </c>
    </row>
    <row r="163" spans="1:4" x14ac:dyDescent="0.25">
      <c r="A163" s="194" t="s">
        <v>2621</v>
      </c>
      <c r="B163" s="214" t="s">
        <v>2617</v>
      </c>
      <c r="C163" s="223"/>
      <c r="D163" t="s">
        <v>2652</v>
      </c>
    </row>
    <row r="164" spans="1:4" x14ac:dyDescent="0.25">
      <c r="A164" s="194" t="s">
        <v>2641</v>
      </c>
      <c r="B164" s="214" t="s">
        <v>2638</v>
      </c>
      <c r="C164" s="232"/>
      <c r="D164" t="s">
        <v>2653</v>
      </c>
    </row>
    <row r="165" spans="1:4" x14ac:dyDescent="0.25">
      <c r="A165" s="194" t="s">
        <v>2607</v>
      </c>
      <c r="B165" s="215" t="s">
        <v>2608</v>
      </c>
      <c r="C165" s="209"/>
      <c r="D165" t="s">
        <v>2657</v>
      </c>
    </row>
    <row r="166" spans="1:4" x14ac:dyDescent="0.25">
      <c r="A166" s="194" t="s">
        <v>2620</v>
      </c>
      <c r="B166" s="214" t="s">
        <v>2637</v>
      </c>
      <c r="C166" s="224"/>
      <c r="D166" t="s">
        <v>2399</v>
      </c>
    </row>
    <row r="167" spans="1:4" x14ac:dyDescent="0.25">
      <c r="A167" s="194" t="s">
        <v>2623</v>
      </c>
      <c r="B167" s="214" t="s">
        <v>2619</v>
      </c>
      <c r="C167" s="226"/>
      <c r="D167" t="s">
        <v>3279</v>
      </c>
    </row>
    <row r="168" spans="1:4" x14ac:dyDescent="0.25">
      <c r="A168" s="194" t="s">
        <v>2600</v>
      </c>
      <c r="B168" s="215" t="s">
        <v>2610</v>
      </c>
      <c r="C168" s="217"/>
      <c r="D168" t="s">
        <v>2648</v>
      </c>
    </row>
    <row r="170" spans="1:4" x14ac:dyDescent="0.25">
      <c r="A170" s="186" t="s">
        <v>2673</v>
      </c>
      <c r="B170" s="212"/>
      <c r="C170" s="184"/>
      <c r="D170" s="184"/>
    </row>
    <row r="171" spans="1:4" x14ac:dyDescent="0.25">
      <c r="A171" s="211" t="s">
        <v>2595</v>
      </c>
      <c r="B171" s="213" t="s">
        <v>2596</v>
      </c>
      <c r="C171" s="211" t="s">
        <v>2597</v>
      </c>
      <c r="D171" s="211" t="s">
        <v>2598</v>
      </c>
    </row>
    <row r="172" spans="1:4" x14ac:dyDescent="0.25">
      <c r="A172" s="194" t="s">
        <v>2600</v>
      </c>
      <c r="B172" s="215" t="s">
        <v>2610</v>
      </c>
      <c r="C172" s="217"/>
      <c r="D172" s="194" t="s">
        <v>2872</v>
      </c>
    </row>
    <row r="173" spans="1:4" x14ac:dyDescent="0.25">
      <c r="A173" s="194" t="s">
        <v>2606</v>
      </c>
      <c r="B173" s="215" t="s">
        <v>2611</v>
      </c>
      <c r="C173" s="218"/>
      <c r="D173" s="194" t="s">
        <v>3177</v>
      </c>
    </row>
    <row r="174" spans="1:4" x14ac:dyDescent="0.25">
      <c r="A174" s="194" t="s">
        <v>2605</v>
      </c>
      <c r="B174" s="214" t="s">
        <v>2616</v>
      </c>
      <c r="C174" s="220"/>
      <c r="D174" s="194" t="s">
        <v>3178</v>
      </c>
    </row>
    <row r="175" spans="1:4" x14ac:dyDescent="0.25">
      <c r="A175" s="194" t="s">
        <v>2642</v>
      </c>
      <c r="B175" s="214" t="s">
        <v>2636</v>
      </c>
      <c r="C175" s="230"/>
      <c r="D175" s="194" t="s">
        <v>3179</v>
      </c>
    </row>
    <row r="176" spans="1:4" x14ac:dyDescent="0.25">
      <c r="A176" s="194" t="s">
        <v>2643</v>
      </c>
      <c r="B176" s="214" t="s">
        <v>2428</v>
      </c>
      <c r="C176" s="229"/>
      <c r="D176" s="194" t="s">
        <v>3180</v>
      </c>
    </row>
    <row r="177" spans="1:4" x14ac:dyDescent="0.25">
      <c r="A177" s="194" t="s">
        <v>2613</v>
      </c>
      <c r="B177" s="215" t="s">
        <v>2614</v>
      </c>
      <c r="C177" s="219"/>
      <c r="D177" s="194" t="s">
        <v>3181</v>
      </c>
    </row>
    <row r="178" spans="1:4" x14ac:dyDescent="0.25">
      <c r="A178" s="194" t="s">
        <v>2622</v>
      </c>
      <c r="B178" s="214" t="s">
        <v>2618</v>
      </c>
      <c r="C178" s="225"/>
      <c r="D178" s="194" t="s">
        <v>3182</v>
      </c>
    </row>
    <row r="179" spans="1:4" x14ac:dyDescent="0.25">
      <c r="A179" s="194" t="s">
        <v>2607</v>
      </c>
      <c r="B179" s="215" t="s">
        <v>2608</v>
      </c>
      <c r="C179" s="209"/>
      <c r="D179" s="194" t="s">
        <v>3183</v>
      </c>
    </row>
    <row r="180" spans="1:4" x14ac:dyDescent="0.25">
      <c r="A180" s="194" t="s">
        <v>2620</v>
      </c>
      <c r="B180" s="214" t="s">
        <v>2637</v>
      </c>
      <c r="C180" s="224"/>
      <c r="D180" s="194" t="s">
        <v>2674</v>
      </c>
    </row>
    <row r="181" spans="1:4" x14ac:dyDescent="0.25">
      <c r="A181" s="194" t="s">
        <v>2645</v>
      </c>
      <c r="B181" s="214" t="s">
        <v>2639</v>
      </c>
      <c r="C181" s="231"/>
      <c r="D181" s="194" t="s">
        <v>3184</v>
      </c>
    </row>
    <row r="182" spans="1:4" x14ac:dyDescent="0.25">
      <c r="A182" s="194" t="s">
        <v>2688</v>
      </c>
      <c r="B182" s="215" t="s">
        <v>2690</v>
      </c>
      <c r="C182" s="235"/>
      <c r="D182" s="194" t="s">
        <v>3185</v>
      </c>
    </row>
    <row r="183" spans="1:4" x14ac:dyDescent="0.25">
      <c r="A183" s="194" t="s">
        <v>2641</v>
      </c>
      <c r="B183" s="214" t="s">
        <v>2638</v>
      </c>
      <c r="C183" s="232"/>
      <c r="D183" s="194" t="s">
        <v>3186</v>
      </c>
    </row>
    <row r="184" spans="1:4" x14ac:dyDescent="0.25">
      <c r="A184" s="194" t="s">
        <v>2594</v>
      </c>
      <c r="B184" s="216" t="s">
        <v>2601</v>
      </c>
      <c r="C184" s="210"/>
      <c r="D184" s="194" t="s">
        <v>2675</v>
      </c>
    </row>
    <row r="185" spans="1:4" x14ac:dyDescent="0.25">
      <c r="A185" s="194" t="s">
        <v>2621</v>
      </c>
      <c r="B185" s="214" t="s">
        <v>2617</v>
      </c>
      <c r="C185" s="223"/>
      <c r="D185" s="194" t="s">
        <v>3187</v>
      </c>
    </row>
    <row r="186" spans="1:4" x14ac:dyDescent="0.25">
      <c r="A186" s="194" t="s">
        <v>2689</v>
      </c>
      <c r="B186" s="215">
        <v>740000</v>
      </c>
      <c r="C186" s="236"/>
      <c r="D186" s="194" t="s">
        <v>3188</v>
      </c>
    </row>
    <row r="187" spans="1:4" x14ac:dyDescent="0.25">
      <c r="A187" s="194" t="s">
        <v>2623</v>
      </c>
      <c r="B187" s="214" t="s">
        <v>2619</v>
      </c>
      <c r="C187" s="226"/>
      <c r="D187" s="194" t="s">
        <v>3189</v>
      </c>
    </row>
    <row r="188" spans="1:4" x14ac:dyDescent="0.25">
      <c r="A188" s="206" t="s">
        <v>2630</v>
      </c>
      <c r="B188" s="227" t="s">
        <v>2629</v>
      </c>
      <c r="C188" s="228"/>
      <c r="D188" s="194" t="s">
        <v>3190</v>
      </c>
    </row>
    <row r="189" spans="1:4" x14ac:dyDescent="0.25">
      <c r="A189" s="194" t="s">
        <v>2646</v>
      </c>
      <c r="B189" s="214" t="s">
        <v>2640</v>
      </c>
      <c r="C189" s="233"/>
      <c r="D189" s="194" t="s">
        <v>3191</v>
      </c>
    </row>
    <row r="190" spans="1:4" x14ac:dyDescent="0.25">
      <c r="A190" s="194" t="s">
        <v>2604</v>
      </c>
      <c r="B190" s="215" t="s">
        <v>2609</v>
      </c>
      <c r="C190" s="221"/>
      <c r="D190" s="194" t="s">
        <v>3192</v>
      </c>
    </row>
    <row r="191" spans="1:4" x14ac:dyDescent="0.25">
      <c r="A191" t="s">
        <v>3204</v>
      </c>
      <c r="B191" s="287" t="s">
        <v>3197</v>
      </c>
      <c r="C191" s="286"/>
      <c r="D191" s="194" t="s">
        <v>3193</v>
      </c>
    </row>
    <row r="192" spans="1:4" x14ac:dyDescent="0.25">
      <c r="A192" s="194" t="s">
        <v>3201</v>
      </c>
      <c r="B192" s="215" t="s">
        <v>3198</v>
      </c>
      <c r="C192" s="288"/>
      <c r="D192" s="194" t="s">
        <v>3194</v>
      </c>
    </row>
    <row r="193" spans="1:4" s="194" customFormat="1" x14ac:dyDescent="0.25">
      <c r="A193" s="194" t="s">
        <v>3202</v>
      </c>
      <c r="B193" s="194" t="s">
        <v>3199</v>
      </c>
      <c r="C193" s="289"/>
      <c r="D193" s="194" t="s">
        <v>3195</v>
      </c>
    </row>
    <row r="194" spans="1:4" s="194" customFormat="1" x14ac:dyDescent="0.25">
      <c r="A194" s="292" t="s">
        <v>3203</v>
      </c>
      <c r="B194" s="291" t="s">
        <v>3200</v>
      </c>
      <c r="C194" s="290"/>
      <c r="D194" s="194" t="s">
        <v>3196</v>
      </c>
    </row>
    <row r="195" spans="1:4" s="194" customFormat="1" x14ac:dyDescent="0.25">
      <c r="B195" s="214"/>
    </row>
    <row r="196" spans="1:4" s="194" customFormat="1" x14ac:dyDescent="0.25">
      <c r="A196" s="186" t="s">
        <v>2676</v>
      </c>
      <c r="B196" s="212"/>
      <c r="C196" s="184"/>
      <c r="D196" s="184"/>
    </row>
    <row r="197" spans="1:4" s="194" customFormat="1" x14ac:dyDescent="0.25">
      <c r="A197" s="211" t="s">
        <v>2595</v>
      </c>
      <c r="B197" s="213" t="s">
        <v>2596</v>
      </c>
      <c r="C197" s="211" t="s">
        <v>2597</v>
      </c>
      <c r="D197" s="211" t="s">
        <v>2598</v>
      </c>
    </row>
    <row r="198" spans="1:4" s="194" customFormat="1" x14ac:dyDescent="0.25">
      <c r="A198" s="194" t="s">
        <v>2607</v>
      </c>
      <c r="B198" s="215" t="s">
        <v>2608</v>
      </c>
      <c r="C198" s="209"/>
      <c r="D198" t="s">
        <v>127</v>
      </c>
    </row>
    <row r="199" spans="1:4" s="194" customFormat="1" x14ac:dyDescent="0.25">
      <c r="A199" s="194" t="s">
        <v>2613</v>
      </c>
      <c r="B199" s="215" t="s">
        <v>2614</v>
      </c>
      <c r="C199" s="219"/>
      <c r="D199" t="s">
        <v>126</v>
      </c>
    </row>
    <row r="200" spans="1:4" s="194" customFormat="1" x14ac:dyDescent="0.25">
      <c r="A200" s="194" t="s">
        <v>2620</v>
      </c>
      <c r="B200" s="214" t="s">
        <v>2637</v>
      </c>
      <c r="C200" s="224"/>
      <c r="D200" t="s">
        <v>125</v>
      </c>
    </row>
    <row r="201" spans="1:4" s="194" customFormat="1" x14ac:dyDescent="0.25">
      <c r="A201" s="194" t="s">
        <v>2621</v>
      </c>
      <c r="B201" s="214" t="s">
        <v>2617</v>
      </c>
      <c r="C201" s="223"/>
      <c r="D201" t="s">
        <v>123</v>
      </c>
    </row>
    <row r="202" spans="1:4" s="194" customFormat="1" x14ac:dyDescent="0.25">
      <c r="A202" s="194" t="s">
        <v>2606</v>
      </c>
      <c r="B202" s="215" t="s">
        <v>2611</v>
      </c>
      <c r="C202" s="218"/>
      <c r="D202" t="s">
        <v>122</v>
      </c>
    </row>
    <row r="203" spans="1:4" s="194" customFormat="1" x14ac:dyDescent="0.25">
      <c r="A203"/>
      <c r="B203" s="214"/>
      <c r="C203"/>
      <c r="D203"/>
    </row>
    <row r="204" spans="1:4" s="194" customFormat="1" x14ac:dyDescent="0.25">
      <c r="A204" s="186" t="s">
        <v>2677</v>
      </c>
      <c r="B204" s="212"/>
      <c r="C204" s="184"/>
      <c r="D204" s="184"/>
    </row>
    <row r="205" spans="1:4" s="194" customFormat="1" x14ac:dyDescent="0.25">
      <c r="A205" s="211" t="s">
        <v>2595</v>
      </c>
      <c r="B205" s="213" t="s">
        <v>2596</v>
      </c>
      <c r="C205" s="211" t="s">
        <v>2597</v>
      </c>
      <c r="D205" s="211" t="s">
        <v>2598</v>
      </c>
    </row>
    <row r="206" spans="1:4" s="194" customFormat="1" x14ac:dyDescent="0.25">
      <c r="A206" s="194" t="s">
        <v>2594</v>
      </c>
      <c r="B206" s="216" t="s">
        <v>2601</v>
      </c>
      <c r="C206" s="210"/>
      <c r="D206" t="s">
        <v>172</v>
      </c>
    </row>
    <row r="207" spans="1:4" s="194" customFormat="1" x14ac:dyDescent="0.25">
      <c r="A207" s="194" t="s">
        <v>2613</v>
      </c>
      <c r="B207" s="215" t="s">
        <v>2614</v>
      </c>
      <c r="C207" s="219"/>
      <c r="D207" t="s">
        <v>296</v>
      </c>
    </row>
    <row r="208" spans="1:4" s="194" customFormat="1" x14ac:dyDescent="0.25">
      <c r="A208" s="194" t="s">
        <v>2600</v>
      </c>
      <c r="B208" s="215" t="s">
        <v>2610</v>
      </c>
      <c r="C208" s="217"/>
      <c r="D208" t="s">
        <v>297</v>
      </c>
    </row>
    <row r="209" spans="1:4" s="194" customFormat="1" x14ac:dyDescent="0.25">
      <c r="A209"/>
      <c r="B209" s="214"/>
      <c r="C209"/>
      <c r="D209"/>
    </row>
    <row r="210" spans="1:4" s="194" customFormat="1" x14ac:dyDescent="0.25">
      <c r="A210" s="186" t="s">
        <v>2716</v>
      </c>
      <c r="B210" s="212"/>
      <c r="C210" s="184"/>
      <c r="D210" s="184"/>
    </row>
    <row r="211" spans="1:4" s="194" customFormat="1" x14ac:dyDescent="0.25">
      <c r="A211" s="211" t="s">
        <v>2595</v>
      </c>
      <c r="B211" s="213" t="s">
        <v>2596</v>
      </c>
      <c r="C211" s="211" t="s">
        <v>2597</v>
      </c>
      <c r="D211" s="211" t="s">
        <v>2598</v>
      </c>
    </row>
    <row r="212" spans="1:4" s="194" customFormat="1" x14ac:dyDescent="0.25">
      <c r="A212" s="194" t="s">
        <v>2605</v>
      </c>
      <c r="B212" s="214" t="s">
        <v>2616</v>
      </c>
      <c r="C212" s="220"/>
      <c r="D212" s="194" t="s">
        <v>2541</v>
      </c>
    </row>
    <row r="213" spans="1:4" s="194" customFormat="1" x14ac:dyDescent="0.25">
      <c r="A213" s="194" t="s">
        <v>2620</v>
      </c>
      <c r="B213" s="214" t="s">
        <v>2637</v>
      </c>
      <c r="C213" s="224"/>
      <c r="D213" s="194" t="s">
        <v>94</v>
      </c>
    </row>
    <row r="214" spans="1:4" s="194" customFormat="1" x14ac:dyDescent="0.25">
      <c r="A214" s="194" t="s">
        <v>2606</v>
      </c>
      <c r="B214" s="215" t="s">
        <v>2611</v>
      </c>
      <c r="C214" s="218"/>
      <c r="D214" s="194" t="s">
        <v>88</v>
      </c>
    </row>
    <row r="215" spans="1:4" s="194" customFormat="1" x14ac:dyDescent="0.25">
      <c r="A215" s="194" t="s">
        <v>2641</v>
      </c>
      <c r="B215" s="214" t="s">
        <v>2638</v>
      </c>
      <c r="C215" s="232"/>
      <c r="D215" s="194" t="s">
        <v>2717</v>
      </c>
    </row>
    <row r="216" spans="1:4" s="194" customFormat="1" x14ac:dyDescent="0.25">
      <c r="A216" s="194" t="s">
        <v>2621</v>
      </c>
      <c r="B216" s="214" t="s">
        <v>2617</v>
      </c>
      <c r="C216" s="223"/>
      <c r="D216" s="194" t="s">
        <v>2718</v>
      </c>
    </row>
    <row r="217" spans="1:4" s="194" customFormat="1" x14ac:dyDescent="0.25">
      <c r="A217" s="194" t="s">
        <v>2613</v>
      </c>
      <c r="B217" s="215" t="s">
        <v>2614</v>
      </c>
      <c r="C217" s="219"/>
      <c r="D217" s="194" t="s">
        <v>99</v>
      </c>
    </row>
    <row r="218" spans="1:4" s="194" customFormat="1" x14ac:dyDescent="0.25">
      <c r="A218" s="194" t="s">
        <v>2622</v>
      </c>
      <c r="B218" s="214" t="s">
        <v>2618</v>
      </c>
      <c r="C218" s="225"/>
      <c r="D218" s="194" t="s">
        <v>98</v>
      </c>
    </row>
    <row r="219" spans="1:4" s="194" customFormat="1" x14ac:dyDescent="0.25">
      <c r="A219" s="194" t="s">
        <v>2607</v>
      </c>
      <c r="B219" s="215" t="s">
        <v>2608</v>
      </c>
      <c r="C219" s="209"/>
      <c r="D219" s="194" t="s">
        <v>97</v>
      </c>
    </row>
    <row r="220" spans="1:4" s="194" customFormat="1" x14ac:dyDescent="0.25">
      <c r="A220" s="194" t="s">
        <v>2600</v>
      </c>
      <c r="B220" s="215" t="s">
        <v>2610</v>
      </c>
      <c r="C220" s="217"/>
      <c r="D220" s="194" t="s">
        <v>96</v>
      </c>
    </row>
    <row r="221" spans="1:4" s="194" customFormat="1" x14ac:dyDescent="0.25">
      <c r="B221" s="214"/>
    </row>
    <row r="222" spans="1:4" s="194" customFormat="1" x14ac:dyDescent="0.25">
      <c r="A222" s="186" t="s">
        <v>2721</v>
      </c>
      <c r="B222" s="212"/>
      <c r="C222" s="184"/>
      <c r="D222" s="184"/>
    </row>
    <row r="223" spans="1:4" s="194" customFormat="1" x14ac:dyDescent="0.25">
      <c r="A223" s="211" t="s">
        <v>2595</v>
      </c>
      <c r="B223" s="213" t="s">
        <v>2596</v>
      </c>
      <c r="C223" s="211" t="s">
        <v>2597</v>
      </c>
      <c r="D223" s="211" t="s">
        <v>2598</v>
      </c>
    </row>
    <row r="224" spans="1:4" s="194" customFormat="1" x14ac:dyDescent="0.25">
      <c r="A224" s="194" t="s">
        <v>2605</v>
      </c>
      <c r="B224" s="214" t="s">
        <v>2616</v>
      </c>
      <c r="C224" s="220"/>
      <c r="D224" s="194" t="s">
        <v>2541</v>
      </c>
    </row>
    <row r="225" spans="1:4" s="194" customFormat="1" x14ac:dyDescent="0.25">
      <c r="A225" s="194" t="s">
        <v>2623</v>
      </c>
      <c r="B225" s="214" t="s">
        <v>2619</v>
      </c>
      <c r="C225" s="226"/>
      <c r="D225" s="194" t="s">
        <v>2679</v>
      </c>
    </row>
    <row r="226" spans="1:4" s="194" customFormat="1" x14ac:dyDescent="0.25">
      <c r="A226" s="194" t="s">
        <v>2613</v>
      </c>
      <c r="B226" s="215" t="s">
        <v>2614</v>
      </c>
      <c r="C226" s="219"/>
      <c r="D226" s="194" t="s">
        <v>93</v>
      </c>
    </row>
    <row r="227" spans="1:4" s="194" customFormat="1" x14ac:dyDescent="0.25">
      <c r="A227" s="194" t="s">
        <v>2620</v>
      </c>
      <c r="B227" s="214" t="s">
        <v>2637</v>
      </c>
      <c r="C227" s="224"/>
      <c r="D227" s="194" t="s">
        <v>94</v>
      </c>
    </row>
    <row r="228" spans="1:4" s="194" customFormat="1" x14ac:dyDescent="0.25">
      <c r="A228" s="194" t="s">
        <v>2606</v>
      </c>
      <c r="B228" s="215" t="s">
        <v>2611</v>
      </c>
      <c r="C228" s="218"/>
      <c r="D228" s="194" t="s">
        <v>88</v>
      </c>
    </row>
    <row r="229" spans="1:4" s="194" customFormat="1" x14ac:dyDescent="0.25">
      <c r="A229" s="194" t="s">
        <v>2621</v>
      </c>
      <c r="B229" s="214" t="s">
        <v>2617</v>
      </c>
      <c r="C229" s="223"/>
      <c r="D229" s="194" t="s">
        <v>2719</v>
      </c>
    </row>
    <row r="230" spans="1:4" s="194" customFormat="1" x14ac:dyDescent="0.25">
      <c r="A230" s="194" t="s">
        <v>2600</v>
      </c>
      <c r="B230" s="215" t="s">
        <v>2610</v>
      </c>
      <c r="C230" s="217"/>
      <c r="D230" s="194" t="s">
        <v>472</v>
      </c>
    </row>
    <row r="231" spans="1:4" x14ac:dyDescent="0.25">
      <c r="A231" s="194" t="s">
        <v>2688</v>
      </c>
      <c r="B231" s="215" t="s">
        <v>2690</v>
      </c>
      <c r="C231" s="235"/>
      <c r="D231" s="194" t="s">
        <v>2687</v>
      </c>
    </row>
    <row r="232" spans="1:4" x14ac:dyDescent="0.25">
      <c r="A232" s="194" t="s">
        <v>2689</v>
      </c>
      <c r="B232" s="215">
        <v>740000</v>
      </c>
      <c r="C232" s="236"/>
      <c r="D232" s="194" t="s">
        <v>2538</v>
      </c>
    </row>
    <row r="233" spans="1:4" x14ac:dyDescent="0.25">
      <c r="A233" s="194" t="s">
        <v>2607</v>
      </c>
      <c r="B233" s="215" t="s">
        <v>2608</v>
      </c>
      <c r="C233" s="209"/>
      <c r="D233" s="194" t="s">
        <v>2720</v>
      </c>
    </row>
    <row r="234" spans="1:4" x14ac:dyDescent="0.25">
      <c r="A234" s="194"/>
      <c r="C234" s="194"/>
      <c r="D234" s="194"/>
    </row>
    <row r="235" spans="1:4" s="194" customFormat="1" x14ac:dyDescent="0.25">
      <c r="A235" s="186" t="s">
        <v>2722</v>
      </c>
      <c r="B235" s="212"/>
      <c r="C235" s="184"/>
      <c r="D235" s="184"/>
    </row>
    <row r="236" spans="1:4" x14ac:dyDescent="0.25">
      <c r="A236" s="211" t="s">
        <v>2595</v>
      </c>
      <c r="B236" s="213" t="s">
        <v>2596</v>
      </c>
      <c r="C236" s="211" t="s">
        <v>2597</v>
      </c>
      <c r="D236" s="211" t="s">
        <v>2598</v>
      </c>
    </row>
    <row r="237" spans="1:4" x14ac:dyDescent="0.25">
      <c r="A237" s="194" t="s">
        <v>2605</v>
      </c>
      <c r="B237" s="214" t="s">
        <v>2616</v>
      </c>
      <c r="C237" s="220"/>
      <c r="D237" s="194" t="s">
        <v>2541</v>
      </c>
    </row>
    <row r="238" spans="1:4" x14ac:dyDescent="0.25">
      <c r="A238" s="194" t="s">
        <v>2600</v>
      </c>
      <c r="B238" s="215" t="s">
        <v>2610</v>
      </c>
      <c r="C238" s="217"/>
      <c r="D238" s="194" t="s">
        <v>472</v>
      </c>
    </row>
    <row r="239" spans="1:4" x14ac:dyDescent="0.25">
      <c r="A239" s="194" t="s">
        <v>2623</v>
      </c>
      <c r="B239" s="214" t="s">
        <v>2619</v>
      </c>
      <c r="C239" s="226"/>
      <c r="D239" s="194" t="s">
        <v>2679</v>
      </c>
    </row>
    <row r="240" spans="1:4" x14ac:dyDescent="0.25">
      <c r="A240" s="194" t="s">
        <v>2613</v>
      </c>
      <c r="B240" s="215" t="s">
        <v>2614</v>
      </c>
      <c r="C240" s="219"/>
      <c r="D240" s="194" t="s">
        <v>93</v>
      </c>
    </row>
    <row r="241" spans="1:4" x14ac:dyDescent="0.25">
      <c r="A241" s="194" t="s">
        <v>2641</v>
      </c>
      <c r="B241" s="214" t="s">
        <v>2638</v>
      </c>
      <c r="C241" s="232"/>
      <c r="D241" s="194" t="s">
        <v>2715</v>
      </c>
    </row>
    <row r="242" spans="1:4" x14ac:dyDescent="0.25">
      <c r="A242" s="194" t="s">
        <v>2688</v>
      </c>
      <c r="B242" s="215" t="s">
        <v>2690</v>
      </c>
      <c r="C242" s="235"/>
      <c r="D242" s="194" t="s">
        <v>2687</v>
      </c>
    </row>
    <row r="243" spans="1:4" x14ac:dyDescent="0.25">
      <c r="A243" s="194" t="s">
        <v>2607</v>
      </c>
      <c r="B243" s="215" t="s">
        <v>2608</v>
      </c>
      <c r="C243" s="209"/>
      <c r="D243" s="194" t="s">
        <v>2720</v>
      </c>
    </row>
    <row r="244" spans="1:4" x14ac:dyDescent="0.25">
      <c r="A244" s="194" t="s">
        <v>2621</v>
      </c>
      <c r="B244" s="214" t="s">
        <v>2617</v>
      </c>
      <c r="C244" s="223"/>
      <c r="D244" s="194" t="s">
        <v>2719</v>
      </c>
    </row>
    <row r="245" spans="1:4" s="194" customFormat="1" x14ac:dyDescent="0.25">
      <c r="A245" s="194" t="s">
        <v>2606</v>
      </c>
      <c r="B245" s="215" t="s">
        <v>2611</v>
      </c>
      <c r="C245" s="218"/>
      <c r="D245" s="194" t="s">
        <v>88</v>
      </c>
    </row>
    <row r="246" spans="1:4" s="194" customFormat="1" x14ac:dyDescent="0.25">
      <c r="A246" s="194" t="s">
        <v>2620</v>
      </c>
      <c r="B246" s="214" t="s">
        <v>2637</v>
      </c>
      <c r="C246" s="224"/>
      <c r="D246" s="194" t="s">
        <v>94</v>
      </c>
    </row>
    <row r="247" spans="1:4" x14ac:dyDescent="0.25">
      <c r="A247" s="194"/>
      <c r="C247" s="194"/>
      <c r="D247" s="194"/>
    </row>
    <row r="248" spans="1:4" x14ac:dyDescent="0.25">
      <c r="A248" s="186" t="s">
        <v>2696</v>
      </c>
      <c r="B248" s="212"/>
      <c r="C248" s="184"/>
      <c r="D248" s="184"/>
    </row>
    <row r="249" spans="1:4" x14ac:dyDescent="0.25">
      <c r="A249" s="211" t="s">
        <v>2595</v>
      </c>
      <c r="B249" s="213" t="s">
        <v>2596</v>
      </c>
      <c r="C249" s="211" t="s">
        <v>2597</v>
      </c>
      <c r="D249" s="211" t="s">
        <v>2598</v>
      </c>
    </row>
    <row r="250" spans="1:4" x14ac:dyDescent="0.25">
      <c r="A250" s="194" t="s">
        <v>2605</v>
      </c>
      <c r="B250" s="214" t="s">
        <v>2616</v>
      </c>
      <c r="C250" s="220"/>
      <c r="D250" s="194" t="s">
        <v>462</v>
      </c>
    </row>
    <row r="251" spans="1:4" s="194" customFormat="1" x14ac:dyDescent="0.25">
      <c r="A251" s="194" t="s">
        <v>2646</v>
      </c>
      <c r="B251" s="214" t="s">
        <v>2640</v>
      </c>
      <c r="C251" s="233"/>
      <c r="D251" t="s">
        <v>2678</v>
      </c>
    </row>
    <row r="252" spans="1:4" x14ac:dyDescent="0.25">
      <c r="A252" s="194" t="s">
        <v>2645</v>
      </c>
      <c r="B252" s="214" t="s">
        <v>2639</v>
      </c>
      <c r="C252" s="231"/>
      <c r="D252" s="194" t="s">
        <v>2540</v>
      </c>
    </row>
    <row r="253" spans="1:4" x14ac:dyDescent="0.25">
      <c r="A253" s="194" t="s">
        <v>2613</v>
      </c>
      <c r="B253" s="215" t="s">
        <v>2614</v>
      </c>
      <c r="C253" s="219"/>
      <c r="D253" t="s">
        <v>93</v>
      </c>
    </row>
    <row r="254" spans="1:4" x14ac:dyDescent="0.25">
      <c r="A254" s="194" t="s">
        <v>2620</v>
      </c>
      <c r="B254" s="214" t="s">
        <v>2637</v>
      </c>
      <c r="C254" s="224"/>
      <c r="D254" t="s">
        <v>2685</v>
      </c>
    </row>
    <row r="255" spans="1:4" x14ac:dyDescent="0.25">
      <c r="A255" s="194" t="s">
        <v>2641</v>
      </c>
      <c r="B255" s="214" t="s">
        <v>2638</v>
      </c>
      <c r="C255" s="232"/>
      <c r="D255" t="s">
        <v>2686</v>
      </c>
    </row>
    <row r="256" spans="1:4" x14ac:dyDescent="0.25">
      <c r="A256" s="194" t="s">
        <v>2594</v>
      </c>
      <c r="B256" s="216" t="s">
        <v>2601</v>
      </c>
      <c r="C256" s="210"/>
      <c r="D256" t="s">
        <v>90</v>
      </c>
    </row>
    <row r="257" spans="1:4" x14ac:dyDescent="0.25">
      <c r="A257" s="194" t="s">
        <v>2622</v>
      </c>
      <c r="B257" s="214" t="s">
        <v>2618</v>
      </c>
      <c r="C257" s="225"/>
      <c r="D257" t="s">
        <v>89</v>
      </c>
    </row>
    <row r="258" spans="1:4" x14ac:dyDescent="0.25">
      <c r="A258" s="194" t="s">
        <v>2607</v>
      </c>
      <c r="B258" s="215" t="s">
        <v>2608</v>
      </c>
      <c r="C258" s="209"/>
      <c r="D258" t="s">
        <v>2733</v>
      </c>
    </row>
    <row r="259" spans="1:4" x14ac:dyDescent="0.25">
      <c r="A259" s="194" t="s">
        <v>2606</v>
      </c>
      <c r="B259" s="215" t="s">
        <v>2611</v>
      </c>
      <c r="C259" s="218"/>
      <c r="D259" t="s">
        <v>88</v>
      </c>
    </row>
    <row r="260" spans="1:4" x14ac:dyDescent="0.25">
      <c r="A260" s="206" t="s">
        <v>2630</v>
      </c>
      <c r="B260" s="227" t="s">
        <v>2629</v>
      </c>
      <c r="C260" s="228"/>
      <c r="D260" t="s">
        <v>469</v>
      </c>
    </row>
    <row r="261" spans="1:4" x14ac:dyDescent="0.25">
      <c r="A261" s="194" t="s">
        <v>2600</v>
      </c>
      <c r="B261" s="215" t="s">
        <v>2610</v>
      </c>
      <c r="C261" s="217"/>
      <c r="D261" t="s">
        <v>472</v>
      </c>
    </row>
    <row r="262" spans="1:4" x14ac:dyDescent="0.25">
      <c r="A262" s="194" t="s">
        <v>2689</v>
      </c>
      <c r="B262" s="215">
        <v>740000</v>
      </c>
      <c r="C262" s="236"/>
      <c r="D262" s="194" t="s">
        <v>2538</v>
      </c>
    </row>
    <row r="263" spans="1:4" x14ac:dyDescent="0.25">
      <c r="A263" s="194"/>
      <c r="B263" s="194"/>
      <c r="C263" s="194"/>
      <c r="D263" s="194"/>
    </row>
    <row r="264" spans="1:4" x14ac:dyDescent="0.25">
      <c r="A264" s="186" t="s">
        <v>2861</v>
      </c>
      <c r="B264" s="212"/>
      <c r="C264" s="184"/>
      <c r="D264" s="184"/>
    </row>
    <row r="265" spans="1:4" x14ac:dyDescent="0.25">
      <c r="A265" s="211" t="s">
        <v>2595</v>
      </c>
      <c r="B265" s="213" t="s">
        <v>2596</v>
      </c>
      <c r="C265" s="211" t="s">
        <v>2597</v>
      </c>
      <c r="D265" s="211" t="s">
        <v>2598</v>
      </c>
    </row>
    <row r="266" spans="1:4" x14ac:dyDescent="0.25">
      <c r="A266" s="194" t="s">
        <v>2605</v>
      </c>
      <c r="B266" s="214" t="s">
        <v>2616</v>
      </c>
      <c r="C266" s="220"/>
      <c r="D266" s="194" t="s">
        <v>2541</v>
      </c>
    </row>
    <row r="267" spans="1:4" x14ac:dyDescent="0.25">
      <c r="A267" s="194" t="s">
        <v>2620</v>
      </c>
      <c r="B267" s="214" t="s">
        <v>2637</v>
      </c>
      <c r="C267" s="224"/>
      <c r="D267" s="194" t="s">
        <v>94</v>
      </c>
    </row>
    <row r="268" spans="1:4" x14ac:dyDescent="0.25">
      <c r="A268" s="194" t="s">
        <v>2623</v>
      </c>
      <c r="B268" s="214" t="s">
        <v>2619</v>
      </c>
      <c r="C268" s="226"/>
      <c r="D268" s="194" t="s">
        <v>2679</v>
      </c>
    </row>
    <row r="269" spans="1:4" x14ac:dyDescent="0.25">
      <c r="A269" s="194" t="s">
        <v>2645</v>
      </c>
      <c r="B269" s="214" t="s">
        <v>2639</v>
      </c>
      <c r="C269" s="231"/>
      <c r="D269" s="194" t="s">
        <v>2540</v>
      </c>
    </row>
    <row r="270" spans="1:4" x14ac:dyDescent="0.25">
      <c r="A270" s="194" t="s">
        <v>2646</v>
      </c>
      <c r="B270" s="214" t="s">
        <v>2640</v>
      </c>
      <c r="C270" s="233"/>
      <c r="D270" s="194" t="s">
        <v>2678</v>
      </c>
    </row>
    <row r="271" spans="1:4" x14ac:dyDescent="0.25">
      <c r="A271" s="194" t="s">
        <v>2613</v>
      </c>
      <c r="B271" s="215" t="s">
        <v>2614</v>
      </c>
      <c r="C271" s="219"/>
      <c r="D271" s="194" t="s">
        <v>93</v>
      </c>
    </row>
    <row r="272" spans="1:4" x14ac:dyDescent="0.25">
      <c r="A272" s="194" t="s">
        <v>2622</v>
      </c>
      <c r="B272" s="214" t="s">
        <v>2618</v>
      </c>
      <c r="C272" s="225"/>
      <c r="D272" s="194" t="s">
        <v>2735</v>
      </c>
    </row>
    <row r="273" spans="1:4" x14ac:dyDescent="0.25">
      <c r="A273" s="194" t="s">
        <v>2600</v>
      </c>
      <c r="B273" s="215" t="s">
        <v>2610</v>
      </c>
      <c r="C273" s="217"/>
      <c r="D273" s="194" t="s">
        <v>2734</v>
      </c>
    </row>
    <row r="274" spans="1:4" x14ac:dyDescent="0.25">
      <c r="A274" s="194" t="s">
        <v>2606</v>
      </c>
      <c r="B274" s="215" t="s">
        <v>2611</v>
      </c>
      <c r="C274" s="218"/>
      <c r="D274" s="194" t="s">
        <v>88</v>
      </c>
    </row>
    <row r="275" spans="1:4" x14ac:dyDescent="0.25">
      <c r="A275" s="194" t="s">
        <v>2607</v>
      </c>
      <c r="B275" s="215" t="s">
        <v>2608</v>
      </c>
      <c r="C275" s="209"/>
      <c r="D275" s="194" t="s">
        <v>2733</v>
      </c>
    </row>
    <row r="276" spans="1:4" x14ac:dyDescent="0.25">
      <c r="A276" s="194" t="s">
        <v>2689</v>
      </c>
      <c r="B276" s="215">
        <v>740000</v>
      </c>
      <c r="C276" s="236"/>
      <c r="D276" s="194" t="s">
        <v>2538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3047</v>
      </c>
      <c r="C2" s="269" t="s">
        <v>3058</v>
      </c>
    </row>
    <row r="3" spans="1:3" x14ac:dyDescent="0.25">
      <c r="A3" s="8" t="s">
        <v>3304</v>
      </c>
      <c r="B3" s="8" t="s">
        <v>3305</v>
      </c>
    </row>
    <row r="4" spans="1:3" x14ac:dyDescent="0.25">
      <c r="A4" s="8" t="s">
        <v>3286</v>
      </c>
      <c r="B4" s="8" t="s">
        <v>3287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73"/>
      <c r="B1" s="274"/>
      <c r="C1" s="274"/>
      <c r="D1" s="274"/>
      <c r="E1" s="273"/>
    </row>
    <row r="2" spans="1:8" ht="15.75" x14ac:dyDescent="0.25">
      <c r="A2" s="462" t="s">
        <v>507</v>
      </c>
      <c r="B2" s="462"/>
      <c r="C2" s="302"/>
      <c r="D2" s="302"/>
      <c r="E2" s="302"/>
      <c r="F2" s="302"/>
      <c r="G2" s="302"/>
      <c r="H2" s="448" t="s">
        <v>508</v>
      </c>
    </row>
    <row r="3" spans="1:8" ht="15.75" x14ac:dyDescent="0.25">
      <c r="A3" s="302" t="s">
        <v>753</v>
      </c>
      <c r="B3" s="302"/>
      <c r="C3" s="302"/>
      <c r="D3" s="302"/>
      <c r="E3" s="302"/>
      <c r="F3" s="302"/>
      <c r="G3" s="302"/>
      <c r="H3" s="448" t="s">
        <v>3461</v>
      </c>
    </row>
    <row r="4" spans="1:8" x14ac:dyDescent="0.25">
      <c r="A4" s="304"/>
      <c r="B4" s="304"/>
      <c r="C4" s="304"/>
      <c r="D4" s="304"/>
      <c r="E4" s="304"/>
      <c r="F4" s="304"/>
      <c r="G4" s="303"/>
      <c r="H4" s="448" t="s">
        <v>509</v>
      </c>
    </row>
    <row r="5" spans="1:8" x14ac:dyDescent="0.25">
      <c r="A5" s="304"/>
      <c r="B5" s="304"/>
      <c r="C5" s="304"/>
      <c r="D5" s="304"/>
      <c r="E5" s="304"/>
      <c r="F5" s="304"/>
      <c r="G5" s="304"/>
      <c r="H5" s="304"/>
    </row>
    <row r="6" spans="1:8" x14ac:dyDescent="0.25">
      <c r="A6" s="463" t="s">
        <v>510</v>
      </c>
      <c r="B6" s="387" t="s">
        <v>511</v>
      </c>
      <c r="C6" s="387" t="s">
        <v>512</v>
      </c>
      <c r="D6" s="387" t="s">
        <v>513</v>
      </c>
      <c r="E6" s="387" t="s">
        <v>514</v>
      </c>
      <c r="F6" s="387" t="s">
        <v>515</v>
      </c>
      <c r="G6" s="387" t="s">
        <v>516</v>
      </c>
      <c r="H6" s="387" t="s">
        <v>517</v>
      </c>
    </row>
    <row r="7" spans="1:8" ht="15.75" thickBot="1" x14ac:dyDescent="0.3">
      <c r="A7" s="464"/>
      <c r="B7" s="465" t="s">
        <v>518</v>
      </c>
      <c r="C7" s="466"/>
      <c r="D7" s="466"/>
      <c r="E7" s="466"/>
      <c r="F7" s="466"/>
      <c r="G7" s="466"/>
      <c r="H7" s="467"/>
    </row>
    <row r="8" spans="1:8" ht="15.75" thickTop="1" x14ac:dyDescent="0.2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525</v>
      </c>
      <c r="B13" s="389">
        <v>47127.791655633242</v>
      </c>
      <c r="C13" s="389">
        <v>1.5630179469099901</v>
      </c>
      <c r="D13" s="389">
        <v>0.20796062622860001</v>
      </c>
      <c r="E13" s="393" t="s">
        <v>526</v>
      </c>
      <c r="F13" s="393" t="s">
        <v>526</v>
      </c>
      <c r="G13" s="393" t="s">
        <v>526</v>
      </c>
      <c r="H13" s="393" t="s">
        <v>526</v>
      </c>
    </row>
    <row r="14" spans="1:8" x14ac:dyDescent="0.2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528</v>
      </c>
      <c r="B15" s="389">
        <v>14558.872168514019</v>
      </c>
      <c r="C15" s="389">
        <v>0.26506107425178999</v>
      </c>
      <c r="D15" s="389">
        <v>3.4431093875209998E-2</v>
      </c>
      <c r="E15" s="393" t="s">
        <v>526</v>
      </c>
      <c r="F15" s="393" t="s">
        <v>526</v>
      </c>
      <c r="G15" s="393" t="s">
        <v>526</v>
      </c>
      <c r="H15" s="393" t="s">
        <v>526</v>
      </c>
    </row>
    <row r="16" spans="1:8" x14ac:dyDescent="0.25">
      <c r="A16" s="392" t="s">
        <v>529</v>
      </c>
      <c r="B16" s="389">
        <v>4324.0266958123129</v>
      </c>
      <c r="C16" s="389">
        <v>0.21993490848121999</v>
      </c>
      <c r="D16" s="389">
        <v>3.1755858181610003E-2</v>
      </c>
      <c r="E16" s="393" t="s">
        <v>526</v>
      </c>
      <c r="F16" s="393" t="s">
        <v>526</v>
      </c>
      <c r="G16" s="393" t="s">
        <v>526</v>
      </c>
      <c r="H16" s="393" t="s">
        <v>526</v>
      </c>
    </row>
    <row r="17" spans="1:8" x14ac:dyDescent="0.25">
      <c r="A17" s="392" t="s">
        <v>530</v>
      </c>
      <c r="B17" s="389">
        <v>68062.59585493186</v>
      </c>
      <c r="C17" s="389">
        <v>2.1634295884067098</v>
      </c>
      <c r="D17" s="389">
        <v>0.32207738930322999</v>
      </c>
      <c r="E17" s="393" t="s">
        <v>526</v>
      </c>
      <c r="F17" s="393" t="s">
        <v>526</v>
      </c>
      <c r="G17" s="393" t="s">
        <v>526</v>
      </c>
      <c r="H17" s="393" t="s">
        <v>526</v>
      </c>
    </row>
    <row r="18" spans="1:8" x14ac:dyDescent="0.25">
      <c r="A18" s="392" t="s">
        <v>531</v>
      </c>
      <c r="B18" s="389">
        <v>42643.232056364206</v>
      </c>
      <c r="C18" s="389">
        <v>2.9129032519703002</v>
      </c>
      <c r="D18" s="389">
        <v>0.49111046929190999</v>
      </c>
      <c r="E18" s="393" t="s">
        <v>526</v>
      </c>
      <c r="F18" s="393" t="s">
        <v>526</v>
      </c>
      <c r="G18" s="393" t="s">
        <v>526</v>
      </c>
      <c r="H18" s="393" t="s">
        <v>526</v>
      </c>
    </row>
    <row r="19" spans="1:8" x14ac:dyDescent="0.25">
      <c r="A19" s="392" t="s">
        <v>532</v>
      </c>
      <c r="B19" s="389">
        <v>32687.652624332597</v>
      </c>
      <c r="C19" s="389">
        <v>2.1724960612470801</v>
      </c>
      <c r="D19" s="389">
        <v>0.32965613051379999</v>
      </c>
      <c r="E19" s="393" t="s">
        <v>526</v>
      </c>
      <c r="F19" s="393" t="s">
        <v>526</v>
      </c>
      <c r="G19" s="393" t="s">
        <v>526</v>
      </c>
      <c r="H19" s="393" t="s">
        <v>526</v>
      </c>
    </row>
    <row r="20" spans="1:8" x14ac:dyDescent="0.25">
      <c r="A20" s="392" t="s">
        <v>533</v>
      </c>
      <c r="B20" s="389">
        <v>38327.06069611937</v>
      </c>
      <c r="C20" s="389">
        <v>2.7616536525147199</v>
      </c>
      <c r="D20" s="389">
        <v>0.41262766327205003</v>
      </c>
      <c r="E20" s="393" t="s">
        <v>526</v>
      </c>
      <c r="F20" s="393" t="s">
        <v>526</v>
      </c>
      <c r="G20" s="393" t="s">
        <v>526</v>
      </c>
      <c r="H20" s="393" t="s">
        <v>526</v>
      </c>
    </row>
    <row r="21" spans="1:8" x14ac:dyDescent="0.25">
      <c r="A21" s="395" t="s">
        <v>3419</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543</v>
      </c>
      <c r="B31" s="389">
        <v>291.62758231404649</v>
      </c>
      <c r="C31" s="389">
        <v>1.8597887494070001E-2</v>
      </c>
      <c r="D31" s="389">
        <v>2.7004131976500001E-3</v>
      </c>
      <c r="E31" s="393" t="s">
        <v>526</v>
      </c>
      <c r="F31" s="393" t="s">
        <v>526</v>
      </c>
      <c r="G31" s="393" t="s">
        <v>526</v>
      </c>
      <c r="H31" s="393" t="s">
        <v>526</v>
      </c>
    </row>
    <row r="32" spans="1:8" x14ac:dyDescent="0.25">
      <c r="A32" s="394" t="s">
        <v>3420</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545</v>
      </c>
      <c r="B34" s="389">
        <v>27632.752332089869</v>
      </c>
      <c r="C34" s="389">
        <v>0.48826677857</v>
      </c>
      <c r="D34" s="389">
        <v>0.78160963399831995</v>
      </c>
      <c r="E34" s="393" t="s">
        <v>524</v>
      </c>
      <c r="F34" s="393" t="s">
        <v>524</v>
      </c>
      <c r="G34" s="393" t="s">
        <v>524</v>
      </c>
      <c r="H34" s="393" t="s">
        <v>524</v>
      </c>
    </row>
    <row r="35" spans="1:8" x14ac:dyDescent="0.2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548</v>
      </c>
      <c r="B36" s="389" t="s">
        <v>3291</v>
      </c>
      <c r="C36" s="389">
        <v>2828.7193306107342</v>
      </c>
      <c r="D36" s="389" t="s">
        <v>524</v>
      </c>
      <c r="E36" s="389" t="s">
        <v>524</v>
      </c>
      <c r="F36" s="389" t="s">
        <v>524</v>
      </c>
      <c r="G36" s="389" t="s">
        <v>524</v>
      </c>
      <c r="H36" s="389" t="s">
        <v>524</v>
      </c>
    </row>
    <row r="37" spans="1:8" x14ac:dyDescent="0.25">
      <c r="A37" s="392" t="s">
        <v>550</v>
      </c>
      <c r="B37" s="389" t="s">
        <v>551</v>
      </c>
      <c r="C37" s="389">
        <v>2828.7193306107342</v>
      </c>
      <c r="D37" s="393" t="s">
        <v>524</v>
      </c>
      <c r="E37" s="393" t="s">
        <v>524</v>
      </c>
      <c r="F37" s="393" t="s">
        <v>524</v>
      </c>
      <c r="G37" s="393" t="s">
        <v>524</v>
      </c>
      <c r="H37" s="398" t="s">
        <v>196</v>
      </c>
    </row>
    <row r="38" spans="1:8" x14ac:dyDescent="0.25">
      <c r="A38" s="392" t="s">
        <v>552</v>
      </c>
      <c r="B38" s="389" t="s">
        <v>526</v>
      </c>
      <c r="C38" s="389" t="s">
        <v>526</v>
      </c>
      <c r="D38" s="393" t="s">
        <v>524</v>
      </c>
      <c r="E38" s="393" t="s">
        <v>524</v>
      </c>
      <c r="F38" s="393" t="s">
        <v>524</v>
      </c>
      <c r="G38" s="393" t="s">
        <v>524</v>
      </c>
      <c r="H38" s="393" t="s">
        <v>524</v>
      </c>
    </row>
    <row r="39" spans="1:8" x14ac:dyDescent="0.25">
      <c r="A39" s="392" t="s">
        <v>3421</v>
      </c>
      <c r="B39" s="389" t="s">
        <v>553</v>
      </c>
      <c r="C39" s="389" t="s">
        <v>553</v>
      </c>
      <c r="D39" s="393" t="s">
        <v>524</v>
      </c>
      <c r="E39" s="389" t="s">
        <v>524</v>
      </c>
      <c r="F39" s="389" t="s">
        <v>524</v>
      </c>
      <c r="G39" s="389" t="s">
        <v>524</v>
      </c>
      <c r="H39" s="389" t="s">
        <v>524</v>
      </c>
    </row>
    <row r="40" spans="1:8" x14ac:dyDescent="0.2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555</v>
      </c>
      <c r="B41" s="389">
        <v>12063.700405245312</v>
      </c>
      <c r="C41" s="389">
        <v>1817.0207526802458</v>
      </c>
      <c r="D41" s="389">
        <v>3.5386466609699997E-2</v>
      </c>
      <c r="E41" s="393" t="s">
        <v>526</v>
      </c>
      <c r="F41" s="393" t="s">
        <v>526</v>
      </c>
      <c r="G41" s="393" t="s">
        <v>526</v>
      </c>
      <c r="H41" s="393" t="s">
        <v>526</v>
      </c>
    </row>
    <row r="42" spans="1:8" x14ac:dyDescent="0.25">
      <c r="A42" s="392" t="s">
        <v>556</v>
      </c>
      <c r="B42" s="389">
        <v>25180.686999668131</v>
      </c>
      <c r="C42" s="389">
        <v>6616.1787375014428</v>
      </c>
      <c r="D42" s="398" t="s">
        <v>196</v>
      </c>
      <c r="E42" s="398" t="s">
        <v>196</v>
      </c>
      <c r="F42" s="398" t="s">
        <v>196</v>
      </c>
      <c r="G42" s="393" t="s">
        <v>526</v>
      </c>
      <c r="H42" s="393" t="s">
        <v>526</v>
      </c>
    </row>
    <row r="43" spans="1:8" x14ac:dyDescent="0.25">
      <c r="A43" s="392" t="s">
        <v>557</v>
      </c>
      <c r="B43" s="389" t="s">
        <v>526</v>
      </c>
      <c r="C43" s="389" t="s">
        <v>526</v>
      </c>
      <c r="D43" s="389">
        <v>6.3282485277459999E-2</v>
      </c>
      <c r="E43" s="393" t="s">
        <v>526</v>
      </c>
      <c r="F43" s="393" t="s">
        <v>526</v>
      </c>
      <c r="G43" s="393" t="s">
        <v>526</v>
      </c>
      <c r="H43" s="393" t="s">
        <v>526</v>
      </c>
    </row>
    <row r="44" spans="1:8" x14ac:dyDescent="0.25">
      <c r="A44" s="392" t="s">
        <v>3422</v>
      </c>
      <c r="B44" s="389" t="s">
        <v>553</v>
      </c>
      <c r="C44" s="389" t="s">
        <v>553</v>
      </c>
      <c r="D44" s="389" t="s">
        <v>553</v>
      </c>
      <c r="E44" s="389">
        <v>208.89432174184356</v>
      </c>
      <c r="F44" s="389">
        <v>105.47180460606191</v>
      </c>
      <c r="G44" s="389">
        <v>355.97410702367489</v>
      </c>
      <c r="H44" s="389">
        <v>65.111291475618813</v>
      </c>
    </row>
    <row r="45" spans="1:8" x14ac:dyDescent="0.25">
      <c r="A45" s="399" t="s">
        <v>3292</v>
      </c>
      <c r="B45" s="389" t="s">
        <v>558</v>
      </c>
      <c r="C45" s="398" t="s">
        <v>196</v>
      </c>
      <c r="D45" s="398" t="s">
        <v>196</v>
      </c>
      <c r="E45" s="398" t="s">
        <v>196</v>
      </c>
      <c r="F45" s="398" t="s">
        <v>196</v>
      </c>
      <c r="G45" s="398" t="s">
        <v>196</v>
      </c>
      <c r="H45" s="398" t="s">
        <v>196</v>
      </c>
    </row>
    <row r="46" spans="1:8" x14ac:dyDescent="0.25">
      <c r="A46" s="394" t="s">
        <v>3423</v>
      </c>
      <c r="B46" s="389" t="s">
        <v>526</v>
      </c>
      <c r="C46" s="398" t="s">
        <v>196</v>
      </c>
      <c r="D46" s="398" t="s">
        <v>196</v>
      </c>
      <c r="E46" s="398" t="s">
        <v>196</v>
      </c>
      <c r="F46" s="398" t="s">
        <v>196</v>
      </c>
      <c r="G46" s="398" t="s">
        <v>196</v>
      </c>
      <c r="H46" s="398" t="s">
        <v>196</v>
      </c>
    </row>
    <row r="47" spans="1:8" x14ac:dyDescent="0.25">
      <c r="A47" s="394" t="s">
        <v>559</v>
      </c>
      <c r="B47" s="389" t="s">
        <v>526</v>
      </c>
      <c r="C47" s="398" t="s">
        <v>196</v>
      </c>
      <c r="D47" s="398" t="s">
        <v>196</v>
      </c>
      <c r="E47" s="398" t="s">
        <v>196</v>
      </c>
      <c r="F47" s="398" t="s">
        <v>196</v>
      </c>
      <c r="G47" s="398" t="s">
        <v>196</v>
      </c>
      <c r="H47" s="398" t="s">
        <v>196</v>
      </c>
    </row>
    <row r="48" spans="1:8" x14ac:dyDescent="0.25">
      <c r="A48" s="391" t="s">
        <v>560</v>
      </c>
      <c r="B48" s="389" t="s">
        <v>558</v>
      </c>
      <c r="C48" s="398" t="s">
        <v>196</v>
      </c>
      <c r="D48" s="398" t="s">
        <v>196</v>
      </c>
      <c r="E48" s="398" t="s">
        <v>196</v>
      </c>
      <c r="F48" s="398" t="s">
        <v>196</v>
      </c>
      <c r="G48" s="398" t="s">
        <v>196</v>
      </c>
      <c r="H48" s="398" t="s">
        <v>196</v>
      </c>
    </row>
    <row r="49" spans="1:8" x14ac:dyDescent="0.25">
      <c r="A49" s="399" t="s">
        <v>3293</v>
      </c>
      <c r="B49" s="398" t="s">
        <v>196</v>
      </c>
      <c r="C49" s="398" t="s">
        <v>196</v>
      </c>
      <c r="D49" s="398" t="s">
        <v>196</v>
      </c>
      <c r="E49" s="398" t="s">
        <v>196</v>
      </c>
      <c r="F49" s="398" t="s">
        <v>196</v>
      </c>
      <c r="G49" s="398" t="s">
        <v>196</v>
      </c>
      <c r="H49" s="398" t="s">
        <v>196</v>
      </c>
    </row>
    <row r="50" spans="1:8" x14ac:dyDescent="0.2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25">
      <c r="A51" s="400" t="s">
        <v>562</v>
      </c>
      <c r="B51" s="389">
        <v>60125.445140869939</v>
      </c>
      <c r="C51" s="389" t="s">
        <v>586</v>
      </c>
      <c r="D51" s="389">
        <v>1.9373340798485601</v>
      </c>
      <c r="E51" s="393">
        <v>242.16675998106996</v>
      </c>
      <c r="F51" s="393">
        <v>100.74137215212509</v>
      </c>
      <c r="G51" s="393">
        <v>15.11120582281877</v>
      </c>
      <c r="H51" s="393" t="s">
        <v>551</v>
      </c>
    </row>
    <row r="52" spans="1:8" x14ac:dyDescent="0.2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25">
      <c r="A53" s="391" t="s">
        <v>564</v>
      </c>
      <c r="B53" s="389" t="s">
        <v>526</v>
      </c>
      <c r="C53" s="389" t="s">
        <v>526</v>
      </c>
      <c r="D53" s="389" t="s">
        <v>526</v>
      </c>
      <c r="E53" s="393" t="s">
        <v>526</v>
      </c>
      <c r="F53" s="393" t="s">
        <v>526</v>
      </c>
      <c r="G53" s="393" t="s">
        <v>526</v>
      </c>
      <c r="H53" s="393" t="s">
        <v>551</v>
      </c>
    </row>
    <row r="54" spans="1:8" x14ac:dyDescent="0.25">
      <c r="A54" s="401" t="s">
        <v>3294</v>
      </c>
      <c r="B54" s="389">
        <v>230699.51036740557</v>
      </c>
      <c r="C54" s="398" t="s">
        <v>196</v>
      </c>
      <c r="D54" s="398" t="s">
        <v>196</v>
      </c>
      <c r="E54" s="398" t="s">
        <v>196</v>
      </c>
      <c r="F54" s="398" t="s">
        <v>196</v>
      </c>
      <c r="G54" s="398" t="s">
        <v>196</v>
      </c>
      <c r="H54" s="398" t="s">
        <v>196</v>
      </c>
    </row>
    <row r="55" spans="1:8" x14ac:dyDescent="0.25">
      <c r="A55" s="305" t="s">
        <v>3295</v>
      </c>
      <c r="B55" s="389" t="s">
        <v>586</v>
      </c>
      <c r="C55" s="398" t="s">
        <v>196</v>
      </c>
      <c r="D55" s="398" t="s">
        <v>196</v>
      </c>
      <c r="E55" s="398" t="s">
        <v>196</v>
      </c>
      <c r="F55" s="398" t="s">
        <v>196</v>
      </c>
      <c r="G55" s="398" t="s">
        <v>196</v>
      </c>
      <c r="H55" s="398" t="s">
        <v>196</v>
      </c>
    </row>
    <row r="56" spans="1:8" x14ac:dyDescent="0.25">
      <c r="A56" s="402" t="s">
        <v>565</v>
      </c>
      <c r="B56" s="393" t="s">
        <v>524</v>
      </c>
      <c r="C56" s="398" t="s">
        <v>196</v>
      </c>
      <c r="D56" s="398" t="s">
        <v>196</v>
      </c>
      <c r="E56" s="398" t="s">
        <v>196</v>
      </c>
      <c r="F56" s="398" t="s">
        <v>196</v>
      </c>
      <c r="G56" s="398" t="s">
        <v>196</v>
      </c>
      <c r="H56" s="398" t="s">
        <v>196</v>
      </c>
    </row>
    <row r="57" spans="1:8" x14ac:dyDescent="0.25">
      <c r="A57" s="402" t="s">
        <v>566</v>
      </c>
      <c r="B57" s="393" t="s">
        <v>524</v>
      </c>
      <c r="C57" s="398" t="s">
        <v>196</v>
      </c>
      <c r="D57" s="398" t="s">
        <v>196</v>
      </c>
      <c r="E57" s="398" t="s">
        <v>196</v>
      </c>
      <c r="F57" s="398" t="s">
        <v>196</v>
      </c>
      <c r="G57" s="398" t="s">
        <v>196</v>
      </c>
      <c r="H57" s="398" t="s">
        <v>196</v>
      </c>
    </row>
    <row r="58" spans="1:8" x14ac:dyDescent="0.25">
      <c r="C58" s="6"/>
      <c r="D58" s="6"/>
    </row>
    <row r="59" spans="1:8" x14ac:dyDescent="0.2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2489</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3283</v>
      </c>
      <c r="B65" s="72">
        <f>G374</f>
        <v>12713.092056610814</v>
      </c>
      <c r="C65" s="72">
        <f t="shared" ref="C65:D65" si="6">H374</f>
        <v>5.1947039253499999E-3</v>
      </c>
      <c r="D65" s="72">
        <f t="shared" si="6"/>
        <v>1.29867598133739</v>
      </c>
      <c r="E65" s="72"/>
      <c r="F65" s="72"/>
      <c r="G65" s="72"/>
      <c r="H65" s="72"/>
    </row>
    <row r="66" spans="1:10" ht="60" x14ac:dyDescent="0.25">
      <c r="A66" s="4" t="s">
        <v>3284</v>
      </c>
      <c r="B66" s="6"/>
      <c r="C66" s="6"/>
      <c r="D66" s="6"/>
      <c r="E66" s="6"/>
      <c r="F66" s="6"/>
      <c r="G66" s="6"/>
      <c r="H66" s="6"/>
    </row>
    <row r="67" spans="1:10" ht="15.75" thickBot="1" x14ac:dyDescent="0.3">
      <c r="B67" s="105"/>
      <c r="C67" s="105"/>
      <c r="D67" s="105"/>
      <c r="E67" s="105"/>
      <c r="F67" s="105"/>
      <c r="G67" s="105"/>
      <c r="H67" s="105"/>
    </row>
    <row r="68" spans="1:10" ht="15.75" x14ac:dyDescent="0.25">
      <c r="A68" s="468" t="s">
        <v>568</v>
      </c>
      <c r="B68" s="469"/>
      <c r="C68" s="306"/>
      <c r="D68" s="306"/>
      <c r="E68" s="306"/>
      <c r="F68" s="306"/>
      <c r="G68" s="306"/>
      <c r="H68" s="306"/>
      <c r="I68" s="75"/>
      <c r="J68" s="449" t="s">
        <v>508</v>
      </c>
    </row>
    <row r="69" spans="1:10" ht="15.75" x14ac:dyDescent="0.25">
      <c r="A69" s="307" t="s">
        <v>569</v>
      </c>
      <c r="B69" s="308"/>
      <c r="C69" s="309"/>
      <c r="D69" s="309"/>
      <c r="E69" s="309"/>
      <c r="F69" s="309"/>
      <c r="G69" s="309"/>
      <c r="H69" s="309"/>
      <c r="I69" s="75"/>
      <c r="J69" s="449" t="s">
        <v>3461</v>
      </c>
    </row>
    <row r="70" spans="1:10" ht="15.75" x14ac:dyDescent="0.25">
      <c r="A70" s="69"/>
      <c r="B70" s="73"/>
      <c r="C70" s="74"/>
      <c r="D70" s="74"/>
      <c r="E70" s="74"/>
      <c r="F70" s="74"/>
      <c r="G70" s="74"/>
      <c r="H70" s="70"/>
      <c r="I70" s="75"/>
      <c r="J70" s="449" t="s">
        <v>509</v>
      </c>
    </row>
    <row r="71" spans="1:10" x14ac:dyDescent="0.25">
      <c r="A71" s="470" t="s">
        <v>510</v>
      </c>
      <c r="B71" s="473" t="s">
        <v>570</v>
      </c>
      <c r="C71" s="474"/>
      <c r="D71" s="473" t="s">
        <v>571</v>
      </c>
      <c r="E71" s="475"/>
      <c r="F71" s="476"/>
      <c r="G71" s="473" t="s">
        <v>572</v>
      </c>
      <c r="H71" s="477"/>
      <c r="I71" s="477"/>
      <c r="J71" s="474"/>
    </row>
    <row r="72" spans="1:10" x14ac:dyDescent="0.25">
      <c r="A72" s="471"/>
      <c r="B72" s="478" t="s">
        <v>573</v>
      </c>
      <c r="C72" s="479"/>
      <c r="D72" s="482" t="s">
        <v>574</v>
      </c>
      <c r="E72" s="478" t="s">
        <v>512</v>
      </c>
      <c r="F72" s="479" t="s">
        <v>513</v>
      </c>
      <c r="G72" s="482" t="s">
        <v>575</v>
      </c>
      <c r="H72" s="482" t="s">
        <v>512</v>
      </c>
      <c r="I72" s="482" t="s">
        <v>513</v>
      </c>
      <c r="J72" s="383" t="s">
        <v>511</v>
      </c>
    </row>
    <row r="73" spans="1:10" x14ac:dyDescent="0.25">
      <c r="A73" s="471"/>
      <c r="B73" s="480"/>
      <c r="C73" s="481"/>
      <c r="D73" s="483"/>
      <c r="E73" s="480"/>
      <c r="F73" s="481"/>
      <c r="G73" s="484"/>
      <c r="H73" s="483"/>
      <c r="I73" s="483"/>
      <c r="J73" s="383" t="s">
        <v>576</v>
      </c>
    </row>
    <row r="74" spans="1:10" ht="15.75" thickBot="1" x14ac:dyDescent="0.3">
      <c r="A74" s="472"/>
      <c r="B74" s="386" t="s">
        <v>577</v>
      </c>
      <c r="C74" s="76" t="s">
        <v>578</v>
      </c>
      <c r="D74" s="76" t="s">
        <v>579</v>
      </c>
      <c r="E74" s="490" t="s">
        <v>580</v>
      </c>
      <c r="F74" s="491"/>
      <c r="G74" s="490" t="s">
        <v>518</v>
      </c>
      <c r="H74" s="488"/>
      <c r="I74" s="488"/>
      <c r="J74" s="489"/>
    </row>
    <row r="75" spans="1:10" ht="15.75" thickTop="1" x14ac:dyDescent="0.2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2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2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2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25">
      <c r="A79" s="404" t="s">
        <v>3424</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25">
      <c r="A80" s="404" t="s">
        <v>3425</v>
      </c>
      <c r="B80" s="403" t="s">
        <v>553</v>
      </c>
      <c r="C80" s="403" t="s">
        <v>582</v>
      </c>
      <c r="D80" s="403" t="s">
        <v>553</v>
      </c>
      <c r="E80" s="403" t="s">
        <v>553</v>
      </c>
      <c r="F80" s="403" t="s">
        <v>553</v>
      </c>
      <c r="G80" s="403" t="s">
        <v>553</v>
      </c>
      <c r="H80" s="403" t="s">
        <v>553</v>
      </c>
      <c r="I80" s="403" t="s">
        <v>553</v>
      </c>
      <c r="J80" s="403" t="s">
        <v>553</v>
      </c>
    </row>
    <row r="81" spans="1:10" x14ac:dyDescent="0.25">
      <c r="A81" s="404" t="s">
        <v>3426</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2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2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2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2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25">
      <c r="A86" s="406" t="s">
        <v>3424</v>
      </c>
      <c r="B86" s="403">
        <v>52888.087323471489</v>
      </c>
      <c r="C86" s="403" t="s">
        <v>582</v>
      </c>
      <c r="D86" s="403">
        <v>8.7168534553273496</v>
      </c>
      <c r="E86" s="403" t="s">
        <v>3296</v>
      </c>
      <c r="F86" s="403" t="s">
        <v>3296</v>
      </c>
      <c r="G86" s="403">
        <v>461.01770673125719</v>
      </c>
      <c r="H86" s="403" t="s">
        <v>3296</v>
      </c>
      <c r="I86" s="403" t="s">
        <v>3296</v>
      </c>
      <c r="J86" s="403" t="s">
        <v>586</v>
      </c>
    </row>
    <row r="87" spans="1:10" x14ac:dyDescent="0.25">
      <c r="A87" s="406" t="s">
        <v>3425</v>
      </c>
      <c r="B87" s="403" t="s">
        <v>553</v>
      </c>
      <c r="C87" s="403" t="s">
        <v>582</v>
      </c>
      <c r="D87" s="403" t="s">
        <v>553</v>
      </c>
      <c r="E87" s="403" t="s">
        <v>553</v>
      </c>
      <c r="F87" s="403" t="s">
        <v>553</v>
      </c>
      <c r="G87" s="403" t="s">
        <v>553</v>
      </c>
      <c r="H87" s="403" t="s">
        <v>553</v>
      </c>
      <c r="I87" s="403" t="s">
        <v>553</v>
      </c>
      <c r="J87" s="403" t="s">
        <v>553</v>
      </c>
    </row>
    <row r="88" spans="1:10" x14ac:dyDescent="0.25">
      <c r="A88" s="406" t="s">
        <v>3426</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25">
      <c r="A89" s="407" t="s">
        <v>3427</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2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2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2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25">
      <c r="A93" s="406" t="s">
        <v>3424</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25">
      <c r="A94" s="406" t="s">
        <v>3425</v>
      </c>
      <c r="B94" s="403" t="s">
        <v>553</v>
      </c>
      <c r="C94" s="403" t="s">
        <v>582</v>
      </c>
      <c r="D94" s="403" t="s">
        <v>553</v>
      </c>
      <c r="E94" s="403" t="s">
        <v>553</v>
      </c>
      <c r="F94" s="403" t="s">
        <v>553</v>
      </c>
      <c r="G94" s="403" t="s">
        <v>553</v>
      </c>
      <c r="H94" s="403" t="s">
        <v>553</v>
      </c>
      <c r="I94" s="403" t="s">
        <v>553</v>
      </c>
      <c r="J94" s="403" t="s">
        <v>553</v>
      </c>
    </row>
    <row r="95" spans="1:10" x14ac:dyDescent="0.25">
      <c r="A95" s="406" t="s">
        <v>3426</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2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2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2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2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2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25">
      <c r="A101" s="409" t="s">
        <v>593</v>
      </c>
      <c r="B101" s="393" t="s">
        <v>553</v>
      </c>
      <c r="C101" s="403" t="s">
        <v>582</v>
      </c>
      <c r="D101" s="403" t="s">
        <v>553</v>
      </c>
      <c r="E101" s="403" t="s">
        <v>553</v>
      </c>
      <c r="F101" s="403" t="s">
        <v>553</v>
      </c>
      <c r="G101" s="393" t="s">
        <v>553</v>
      </c>
      <c r="H101" s="393" t="s">
        <v>553</v>
      </c>
      <c r="I101" s="393" t="s">
        <v>553</v>
      </c>
      <c r="J101" s="393" t="s">
        <v>553</v>
      </c>
    </row>
    <row r="102" spans="1:10" x14ac:dyDescent="0.2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25">
      <c r="A103" s="408" t="s">
        <v>594</v>
      </c>
      <c r="B103" s="403" t="s">
        <v>3297</v>
      </c>
      <c r="C103" s="403" t="s">
        <v>582</v>
      </c>
      <c r="D103" s="398" t="s">
        <v>196</v>
      </c>
      <c r="E103" s="398" t="s">
        <v>196</v>
      </c>
      <c r="F103" s="398" t="s">
        <v>196</v>
      </c>
      <c r="G103" s="403" t="s">
        <v>3297</v>
      </c>
      <c r="H103" s="403" t="s">
        <v>598</v>
      </c>
      <c r="I103" s="403" t="s">
        <v>598</v>
      </c>
      <c r="J103" s="403" t="s">
        <v>586</v>
      </c>
    </row>
    <row r="104" spans="1:10" x14ac:dyDescent="0.25">
      <c r="A104" s="409" t="s">
        <v>589</v>
      </c>
      <c r="B104" s="393" t="s">
        <v>526</v>
      </c>
      <c r="C104" s="403" t="s">
        <v>582</v>
      </c>
      <c r="D104" s="403" t="s">
        <v>558</v>
      </c>
      <c r="E104" s="403" t="s">
        <v>526</v>
      </c>
      <c r="F104" s="403" t="s">
        <v>526</v>
      </c>
      <c r="G104" s="393" t="s">
        <v>526</v>
      </c>
      <c r="H104" s="393" t="s">
        <v>526</v>
      </c>
      <c r="I104" s="393" t="s">
        <v>526</v>
      </c>
      <c r="J104" s="393" t="s">
        <v>524</v>
      </c>
    </row>
    <row r="105" spans="1:10" x14ac:dyDescent="0.25">
      <c r="A105" s="409" t="s">
        <v>590</v>
      </c>
      <c r="B105" s="393" t="s">
        <v>526</v>
      </c>
      <c r="C105" s="403" t="s">
        <v>582</v>
      </c>
      <c r="D105" s="403" t="s">
        <v>558</v>
      </c>
      <c r="E105" s="403" t="s">
        <v>526</v>
      </c>
      <c r="F105" s="403" t="s">
        <v>526</v>
      </c>
      <c r="G105" s="393" t="s">
        <v>526</v>
      </c>
      <c r="H105" s="393" t="s">
        <v>526</v>
      </c>
      <c r="I105" s="393" t="s">
        <v>526</v>
      </c>
      <c r="J105" s="393" t="s">
        <v>524</v>
      </c>
    </row>
    <row r="106" spans="1:10" x14ac:dyDescent="0.25">
      <c r="A106" s="409" t="s">
        <v>591</v>
      </c>
      <c r="B106" s="393" t="s">
        <v>526</v>
      </c>
      <c r="C106" s="403" t="s">
        <v>582</v>
      </c>
      <c r="D106" s="403" t="s">
        <v>558</v>
      </c>
      <c r="E106" s="403" t="s">
        <v>526</v>
      </c>
      <c r="F106" s="403" t="s">
        <v>526</v>
      </c>
      <c r="G106" s="393" t="s">
        <v>526</v>
      </c>
      <c r="H106" s="393" t="s">
        <v>526</v>
      </c>
      <c r="I106" s="393" t="s">
        <v>526</v>
      </c>
      <c r="J106" s="393" t="s">
        <v>524</v>
      </c>
    </row>
    <row r="107" spans="1:10" x14ac:dyDescent="0.25">
      <c r="A107" s="409" t="s">
        <v>592</v>
      </c>
      <c r="B107" s="393" t="s">
        <v>526</v>
      </c>
      <c r="C107" s="403" t="s">
        <v>582</v>
      </c>
      <c r="D107" s="403" t="s">
        <v>558</v>
      </c>
      <c r="E107" s="403" t="s">
        <v>526</v>
      </c>
      <c r="F107" s="403" t="s">
        <v>526</v>
      </c>
      <c r="G107" s="393" t="s">
        <v>526</v>
      </c>
      <c r="H107" s="393" t="s">
        <v>526</v>
      </c>
      <c r="I107" s="393" t="s">
        <v>526</v>
      </c>
      <c r="J107" s="393" t="s">
        <v>524</v>
      </c>
    </row>
    <row r="108" spans="1:10" x14ac:dyDescent="0.25">
      <c r="A108" s="409" t="s">
        <v>593</v>
      </c>
      <c r="B108" s="393" t="s">
        <v>553</v>
      </c>
      <c r="C108" s="403" t="s">
        <v>582</v>
      </c>
      <c r="D108" s="403" t="s">
        <v>553</v>
      </c>
      <c r="E108" s="403" t="s">
        <v>553</v>
      </c>
      <c r="F108" s="403" t="s">
        <v>553</v>
      </c>
      <c r="G108" s="393" t="s">
        <v>553</v>
      </c>
      <c r="H108" s="393" t="s">
        <v>553</v>
      </c>
      <c r="I108" s="393" t="s">
        <v>553</v>
      </c>
      <c r="J108" s="393" t="s">
        <v>553</v>
      </c>
    </row>
    <row r="109" spans="1:10" x14ac:dyDescent="0.25">
      <c r="A109" s="409" t="s">
        <v>93</v>
      </c>
      <c r="B109" s="393" t="s">
        <v>526</v>
      </c>
      <c r="C109" s="403" t="s">
        <v>582</v>
      </c>
      <c r="D109" s="403" t="s">
        <v>558</v>
      </c>
      <c r="E109" s="403" t="s">
        <v>526</v>
      </c>
      <c r="F109" s="403" t="s">
        <v>526</v>
      </c>
      <c r="G109" s="393" t="s">
        <v>526</v>
      </c>
      <c r="H109" s="393" t="s">
        <v>526</v>
      </c>
      <c r="I109" s="393" t="s">
        <v>526</v>
      </c>
      <c r="J109" s="393" t="s">
        <v>524</v>
      </c>
    </row>
    <row r="110" spans="1:10" x14ac:dyDescent="0.25">
      <c r="A110" s="408" t="s">
        <v>595</v>
      </c>
      <c r="B110" s="403" t="s">
        <v>3297</v>
      </c>
      <c r="C110" s="403" t="s">
        <v>582</v>
      </c>
      <c r="D110" s="398" t="s">
        <v>196</v>
      </c>
      <c r="E110" s="398" t="s">
        <v>196</v>
      </c>
      <c r="F110" s="398" t="s">
        <v>196</v>
      </c>
      <c r="G110" s="403" t="s">
        <v>598</v>
      </c>
      <c r="H110" s="403" t="s">
        <v>3297</v>
      </c>
      <c r="I110" s="403" t="s">
        <v>598</v>
      </c>
      <c r="J110" s="403" t="s">
        <v>586</v>
      </c>
    </row>
    <row r="111" spans="1:10" x14ac:dyDescent="0.25">
      <c r="A111" s="409" t="s">
        <v>589</v>
      </c>
      <c r="B111" s="393" t="s">
        <v>526</v>
      </c>
      <c r="C111" s="403" t="s">
        <v>582</v>
      </c>
      <c r="D111" s="403" t="s">
        <v>558</v>
      </c>
      <c r="E111" s="403" t="s">
        <v>526</v>
      </c>
      <c r="F111" s="403" t="s">
        <v>526</v>
      </c>
      <c r="G111" s="393" t="s">
        <v>526</v>
      </c>
      <c r="H111" s="393" t="s">
        <v>526</v>
      </c>
      <c r="I111" s="393" t="s">
        <v>526</v>
      </c>
      <c r="J111" s="393" t="s">
        <v>524</v>
      </c>
    </row>
    <row r="112" spans="1:10" x14ac:dyDescent="0.25">
      <c r="A112" s="409" t="s">
        <v>590</v>
      </c>
      <c r="B112" s="393" t="s">
        <v>526</v>
      </c>
      <c r="C112" s="403" t="s">
        <v>582</v>
      </c>
      <c r="D112" s="403" t="s">
        <v>558</v>
      </c>
      <c r="E112" s="403" t="s">
        <v>526</v>
      </c>
      <c r="F112" s="403" t="s">
        <v>526</v>
      </c>
      <c r="G112" s="393" t="s">
        <v>526</v>
      </c>
      <c r="H112" s="393" t="s">
        <v>526</v>
      </c>
      <c r="I112" s="393" t="s">
        <v>526</v>
      </c>
      <c r="J112" s="393" t="s">
        <v>524</v>
      </c>
    </row>
    <row r="113" spans="1:10" x14ac:dyDescent="0.25">
      <c r="A113" s="409" t="s">
        <v>591</v>
      </c>
      <c r="B113" s="393" t="s">
        <v>526</v>
      </c>
      <c r="C113" s="403" t="s">
        <v>582</v>
      </c>
      <c r="D113" s="403" t="s">
        <v>558</v>
      </c>
      <c r="E113" s="403" t="s">
        <v>526</v>
      </c>
      <c r="F113" s="403" t="s">
        <v>526</v>
      </c>
      <c r="G113" s="393" t="s">
        <v>526</v>
      </c>
      <c r="H113" s="393" t="s">
        <v>526</v>
      </c>
      <c r="I113" s="393" t="s">
        <v>526</v>
      </c>
      <c r="J113" s="393" t="s">
        <v>524</v>
      </c>
    </row>
    <row r="114" spans="1:10" x14ac:dyDescent="0.25">
      <c r="A114" s="409" t="s">
        <v>592</v>
      </c>
      <c r="B114" s="393" t="s">
        <v>526</v>
      </c>
      <c r="C114" s="403" t="s">
        <v>582</v>
      </c>
      <c r="D114" s="403" t="s">
        <v>558</v>
      </c>
      <c r="E114" s="403" t="s">
        <v>526</v>
      </c>
      <c r="F114" s="403" t="s">
        <v>526</v>
      </c>
      <c r="G114" s="393" t="s">
        <v>526</v>
      </c>
      <c r="H114" s="393" t="s">
        <v>526</v>
      </c>
      <c r="I114" s="393" t="s">
        <v>526</v>
      </c>
      <c r="J114" s="393" t="s">
        <v>524</v>
      </c>
    </row>
    <row r="115" spans="1:10" x14ac:dyDescent="0.25">
      <c r="A115" s="409" t="s">
        <v>593</v>
      </c>
      <c r="B115" s="393" t="s">
        <v>553</v>
      </c>
      <c r="C115" s="403" t="s">
        <v>582</v>
      </c>
      <c r="D115" s="403" t="s">
        <v>553</v>
      </c>
      <c r="E115" s="403" t="s">
        <v>553</v>
      </c>
      <c r="F115" s="403" t="s">
        <v>553</v>
      </c>
      <c r="G115" s="393" t="s">
        <v>553</v>
      </c>
      <c r="H115" s="393" t="s">
        <v>553</v>
      </c>
      <c r="I115" s="393" t="s">
        <v>553</v>
      </c>
      <c r="J115" s="393" t="s">
        <v>553</v>
      </c>
    </row>
    <row r="116" spans="1:10" x14ac:dyDescent="0.25">
      <c r="A116" s="409" t="s">
        <v>93</v>
      </c>
      <c r="B116" s="393" t="s">
        <v>526</v>
      </c>
      <c r="C116" s="403" t="s">
        <v>582</v>
      </c>
      <c r="D116" s="403" t="s">
        <v>558</v>
      </c>
      <c r="E116" s="403" t="s">
        <v>526</v>
      </c>
      <c r="F116" s="403" t="s">
        <v>526</v>
      </c>
      <c r="G116" s="393" t="s">
        <v>526</v>
      </c>
      <c r="H116" s="393" t="s">
        <v>526</v>
      </c>
      <c r="I116" s="393" t="s">
        <v>526</v>
      </c>
      <c r="J116" s="393" t="s">
        <v>524</v>
      </c>
    </row>
    <row r="117" spans="1:10" x14ac:dyDescent="0.2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2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2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2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25">
      <c r="A121" s="406" t="s">
        <v>3424</v>
      </c>
      <c r="B121" s="393" t="s">
        <v>553</v>
      </c>
      <c r="C121" s="403" t="s">
        <v>582</v>
      </c>
      <c r="D121" s="403" t="s">
        <v>553</v>
      </c>
      <c r="E121" s="403" t="s">
        <v>553</v>
      </c>
      <c r="F121" s="403" t="s">
        <v>553</v>
      </c>
      <c r="G121" s="393" t="s">
        <v>553</v>
      </c>
      <c r="H121" s="393" t="s">
        <v>553</v>
      </c>
      <c r="I121" s="393" t="s">
        <v>553</v>
      </c>
      <c r="J121" s="393" t="s">
        <v>553</v>
      </c>
    </row>
    <row r="122" spans="1:10" x14ac:dyDescent="0.25">
      <c r="A122" s="406" t="s">
        <v>3425</v>
      </c>
      <c r="B122" s="393" t="s">
        <v>553</v>
      </c>
      <c r="C122" s="403" t="s">
        <v>582</v>
      </c>
      <c r="D122" s="403" t="s">
        <v>553</v>
      </c>
      <c r="E122" s="403" t="s">
        <v>553</v>
      </c>
      <c r="F122" s="403" t="s">
        <v>553</v>
      </c>
      <c r="G122" s="393" t="s">
        <v>553</v>
      </c>
      <c r="H122" s="393" t="s">
        <v>553</v>
      </c>
      <c r="I122" s="393" t="s">
        <v>553</v>
      </c>
      <c r="J122" s="393" t="s">
        <v>553</v>
      </c>
    </row>
    <row r="123" spans="1:10" x14ac:dyDescent="0.25">
      <c r="A123" s="406" t="s">
        <v>3426</v>
      </c>
      <c r="B123" s="393" t="s">
        <v>526</v>
      </c>
      <c r="C123" s="403" t="s">
        <v>582</v>
      </c>
      <c r="D123" s="403" t="s">
        <v>558</v>
      </c>
      <c r="E123" s="403" t="s">
        <v>526</v>
      </c>
      <c r="F123" s="403" t="s">
        <v>526</v>
      </c>
      <c r="G123" s="393" t="s">
        <v>526</v>
      </c>
      <c r="H123" s="393" t="s">
        <v>526</v>
      </c>
      <c r="I123" s="393" t="s">
        <v>526</v>
      </c>
      <c r="J123" s="393" t="s">
        <v>524</v>
      </c>
    </row>
    <row r="124" spans="1:10" x14ac:dyDescent="0.25">
      <c r="A124" s="411" t="s">
        <v>3428</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2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2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2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25">
      <c r="A128" s="404" t="s">
        <v>3424</v>
      </c>
      <c r="B128" s="403" t="s">
        <v>553</v>
      </c>
      <c r="C128" s="403" t="s">
        <v>582</v>
      </c>
      <c r="D128" s="403" t="s">
        <v>553</v>
      </c>
      <c r="E128" s="403" t="s">
        <v>553</v>
      </c>
      <c r="F128" s="403" t="s">
        <v>553</v>
      </c>
      <c r="G128" s="403" t="s">
        <v>553</v>
      </c>
      <c r="H128" s="403" t="s">
        <v>553</v>
      </c>
      <c r="I128" s="403" t="s">
        <v>553</v>
      </c>
      <c r="J128" s="403" t="s">
        <v>553</v>
      </c>
    </row>
    <row r="129" spans="1:10" x14ac:dyDescent="0.25">
      <c r="A129" s="404" t="s">
        <v>3425</v>
      </c>
      <c r="B129" s="403" t="s">
        <v>553</v>
      </c>
      <c r="C129" s="403" t="s">
        <v>582</v>
      </c>
      <c r="D129" s="403" t="s">
        <v>553</v>
      </c>
      <c r="E129" s="403" t="s">
        <v>553</v>
      </c>
      <c r="F129" s="403" t="s">
        <v>553</v>
      </c>
      <c r="G129" s="403" t="s">
        <v>553</v>
      </c>
      <c r="H129" s="403" t="s">
        <v>553</v>
      </c>
      <c r="I129" s="403" t="s">
        <v>553</v>
      </c>
      <c r="J129" s="403" t="s">
        <v>553</v>
      </c>
    </row>
    <row r="130" spans="1:10" x14ac:dyDescent="0.25">
      <c r="A130" s="404" t="s">
        <v>3426</v>
      </c>
      <c r="B130" s="403" t="s">
        <v>526</v>
      </c>
      <c r="C130" s="403" t="s">
        <v>582</v>
      </c>
      <c r="D130" s="403" t="s">
        <v>558</v>
      </c>
      <c r="E130" s="403" t="s">
        <v>526</v>
      </c>
      <c r="F130" s="403" t="s">
        <v>526</v>
      </c>
      <c r="G130" s="403" t="s">
        <v>526</v>
      </c>
      <c r="H130" s="403" t="s">
        <v>526</v>
      </c>
      <c r="I130" s="403" t="s">
        <v>526</v>
      </c>
      <c r="J130" s="403" t="s">
        <v>524</v>
      </c>
    </row>
    <row r="131" spans="1:10" x14ac:dyDescent="0.2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2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2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2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25">
      <c r="A135" s="409" t="s">
        <v>592</v>
      </c>
      <c r="B135" s="393" t="s">
        <v>553</v>
      </c>
      <c r="C135" s="403" t="s">
        <v>582</v>
      </c>
      <c r="D135" s="403" t="s">
        <v>553</v>
      </c>
      <c r="E135" s="403" t="s">
        <v>553</v>
      </c>
      <c r="F135" s="403" t="s">
        <v>553</v>
      </c>
      <c r="G135" s="393" t="s">
        <v>553</v>
      </c>
      <c r="H135" s="393" t="s">
        <v>553</v>
      </c>
      <c r="I135" s="393" t="s">
        <v>553</v>
      </c>
      <c r="J135" s="393" t="s">
        <v>553</v>
      </c>
    </row>
    <row r="136" spans="1:10" x14ac:dyDescent="0.25">
      <c r="A136" s="409" t="s">
        <v>593</v>
      </c>
      <c r="B136" s="393" t="s">
        <v>553</v>
      </c>
      <c r="C136" s="403" t="s">
        <v>582</v>
      </c>
      <c r="D136" s="403" t="s">
        <v>553</v>
      </c>
      <c r="E136" s="403" t="s">
        <v>553</v>
      </c>
      <c r="F136" s="403" t="s">
        <v>553</v>
      </c>
      <c r="G136" s="393" t="s">
        <v>553</v>
      </c>
      <c r="H136" s="393" t="s">
        <v>553</v>
      </c>
      <c r="I136" s="393" t="s">
        <v>553</v>
      </c>
      <c r="J136" s="393" t="s">
        <v>553</v>
      </c>
    </row>
    <row r="137" spans="1:10" x14ac:dyDescent="0.25">
      <c r="A137" s="409" t="s">
        <v>93</v>
      </c>
      <c r="B137" s="393" t="s">
        <v>526</v>
      </c>
      <c r="C137" s="403" t="s">
        <v>582</v>
      </c>
      <c r="D137" s="403" t="s">
        <v>558</v>
      </c>
      <c r="E137" s="403" t="s">
        <v>526</v>
      </c>
      <c r="F137" s="403" t="s">
        <v>526</v>
      </c>
      <c r="G137" s="393" t="s">
        <v>526</v>
      </c>
      <c r="H137" s="393" t="s">
        <v>526</v>
      </c>
      <c r="I137" s="393" t="s">
        <v>526</v>
      </c>
      <c r="J137" s="393" t="s">
        <v>524</v>
      </c>
    </row>
    <row r="138" spans="1:10" x14ac:dyDescent="0.25">
      <c r="A138" s="408" t="s">
        <v>597</v>
      </c>
      <c r="B138" s="403" t="s">
        <v>598</v>
      </c>
      <c r="C138" s="403" t="s">
        <v>582</v>
      </c>
      <c r="D138" s="398" t="s">
        <v>196</v>
      </c>
      <c r="E138" s="398" t="s">
        <v>196</v>
      </c>
      <c r="F138" s="398" t="s">
        <v>196</v>
      </c>
      <c r="G138" s="403" t="s">
        <v>598</v>
      </c>
      <c r="H138" s="403" t="s">
        <v>598</v>
      </c>
      <c r="I138" s="403" t="s">
        <v>598</v>
      </c>
      <c r="J138" s="403" t="s">
        <v>586</v>
      </c>
    </row>
    <row r="139" spans="1:10" x14ac:dyDescent="0.25">
      <c r="A139" s="409" t="s">
        <v>589</v>
      </c>
      <c r="B139" s="393" t="s">
        <v>526</v>
      </c>
      <c r="C139" s="403" t="s">
        <v>582</v>
      </c>
      <c r="D139" s="403" t="s">
        <v>558</v>
      </c>
      <c r="E139" s="403" t="s">
        <v>526</v>
      </c>
      <c r="F139" s="403" t="s">
        <v>526</v>
      </c>
      <c r="G139" s="393" t="s">
        <v>526</v>
      </c>
      <c r="H139" s="393" t="s">
        <v>526</v>
      </c>
      <c r="I139" s="393" t="s">
        <v>526</v>
      </c>
      <c r="J139" s="393" t="s">
        <v>524</v>
      </c>
    </row>
    <row r="140" spans="1:10" x14ac:dyDescent="0.25">
      <c r="A140" s="409" t="s">
        <v>590</v>
      </c>
      <c r="B140" s="393" t="s">
        <v>526</v>
      </c>
      <c r="C140" s="403" t="s">
        <v>582</v>
      </c>
      <c r="D140" s="403" t="s">
        <v>558</v>
      </c>
      <c r="E140" s="403" t="s">
        <v>526</v>
      </c>
      <c r="F140" s="403" t="s">
        <v>526</v>
      </c>
      <c r="G140" s="393" t="s">
        <v>526</v>
      </c>
      <c r="H140" s="393" t="s">
        <v>526</v>
      </c>
      <c r="I140" s="393" t="s">
        <v>526</v>
      </c>
      <c r="J140" s="393" t="s">
        <v>524</v>
      </c>
    </row>
    <row r="141" spans="1:10" x14ac:dyDescent="0.25">
      <c r="A141" s="409" t="s">
        <v>591</v>
      </c>
      <c r="B141" s="393" t="s">
        <v>526</v>
      </c>
      <c r="C141" s="403" t="s">
        <v>582</v>
      </c>
      <c r="D141" s="403" t="s">
        <v>558</v>
      </c>
      <c r="E141" s="403" t="s">
        <v>526</v>
      </c>
      <c r="F141" s="403" t="s">
        <v>526</v>
      </c>
      <c r="G141" s="393" t="s">
        <v>526</v>
      </c>
      <c r="H141" s="393" t="s">
        <v>526</v>
      </c>
      <c r="I141" s="393" t="s">
        <v>526</v>
      </c>
      <c r="J141" s="393" t="s">
        <v>524</v>
      </c>
    </row>
    <row r="142" spans="1:10" x14ac:dyDescent="0.25">
      <c r="A142" s="409" t="s">
        <v>592</v>
      </c>
      <c r="B142" s="393" t="s">
        <v>553</v>
      </c>
      <c r="C142" s="403" t="s">
        <v>582</v>
      </c>
      <c r="D142" s="403" t="s">
        <v>553</v>
      </c>
      <c r="E142" s="403" t="s">
        <v>553</v>
      </c>
      <c r="F142" s="403" t="s">
        <v>553</v>
      </c>
      <c r="G142" s="393" t="s">
        <v>553</v>
      </c>
      <c r="H142" s="393" t="s">
        <v>553</v>
      </c>
      <c r="I142" s="393" t="s">
        <v>553</v>
      </c>
      <c r="J142" s="393" t="s">
        <v>553</v>
      </c>
    </row>
    <row r="143" spans="1:10" x14ac:dyDescent="0.25">
      <c r="A143" s="409" t="s">
        <v>593</v>
      </c>
      <c r="B143" s="393" t="s">
        <v>553</v>
      </c>
      <c r="C143" s="403" t="s">
        <v>582</v>
      </c>
      <c r="D143" s="403" t="s">
        <v>553</v>
      </c>
      <c r="E143" s="403" t="s">
        <v>553</v>
      </c>
      <c r="F143" s="403" t="s">
        <v>553</v>
      </c>
      <c r="G143" s="393" t="s">
        <v>553</v>
      </c>
      <c r="H143" s="393" t="s">
        <v>553</v>
      </c>
      <c r="I143" s="393" t="s">
        <v>553</v>
      </c>
      <c r="J143" s="393" t="s">
        <v>553</v>
      </c>
    </row>
    <row r="144" spans="1:10" x14ac:dyDescent="0.25">
      <c r="A144" s="409" t="s">
        <v>93</v>
      </c>
      <c r="B144" s="393" t="s">
        <v>526</v>
      </c>
      <c r="C144" s="403" t="s">
        <v>582</v>
      </c>
      <c r="D144" s="403" t="s">
        <v>558</v>
      </c>
      <c r="E144" s="403" t="s">
        <v>526</v>
      </c>
      <c r="F144" s="403" t="s">
        <v>526</v>
      </c>
      <c r="G144" s="393" t="s">
        <v>526</v>
      </c>
      <c r="H144" s="393" t="s">
        <v>526</v>
      </c>
      <c r="I144" s="393" t="s">
        <v>526</v>
      </c>
      <c r="J144" s="393" t="s">
        <v>524</v>
      </c>
    </row>
    <row r="145" spans="1:10" x14ac:dyDescent="0.25">
      <c r="A145" s="408" t="s">
        <v>599</v>
      </c>
      <c r="B145" s="403" t="s">
        <v>598</v>
      </c>
      <c r="C145" s="403" t="s">
        <v>582</v>
      </c>
      <c r="D145" s="398" t="s">
        <v>196</v>
      </c>
      <c r="E145" s="398" t="s">
        <v>196</v>
      </c>
      <c r="F145" s="398" t="s">
        <v>196</v>
      </c>
      <c r="G145" s="403" t="s">
        <v>598</v>
      </c>
      <c r="H145" s="403" t="s">
        <v>598</v>
      </c>
      <c r="I145" s="403" t="s">
        <v>598</v>
      </c>
      <c r="J145" s="403" t="s">
        <v>586</v>
      </c>
    </row>
    <row r="146" spans="1:10" x14ac:dyDescent="0.25">
      <c r="A146" s="409" t="s">
        <v>589</v>
      </c>
      <c r="B146" s="393" t="s">
        <v>526</v>
      </c>
      <c r="C146" s="403" t="s">
        <v>582</v>
      </c>
      <c r="D146" s="403" t="s">
        <v>558</v>
      </c>
      <c r="E146" s="403" t="s">
        <v>526</v>
      </c>
      <c r="F146" s="403" t="s">
        <v>526</v>
      </c>
      <c r="G146" s="393" t="s">
        <v>526</v>
      </c>
      <c r="H146" s="393" t="s">
        <v>526</v>
      </c>
      <c r="I146" s="393" t="s">
        <v>526</v>
      </c>
      <c r="J146" s="393" t="s">
        <v>524</v>
      </c>
    </row>
    <row r="147" spans="1:10" x14ac:dyDescent="0.25">
      <c r="A147" s="409" t="s">
        <v>590</v>
      </c>
      <c r="B147" s="393" t="s">
        <v>526</v>
      </c>
      <c r="C147" s="403" t="s">
        <v>582</v>
      </c>
      <c r="D147" s="403" t="s">
        <v>558</v>
      </c>
      <c r="E147" s="403" t="s">
        <v>526</v>
      </c>
      <c r="F147" s="403" t="s">
        <v>526</v>
      </c>
      <c r="G147" s="393" t="s">
        <v>526</v>
      </c>
      <c r="H147" s="393" t="s">
        <v>526</v>
      </c>
      <c r="I147" s="393" t="s">
        <v>526</v>
      </c>
      <c r="J147" s="393" t="s">
        <v>524</v>
      </c>
    </row>
    <row r="148" spans="1:10" x14ac:dyDescent="0.25">
      <c r="A148" s="409" t="s">
        <v>591</v>
      </c>
      <c r="B148" s="393" t="s">
        <v>526</v>
      </c>
      <c r="C148" s="403" t="s">
        <v>582</v>
      </c>
      <c r="D148" s="403" t="s">
        <v>558</v>
      </c>
      <c r="E148" s="403" t="s">
        <v>526</v>
      </c>
      <c r="F148" s="403" t="s">
        <v>526</v>
      </c>
      <c r="G148" s="393" t="s">
        <v>526</v>
      </c>
      <c r="H148" s="393" t="s">
        <v>526</v>
      </c>
      <c r="I148" s="393" t="s">
        <v>526</v>
      </c>
      <c r="J148" s="393" t="s">
        <v>524</v>
      </c>
    </row>
    <row r="149" spans="1:10" x14ac:dyDescent="0.25">
      <c r="A149" s="409" t="s">
        <v>592</v>
      </c>
      <c r="B149" s="393" t="s">
        <v>553</v>
      </c>
      <c r="C149" s="403" t="s">
        <v>582</v>
      </c>
      <c r="D149" s="403" t="s">
        <v>553</v>
      </c>
      <c r="E149" s="403" t="s">
        <v>553</v>
      </c>
      <c r="F149" s="403" t="s">
        <v>553</v>
      </c>
      <c r="G149" s="393" t="s">
        <v>553</v>
      </c>
      <c r="H149" s="393" t="s">
        <v>553</v>
      </c>
      <c r="I149" s="393" t="s">
        <v>553</v>
      </c>
      <c r="J149" s="393" t="s">
        <v>553</v>
      </c>
    </row>
    <row r="150" spans="1:10" x14ac:dyDescent="0.25">
      <c r="A150" s="409" t="s">
        <v>593</v>
      </c>
      <c r="B150" s="393" t="s">
        <v>553</v>
      </c>
      <c r="C150" s="403" t="s">
        <v>582</v>
      </c>
      <c r="D150" s="403" t="s">
        <v>553</v>
      </c>
      <c r="E150" s="403" t="s">
        <v>553</v>
      </c>
      <c r="F150" s="403" t="s">
        <v>553</v>
      </c>
      <c r="G150" s="393" t="s">
        <v>553</v>
      </c>
      <c r="H150" s="393" t="s">
        <v>553</v>
      </c>
      <c r="I150" s="393" t="s">
        <v>553</v>
      </c>
      <c r="J150" s="393" t="s">
        <v>553</v>
      </c>
    </row>
    <row r="151" spans="1:10" x14ac:dyDescent="0.25">
      <c r="A151" s="409" t="s">
        <v>93</v>
      </c>
      <c r="B151" s="393" t="s">
        <v>526</v>
      </c>
      <c r="C151" s="403" t="s">
        <v>582</v>
      </c>
      <c r="D151" s="403" t="s">
        <v>558</v>
      </c>
      <c r="E151" s="403" t="s">
        <v>526</v>
      </c>
      <c r="F151" s="403" t="s">
        <v>526</v>
      </c>
      <c r="G151" s="393" t="s">
        <v>526</v>
      </c>
      <c r="H151" s="393" t="s">
        <v>526</v>
      </c>
      <c r="I151" s="393" t="s">
        <v>526</v>
      </c>
      <c r="J151" s="393" t="s">
        <v>524</v>
      </c>
    </row>
    <row r="152" spans="1:10" x14ac:dyDescent="0.2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2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2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2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25">
      <c r="A156" s="412" t="s">
        <v>3429</v>
      </c>
      <c r="B156" s="403" t="s">
        <v>553</v>
      </c>
      <c r="C156" s="403" t="s">
        <v>582</v>
      </c>
      <c r="D156" s="403" t="s">
        <v>553</v>
      </c>
      <c r="E156" s="403" t="s">
        <v>553</v>
      </c>
      <c r="F156" s="403" t="s">
        <v>553</v>
      </c>
      <c r="G156" s="403" t="s">
        <v>553</v>
      </c>
      <c r="H156" s="403" t="s">
        <v>553</v>
      </c>
      <c r="I156" s="403" t="s">
        <v>553</v>
      </c>
      <c r="J156" s="403" t="s">
        <v>553</v>
      </c>
    </row>
    <row r="157" spans="1:10" x14ac:dyDescent="0.25">
      <c r="A157" s="412" t="s">
        <v>3430</v>
      </c>
      <c r="B157" s="403" t="s">
        <v>553</v>
      </c>
      <c r="C157" s="403" t="s">
        <v>582</v>
      </c>
      <c r="D157" s="403" t="s">
        <v>553</v>
      </c>
      <c r="E157" s="403" t="s">
        <v>553</v>
      </c>
      <c r="F157" s="403" t="s">
        <v>553</v>
      </c>
      <c r="G157" s="403" t="s">
        <v>553</v>
      </c>
      <c r="H157" s="403" t="s">
        <v>553</v>
      </c>
      <c r="I157" s="403" t="s">
        <v>553</v>
      </c>
      <c r="J157" s="403" t="s">
        <v>553</v>
      </c>
    </row>
    <row r="158" spans="1:10" x14ac:dyDescent="0.25">
      <c r="A158" s="412" t="s">
        <v>3431</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2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2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2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2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25">
      <c r="A163" s="412" t="s">
        <v>3429</v>
      </c>
      <c r="B163" s="393" t="s">
        <v>553</v>
      </c>
      <c r="C163" s="403" t="s">
        <v>582</v>
      </c>
      <c r="D163" s="403" t="s">
        <v>553</v>
      </c>
      <c r="E163" s="403" t="s">
        <v>553</v>
      </c>
      <c r="F163" s="403" t="s">
        <v>553</v>
      </c>
      <c r="G163" s="393" t="s">
        <v>553</v>
      </c>
      <c r="H163" s="393" t="s">
        <v>553</v>
      </c>
      <c r="I163" s="393" t="s">
        <v>553</v>
      </c>
      <c r="J163" s="393" t="s">
        <v>553</v>
      </c>
    </row>
    <row r="164" spans="1:10" x14ac:dyDescent="0.25">
      <c r="A164" s="412" t="s">
        <v>3430</v>
      </c>
      <c r="B164" s="393" t="s">
        <v>553</v>
      </c>
      <c r="C164" s="403" t="s">
        <v>582</v>
      </c>
      <c r="D164" s="403" t="s">
        <v>553</v>
      </c>
      <c r="E164" s="403" t="s">
        <v>553</v>
      </c>
      <c r="F164" s="403" t="s">
        <v>553</v>
      </c>
      <c r="G164" s="393" t="s">
        <v>553</v>
      </c>
      <c r="H164" s="393" t="s">
        <v>553</v>
      </c>
      <c r="I164" s="393" t="s">
        <v>553</v>
      </c>
      <c r="J164" s="393" t="s">
        <v>553</v>
      </c>
    </row>
    <row r="165" spans="1:10" x14ac:dyDescent="0.25">
      <c r="A165" s="412" t="s">
        <v>3431</v>
      </c>
      <c r="B165" s="393" t="s">
        <v>526</v>
      </c>
      <c r="C165" s="403" t="s">
        <v>582</v>
      </c>
      <c r="D165" s="403" t="s">
        <v>558</v>
      </c>
      <c r="E165" s="403" t="s">
        <v>526</v>
      </c>
      <c r="F165" s="403" t="s">
        <v>526</v>
      </c>
      <c r="G165" s="393" t="s">
        <v>526</v>
      </c>
      <c r="H165" s="393" t="s">
        <v>526</v>
      </c>
      <c r="I165" s="393" t="s">
        <v>526</v>
      </c>
      <c r="J165" s="393" t="s">
        <v>524</v>
      </c>
    </row>
    <row r="166" spans="1:10" x14ac:dyDescent="0.2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2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2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2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25">
      <c r="A170" s="412" t="s">
        <v>3429</v>
      </c>
      <c r="B170" s="393" t="s">
        <v>553</v>
      </c>
      <c r="C170" s="403" t="s">
        <v>582</v>
      </c>
      <c r="D170" s="403" t="s">
        <v>553</v>
      </c>
      <c r="E170" s="403" t="s">
        <v>553</v>
      </c>
      <c r="F170" s="403" t="s">
        <v>553</v>
      </c>
      <c r="G170" s="393" t="s">
        <v>553</v>
      </c>
      <c r="H170" s="393" t="s">
        <v>553</v>
      </c>
      <c r="I170" s="393" t="s">
        <v>553</v>
      </c>
      <c r="J170" s="393" t="s">
        <v>553</v>
      </c>
    </row>
    <row r="171" spans="1:10" x14ac:dyDescent="0.25">
      <c r="A171" s="412" t="s">
        <v>3430</v>
      </c>
      <c r="B171" s="393" t="s">
        <v>553</v>
      </c>
      <c r="C171" s="403" t="s">
        <v>582</v>
      </c>
      <c r="D171" s="403" t="s">
        <v>553</v>
      </c>
      <c r="E171" s="403" t="s">
        <v>553</v>
      </c>
      <c r="F171" s="403" t="s">
        <v>553</v>
      </c>
      <c r="G171" s="393" t="s">
        <v>553</v>
      </c>
      <c r="H171" s="393" t="s">
        <v>553</v>
      </c>
      <c r="I171" s="393" t="s">
        <v>553</v>
      </c>
      <c r="J171" s="393" t="s">
        <v>553</v>
      </c>
    </row>
    <row r="172" spans="1:10" x14ac:dyDescent="0.25">
      <c r="A172" s="412" t="s">
        <v>3431</v>
      </c>
      <c r="B172" s="393" t="s">
        <v>526</v>
      </c>
      <c r="C172" s="403" t="s">
        <v>582</v>
      </c>
      <c r="D172" s="403" t="s">
        <v>558</v>
      </c>
      <c r="E172" s="403" t="s">
        <v>526</v>
      </c>
      <c r="F172" s="403" t="s">
        <v>526</v>
      </c>
      <c r="G172" s="393" t="s">
        <v>526</v>
      </c>
      <c r="H172" s="393" t="s">
        <v>526</v>
      </c>
      <c r="I172" s="393" t="s">
        <v>526</v>
      </c>
      <c r="J172" s="393" t="s">
        <v>524</v>
      </c>
    </row>
    <row r="173" spans="1:10" x14ac:dyDescent="0.2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2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2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2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25">
      <c r="A177" s="412" t="s">
        <v>3429</v>
      </c>
      <c r="B177" s="393" t="s">
        <v>553</v>
      </c>
      <c r="C177" s="403" t="s">
        <v>582</v>
      </c>
      <c r="D177" s="403" t="s">
        <v>553</v>
      </c>
      <c r="E177" s="403" t="s">
        <v>553</v>
      </c>
      <c r="F177" s="403" t="s">
        <v>553</v>
      </c>
      <c r="G177" s="393" t="s">
        <v>553</v>
      </c>
      <c r="H177" s="393" t="s">
        <v>553</v>
      </c>
      <c r="I177" s="393" t="s">
        <v>553</v>
      </c>
      <c r="J177" s="393" t="s">
        <v>553</v>
      </c>
    </row>
    <row r="178" spans="1:10" x14ac:dyDescent="0.25">
      <c r="A178" s="412" t="s">
        <v>3430</v>
      </c>
      <c r="B178" s="393" t="s">
        <v>553</v>
      </c>
      <c r="C178" s="403" t="s">
        <v>582</v>
      </c>
      <c r="D178" s="403" t="s">
        <v>553</v>
      </c>
      <c r="E178" s="403" t="s">
        <v>553</v>
      </c>
      <c r="F178" s="403" t="s">
        <v>553</v>
      </c>
      <c r="G178" s="393" t="s">
        <v>553</v>
      </c>
      <c r="H178" s="393" t="s">
        <v>553</v>
      </c>
      <c r="I178" s="393" t="s">
        <v>553</v>
      </c>
      <c r="J178" s="393" t="s">
        <v>553</v>
      </c>
    </row>
    <row r="179" spans="1:10" x14ac:dyDescent="0.25">
      <c r="A179" s="412" t="s">
        <v>3431</v>
      </c>
      <c r="B179" s="393" t="s">
        <v>526</v>
      </c>
      <c r="C179" s="403" t="s">
        <v>582</v>
      </c>
      <c r="D179" s="403" t="s">
        <v>558</v>
      </c>
      <c r="E179" s="403" t="s">
        <v>526</v>
      </c>
      <c r="F179" s="403" t="s">
        <v>526</v>
      </c>
      <c r="G179" s="393" t="s">
        <v>526</v>
      </c>
      <c r="H179" s="393" t="s">
        <v>526</v>
      </c>
      <c r="I179" s="393" t="s">
        <v>526</v>
      </c>
      <c r="J179" s="393" t="s">
        <v>524</v>
      </c>
    </row>
    <row r="180" spans="1:10" x14ac:dyDescent="0.2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2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2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2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25">
      <c r="A184" s="412" t="s">
        <v>3429</v>
      </c>
      <c r="B184" s="393" t="s">
        <v>553</v>
      </c>
      <c r="C184" s="403" t="s">
        <v>582</v>
      </c>
      <c r="D184" s="403" t="s">
        <v>553</v>
      </c>
      <c r="E184" s="403" t="s">
        <v>553</v>
      </c>
      <c r="F184" s="403" t="s">
        <v>553</v>
      </c>
      <c r="G184" s="393" t="s">
        <v>553</v>
      </c>
      <c r="H184" s="393" t="s">
        <v>553</v>
      </c>
      <c r="I184" s="393" t="s">
        <v>553</v>
      </c>
      <c r="J184" s="393" t="s">
        <v>553</v>
      </c>
    </row>
    <row r="185" spans="1:10" x14ac:dyDescent="0.25">
      <c r="A185" s="412" t="s">
        <v>3430</v>
      </c>
      <c r="B185" s="393" t="s">
        <v>553</v>
      </c>
      <c r="C185" s="403" t="s">
        <v>582</v>
      </c>
      <c r="D185" s="403" t="s">
        <v>553</v>
      </c>
      <c r="E185" s="403" t="s">
        <v>553</v>
      </c>
      <c r="F185" s="403" t="s">
        <v>553</v>
      </c>
      <c r="G185" s="393" t="s">
        <v>553</v>
      </c>
      <c r="H185" s="393" t="s">
        <v>553</v>
      </c>
      <c r="I185" s="393" t="s">
        <v>553</v>
      </c>
      <c r="J185" s="393" t="s">
        <v>553</v>
      </c>
    </row>
    <row r="186" spans="1:10" x14ac:dyDescent="0.25">
      <c r="A186" s="412" t="s">
        <v>3431</v>
      </c>
      <c r="B186" s="393" t="s">
        <v>526</v>
      </c>
      <c r="C186" s="403" t="s">
        <v>582</v>
      </c>
      <c r="D186" s="403" t="s">
        <v>558</v>
      </c>
      <c r="E186" s="403" t="s">
        <v>526</v>
      </c>
      <c r="F186" s="403" t="s">
        <v>526</v>
      </c>
      <c r="G186" s="393" t="s">
        <v>526</v>
      </c>
      <c r="H186" s="393" t="s">
        <v>526</v>
      </c>
      <c r="I186" s="393" t="s">
        <v>526</v>
      </c>
      <c r="J186" s="393" t="s">
        <v>524</v>
      </c>
    </row>
    <row r="187" spans="1:10" x14ac:dyDescent="0.2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2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2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2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25">
      <c r="A191" s="412" t="s">
        <v>3429</v>
      </c>
      <c r="B191" s="393" t="s">
        <v>553</v>
      </c>
      <c r="C191" s="403" t="s">
        <v>582</v>
      </c>
      <c r="D191" s="403" t="s">
        <v>553</v>
      </c>
      <c r="E191" s="403" t="s">
        <v>553</v>
      </c>
      <c r="F191" s="403" t="s">
        <v>553</v>
      </c>
      <c r="G191" s="393" t="s">
        <v>553</v>
      </c>
      <c r="H191" s="393" t="s">
        <v>553</v>
      </c>
      <c r="I191" s="393" t="s">
        <v>553</v>
      </c>
      <c r="J191" s="393" t="s">
        <v>553</v>
      </c>
    </row>
    <row r="192" spans="1:10" x14ac:dyDescent="0.25">
      <c r="A192" s="412" t="s">
        <v>3430</v>
      </c>
      <c r="B192" s="393" t="s">
        <v>553</v>
      </c>
      <c r="C192" s="403" t="s">
        <v>582</v>
      </c>
      <c r="D192" s="403" t="s">
        <v>553</v>
      </c>
      <c r="E192" s="403" t="s">
        <v>553</v>
      </c>
      <c r="F192" s="403" t="s">
        <v>553</v>
      </c>
      <c r="G192" s="393" t="s">
        <v>553</v>
      </c>
      <c r="H192" s="393" t="s">
        <v>553</v>
      </c>
      <c r="I192" s="393" t="s">
        <v>553</v>
      </c>
      <c r="J192" s="393" t="s">
        <v>553</v>
      </c>
    </row>
    <row r="193" spans="1:10" x14ac:dyDescent="0.25">
      <c r="A193" s="412" t="s">
        <v>3431</v>
      </c>
      <c r="B193" s="393" t="s">
        <v>526</v>
      </c>
      <c r="C193" s="403" t="s">
        <v>582</v>
      </c>
      <c r="D193" s="403" t="s">
        <v>558</v>
      </c>
      <c r="E193" s="403" t="s">
        <v>526</v>
      </c>
      <c r="F193" s="403" t="s">
        <v>526</v>
      </c>
      <c r="G193" s="393" t="s">
        <v>526</v>
      </c>
      <c r="H193" s="393" t="s">
        <v>526</v>
      </c>
      <c r="I193" s="393" t="s">
        <v>526</v>
      </c>
      <c r="J193" s="393" t="s">
        <v>524</v>
      </c>
    </row>
    <row r="194" spans="1:10" x14ac:dyDescent="0.2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2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2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2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25">
      <c r="A198" s="412" t="s">
        <v>3429</v>
      </c>
      <c r="B198" s="393" t="s">
        <v>553</v>
      </c>
      <c r="C198" s="403" t="s">
        <v>582</v>
      </c>
      <c r="D198" s="403" t="s">
        <v>553</v>
      </c>
      <c r="E198" s="403" t="s">
        <v>553</v>
      </c>
      <c r="F198" s="403" t="s">
        <v>553</v>
      </c>
      <c r="G198" s="393" t="s">
        <v>553</v>
      </c>
      <c r="H198" s="393" t="s">
        <v>553</v>
      </c>
      <c r="I198" s="393" t="s">
        <v>553</v>
      </c>
      <c r="J198" s="393" t="s">
        <v>553</v>
      </c>
    </row>
    <row r="199" spans="1:10" x14ac:dyDescent="0.25">
      <c r="A199" s="414" t="s">
        <v>3430</v>
      </c>
      <c r="B199" s="393" t="s">
        <v>553</v>
      </c>
      <c r="C199" s="403" t="s">
        <v>582</v>
      </c>
      <c r="D199" s="403" t="s">
        <v>553</v>
      </c>
      <c r="E199" s="403" t="s">
        <v>553</v>
      </c>
      <c r="F199" s="403" t="s">
        <v>553</v>
      </c>
      <c r="G199" s="393" t="s">
        <v>553</v>
      </c>
      <c r="H199" s="393" t="s">
        <v>553</v>
      </c>
      <c r="I199" s="393" t="s">
        <v>553</v>
      </c>
      <c r="J199" s="393" t="s">
        <v>553</v>
      </c>
    </row>
    <row r="200" spans="1:10" x14ac:dyDescent="0.25">
      <c r="A200" s="412" t="s">
        <v>3431</v>
      </c>
      <c r="B200" s="393" t="s">
        <v>526</v>
      </c>
      <c r="C200" s="403" t="s">
        <v>582</v>
      </c>
      <c r="D200" s="403" t="s">
        <v>558</v>
      </c>
      <c r="E200" s="403" t="s">
        <v>526</v>
      </c>
      <c r="F200" s="403" t="s">
        <v>526</v>
      </c>
      <c r="G200" s="393" t="s">
        <v>526</v>
      </c>
      <c r="H200" s="393" t="s">
        <v>526</v>
      </c>
      <c r="I200" s="393" t="s">
        <v>526</v>
      </c>
      <c r="J200" s="393" t="s">
        <v>524</v>
      </c>
    </row>
    <row r="201" spans="1:10" x14ac:dyDescent="0.25">
      <c r="A201" s="413" t="s">
        <v>3432</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2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2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2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2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2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25">
      <c r="A207" s="415" t="s">
        <v>592</v>
      </c>
      <c r="B207" s="393" t="s">
        <v>553</v>
      </c>
      <c r="C207" s="403" t="s">
        <v>582</v>
      </c>
      <c r="D207" s="403" t="s">
        <v>553</v>
      </c>
      <c r="E207" s="403" t="s">
        <v>553</v>
      </c>
      <c r="F207" s="403" t="s">
        <v>553</v>
      </c>
      <c r="G207" s="393" t="s">
        <v>553</v>
      </c>
      <c r="H207" s="393" t="s">
        <v>553</v>
      </c>
      <c r="I207" s="393" t="s">
        <v>553</v>
      </c>
      <c r="J207" s="393" t="s">
        <v>553</v>
      </c>
    </row>
    <row r="208" spans="1:10" x14ac:dyDescent="0.25">
      <c r="A208" s="415" t="s">
        <v>593</v>
      </c>
      <c r="B208" s="393" t="s">
        <v>553</v>
      </c>
      <c r="C208" s="403" t="s">
        <v>582</v>
      </c>
      <c r="D208" s="403" t="s">
        <v>553</v>
      </c>
      <c r="E208" s="403" t="s">
        <v>553</v>
      </c>
      <c r="F208" s="403" t="s">
        <v>553</v>
      </c>
      <c r="G208" s="393" t="s">
        <v>553</v>
      </c>
      <c r="H208" s="393" t="s">
        <v>553</v>
      </c>
      <c r="I208" s="393" t="s">
        <v>553</v>
      </c>
      <c r="J208" s="393" t="s">
        <v>553</v>
      </c>
    </row>
    <row r="209" spans="1:10" x14ac:dyDescent="0.2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2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2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25">
      <c r="A212" s="404" t="s">
        <v>584</v>
      </c>
      <c r="B212" s="403" t="s">
        <v>553</v>
      </c>
      <c r="C212" s="403" t="s">
        <v>582</v>
      </c>
      <c r="D212" s="403" t="s">
        <v>553</v>
      </c>
      <c r="E212" s="403" t="s">
        <v>553</v>
      </c>
      <c r="F212" s="403" t="s">
        <v>553</v>
      </c>
      <c r="G212" s="403" t="s">
        <v>553</v>
      </c>
      <c r="H212" s="403" t="s">
        <v>553</v>
      </c>
      <c r="I212" s="403" t="s">
        <v>553</v>
      </c>
    </row>
    <row r="213" spans="1:10" x14ac:dyDescent="0.2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25">
      <c r="A214" s="404" t="s">
        <v>3424</v>
      </c>
      <c r="B214" s="403" t="s">
        <v>598</v>
      </c>
      <c r="C214" s="403" t="s">
        <v>582</v>
      </c>
      <c r="D214" s="403" t="s">
        <v>598</v>
      </c>
      <c r="E214" s="403" t="s">
        <v>3296</v>
      </c>
      <c r="F214" s="403" t="s">
        <v>3296</v>
      </c>
      <c r="G214" s="403" t="s">
        <v>598</v>
      </c>
      <c r="H214" s="403" t="s">
        <v>3296</v>
      </c>
      <c r="I214" s="403" t="s">
        <v>3296</v>
      </c>
    </row>
    <row r="215" spans="1:10" x14ac:dyDescent="0.25">
      <c r="A215" s="404" t="s">
        <v>3426</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25">
      <c r="A216" s="80" t="s">
        <v>3433</v>
      </c>
      <c r="B216" s="403">
        <v>2520593.7655260009</v>
      </c>
      <c r="C216" s="403" t="s">
        <v>582</v>
      </c>
      <c r="D216" s="398" t="s">
        <v>196</v>
      </c>
      <c r="E216" s="398" t="s">
        <v>196</v>
      </c>
      <c r="F216" s="398" t="s">
        <v>196</v>
      </c>
      <c r="G216" s="403">
        <v>171223.03700227189</v>
      </c>
      <c r="H216" s="403">
        <v>2.0771880881664</v>
      </c>
      <c r="I216" s="403">
        <v>5.2994341437007098</v>
      </c>
    </row>
    <row r="217" spans="1:10" x14ac:dyDescent="0.2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2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25">
      <c r="A219" s="404" t="s">
        <v>93</v>
      </c>
      <c r="B219" s="393" t="s">
        <v>553</v>
      </c>
      <c r="C219" s="403" t="s">
        <v>582</v>
      </c>
      <c r="D219" s="403" t="s">
        <v>553</v>
      </c>
      <c r="E219" s="403" t="s">
        <v>553</v>
      </c>
      <c r="F219" s="403" t="s">
        <v>553</v>
      </c>
      <c r="G219" s="393" t="s">
        <v>553</v>
      </c>
      <c r="H219" s="393" t="s">
        <v>553</v>
      </c>
      <c r="I219" s="393" t="s">
        <v>553</v>
      </c>
    </row>
    <row r="220" spans="1:10" x14ac:dyDescent="0.25">
      <c r="A220" s="417" t="s">
        <v>3434</v>
      </c>
      <c r="B220" s="403">
        <v>23026953.430004109</v>
      </c>
      <c r="C220" s="403" t="s">
        <v>582</v>
      </c>
      <c r="D220" s="398" t="s">
        <v>196</v>
      </c>
      <c r="E220" s="398" t="s">
        <v>196</v>
      </c>
      <c r="F220" s="398" t="s">
        <v>196</v>
      </c>
      <c r="G220" s="403">
        <v>1543321.2357623461</v>
      </c>
      <c r="H220" s="403">
        <v>96.244370350390938</v>
      </c>
      <c r="I220" s="403">
        <v>107.93538834374699</v>
      </c>
    </row>
    <row r="221" spans="1:10" x14ac:dyDescent="0.2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2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2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25">
      <c r="A224" s="404" t="s">
        <v>3435</v>
      </c>
      <c r="B224" s="403" t="s">
        <v>598</v>
      </c>
      <c r="C224" s="403" t="s">
        <v>582</v>
      </c>
      <c r="D224" s="398" t="s">
        <v>196</v>
      </c>
      <c r="E224" s="398" t="s">
        <v>196</v>
      </c>
      <c r="F224" s="398" t="s">
        <v>196</v>
      </c>
      <c r="G224" s="403" t="s">
        <v>598</v>
      </c>
      <c r="H224" s="403">
        <v>1.1155517503383201</v>
      </c>
      <c r="I224" s="403">
        <v>1.5879024829000001E-4</v>
      </c>
    </row>
    <row r="225" spans="1:9" x14ac:dyDescent="0.2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25">
      <c r="A226" s="404" t="s">
        <v>3426</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25">
      <c r="A227" s="404" t="s">
        <v>3436</v>
      </c>
      <c r="B227" s="403" t="s">
        <v>598</v>
      </c>
      <c r="C227" s="403" t="s">
        <v>582</v>
      </c>
      <c r="D227" s="398" t="s">
        <v>196</v>
      </c>
      <c r="E227" s="398" t="s">
        <v>196</v>
      </c>
      <c r="F227" s="398" t="s">
        <v>196</v>
      </c>
      <c r="G227" s="403" t="s">
        <v>598</v>
      </c>
      <c r="H227" s="403" t="s">
        <v>3296</v>
      </c>
      <c r="I227" s="403" t="s">
        <v>3296</v>
      </c>
    </row>
    <row r="228" spans="1:9" x14ac:dyDescent="0.2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2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2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2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25">
      <c r="A232" s="404" t="s">
        <v>3435</v>
      </c>
      <c r="B232" s="403" t="s">
        <v>526</v>
      </c>
      <c r="C232" s="403" t="s">
        <v>582</v>
      </c>
      <c r="D232" s="398" t="s">
        <v>196</v>
      </c>
      <c r="E232" s="398" t="s">
        <v>196</v>
      </c>
      <c r="F232" s="398" t="s">
        <v>196</v>
      </c>
      <c r="G232" s="403" t="s">
        <v>526</v>
      </c>
      <c r="H232" s="403" t="s">
        <v>553</v>
      </c>
      <c r="I232" s="403" t="s">
        <v>553</v>
      </c>
    </row>
    <row r="233" spans="1:9" x14ac:dyDescent="0.25">
      <c r="A233" s="415" t="s">
        <v>610</v>
      </c>
      <c r="B233" s="393" t="s">
        <v>526</v>
      </c>
      <c r="C233" s="403" t="s">
        <v>582</v>
      </c>
      <c r="D233" s="403" t="s">
        <v>526</v>
      </c>
      <c r="E233" s="403" t="s">
        <v>553</v>
      </c>
      <c r="F233" s="403" t="s">
        <v>553</v>
      </c>
      <c r="G233" s="393" t="s">
        <v>526</v>
      </c>
      <c r="H233" s="393" t="s">
        <v>553</v>
      </c>
      <c r="I233" s="393" t="s">
        <v>553</v>
      </c>
    </row>
    <row r="234" spans="1:9" x14ac:dyDescent="0.2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25">
      <c r="A235" s="404" t="s">
        <v>3426</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25">
      <c r="A236" s="404" t="s">
        <v>3436</v>
      </c>
      <c r="B236" s="403" t="s">
        <v>526</v>
      </c>
      <c r="C236" s="403" t="s">
        <v>582</v>
      </c>
      <c r="D236" s="398" t="s">
        <v>196</v>
      </c>
      <c r="E236" s="398" t="s">
        <v>196</v>
      </c>
      <c r="F236" s="398" t="s">
        <v>196</v>
      </c>
      <c r="G236" s="403" t="s">
        <v>526</v>
      </c>
      <c r="H236" s="403" t="s">
        <v>526</v>
      </c>
      <c r="I236" s="403" t="s">
        <v>526</v>
      </c>
    </row>
    <row r="237" spans="1:9" x14ac:dyDescent="0.25">
      <c r="A237" s="415" t="s">
        <v>88</v>
      </c>
      <c r="B237" s="393" t="s">
        <v>526</v>
      </c>
      <c r="C237" s="403" t="s">
        <v>582</v>
      </c>
      <c r="D237" s="403" t="s">
        <v>526</v>
      </c>
      <c r="E237" s="403" t="s">
        <v>526</v>
      </c>
      <c r="F237" s="403" t="s">
        <v>526</v>
      </c>
      <c r="G237" s="393" t="s">
        <v>526</v>
      </c>
      <c r="H237" s="393" t="s">
        <v>526</v>
      </c>
      <c r="I237" s="393" t="s">
        <v>526</v>
      </c>
    </row>
    <row r="238" spans="1:9" x14ac:dyDescent="0.2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2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2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2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25">
      <c r="A242" s="404" t="s">
        <v>3435</v>
      </c>
      <c r="B242" s="403" t="s">
        <v>526</v>
      </c>
      <c r="C242" s="403" t="s">
        <v>582</v>
      </c>
      <c r="D242" s="398" t="s">
        <v>196</v>
      </c>
      <c r="E242" s="398" t="s">
        <v>196</v>
      </c>
      <c r="F242" s="398" t="s">
        <v>196</v>
      </c>
      <c r="G242" s="403" t="s">
        <v>526</v>
      </c>
      <c r="H242" s="403">
        <v>1.0519629843E-4</v>
      </c>
      <c r="I242" s="403">
        <v>1.355960522E-5</v>
      </c>
    </row>
    <row r="243" spans="1:9" x14ac:dyDescent="0.25">
      <c r="A243" s="415" t="s">
        <v>610</v>
      </c>
      <c r="B243" s="393" t="s">
        <v>526</v>
      </c>
      <c r="C243" s="403" t="s">
        <v>582</v>
      </c>
      <c r="D243" s="403" t="s">
        <v>526</v>
      </c>
      <c r="E243" s="403" t="s">
        <v>526</v>
      </c>
      <c r="F243" s="403" t="s">
        <v>526</v>
      </c>
      <c r="G243" s="393" t="s">
        <v>526</v>
      </c>
      <c r="H243" s="393">
        <v>1.0519629843E-4</v>
      </c>
      <c r="I243" s="393">
        <v>1.355960522E-5</v>
      </c>
    </row>
    <row r="244" spans="1:9" x14ac:dyDescent="0.2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25">
      <c r="A245" s="404" t="s">
        <v>3426</v>
      </c>
      <c r="B245" s="393" t="s">
        <v>526</v>
      </c>
      <c r="C245" s="403" t="s">
        <v>582</v>
      </c>
      <c r="D245" s="403" t="s">
        <v>526</v>
      </c>
      <c r="E245" s="403" t="s">
        <v>526</v>
      </c>
      <c r="F245" s="403" t="s">
        <v>526</v>
      </c>
      <c r="G245" s="393" t="s">
        <v>526</v>
      </c>
      <c r="H245" s="393">
        <v>1.8589818869899999E-3</v>
      </c>
      <c r="I245" s="393">
        <v>2.8303269886699998E-3</v>
      </c>
    </row>
    <row r="246" spans="1:9" x14ac:dyDescent="0.25">
      <c r="A246" s="404" t="s">
        <v>3436</v>
      </c>
      <c r="B246" s="403" t="s">
        <v>553</v>
      </c>
      <c r="C246" s="403" t="s">
        <v>582</v>
      </c>
      <c r="D246" s="398" t="s">
        <v>196</v>
      </c>
      <c r="E246" s="398" t="s">
        <v>196</v>
      </c>
      <c r="F246" s="398" t="s">
        <v>196</v>
      </c>
      <c r="G246" s="403" t="s">
        <v>553</v>
      </c>
      <c r="H246" s="403" t="s">
        <v>553</v>
      </c>
      <c r="I246" s="403" t="s">
        <v>553</v>
      </c>
    </row>
    <row r="247" spans="1:9" x14ac:dyDescent="0.2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2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2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2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25">
      <c r="A251" s="404" t="s">
        <v>3437</v>
      </c>
      <c r="B251" s="403" t="s">
        <v>526</v>
      </c>
      <c r="C251" s="403" t="s">
        <v>582</v>
      </c>
      <c r="D251" s="398" t="s">
        <v>196</v>
      </c>
      <c r="E251" s="398" t="s">
        <v>196</v>
      </c>
      <c r="F251" s="398" t="s">
        <v>196</v>
      </c>
      <c r="G251" s="403" t="s">
        <v>526</v>
      </c>
      <c r="H251" s="403">
        <v>1.1154465540398899</v>
      </c>
      <c r="I251" s="403">
        <v>1.4523064306999999E-4</v>
      </c>
    </row>
    <row r="252" spans="1:9" x14ac:dyDescent="0.25">
      <c r="A252" s="415" t="s">
        <v>610</v>
      </c>
      <c r="B252" s="393" t="s">
        <v>526</v>
      </c>
      <c r="C252" s="403" t="s">
        <v>582</v>
      </c>
      <c r="D252" s="403" t="s">
        <v>526</v>
      </c>
      <c r="E252" s="403" t="s">
        <v>526</v>
      </c>
      <c r="F252" s="403" t="s">
        <v>526</v>
      </c>
      <c r="G252" s="393" t="s">
        <v>526</v>
      </c>
      <c r="H252" s="393">
        <v>1.1154465540398899</v>
      </c>
      <c r="I252" s="393">
        <v>1.4523064306999999E-4</v>
      </c>
    </row>
    <row r="253" spans="1:9" x14ac:dyDescent="0.2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25">
      <c r="A254" s="404" t="s">
        <v>3426</v>
      </c>
      <c r="B254" s="393" t="s">
        <v>526</v>
      </c>
      <c r="C254" s="403" t="s">
        <v>582</v>
      </c>
      <c r="D254" s="403" t="s">
        <v>526</v>
      </c>
      <c r="E254" s="403" t="s">
        <v>526</v>
      </c>
      <c r="F254" s="403" t="s">
        <v>526</v>
      </c>
      <c r="G254" s="393" t="s">
        <v>526</v>
      </c>
      <c r="H254" s="393">
        <v>2.3299869973900001E-3</v>
      </c>
      <c r="I254" s="393">
        <v>1.2988955705600001E-3</v>
      </c>
    </row>
    <row r="255" spans="1:9" x14ac:dyDescent="0.25">
      <c r="A255" s="404" t="s">
        <v>3436</v>
      </c>
      <c r="B255" s="403" t="s">
        <v>553</v>
      </c>
      <c r="C255" s="403" t="s">
        <v>582</v>
      </c>
      <c r="D255" s="398" t="s">
        <v>196</v>
      </c>
      <c r="E255" s="398" t="s">
        <v>196</v>
      </c>
      <c r="F255" s="398" t="s">
        <v>196</v>
      </c>
      <c r="G255" s="403" t="s">
        <v>553</v>
      </c>
      <c r="H255" s="403" t="s">
        <v>553</v>
      </c>
      <c r="I255" s="403" t="s">
        <v>553</v>
      </c>
    </row>
    <row r="256" spans="1:9" x14ac:dyDescent="0.2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2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25">
      <c r="A258" s="404" t="s">
        <v>607</v>
      </c>
      <c r="B258" s="393" t="s">
        <v>553</v>
      </c>
      <c r="C258" s="403" t="s">
        <v>582</v>
      </c>
      <c r="D258" s="403" t="s">
        <v>553</v>
      </c>
      <c r="E258" s="403" t="s">
        <v>553</v>
      </c>
      <c r="F258" s="403" t="s">
        <v>553</v>
      </c>
      <c r="G258" s="393" t="s">
        <v>553</v>
      </c>
      <c r="H258" s="393" t="s">
        <v>553</v>
      </c>
      <c r="I258" s="393" t="s">
        <v>553</v>
      </c>
    </row>
    <row r="259" spans="1:9" x14ac:dyDescent="0.25">
      <c r="A259" s="404" t="s">
        <v>608</v>
      </c>
      <c r="B259" s="393" t="s">
        <v>553</v>
      </c>
      <c r="C259" s="403" t="s">
        <v>582</v>
      </c>
      <c r="D259" s="403" t="s">
        <v>553</v>
      </c>
      <c r="E259" s="403" t="s">
        <v>553</v>
      </c>
      <c r="F259" s="403" t="s">
        <v>553</v>
      </c>
      <c r="G259" s="393" t="s">
        <v>553</v>
      </c>
      <c r="H259" s="393" t="s">
        <v>553</v>
      </c>
      <c r="I259" s="393" t="s">
        <v>553</v>
      </c>
    </row>
    <row r="260" spans="1:9" x14ac:dyDescent="0.25">
      <c r="A260" s="404" t="s">
        <v>3435</v>
      </c>
      <c r="B260" s="403" t="s">
        <v>553</v>
      </c>
      <c r="C260" s="403" t="s">
        <v>582</v>
      </c>
      <c r="D260" s="398" t="s">
        <v>196</v>
      </c>
      <c r="E260" s="398" t="s">
        <v>196</v>
      </c>
      <c r="F260" s="398" t="s">
        <v>196</v>
      </c>
      <c r="G260" s="403" t="s">
        <v>553</v>
      </c>
      <c r="H260" s="403" t="s">
        <v>553</v>
      </c>
      <c r="I260" s="403" t="s">
        <v>553</v>
      </c>
    </row>
    <row r="261" spans="1:9" x14ac:dyDescent="0.25">
      <c r="A261" s="404" t="s">
        <v>585</v>
      </c>
      <c r="B261" s="393" t="s">
        <v>553</v>
      </c>
      <c r="C261" s="403" t="s">
        <v>582</v>
      </c>
      <c r="D261" s="403" t="s">
        <v>553</v>
      </c>
      <c r="E261" s="403" t="s">
        <v>553</v>
      </c>
      <c r="F261" s="403" t="s">
        <v>553</v>
      </c>
      <c r="G261" s="393" t="s">
        <v>553</v>
      </c>
      <c r="H261" s="393" t="s">
        <v>553</v>
      </c>
      <c r="I261" s="393" t="s">
        <v>553</v>
      </c>
    </row>
    <row r="262" spans="1:9" x14ac:dyDescent="0.25">
      <c r="A262" s="404" t="s">
        <v>3426</v>
      </c>
      <c r="B262" s="393" t="s">
        <v>526</v>
      </c>
      <c r="C262" s="403" t="s">
        <v>582</v>
      </c>
      <c r="D262" s="403" t="s">
        <v>526</v>
      </c>
      <c r="E262" s="403" t="s">
        <v>551</v>
      </c>
      <c r="F262" s="403" t="s">
        <v>551</v>
      </c>
      <c r="G262" s="393" t="s">
        <v>526</v>
      </c>
      <c r="H262" s="393" t="s">
        <v>551</v>
      </c>
      <c r="I262" s="393" t="s">
        <v>551</v>
      </c>
    </row>
    <row r="263" spans="1:9" x14ac:dyDescent="0.25">
      <c r="A263" s="404" t="s">
        <v>3436</v>
      </c>
      <c r="B263" s="403" t="s">
        <v>553</v>
      </c>
      <c r="C263" s="403" t="s">
        <v>582</v>
      </c>
      <c r="D263" s="398" t="s">
        <v>196</v>
      </c>
      <c r="E263" s="398" t="s">
        <v>196</v>
      </c>
      <c r="F263" s="398" t="s">
        <v>196</v>
      </c>
      <c r="G263" s="403" t="s">
        <v>553</v>
      </c>
      <c r="H263" s="403" t="s">
        <v>553</v>
      </c>
      <c r="I263" s="403" t="s">
        <v>553</v>
      </c>
    </row>
    <row r="264" spans="1:9" x14ac:dyDescent="0.25">
      <c r="A264" s="418" t="s">
        <v>614</v>
      </c>
      <c r="B264" s="403" t="s">
        <v>553</v>
      </c>
      <c r="C264" s="403" t="s">
        <v>582</v>
      </c>
      <c r="D264" s="398" t="s">
        <v>196</v>
      </c>
      <c r="E264" s="398" t="s">
        <v>196</v>
      </c>
      <c r="F264" s="398" t="s">
        <v>196</v>
      </c>
      <c r="G264" s="403" t="s">
        <v>553</v>
      </c>
      <c r="H264" s="403" t="s">
        <v>558</v>
      </c>
      <c r="I264" s="403" t="s">
        <v>558</v>
      </c>
    </row>
    <row r="265" spans="1:9" x14ac:dyDescent="0.25">
      <c r="A265" s="409" t="s">
        <v>615</v>
      </c>
      <c r="B265" s="403" t="s">
        <v>553</v>
      </c>
      <c r="C265" s="403" t="s">
        <v>582</v>
      </c>
      <c r="D265" s="398" t="s">
        <v>196</v>
      </c>
      <c r="E265" s="398" t="s">
        <v>196</v>
      </c>
      <c r="F265" s="398" t="s">
        <v>196</v>
      </c>
      <c r="G265" s="403" t="s">
        <v>553</v>
      </c>
      <c r="H265" s="403" t="s">
        <v>558</v>
      </c>
      <c r="I265" s="403" t="s">
        <v>558</v>
      </c>
    </row>
    <row r="266" spans="1:9" x14ac:dyDescent="0.25">
      <c r="A266" s="415" t="s">
        <v>606</v>
      </c>
      <c r="B266" s="393" t="s">
        <v>553</v>
      </c>
      <c r="C266" s="403" t="s">
        <v>582</v>
      </c>
      <c r="D266" s="403" t="s">
        <v>553</v>
      </c>
      <c r="E266" s="403" t="s">
        <v>526</v>
      </c>
      <c r="F266" s="403" t="s">
        <v>526</v>
      </c>
      <c r="G266" s="393" t="s">
        <v>553</v>
      </c>
      <c r="H266" s="393" t="s">
        <v>526</v>
      </c>
      <c r="I266" s="393" t="s">
        <v>526</v>
      </c>
    </row>
    <row r="267" spans="1:9" x14ac:dyDescent="0.25">
      <c r="A267" s="415" t="s">
        <v>616</v>
      </c>
      <c r="B267" s="393" t="s">
        <v>553</v>
      </c>
      <c r="C267" s="403" t="s">
        <v>582</v>
      </c>
      <c r="D267" s="403" t="s">
        <v>553</v>
      </c>
      <c r="E267" s="403" t="s">
        <v>526</v>
      </c>
      <c r="F267" s="403" t="s">
        <v>526</v>
      </c>
      <c r="G267" s="393" t="s">
        <v>553</v>
      </c>
      <c r="H267" s="393" t="s">
        <v>526</v>
      </c>
      <c r="I267" s="393" t="s">
        <v>526</v>
      </c>
    </row>
    <row r="268" spans="1:9" x14ac:dyDescent="0.25">
      <c r="A268" s="415" t="s">
        <v>617</v>
      </c>
      <c r="B268" s="393" t="s">
        <v>553</v>
      </c>
      <c r="C268" s="403" t="s">
        <v>582</v>
      </c>
      <c r="D268" s="403" t="s">
        <v>553</v>
      </c>
      <c r="E268" s="403" t="s">
        <v>526</v>
      </c>
      <c r="F268" s="403" t="s">
        <v>526</v>
      </c>
      <c r="G268" s="393" t="s">
        <v>553</v>
      </c>
      <c r="H268" s="393" t="s">
        <v>526</v>
      </c>
      <c r="I268" s="393" t="s">
        <v>526</v>
      </c>
    </row>
    <row r="269" spans="1:9" x14ac:dyDescent="0.25">
      <c r="A269" s="415" t="s">
        <v>618</v>
      </c>
      <c r="B269" s="403" t="s">
        <v>553</v>
      </c>
      <c r="C269" s="403" t="s">
        <v>582</v>
      </c>
      <c r="D269" s="398" t="s">
        <v>196</v>
      </c>
      <c r="E269" s="398" t="s">
        <v>196</v>
      </c>
      <c r="F269" s="398" t="s">
        <v>196</v>
      </c>
      <c r="G269" s="403" t="s">
        <v>553</v>
      </c>
      <c r="H269" s="403" t="s">
        <v>526</v>
      </c>
      <c r="I269" s="403" t="s">
        <v>526</v>
      </c>
    </row>
    <row r="270" spans="1:9" x14ac:dyDescent="0.25">
      <c r="A270" s="415" t="s">
        <v>591</v>
      </c>
      <c r="B270" s="393" t="s">
        <v>553</v>
      </c>
      <c r="C270" s="403" t="s">
        <v>582</v>
      </c>
      <c r="D270" s="403" t="s">
        <v>553</v>
      </c>
      <c r="E270" s="403" t="s">
        <v>526</v>
      </c>
      <c r="F270" s="403" t="s">
        <v>526</v>
      </c>
      <c r="G270" s="393" t="s">
        <v>553</v>
      </c>
      <c r="H270" s="393" t="s">
        <v>526</v>
      </c>
      <c r="I270" s="393" t="s">
        <v>526</v>
      </c>
    </row>
    <row r="271" spans="1:9" x14ac:dyDescent="0.25">
      <c r="A271" s="415" t="s">
        <v>93</v>
      </c>
      <c r="B271" s="393" t="s">
        <v>553</v>
      </c>
      <c r="C271" s="403" t="s">
        <v>582</v>
      </c>
      <c r="D271" s="403" t="s">
        <v>553</v>
      </c>
      <c r="E271" s="403" t="s">
        <v>526</v>
      </c>
      <c r="F271" s="403" t="s">
        <v>526</v>
      </c>
      <c r="G271" s="393" t="s">
        <v>553</v>
      </c>
      <c r="H271" s="393" t="s">
        <v>526</v>
      </c>
      <c r="I271" s="393" t="s">
        <v>526</v>
      </c>
    </row>
    <row r="272" spans="1:9" x14ac:dyDescent="0.25">
      <c r="A272" s="415" t="s">
        <v>619</v>
      </c>
      <c r="B272" s="403" t="s">
        <v>553</v>
      </c>
      <c r="C272" s="403" t="s">
        <v>582</v>
      </c>
      <c r="D272" s="398" t="s">
        <v>196</v>
      </c>
      <c r="E272" s="398" t="s">
        <v>196</v>
      </c>
      <c r="F272" s="398" t="s">
        <v>196</v>
      </c>
      <c r="G272" s="403" t="s">
        <v>553</v>
      </c>
      <c r="H272" s="403" t="s">
        <v>524</v>
      </c>
      <c r="I272" s="403" t="s">
        <v>524</v>
      </c>
    </row>
    <row r="273" spans="1:10" x14ac:dyDescent="0.2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2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25">
      <c r="A275" s="404" t="s">
        <v>584</v>
      </c>
      <c r="B275" s="393" t="s">
        <v>553</v>
      </c>
      <c r="C275" s="403" t="s">
        <v>582</v>
      </c>
      <c r="D275" s="403" t="s">
        <v>553</v>
      </c>
      <c r="E275" s="403" t="s">
        <v>553</v>
      </c>
      <c r="F275" s="403" t="s">
        <v>553</v>
      </c>
      <c r="G275" s="393" t="s">
        <v>553</v>
      </c>
      <c r="H275" s="393" t="s">
        <v>553</v>
      </c>
      <c r="I275" s="393" t="s">
        <v>553</v>
      </c>
    </row>
    <row r="276" spans="1:10" x14ac:dyDescent="0.25">
      <c r="A276" s="404" t="s">
        <v>585</v>
      </c>
      <c r="B276" s="393" t="s">
        <v>526</v>
      </c>
      <c r="C276" s="403" t="s">
        <v>582</v>
      </c>
      <c r="D276" s="403" t="s">
        <v>526</v>
      </c>
      <c r="E276" s="403" t="s">
        <v>526</v>
      </c>
      <c r="F276" s="403" t="s">
        <v>526</v>
      </c>
      <c r="G276" s="393" t="s">
        <v>526</v>
      </c>
      <c r="H276" s="393" t="s">
        <v>526</v>
      </c>
      <c r="I276" s="393" t="s">
        <v>526</v>
      </c>
    </row>
    <row r="277" spans="1:10" x14ac:dyDescent="0.25">
      <c r="A277" s="404" t="s">
        <v>3426</v>
      </c>
      <c r="B277" s="393" t="s">
        <v>526</v>
      </c>
      <c r="C277" s="403" t="s">
        <v>582</v>
      </c>
      <c r="D277" s="403" t="s">
        <v>526</v>
      </c>
      <c r="E277" s="403" t="s">
        <v>551</v>
      </c>
      <c r="F277" s="403" t="s">
        <v>551</v>
      </c>
      <c r="G277" s="393" t="s">
        <v>526</v>
      </c>
      <c r="H277" s="393" t="s">
        <v>551</v>
      </c>
      <c r="I277" s="393" t="s">
        <v>551</v>
      </c>
    </row>
    <row r="278" spans="1:10" x14ac:dyDescent="0.25">
      <c r="A278" s="404" t="s">
        <v>3438</v>
      </c>
      <c r="B278" s="403" t="s">
        <v>526</v>
      </c>
      <c r="C278" s="403" t="s">
        <v>582</v>
      </c>
      <c r="D278" s="398" t="s">
        <v>196</v>
      </c>
      <c r="E278" s="398" t="s">
        <v>196</v>
      </c>
      <c r="F278" s="398" t="s">
        <v>196</v>
      </c>
      <c r="G278" s="403" t="s">
        <v>526</v>
      </c>
      <c r="H278" s="403" t="s">
        <v>524</v>
      </c>
      <c r="I278" s="403" t="s">
        <v>524</v>
      </c>
    </row>
    <row r="279" spans="1:10" x14ac:dyDescent="0.25">
      <c r="A279" s="80" t="s">
        <v>3439</v>
      </c>
      <c r="B279" s="403">
        <v>546204.83921010012</v>
      </c>
      <c r="C279" s="403" t="s">
        <v>582</v>
      </c>
      <c r="D279" s="398" t="s">
        <v>196</v>
      </c>
      <c r="E279" s="398" t="s">
        <v>196</v>
      </c>
      <c r="F279" s="398" t="s">
        <v>196</v>
      </c>
      <c r="G279" s="403">
        <v>38024.133926124283</v>
      </c>
      <c r="H279" s="403">
        <v>16.188389581899191</v>
      </c>
      <c r="I279" s="403">
        <v>0.73365765457023002</v>
      </c>
    </row>
    <row r="280" spans="1:10" x14ac:dyDescent="0.2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2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25">
      <c r="A282" s="404" t="s">
        <v>606</v>
      </c>
      <c r="B282" s="393" t="s">
        <v>526</v>
      </c>
      <c r="C282" s="403" t="s">
        <v>582</v>
      </c>
      <c r="D282" s="403" t="s">
        <v>526</v>
      </c>
      <c r="E282" s="403" t="s">
        <v>526</v>
      </c>
      <c r="F282" s="403" t="s">
        <v>526</v>
      </c>
      <c r="G282" s="393" t="s">
        <v>526</v>
      </c>
      <c r="H282" s="393" t="s">
        <v>526</v>
      </c>
      <c r="I282" s="393" t="s">
        <v>526</v>
      </c>
    </row>
    <row r="283" spans="1:10" x14ac:dyDescent="0.25">
      <c r="A283" s="404" t="s">
        <v>3440</v>
      </c>
      <c r="B283" s="403" t="s">
        <v>553</v>
      </c>
      <c r="C283" s="403" t="s">
        <v>582</v>
      </c>
      <c r="D283" s="398" t="s">
        <v>196</v>
      </c>
      <c r="E283" s="398" t="s">
        <v>196</v>
      </c>
      <c r="F283" s="398" t="s">
        <v>196</v>
      </c>
      <c r="G283" s="403" t="s">
        <v>553</v>
      </c>
      <c r="H283" s="403" t="s">
        <v>524</v>
      </c>
      <c r="I283" s="403" t="s">
        <v>524</v>
      </c>
    </row>
    <row r="284" spans="1:10" x14ac:dyDescent="0.25">
      <c r="A284" s="404" t="s">
        <v>585</v>
      </c>
      <c r="B284" s="393" t="s">
        <v>551</v>
      </c>
      <c r="C284" s="403" t="s">
        <v>582</v>
      </c>
      <c r="D284" s="403" t="s">
        <v>551</v>
      </c>
      <c r="E284" s="403" t="s">
        <v>526</v>
      </c>
      <c r="F284" s="403" t="s">
        <v>526</v>
      </c>
      <c r="G284" s="393" t="s">
        <v>551</v>
      </c>
      <c r="H284" s="393" t="s">
        <v>526</v>
      </c>
      <c r="I284" s="393" t="s">
        <v>526</v>
      </c>
      <c r="J284" s="78" t="s">
        <v>524</v>
      </c>
    </row>
    <row r="285" spans="1:10" x14ac:dyDescent="0.25">
      <c r="A285" s="404" t="s">
        <v>3426</v>
      </c>
      <c r="B285" s="393" t="s">
        <v>526</v>
      </c>
      <c r="C285" s="403" t="s">
        <v>582</v>
      </c>
      <c r="D285" s="403" t="s">
        <v>526</v>
      </c>
      <c r="E285" s="403" t="s">
        <v>551</v>
      </c>
      <c r="F285" s="403" t="s">
        <v>551</v>
      </c>
      <c r="G285" s="393" t="s">
        <v>526</v>
      </c>
      <c r="H285" s="393" t="s">
        <v>551</v>
      </c>
      <c r="I285" s="393" t="s">
        <v>551</v>
      </c>
      <c r="J285" s="78" t="s">
        <v>524</v>
      </c>
    </row>
    <row r="286" spans="1:10" x14ac:dyDescent="0.25">
      <c r="A286" s="404" t="s">
        <v>3441</v>
      </c>
      <c r="B286" s="403" t="s">
        <v>553</v>
      </c>
      <c r="C286" s="403" t="s">
        <v>582</v>
      </c>
      <c r="D286" s="398" t="s">
        <v>196</v>
      </c>
      <c r="E286" s="398" t="s">
        <v>196</v>
      </c>
      <c r="F286" s="398" t="s">
        <v>196</v>
      </c>
      <c r="G286" s="403" t="s">
        <v>553</v>
      </c>
      <c r="H286" s="403" t="s">
        <v>524</v>
      </c>
      <c r="I286" s="403" t="s">
        <v>524</v>
      </c>
      <c r="J286" s="78" t="s">
        <v>524</v>
      </c>
    </row>
    <row r="287" spans="1:10" x14ac:dyDescent="0.25">
      <c r="A287" s="80" t="s">
        <v>3442</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2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25">
      <c r="A289" s="412" t="s">
        <v>584</v>
      </c>
      <c r="B289" s="403" t="s">
        <v>553</v>
      </c>
      <c r="C289" s="403" t="s">
        <v>582</v>
      </c>
      <c r="D289" s="403" t="s">
        <v>553</v>
      </c>
      <c r="E289" s="403" t="s">
        <v>553</v>
      </c>
      <c r="F289" s="403" t="s">
        <v>553</v>
      </c>
      <c r="G289" s="403" t="s">
        <v>553</v>
      </c>
      <c r="H289" s="403" t="s">
        <v>553</v>
      </c>
      <c r="I289" s="403" t="s">
        <v>553</v>
      </c>
      <c r="J289" s="78" t="s">
        <v>524</v>
      </c>
    </row>
    <row r="290" spans="1:10" x14ac:dyDescent="0.2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25">
      <c r="A291" s="412" t="s">
        <v>3429</v>
      </c>
      <c r="B291" s="403" t="s">
        <v>598</v>
      </c>
      <c r="C291" s="403" t="s">
        <v>582</v>
      </c>
      <c r="D291" s="403" t="s">
        <v>598</v>
      </c>
      <c r="E291" s="403" t="s">
        <v>553</v>
      </c>
      <c r="F291" s="403" t="s">
        <v>553</v>
      </c>
      <c r="G291" s="403" t="s">
        <v>598</v>
      </c>
      <c r="H291" s="403" t="s">
        <v>553</v>
      </c>
      <c r="I291" s="403" t="s">
        <v>553</v>
      </c>
      <c r="J291" s="78" t="s">
        <v>524</v>
      </c>
    </row>
    <row r="292" spans="1:10" x14ac:dyDescent="0.25">
      <c r="A292" s="412" t="s">
        <v>3431</v>
      </c>
      <c r="B292" s="403" t="s">
        <v>526</v>
      </c>
      <c r="C292" s="403" t="s">
        <v>582</v>
      </c>
      <c r="D292" s="403" t="s">
        <v>526</v>
      </c>
      <c r="E292" s="403" t="s">
        <v>623</v>
      </c>
      <c r="F292" s="403" t="s">
        <v>623</v>
      </c>
      <c r="G292" s="403" t="s">
        <v>526</v>
      </c>
      <c r="H292" s="403" t="s">
        <v>623</v>
      </c>
      <c r="I292" s="403" t="s">
        <v>623</v>
      </c>
      <c r="J292" s="78" t="s">
        <v>524</v>
      </c>
    </row>
    <row r="293" spans="1:10" x14ac:dyDescent="0.2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25">
      <c r="A294" s="412" t="s">
        <v>583</v>
      </c>
      <c r="B294" s="393" t="s">
        <v>551</v>
      </c>
      <c r="C294" s="403" t="s">
        <v>582</v>
      </c>
      <c r="D294" s="403" t="s">
        <v>551</v>
      </c>
      <c r="E294" s="403" t="s">
        <v>551</v>
      </c>
      <c r="F294" s="403" t="s">
        <v>551</v>
      </c>
      <c r="G294" s="393" t="s">
        <v>551</v>
      </c>
      <c r="H294" s="393" t="s">
        <v>551</v>
      </c>
      <c r="I294" s="393" t="s">
        <v>551</v>
      </c>
      <c r="J294" s="78" t="s">
        <v>524</v>
      </c>
    </row>
    <row r="295" spans="1:10" x14ac:dyDescent="0.25">
      <c r="A295" s="412" t="s">
        <v>584</v>
      </c>
      <c r="B295" s="393" t="s">
        <v>553</v>
      </c>
      <c r="C295" s="403" t="s">
        <v>582</v>
      </c>
      <c r="D295" s="403" t="s">
        <v>553</v>
      </c>
      <c r="E295" s="403" t="s">
        <v>553</v>
      </c>
      <c r="F295" s="403" t="s">
        <v>553</v>
      </c>
      <c r="G295" s="393" t="s">
        <v>553</v>
      </c>
      <c r="H295" s="393" t="s">
        <v>553</v>
      </c>
      <c r="I295" s="393" t="s">
        <v>553</v>
      </c>
      <c r="J295" s="78" t="s">
        <v>524</v>
      </c>
    </row>
    <row r="296" spans="1:10" x14ac:dyDescent="0.2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25">
      <c r="A297" s="412" t="s">
        <v>3429</v>
      </c>
      <c r="B297" s="393" t="s">
        <v>526</v>
      </c>
      <c r="C297" s="403" t="s">
        <v>582</v>
      </c>
      <c r="D297" s="403" t="s">
        <v>526</v>
      </c>
      <c r="E297" s="403" t="s">
        <v>553</v>
      </c>
      <c r="F297" s="403" t="s">
        <v>553</v>
      </c>
      <c r="G297" s="393" t="s">
        <v>526</v>
      </c>
      <c r="H297" s="393" t="s">
        <v>553</v>
      </c>
      <c r="I297" s="393" t="s">
        <v>553</v>
      </c>
      <c r="J297" s="78" t="s">
        <v>524</v>
      </c>
    </row>
    <row r="298" spans="1:10" x14ac:dyDescent="0.25">
      <c r="A298" s="412" t="s">
        <v>3431</v>
      </c>
      <c r="B298" s="393" t="s">
        <v>526</v>
      </c>
      <c r="C298" s="403" t="s">
        <v>582</v>
      </c>
      <c r="D298" s="403" t="s">
        <v>526</v>
      </c>
      <c r="E298" s="403" t="s">
        <v>553</v>
      </c>
      <c r="F298" s="403" t="s">
        <v>553</v>
      </c>
      <c r="G298" s="393" t="s">
        <v>526</v>
      </c>
      <c r="H298" s="393" t="s">
        <v>553</v>
      </c>
      <c r="I298" s="393" t="s">
        <v>553</v>
      </c>
      <c r="J298" s="78" t="s">
        <v>524</v>
      </c>
    </row>
    <row r="299" spans="1:10" x14ac:dyDescent="0.25">
      <c r="A299" s="419" t="s">
        <v>3443</v>
      </c>
      <c r="B299" s="403" t="s">
        <v>598</v>
      </c>
      <c r="C299" s="403" t="s">
        <v>582</v>
      </c>
      <c r="D299" s="398" t="s">
        <v>196</v>
      </c>
      <c r="E299" s="398" t="s">
        <v>196</v>
      </c>
      <c r="F299" s="398" t="s">
        <v>196</v>
      </c>
      <c r="G299" s="403" t="s">
        <v>598</v>
      </c>
      <c r="H299" s="403">
        <v>39.579455347798998</v>
      </c>
      <c r="I299" s="403">
        <v>23.567013395936449</v>
      </c>
      <c r="J299" s="78" t="s">
        <v>524</v>
      </c>
    </row>
    <row r="300" spans="1:10" x14ac:dyDescent="0.2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2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25">
      <c r="A302" s="409" t="s">
        <v>590</v>
      </c>
      <c r="B302" s="393" t="s">
        <v>553</v>
      </c>
      <c r="C302" s="403" t="s">
        <v>582</v>
      </c>
      <c r="D302" s="403" t="s">
        <v>553</v>
      </c>
      <c r="E302" s="403" t="s">
        <v>553</v>
      </c>
      <c r="F302" s="403" t="s">
        <v>553</v>
      </c>
      <c r="G302" s="393" t="s">
        <v>553</v>
      </c>
      <c r="H302" s="393" t="s">
        <v>553</v>
      </c>
      <c r="I302" s="393" t="s">
        <v>553</v>
      </c>
      <c r="J302" s="78" t="s">
        <v>524</v>
      </c>
    </row>
    <row r="303" spans="1:10" x14ac:dyDescent="0.2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25">
      <c r="A304" s="409" t="s">
        <v>592</v>
      </c>
      <c r="B304" s="393" t="s">
        <v>553</v>
      </c>
      <c r="C304" s="403" t="s">
        <v>582</v>
      </c>
      <c r="D304" s="403" t="s">
        <v>553</v>
      </c>
      <c r="E304" s="403" t="s">
        <v>553</v>
      </c>
      <c r="F304" s="403" t="s">
        <v>553</v>
      </c>
      <c r="G304" s="393" t="s">
        <v>553</v>
      </c>
      <c r="H304" s="393" t="s">
        <v>553</v>
      </c>
      <c r="I304" s="393" t="s">
        <v>553</v>
      </c>
      <c r="J304" s="78" t="s">
        <v>524</v>
      </c>
    </row>
    <row r="305" spans="1:10" x14ac:dyDescent="0.25">
      <c r="A305" s="409" t="s">
        <v>93</v>
      </c>
      <c r="B305" s="393" t="s">
        <v>526</v>
      </c>
      <c r="C305" s="403" t="s">
        <v>582</v>
      </c>
      <c r="D305" s="403" t="s">
        <v>526</v>
      </c>
      <c r="E305" s="403" t="s">
        <v>551</v>
      </c>
      <c r="F305" s="403" t="s">
        <v>551</v>
      </c>
      <c r="G305" s="393" t="s">
        <v>526</v>
      </c>
      <c r="H305" s="393" t="s">
        <v>551</v>
      </c>
      <c r="I305" s="393" t="s">
        <v>551</v>
      </c>
      <c r="J305" s="78" t="s">
        <v>524</v>
      </c>
    </row>
    <row r="306" spans="1:10" x14ac:dyDescent="0.2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2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2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2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25">
      <c r="A310" s="404" t="s">
        <v>3424</v>
      </c>
      <c r="B310" s="403" t="s">
        <v>553</v>
      </c>
      <c r="C310" s="403" t="s">
        <v>582</v>
      </c>
      <c r="D310" s="403" t="s">
        <v>553</v>
      </c>
      <c r="E310" s="403" t="s">
        <v>553</v>
      </c>
      <c r="F310" s="403" t="s">
        <v>553</v>
      </c>
      <c r="G310" s="403" t="s">
        <v>553</v>
      </c>
      <c r="H310" s="403" t="s">
        <v>553</v>
      </c>
      <c r="I310" s="403" t="s">
        <v>553</v>
      </c>
      <c r="J310" s="403" t="s">
        <v>553</v>
      </c>
    </row>
    <row r="311" spans="1:10" x14ac:dyDescent="0.25">
      <c r="A311" s="404" t="s">
        <v>3425</v>
      </c>
      <c r="B311" s="403" t="s">
        <v>553</v>
      </c>
      <c r="C311" s="403" t="s">
        <v>582</v>
      </c>
      <c r="D311" s="403" t="s">
        <v>553</v>
      </c>
      <c r="E311" s="403" t="s">
        <v>553</v>
      </c>
      <c r="F311" s="403" t="s">
        <v>553</v>
      </c>
      <c r="G311" s="403" t="s">
        <v>553</v>
      </c>
      <c r="H311" s="403" t="s">
        <v>553</v>
      </c>
      <c r="I311" s="403" t="s">
        <v>553</v>
      </c>
      <c r="J311" s="403" t="s">
        <v>553</v>
      </c>
    </row>
    <row r="312" spans="1:10" x14ac:dyDescent="0.25">
      <c r="A312" s="404" t="s">
        <v>3426</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25">
      <c r="A313" s="417" t="s">
        <v>3444</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2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2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2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25">
      <c r="A317" s="404" t="s">
        <v>3424</v>
      </c>
      <c r="B317" s="403" t="s">
        <v>553</v>
      </c>
      <c r="C317" s="403" t="s">
        <v>582</v>
      </c>
      <c r="D317" s="403" t="s">
        <v>553</v>
      </c>
      <c r="E317" s="403" t="s">
        <v>553</v>
      </c>
      <c r="F317" s="403" t="s">
        <v>553</v>
      </c>
      <c r="G317" s="403" t="s">
        <v>553</v>
      </c>
      <c r="H317" s="403" t="s">
        <v>553</v>
      </c>
      <c r="I317" s="403" t="s">
        <v>553</v>
      </c>
      <c r="J317" s="403" t="s">
        <v>553</v>
      </c>
    </row>
    <row r="318" spans="1:10" x14ac:dyDescent="0.25">
      <c r="A318" s="404" t="s">
        <v>3425</v>
      </c>
      <c r="B318" s="403" t="s">
        <v>553</v>
      </c>
      <c r="C318" s="403" t="s">
        <v>582</v>
      </c>
      <c r="D318" s="403" t="s">
        <v>553</v>
      </c>
      <c r="E318" s="403" t="s">
        <v>553</v>
      </c>
      <c r="F318" s="403" t="s">
        <v>553</v>
      </c>
      <c r="G318" s="403" t="s">
        <v>553</v>
      </c>
      <c r="H318" s="403" t="s">
        <v>553</v>
      </c>
      <c r="I318" s="403" t="s">
        <v>553</v>
      </c>
      <c r="J318" s="403" t="s">
        <v>553</v>
      </c>
    </row>
    <row r="319" spans="1:10" x14ac:dyDescent="0.25">
      <c r="A319" s="404" t="s">
        <v>3426</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2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2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2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2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25">
      <c r="A324" s="415" t="s">
        <v>592</v>
      </c>
      <c r="B324" s="393" t="s">
        <v>553</v>
      </c>
      <c r="C324" s="403" t="s">
        <v>582</v>
      </c>
      <c r="D324" s="403" t="s">
        <v>553</v>
      </c>
      <c r="E324" s="403" t="s">
        <v>553</v>
      </c>
      <c r="F324" s="403" t="s">
        <v>553</v>
      </c>
      <c r="G324" s="393" t="s">
        <v>553</v>
      </c>
      <c r="H324" s="393" t="s">
        <v>553</v>
      </c>
      <c r="I324" s="393" t="s">
        <v>553</v>
      </c>
      <c r="J324" s="393" t="s">
        <v>553</v>
      </c>
    </row>
    <row r="325" spans="1:10" x14ac:dyDescent="0.25">
      <c r="A325" s="415" t="s">
        <v>593</v>
      </c>
      <c r="B325" s="393" t="s">
        <v>553</v>
      </c>
      <c r="C325" s="403" t="s">
        <v>582</v>
      </c>
      <c r="D325" s="403" t="s">
        <v>553</v>
      </c>
      <c r="E325" s="403" t="s">
        <v>553</v>
      </c>
      <c r="F325" s="403" t="s">
        <v>553</v>
      </c>
      <c r="G325" s="393" t="s">
        <v>553</v>
      </c>
      <c r="H325" s="393" t="s">
        <v>553</v>
      </c>
      <c r="I325" s="393" t="s">
        <v>553</v>
      </c>
      <c r="J325" s="393" t="s">
        <v>553</v>
      </c>
    </row>
    <row r="326" spans="1:10" x14ac:dyDescent="0.2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25">
      <c r="A327" s="417" t="s">
        <v>3445</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2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2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2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25">
      <c r="A331" s="404" t="s">
        <v>3424</v>
      </c>
      <c r="B331" s="403" t="s">
        <v>553</v>
      </c>
      <c r="C331" s="403" t="s">
        <v>582</v>
      </c>
      <c r="D331" s="403" t="s">
        <v>553</v>
      </c>
      <c r="E331" s="403" t="s">
        <v>553</v>
      </c>
      <c r="F331" s="403" t="s">
        <v>553</v>
      </c>
      <c r="G331" s="403" t="s">
        <v>553</v>
      </c>
      <c r="H331" s="403" t="s">
        <v>553</v>
      </c>
      <c r="I331" s="403" t="s">
        <v>553</v>
      </c>
      <c r="J331" s="403" t="s">
        <v>553</v>
      </c>
    </row>
    <row r="332" spans="1:10" x14ac:dyDescent="0.25">
      <c r="A332" s="404" t="s">
        <v>3425</v>
      </c>
      <c r="B332" s="403" t="s">
        <v>553</v>
      </c>
      <c r="C332" s="403" t="s">
        <v>582</v>
      </c>
      <c r="D332" s="403" t="s">
        <v>553</v>
      </c>
      <c r="E332" s="403" t="s">
        <v>553</v>
      </c>
      <c r="F332" s="403" t="s">
        <v>553</v>
      </c>
      <c r="G332" s="403" t="s">
        <v>553</v>
      </c>
      <c r="H332" s="403" t="s">
        <v>553</v>
      </c>
      <c r="I332" s="403" t="s">
        <v>553</v>
      </c>
      <c r="J332" s="403" t="s">
        <v>553</v>
      </c>
    </row>
    <row r="333" spans="1:10" x14ac:dyDescent="0.25">
      <c r="A333" s="404" t="s">
        <v>3426</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2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2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2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2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2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25">
      <c r="A339" s="415" t="s">
        <v>592</v>
      </c>
      <c r="B339" s="393" t="s">
        <v>553</v>
      </c>
      <c r="C339" s="403" t="s">
        <v>582</v>
      </c>
      <c r="D339" s="403" t="s">
        <v>553</v>
      </c>
      <c r="E339" s="403" t="s">
        <v>553</v>
      </c>
      <c r="F339" s="403" t="s">
        <v>553</v>
      </c>
      <c r="G339" s="393" t="s">
        <v>553</v>
      </c>
      <c r="H339" s="393" t="s">
        <v>553</v>
      </c>
      <c r="I339" s="393" t="s">
        <v>553</v>
      </c>
      <c r="J339" s="393" t="s">
        <v>553</v>
      </c>
    </row>
    <row r="340" spans="1:10" x14ac:dyDescent="0.25">
      <c r="A340" s="415" t="s">
        <v>593</v>
      </c>
      <c r="B340" s="393" t="s">
        <v>553</v>
      </c>
      <c r="C340" s="403" t="s">
        <v>582</v>
      </c>
      <c r="D340" s="403" t="s">
        <v>553</v>
      </c>
      <c r="E340" s="403" t="s">
        <v>553</v>
      </c>
      <c r="F340" s="403" t="s">
        <v>553</v>
      </c>
      <c r="G340" s="393" t="s">
        <v>553</v>
      </c>
      <c r="H340" s="393" t="s">
        <v>553</v>
      </c>
      <c r="I340" s="393" t="s">
        <v>553</v>
      </c>
      <c r="J340" s="393" t="s">
        <v>553</v>
      </c>
    </row>
    <row r="341" spans="1:10" x14ac:dyDescent="0.2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2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2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2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2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25">
      <c r="A346" s="404" t="s">
        <v>3424</v>
      </c>
      <c r="B346" s="403" t="s">
        <v>553</v>
      </c>
      <c r="C346" s="403" t="s">
        <v>582</v>
      </c>
      <c r="D346" s="403" t="s">
        <v>553</v>
      </c>
      <c r="E346" s="403" t="s">
        <v>553</v>
      </c>
      <c r="F346" s="403" t="s">
        <v>553</v>
      </c>
      <c r="G346" s="403" t="s">
        <v>553</v>
      </c>
      <c r="H346" s="403" t="s">
        <v>553</v>
      </c>
      <c r="I346" s="403" t="s">
        <v>553</v>
      </c>
      <c r="J346" s="403" t="s">
        <v>553</v>
      </c>
    </row>
    <row r="347" spans="1:10" x14ac:dyDescent="0.25">
      <c r="A347" s="404" t="s">
        <v>3425</v>
      </c>
      <c r="B347" s="403" t="s">
        <v>553</v>
      </c>
      <c r="C347" s="403" t="s">
        <v>582</v>
      </c>
      <c r="D347" s="403" t="s">
        <v>553</v>
      </c>
      <c r="E347" s="403" t="s">
        <v>553</v>
      </c>
      <c r="F347" s="403" t="s">
        <v>553</v>
      </c>
      <c r="G347" s="403" t="s">
        <v>553</v>
      </c>
      <c r="H347" s="403" t="s">
        <v>553</v>
      </c>
      <c r="I347" s="403" t="s">
        <v>553</v>
      </c>
      <c r="J347" s="403" t="s">
        <v>553</v>
      </c>
    </row>
    <row r="348" spans="1:10" x14ac:dyDescent="0.25">
      <c r="A348" s="404" t="s">
        <v>3426</v>
      </c>
      <c r="B348" s="403" t="s">
        <v>526</v>
      </c>
      <c r="C348" s="403" t="s">
        <v>582</v>
      </c>
      <c r="D348" s="403" t="s">
        <v>558</v>
      </c>
      <c r="E348" s="403" t="s">
        <v>524</v>
      </c>
      <c r="F348" s="403" t="s">
        <v>524</v>
      </c>
      <c r="G348" s="403" t="s">
        <v>526</v>
      </c>
      <c r="H348" s="403" t="s">
        <v>524</v>
      </c>
      <c r="I348" s="403" t="s">
        <v>524</v>
      </c>
      <c r="J348" s="403" t="s">
        <v>524</v>
      </c>
    </row>
    <row r="349" spans="1:10" x14ac:dyDescent="0.2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2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2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2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25">
      <c r="A353" s="404" t="s">
        <v>3424</v>
      </c>
      <c r="B353" s="393" t="s">
        <v>553</v>
      </c>
      <c r="C353" s="403" t="s">
        <v>582</v>
      </c>
      <c r="D353" s="403" t="s">
        <v>553</v>
      </c>
      <c r="E353" s="403" t="s">
        <v>553</v>
      </c>
      <c r="F353" s="403" t="s">
        <v>553</v>
      </c>
      <c r="G353" s="393" t="s">
        <v>553</v>
      </c>
      <c r="H353" s="393" t="s">
        <v>553</v>
      </c>
      <c r="I353" s="393" t="s">
        <v>553</v>
      </c>
      <c r="J353" s="393" t="s">
        <v>553</v>
      </c>
    </row>
    <row r="354" spans="1:10" x14ac:dyDescent="0.25">
      <c r="A354" s="404" t="s">
        <v>3425</v>
      </c>
      <c r="B354" s="393" t="s">
        <v>553</v>
      </c>
      <c r="C354" s="403" t="s">
        <v>582</v>
      </c>
      <c r="D354" s="403" t="s">
        <v>553</v>
      </c>
      <c r="E354" s="403" t="s">
        <v>553</v>
      </c>
      <c r="F354" s="403" t="s">
        <v>553</v>
      </c>
      <c r="G354" s="393" t="s">
        <v>553</v>
      </c>
      <c r="H354" s="393" t="s">
        <v>553</v>
      </c>
      <c r="I354" s="393" t="s">
        <v>553</v>
      </c>
      <c r="J354" s="393" t="s">
        <v>553</v>
      </c>
    </row>
    <row r="355" spans="1:10" x14ac:dyDescent="0.25">
      <c r="A355" s="404" t="s">
        <v>3426</v>
      </c>
      <c r="B355" s="393" t="s">
        <v>526</v>
      </c>
      <c r="C355" s="403" t="s">
        <v>582</v>
      </c>
      <c r="D355" s="403" t="s">
        <v>558</v>
      </c>
      <c r="E355" s="403" t="s">
        <v>524</v>
      </c>
      <c r="F355" s="403" t="s">
        <v>524</v>
      </c>
      <c r="G355" s="393" t="s">
        <v>526</v>
      </c>
      <c r="H355" s="393" t="s">
        <v>524</v>
      </c>
      <c r="I355" s="393" t="s">
        <v>524</v>
      </c>
      <c r="J355" s="393" t="s">
        <v>524</v>
      </c>
    </row>
    <row r="356" spans="1:10" x14ac:dyDescent="0.25">
      <c r="A356" s="411" t="s">
        <v>631</v>
      </c>
      <c r="B356" s="403" t="s">
        <v>598</v>
      </c>
      <c r="C356" s="403" t="s">
        <v>582</v>
      </c>
      <c r="D356" s="398" t="s">
        <v>196</v>
      </c>
      <c r="E356" s="398" t="s">
        <v>196</v>
      </c>
      <c r="F356" s="398" t="s">
        <v>196</v>
      </c>
      <c r="G356" s="403" t="s">
        <v>598</v>
      </c>
      <c r="H356" s="403" t="s">
        <v>3296</v>
      </c>
      <c r="I356" s="403" t="s">
        <v>3296</v>
      </c>
      <c r="J356" s="398" t="s">
        <v>196</v>
      </c>
    </row>
    <row r="357" spans="1:10" x14ac:dyDescent="0.25">
      <c r="A357" s="404" t="s">
        <v>606</v>
      </c>
      <c r="B357" s="393" t="s">
        <v>526</v>
      </c>
      <c r="C357" s="403" t="s">
        <v>582</v>
      </c>
      <c r="D357" s="403" t="s">
        <v>526</v>
      </c>
      <c r="E357" s="403" t="s">
        <v>526</v>
      </c>
      <c r="F357" s="403" t="s">
        <v>526</v>
      </c>
      <c r="G357" s="393" t="s">
        <v>526</v>
      </c>
      <c r="H357" s="393" t="s">
        <v>526</v>
      </c>
      <c r="I357" s="393" t="s">
        <v>526</v>
      </c>
      <c r="J357" s="398" t="s">
        <v>196</v>
      </c>
    </row>
    <row r="358" spans="1:10" x14ac:dyDescent="0.25">
      <c r="A358" s="404" t="s">
        <v>607</v>
      </c>
      <c r="B358" s="393" t="s">
        <v>526</v>
      </c>
      <c r="C358" s="403" t="s">
        <v>582</v>
      </c>
      <c r="D358" s="403" t="s">
        <v>526</v>
      </c>
      <c r="E358" s="403" t="s">
        <v>526</v>
      </c>
      <c r="F358" s="403" t="s">
        <v>526</v>
      </c>
      <c r="G358" s="393" t="s">
        <v>526</v>
      </c>
      <c r="H358" s="393" t="s">
        <v>526</v>
      </c>
      <c r="I358" s="393" t="s">
        <v>526</v>
      </c>
      <c r="J358" s="398" t="s">
        <v>196</v>
      </c>
    </row>
    <row r="359" spans="1:10" x14ac:dyDescent="0.25">
      <c r="A359" s="404" t="s">
        <v>608</v>
      </c>
      <c r="B359" s="393" t="s">
        <v>526</v>
      </c>
      <c r="C359" s="403" t="s">
        <v>582</v>
      </c>
      <c r="D359" s="403" t="s">
        <v>526</v>
      </c>
      <c r="E359" s="403" t="s">
        <v>526</v>
      </c>
      <c r="F359" s="403" t="s">
        <v>526</v>
      </c>
      <c r="G359" s="393" t="s">
        <v>526</v>
      </c>
      <c r="H359" s="393" t="s">
        <v>526</v>
      </c>
      <c r="I359" s="393" t="s">
        <v>526</v>
      </c>
      <c r="J359" s="398" t="s">
        <v>196</v>
      </c>
    </row>
    <row r="360" spans="1:10" x14ac:dyDescent="0.25">
      <c r="A360" s="404" t="s">
        <v>3435</v>
      </c>
      <c r="B360" s="403" t="s">
        <v>526</v>
      </c>
      <c r="C360" s="403" t="s">
        <v>582</v>
      </c>
      <c r="D360" s="398" t="s">
        <v>196</v>
      </c>
      <c r="E360" s="398" t="s">
        <v>196</v>
      </c>
      <c r="F360" s="398" t="s">
        <v>196</v>
      </c>
      <c r="G360" s="403" t="s">
        <v>526</v>
      </c>
      <c r="H360" s="403" t="s">
        <v>553</v>
      </c>
      <c r="I360" s="403" t="s">
        <v>553</v>
      </c>
      <c r="J360" s="398" t="s">
        <v>196</v>
      </c>
    </row>
    <row r="361" spans="1:10" x14ac:dyDescent="0.25">
      <c r="A361" s="404" t="s">
        <v>585</v>
      </c>
      <c r="B361" s="393" t="s">
        <v>526</v>
      </c>
      <c r="C361" s="403" t="s">
        <v>582</v>
      </c>
      <c r="D361" s="403" t="s">
        <v>526</v>
      </c>
      <c r="E361" s="403" t="s">
        <v>526</v>
      </c>
      <c r="F361" s="403" t="s">
        <v>526</v>
      </c>
      <c r="G361" s="393" t="s">
        <v>526</v>
      </c>
      <c r="H361" s="393" t="s">
        <v>526</v>
      </c>
      <c r="I361" s="393" t="s">
        <v>526</v>
      </c>
      <c r="J361" s="398" t="s">
        <v>196</v>
      </c>
    </row>
    <row r="362" spans="1:10" x14ac:dyDescent="0.25">
      <c r="A362" s="404" t="s">
        <v>3426</v>
      </c>
      <c r="B362" s="393" t="s">
        <v>526</v>
      </c>
      <c r="C362" s="403" t="s">
        <v>582</v>
      </c>
      <c r="D362" s="403" t="s">
        <v>526</v>
      </c>
      <c r="E362" s="403" t="s">
        <v>524</v>
      </c>
      <c r="F362" s="403" t="s">
        <v>524</v>
      </c>
      <c r="G362" s="393" t="s">
        <v>526</v>
      </c>
      <c r="H362" s="393" t="s">
        <v>524</v>
      </c>
      <c r="I362" s="393" t="s">
        <v>524</v>
      </c>
      <c r="J362" s="398" t="s">
        <v>196</v>
      </c>
    </row>
    <row r="363" spans="1:10" x14ac:dyDescent="0.25">
      <c r="A363" s="404" t="s">
        <v>3436</v>
      </c>
      <c r="B363" s="403" t="s">
        <v>553</v>
      </c>
      <c r="C363" s="403" t="s">
        <v>582</v>
      </c>
      <c r="D363" s="398" t="s">
        <v>196</v>
      </c>
      <c r="E363" s="398" t="s">
        <v>196</v>
      </c>
      <c r="F363" s="398" t="s">
        <v>196</v>
      </c>
      <c r="G363" s="403" t="s">
        <v>553</v>
      </c>
      <c r="H363" s="403" t="s">
        <v>553</v>
      </c>
      <c r="I363" s="403" t="s">
        <v>553</v>
      </c>
      <c r="J363" s="398" t="s">
        <v>196</v>
      </c>
    </row>
    <row r="364" spans="1:10" x14ac:dyDescent="0.25">
      <c r="A364" s="411" t="s">
        <v>632</v>
      </c>
      <c r="B364" s="403" t="s">
        <v>598</v>
      </c>
      <c r="C364" s="403" t="s">
        <v>582</v>
      </c>
      <c r="D364" s="398" t="s">
        <v>196</v>
      </c>
      <c r="E364" s="398" t="s">
        <v>196</v>
      </c>
      <c r="F364" s="398" t="s">
        <v>196</v>
      </c>
      <c r="G364" s="403" t="s">
        <v>598</v>
      </c>
      <c r="H364" s="403" t="s">
        <v>3296</v>
      </c>
      <c r="I364" s="403" t="s">
        <v>3296</v>
      </c>
      <c r="J364" s="398" t="s">
        <v>196</v>
      </c>
    </row>
    <row r="365" spans="1:10" x14ac:dyDescent="0.25">
      <c r="A365" s="404" t="s">
        <v>620</v>
      </c>
      <c r="B365" s="393" t="s">
        <v>526</v>
      </c>
      <c r="C365" s="403" t="s">
        <v>582</v>
      </c>
      <c r="D365" s="403" t="s">
        <v>526</v>
      </c>
      <c r="E365" s="403" t="s">
        <v>526</v>
      </c>
      <c r="F365" s="403" t="s">
        <v>526</v>
      </c>
      <c r="G365" s="393" t="s">
        <v>526</v>
      </c>
      <c r="H365" s="393" t="s">
        <v>526</v>
      </c>
      <c r="I365" s="393" t="s">
        <v>526</v>
      </c>
      <c r="J365" s="398" t="s">
        <v>196</v>
      </c>
    </row>
    <row r="366" spans="1:10" x14ac:dyDescent="0.25">
      <c r="A366" s="404" t="s">
        <v>621</v>
      </c>
      <c r="B366" s="393" t="s">
        <v>526</v>
      </c>
      <c r="C366" s="403" t="s">
        <v>582</v>
      </c>
      <c r="D366" s="403" t="s">
        <v>526</v>
      </c>
      <c r="E366" s="403" t="s">
        <v>526</v>
      </c>
      <c r="F366" s="403" t="s">
        <v>526</v>
      </c>
      <c r="G366" s="393" t="s">
        <v>526</v>
      </c>
      <c r="H366" s="393" t="s">
        <v>526</v>
      </c>
      <c r="I366" s="393" t="s">
        <v>526</v>
      </c>
      <c r="J366" s="398" t="s">
        <v>196</v>
      </c>
    </row>
    <row r="367" spans="1:10" x14ac:dyDescent="0.25">
      <c r="A367" s="404" t="s">
        <v>606</v>
      </c>
      <c r="B367" s="393" t="s">
        <v>526</v>
      </c>
      <c r="C367" s="403" t="s">
        <v>582</v>
      </c>
      <c r="D367" s="403" t="s">
        <v>526</v>
      </c>
      <c r="E367" s="403" t="s">
        <v>526</v>
      </c>
      <c r="F367" s="403" t="s">
        <v>526</v>
      </c>
      <c r="G367" s="393" t="s">
        <v>526</v>
      </c>
      <c r="H367" s="393" t="s">
        <v>526</v>
      </c>
      <c r="I367" s="393" t="s">
        <v>526</v>
      </c>
      <c r="J367" s="398" t="s">
        <v>196</v>
      </c>
    </row>
    <row r="368" spans="1:10" x14ac:dyDescent="0.25">
      <c r="A368" s="404" t="s">
        <v>3440</v>
      </c>
      <c r="B368" s="403" t="s">
        <v>526</v>
      </c>
      <c r="C368" s="403" t="s">
        <v>582</v>
      </c>
      <c r="D368" s="398" t="s">
        <v>196</v>
      </c>
      <c r="E368" s="398" t="s">
        <v>196</v>
      </c>
      <c r="F368" s="398" t="s">
        <v>196</v>
      </c>
      <c r="G368" s="403" t="s">
        <v>526</v>
      </c>
      <c r="H368" s="403" t="s">
        <v>526</v>
      </c>
      <c r="I368" s="403" t="s">
        <v>526</v>
      </c>
      <c r="J368" s="398" t="s">
        <v>196</v>
      </c>
    </row>
    <row r="369" spans="1:10" x14ac:dyDescent="0.25">
      <c r="A369" s="404" t="s">
        <v>585</v>
      </c>
      <c r="B369" s="393" t="s">
        <v>526</v>
      </c>
      <c r="C369" s="403" t="s">
        <v>582</v>
      </c>
      <c r="D369" s="403" t="s">
        <v>526</v>
      </c>
      <c r="E369" s="403" t="s">
        <v>526</v>
      </c>
      <c r="F369" s="403" t="s">
        <v>526</v>
      </c>
      <c r="G369" s="393" t="s">
        <v>526</v>
      </c>
      <c r="H369" s="393" t="s">
        <v>526</v>
      </c>
      <c r="I369" s="393" t="s">
        <v>526</v>
      </c>
      <c r="J369" s="398" t="s">
        <v>196</v>
      </c>
    </row>
    <row r="370" spans="1:10" x14ac:dyDescent="0.25">
      <c r="A370" s="404" t="s">
        <v>3426</v>
      </c>
      <c r="B370" s="393" t="s">
        <v>526</v>
      </c>
      <c r="C370" s="403" t="s">
        <v>582</v>
      </c>
      <c r="D370" s="403" t="s">
        <v>526</v>
      </c>
      <c r="E370" s="403" t="s">
        <v>524</v>
      </c>
      <c r="F370" s="403" t="s">
        <v>524</v>
      </c>
      <c r="G370" s="393" t="s">
        <v>526</v>
      </c>
      <c r="H370" s="393" t="s">
        <v>524</v>
      </c>
      <c r="I370" s="393" t="s">
        <v>524</v>
      </c>
      <c r="J370" s="398" t="s">
        <v>196</v>
      </c>
    </row>
    <row r="371" spans="1:10" x14ac:dyDescent="0.25">
      <c r="A371" s="404" t="s">
        <v>3441</v>
      </c>
      <c r="B371" s="403" t="s">
        <v>553</v>
      </c>
      <c r="C371" s="403" t="s">
        <v>582</v>
      </c>
      <c r="D371" s="398" t="s">
        <v>196</v>
      </c>
      <c r="E371" s="398" t="s">
        <v>196</v>
      </c>
      <c r="F371" s="398" t="s">
        <v>196</v>
      </c>
      <c r="G371" s="403" t="s">
        <v>553</v>
      </c>
      <c r="H371" s="403" t="s">
        <v>553</v>
      </c>
      <c r="I371" s="403" t="s">
        <v>553</v>
      </c>
      <c r="J371" s="398" t="s">
        <v>196</v>
      </c>
    </row>
    <row r="372" spans="1:10" x14ac:dyDescent="0.2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2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2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25">
      <c r="A375" s="409" t="s">
        <v>589</v>
      </c>
      <c r="B375" s="393" t="s">
        <v>524</v>
      </c>
      <c r="C375" s="403" t="s">
        <v>582</v>
      </c>
      <c r="D375" s="403" t="s">
        <v>524</v>
      </c>
      <c r="E375" s="403" t="s">
        <v>524</v>
      </c>
      <c r="F375" s="403" t="s">
        <v>524</v>
      </c>
      <c r="G375" s="393" t="s">
        <v>524</v>
      </c>
      <c r="H375" s="393" t="s">
        <v>524</v>
      </c>
      <c r="I375" s="393" t="s">
        <v>524</v>
      </c>
      <c r="J375" s="393" t="s">
        <v>524</v>
      </c>
    </row>
    <row r="376" spans="1:10" x14ac:dyDescent="0.25">
      <c r="A376" s="409" t="s">
        <v>590</v>
      </c>
      <c r="B376" s="393" t="s">
        <v>524</v>
      </c>
      <c r="C376" s="403" t="s">
        <v>582</v>
      </c>
      <c r="D376" s="403" t="s">
        <v>524</v>
      </c>
      <c r="E376" s="403" t="s">
        <v>524</v>
      </c>
      <c r="F376" s="403" t="s">
        <v>524</v>
      </c>
      <c r="G376" s="393" t="s">
        <v>524</v>
      </c>
      <c r="H376" s="393" t="s">
        <v>524</v>
      </c>
      <c r="I376" s="393" t="s">
        <v>524</v>
      </c>
      <c r="J376" s="393" t="s">
        <v>524</v>
      </c>
    </row>
    <row r="377" spans="1:10" x14ac:dyDescent="0.25">
      <c r="A377" s="409" t="s">
        <v>591</v>
      </c>
      <c r="B377" s="393" t="s">
        <v>524</v>
      </c>
      <c r="C377" s="403" t="s">
        <v>582</v>
      </c>
      <c r="D377" s="403" t="s">
        <v>524</v>
      </c>
      <c r="E377" s="403" t="s">
        <v>524</v>
      </c>
      <c r="F377" s="403" t="s">
        <v>524</v>
      </c>
      <c r="G377" s="393" t="s">
        <v>524</v>
      </c>
      <c r="H377" s="393" t="s">
        <v>524</v>
      </c>
      <c r="I377" s="393" t="s">
        <v>524</v>
      </c>
      <c r="J377" s="393" t="s">
        <v>524</v>
      </c>
    </row>
    <row r="378" spans="1:10" x14ac:dyDescent="0.2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25">
      <c r="A379" s="409" t="s">
        <v>593</v>
      </c>
      <c r="B379" s="393" t="s">
        <v>553</v>
      </c>
      <c r="C379" s="403" t="s">
        <v>582</v>
      </c>
      <c r="D379" s="403" t="s">
        <v>553</v>
      </c>
      <c r="E379" s="403" t="s">
        <v>553</v>
      </c>
      <c r="F379" s="403" t="s">
        <v>553</v>
      </c>
      <c r="G379" s="393" t="s">
        <v>553</v>
      </c>
      <c r="H379" s="393" t="s">
        <v>553</v>
      </c>
      <c r="I379" s="393" t="s">
        <v>553</v>
      </c>
      <c r="J379" s="393" t="s">
        <v>553</v>
      </c>
    </row>
    <row r="380" spans="1:10" x14ac:dyDescent="0.25">
      <c r="A380" s="409" t="s">
        <v>93</v>
      </c>
      <c r="B380" s="393" t="s">
        <v>524</v>
      </c>
      <c r="C380" s="403" t="s">
        <v>582</v>
      </c>
      <c r="D380" s="403" t="s">
        <v>524</v>
      </c>
      <c r="E380" s="403" t="s">
        <v>524</v>
      </c>
      <c r="F380" s="403" t="s">
        <v>524</v>
      </c>
      <c r="G380" s="393" t="s">
        <v>524</v>
      </c>
      <c r="H380" s="393" t="s">
        <v>524</v>
      </c>
      <c r="I380" s="393" t="s">
        <v>524</v>
      </c>
      <c r="J380" s="393" t="s">
        <v>524</v>
      </c>
    </row>
    <row r="381" spans="1:10" x14ac:dyDescent="0.2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2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2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2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25">
      <c r="A385" s="409" t="s">
        <v>592</v>
      </c>
      <c r="B385" s="393" t="s">
        <v>553</v>
      </c>
      <c r="C385" s="403" t="s">
        <v>582</v>
      </c>
      <c r="D385" s="403" t="s">
        <v>553</v>
      </c>
      <c r="E385" s="403" t="s">
        <v>553</v>
      </c>
      <c r="F385" s="403" t="s">
        <v>553</v>
      </c>
      <c r="G385" s="393" t="s">
        <v>553</v>
      </c>
      <c r="H385" s="393" t="s">
        <v>553</v>
      </c>
      <c r="I385" s="393" t="s">
        <v>553</v>
      </c>
      <c r="J385" s="393" t="s">
        <v>553</v>
      </c>
    </row>
    <row r="386" spans="1:10" x14ac:dyDescent="0.25">
      <c r="A386" s="409" t="s">
        <v>593</v>
      </c>
      <c r="B386" s="393" t="s">
        <v>553</v>
      </c>
      <c r="C386" s="403" t="s">
        <v>582</v>
      </c>
      <c r="D386" s="403" t="s">
        <v>553</v>
      </c>
      <c r="E386" s="403" t="s">
        <v>553</v>
      </c>
      <c r="F386" s="403" t="s">
        <v>553</v>
      </c>
      <c r="G386" s="393" t="s">
        <v>553</v>
      </c>
      <c r="H386" s="393" t="s">
        <v>553</v>
      </c>
      <c r="I386" s="393" t="s">
        <v>553</v>
      </c>
      <c r="J386" s="393" t="s">
        <v>553</v>
      </c>
    </row>
    <row r="387" spans="1:10" x14ac:dyDescent="0.25">
      <c r="A387" s="409" t="s">
        <v>93</v>
      </c>
      <c r="B387" s="393" t="s">
        <v>551</v>
      </c>
      <c r="C387" s="403" t="s">
        <v>582</v>
      </c>
      <c r="D387" s="403" t="s">
        <v>547</v>
      </c>
      <c r="E387" s="403" t="s">
        <v>551</v>
      </c>
      <c r="F387" s="403" t="s">
        <v>551</v>
      </c>
      <c r="G387" s="393" t="s">
        <v>551</v>
      </c>
      <c r="H387" s="393" t="s">
        <v>551</v>
      </c>
      <c r="I387" s="393" t="s">
        <v>551</v>
      </c>
      <c r="J387" s="393" t="s">
        <v>524</v>
      </c>
    </row>
    <row r="388" spans="1:10" x14ac:dyDescent="0.2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2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2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2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25">
      <c r="A392" s="409" t="s">
        <v>592</v>
      </c>
      <c r="B392" s="393" t="s">
        <v>553</v>
      </c>
      <c r="C392" s="403" t="s">
        <v>582</v>
      </c>
      <c r="D392" s="403" t="s">
        <v>553</v>
      </c>
      <c r="E392" s="403" t="s">
        <v>553</v>
      </c>
      <c r="F392" s="403" t="s">
        <v>553</v>
      </c>
      <c r="G392" s="393" t="s">
        <v>553</v>
      </c>
      <c r="H392" s="393" t="s">
        <v>553</v>
      </c>
      <c r="I392" s="393" t="s">
        <v>553</v>
      </c>
      <c r="J392" s="393" t="s">
        <v>553</v>
      </c>
    </row>
    <row r="393" spans="1:10" x14ac:dyDescent="0.25">
      <c r="A393" s="409" t="s">
        <v>593</v>
      </c>
      <c r="B393" s="393" t="s">
        <v>553</v>
      </c>
      <c r="C393" s="403" t="s">
        <v>582</v>
      </c>
      <c r="D393" s="403" t="s">
        <v>553</v>
      </c>
      <c r="E393" s="403" t="s">
        <v>553</v>
      </c>
      <c r="F393" s="403" t="s">
        <v>553</v>
      </c>
      <c r="G393" s="393" t="s">
        <v>553</v>
      </c>
      <c r="H393" s="393" t="s">
        <v>553</v>
      </c>
      <c r="I393" s="393" t="s">
        <v>553</v>
      </c>
      <c r="J393" s="393" t="s">
        <v>553</v>
      </c>
    </row>
    <row r="394" spans="1:10" x14ac:dyDescent="0.25">
      <c r="A394" s="409" t="s">
        <v>93</v>
      </c>
      <c r="B394" s="393" t="s">
        <v>524</v>
      </c>
      <c r="C394" s="403" t="s">
        <v>582</v>
      </c>
      <c r="D394" s="403" t="s">
        <v>524</v>
      </c>
      <c r="E394" s="403" t="s">
        <v>524</v>
      </c>
      <c r="F394" s="403" t="s">
        <v>524</v>
      </c>
      <c r="G394" s="393" t="s">
        <v>524</v>
      </c>
      <c r="H394" s="393" t="s">
        <v>524</v>
      </c>
      <c r="I394" s="393" t="s">
        <v>524</v>
      </c>
      <c r="J394" s="393" t="s">
        <v>524</v>
      </c>
    </row>
    <row r="395" spans="1:10" x14ac:dyDescent="0.2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2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2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25">
      <c r="A398" s="409" t="s">
        <v>590</v>
      </c>
      <c r="B398" s="393" t="s">
        <v>524</v>
      </c>
      <c r="C398" s="403" t="s">
        <v>582</v>
      </c>
      <c r="D398" s="403" t="s">
        <v>524</v>
      </c>
      <c r="E398" s="403" t="s">
        <v>524</v>
      </c>
      <c r="F398" s="403" t="s">
        <v>524</v>
      </c>
      <c r="G398" s="393" t="s">
        <v>524</v>
      </c>
      <c r="H398" s="393" t="s">
        <v>524</v>
      </c>
      <c r="I398" s="393" t="s">
        <v>524</v>
      </c>
      <c r="J398" s="398" t="s">
        <v>196</v>
      </c>
    </row>
    <row r="399" spans="1:10" x14ac:dyDescent="0.25">
      <c r="A399" s="409" t="s">
        <v>591</v>
      </c>
      <c r="B399" s="393" t="s">
        <v>524</v>
      </c>
      <c r="C399" s="403" t="s">
        <v>582</v>
      </c>
      <c r="D399" s="403" t="s">
        <v>524</v>
      </c>
      <c r="E399" s="403" t="s">
        <v>524</v>
      </c>
      <c r="F399" s="403" t="s">
        <v>524</v>
      </c>
      <c r="G399" s="393" t="s">
        <v>524</v>
      </c>
      <c r="H399" s="393" t="s">
        <v>524</v>
      </c>
      <c r="I399" s="393" t="s">
        <v>524</v>
      </c>
      <c r="J399" s="398" t="s">
        <v>196</v>
      </c>
    </row>
    <row r="400" spans="1:10" x14ac:dyDescent="0.25">
      <c r="A400" s="409" t="s">
        <v>592</v>
      </c>
      <c r="B400" s="393" t="s">
        <v>524</v>
      </c>
      <c r="C400" s="403" t="s">
        <v>582</v>
      </c>
      <c r="D400" s="403" t="s">
        <v>524</v>
      </c>
      <c r="E400" s="403" t="s">
        <v>524</v>
      </c>
      <c r="F400" s="403" t="s">
        <v>524</v>
      </c>
      <c r="G400" s="393" t="s">
        <v>524</v>
      </c>
      <c r="H400" s="393" t="s">
        <v>524</v>
      </c>
      <c r="I400" s="393" t="s">
        <v>524</v>
      </c>
      <c r="J400" s="398" t="s">
        <v>196</v>
      </c>
    </row>
    <row r="401" spans="1:13" x14ac:dyDescent="0.25">
      <c r="A401" s="409" t="s">
        <v>93</v>
      </c>
      <c r="B401" s="393" t="s">
        <v>524</v>
      </c>
      <c r="C401" s="403" t="s">
        <v>582</v>
      </c>
      <c r="D401" s="403" t="s">
        <v>524</v>
      </c>
      <c r="E401" s="403" t="s">
        <v>524</v>
      </c>
      <c r="F401" s="403" t="s">
        <v>524</v>
      </c>
      <c r="G401" s="393" t="s">
        <v>524</v>
      </c>
      <c r="H401" s="393" t="s">
        <v>524</v>
      </c>
      <c r="I401" s="393" t="s">
        <v>524</v>
      </c>
      <c r="J401" s="398" t="s">
        <v>196</v>
      </c>
    </row>
    <row r="402" spans="1:13" x14ac:dyDescent="0.25">
      <c r="A402" s="81" t="s">
        <v>640</v>
      </c>
      <c r="B402" s="420"/>
      <c r="C402" s="420"/>
      <c r="D402" s="420"/>
      <c r="E402" s="420"/>
      <c r="F402" s="420"/>
      <c r="G402" s="420"/>
      <c r="H402" s="420"/>
      <c r="I402" s="420"/>
      <c r="J402" s="420"/>
    </row>
    <row r="403" spans="1:13" x14ac:dyDescent="0.25">
      <c r="A403" s="82" t="s">
        <v>641</v>
      </c>
      <c r="B403" s="398" t="s">
        <v>196</v>
      </c>
      <c r="C403" s="398" t="s">
        <v>196</v>
      </c>
      <c r="D403" s="398" t="s">
        <v>196</v>
      </c>
      <c r="E403" s="398" t="s">
        <v>196</v>
      </c>
      <c r="F403" s="398" t="s">
        <v>196</v>
      </c>
      <c r="G403" s="398" t="s">
        <v>196</v>
      </c>
      <c r="H403" s="398" t="s">
        <v>196</v>
      </c>
      <c r="I403" s="398" t="s">
        <v>196</v>
      </c>
      <c r="J403" s="398" t="s">
        <v>196</v>
      </c>
    </row>
    <row r="404" spans="1:13" x14ac:dyDescent="0.25">
      <c r="A404" s="411" t="s">
        <v>3426</v>
      </c>
      <c r="B404" s="393" t="s">
        <v>524</v>
      </c>
      <c r="C404" s="403" t="s">
        <v>582</v>
      </c>
      <c r="D404" s="403" t="s">
        <v>524</v>
      </c>
      <c r="E404" s="403" t="s">
        <v>524</v>
      </c>
      <c r="F404" s="403" t="s">
        <v>524</v>
      </c>
      <c r="G404" s="393" t="s">
        <v>524</v>
      </c>
      <c r="H404" s="393" t="s">
        <v>524</v>
      </c>
      <c r="I404" s="393" t="s">
        <v>524</v>
      </c>
      <c r="J404" s="393" t="s">
        <v>524</v>
      </c>
    </row>
    <row r="405" spans="1:13" x14ac:dyDescent="0.25">
      <c r="A405" s="411" t="s">
        <v>3446</v>
      </c>
      <c r="B405" s="393" t="s">
        <v>524</v>
      </c>
      <c r="C405" s="403" t="s">
        <v>582</v>
      </c>
      <c r="D405" s="403" t="s">
        <v>524</v>
      </c>
      <c r="E405" s="403" t="s">
        <v>524</v>
      </c>
      <c r="F405" s="403" t="s">
        <v>524</v>
      </c>
      <c r="G405" s="393" t="s">
        <v>524</v>
      </c>
      <c r="H405" s="393" t="s">
        <v>524</v>
      </c>
      <c r="I405" s="393" t="s">
        <v>524</v>
      </c>
      <c r="J405" s="393" t="s">
        <v>524</v>
      </c>
    </row>
    <row r="407" spans="1:13" x14ac:dyDescent="0.2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62" t="s">
        <v>643</v>
      </c>
      <c r="B409" s="462"/>
      <c r="C409" s="462"/>
      <c r="D409" s="462"/>
      <c r="E409" s="462"/>
      <c r="F409" s="462"/>
      <c r="G409" s="462"/>
      <c r="H409" s="311"/>
      <c r="I409" s="311"/>
      <c r="J409" s="311"/>
      <c r="K409" s="311"/>
      <c r="L409" s="311"/>
      <c r="M409" s="450" t="s">
        <v>508</v>
      </c>
    </row>
    <row r="410" spans="1:13" ht="15.75" x14ac:dyDescent="0.25">
      <c r="A410" s="302" t="s">
        <v>753</v>
      </c>
      <c r="B410" s="308"/>
      <c r="C410" s="308"/>
      <c r="D410" s="308"/>
      <c r="E410" s="308"/>
      <c r="F410" s="308"/>
      <c r="G410" s="308"/>
      <c r="H410" s="311"/>
      <c r="I410" s="311"/>
      <c r="J410" s="311"/>
      <c r="K410" s="311"/>
      <c r="L410" s="311"/>
      <c r="M410" s="450" t="s">
        <v>3461</v>
      </c>
    </row>
    <row r="411" spans="1:13" x14ac:dyDescent="0.25">
      <c r="A411" s="313"/>
      <c r="B411" s="311"/>
      <c r="C411" s="311"/>
      <c r="D411" s="311"/>
      <c r="E411" s="311"/>
      <c r="F411" s="311"/>
      <c r="G411" s="311"/>
      <c r="H411" s="311"/>
      <c r="I411" s="311"/>
      <c r="J411" s="311"/>
      <c r="K411" s="311"/>
      <c r="L411" s="312"/>
      <c r="M411" s="450" t="s">
        <v>509</v>
      </c>
    </row>
    <row r="412" spans="1:13" x14ac:dyDescent="0.25">
      <c r="A412" s="311"/>
      <c r="B412" s="311"/>
      <c r="C412" s="311"/>
      <c r="D412" s="311"/>
      <c r="E412" s="311"/>
      <c r="F412" s="311"/>
      <c r="G412" s="311"/>
      <c r="H412" s="311"/>
      <c r="I412" s="311"/>
      <c r="J412" s="311"/>
      <c r="K412" s="311"/>
      <c r="L412" s="311"/>
      <c r="M412" s="314"/>
    </row>
    <row r="413" spans="1:13" ht="38.25" x14ac:dyDescent="0.2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75" thickBot="1" x14ac:dyDescent="0.3">
      <c r="A414" s="321"/>
      <c r="B414" s="485" t="s">
        <v>518</v>
      </c>
      <c r="C414" s="485"/>
      <c r="D414" s="486"/>
      <c r="E414" s="487" t="s">
        <v>651</v>
      </c>
      <c r="F414" s="485"/>
      <c r="G414" s="486"/>
      <c r="H414" s="487" t="s">
        <v>518</v>
      </c>
      <c r="I414" s="488"/>
      <c r="J414" s="488"/>
      <c r="K414" s="488"/>
      <c r="L414" s="488"/>
      <c r="M414" s="489"/>
    </row>
    <row r="415" spans="1:13" ht="15.75" thickTop="1" x14ac:dyDescent="0.2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2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2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2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2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2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2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2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2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2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2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2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2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2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2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25">
      <c r="A431" s="423" t="s">
        <v>3447</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2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2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2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2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2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2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2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25">
      <c r="A439" s="421" t="s">
        <v>3448</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2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2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2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2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2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2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2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2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2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25">
      <c r="A449" s="426" t="s">
        <v>3449</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2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25">
      <c r="A451" s="426" t="s">
        <v>685</v>
      </c>
      <c r="B451" s="398" t="s">
        <v>196</v>
      </c>
      <c r="C451" s="398" t="s">
        <v>196</v>
      </c>
      <c r="D451" s="398" t="s">
        <v>196</v>
      </c>
      <c r="E451" s="389">
        <v>89653.230582500008</v>
      </c>
      <c r="F451" s="389" t="s">
        <v>524</v>
      </c>
      <c r="G451" s="389" t="s">
        <v>3296</v>
      </c>
      <c r="H451" s="389" t="s">
        <v>524</v>
      </c>
      <c r="I451" s="389" t="s">
        <v>524</v>
      </c>
      <c r="J451" s="398" t="s">
        <v>196</v>
      </c>
      <c r="K451" s="398" t="s">
        <v>196</v>
      </c>
      <c r="L451" s="398" t="s">
        <v>196</v>
      </c>
      <c r="M451" s="398" t="s">
        <v>196</v>
      </c>
    </row>
    <row r="452" spans="1:13" x14ac:dyDescent="0.2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2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2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2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2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2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2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25">
      <c r="A459" s="426" t="s">
        <v>3450</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25">
      <c r="A460" s="426" t="s">
        <v>3451</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2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2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2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92" t="s">
        <v>696</v>
      </c>
      <c r="B466" s="492"/>
      <c r="C466" s="492"/>
      <c r="D466" s="492"/>
      <c r="E466" s="492"/>
      <c r="F466" s="492"/>
      <c r="G466" s="492"/>
      <c r="H466" s="492"/>
      <c r="I466" s="492"/>
      <c r="J466" s="492"/>
      <c r="K466" s="492"/>
      <c r="L466" s="492"/>
      <c r="M466" s="492"/>
      <c r="N466" s="492"/>
      <c r="O466" s="492"/>
      <c r="P466" s="492"/>
      <c r="Q466" s="492"/>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75" x14ac:dyDescent="0.2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3461</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507"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8.25" thickBot="1" x14ac:dyDescent="0.3">
      <c r="A471" s="508"/>
      <c r="B471" s="487" t="s">
        <v>3298</v>
      </c>
      <c r="C471" s="485"/>
      <c r="D471" s="485"/>
      <c r="E471" s="485"/>
      <c r="F471" s="485"/>
      <c r="G471" s="485"/>
      <c r="H471" s="485"/>
      <c r="I471" s="485"/>
      <c r="J471" s="485"/>
      <c r="K471" s="485"/>
      <c r="L471" s="485"/>
      <c r="M471" s="485"/>
      <c r="N471" s="485"/>
      <c r="O471" s="485"/>
      <c r="P471" s="485"/>
      <c r="Q471" s="485"/>
      <c r="R471" s="486"/>
      <c r="S471" s="384"/>
      <c r="T471" s="384"/>
      <c r="U471" s="493" t="s">
        <v>731</v>
      </c>
      <c r="V471" s="494"/>
      <c r="W471" s="487" t="s">
        <v>3298</v>
      </c>
      <c r="X471" s="485"/>
      <c r="Y471" s="485"/>
      <c r="Z471" s="485"/>
      <c r="AA471" s="485"/>
      <c r="AB471" s="485"/>
      <c r="AC471" s="486"/>
      <c r="AD471" s="384"/>
      <c r="AE471" s="384"/>
      <c r="AF471" s="493" t="s">
        <v>731</v>
      </c>
      <c r="AG471" s="494"/>
      <c r="AH471" s="334" t="s">
        <v>651</v>
      </c>
      <c r="AI471" s="385" t="s">
        <v>3298</v>
      </c>
      <c r="AJ471" s="335" t="s">
        <v>3298</v>
      </c>
    </row>
    <row r="472" spans="1:36" ht="15.75" thickTop="1" x14ac:dyDescent="0.2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2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2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2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2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2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2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2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2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2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25">
      <c r="A482" s="337" t="s">
        <v>679</v>
      </c>
      <c r="B482" s="389">
        <v>13.671467518190029</v>
      </c>
      <c r="C482" s="389" t="s">
        <v>622</v>
      </c>
      <c r="D482" s="389" t="s">
        <v>3291</v>
      </c>
      <c r="E482" s="389" t="s">
        <v>3291</v>
      </c>
      <c r="F482" s="389" t="s">
        <v>3291</v>
      </c>
      <c r="G482" s="389" t="s">
        <v>623</v>
      </c>
      <c r="H482" s="389" t="s">
        <v>622</v>
      </c>
      <c r="I482" s="389" t="s">
        <v>623</v>
      </c>
      <c r="J482" s="389" t="s">
        <v>3291</v>
      </c>
      <c r="K482" s="389" t="s">
        <v>623</v>
      </c>
      <c r="L482" s="389" t="s">
        <v>3291</v>
      </c>
      <c r="M482" s="389" t="s">
        <v>623</v>
      </c>
      <c r="N482" s="389" t="s">
        <v>623</v>
      </c>
      <c r="O482" s="389" t="s">
        <v>623</v>
      </c>
      <c r="P482" s="389" t="s">
        <v>623</v>
      </c>
      <c r="Q482" s="389" t="s">
        <v>3291</v>
      </c>
      <c r="R482" s="389" t="s">
        <v>623</v>
      </c>
      <c r="S482" s="389" t="s">
        <v>3291</v>
      </c>
      <c r="T482" s="389" t="s">
        <v>3291</v>
      </c>
      <c r="U482" s="389">
        <v>1.84005186808937</v>
      </c>
      <c r="V482" s="398" t="s">
        <v>196</v>
      </c>
      <c r="W482" s="389">
        <v>146.16040121254008</v>
      </c>
      <c r="X482" s="389">
        <v>161.67811829648733</v>
      </c>
      <c r="Y482" s="389">
        <v>8.9719417447910903</v>
      </c>
      <c r="Z482" s="389" t="s">
        <v>623</v>
      </c>
      <c r="AA482" s="389">
        <v>11.42114438969833</v>
      </c>
      <c r="AB482" s="389" t="s">
        <v>623</v>
      </c>
      <c r="AC482" s="389" t="s">
        <v>3291</v>
      </c>
      <c r="AD482" s="389" t="s">
        <v>623</v>
      </c>
      <c r="AE482" s="389" t="s">
        <v>623</v>
      </c>
      <c r="AF482" s="389">
        <v>2.4884645670558498</v>
      </c>
      <c r="AG482" s="398" t="s">
        <v>196</v>
      </c>
      <c r="AH482" s="389">
        <v>18.975929941198739</v>
      </c>
      <c r="AI482" s="389">
        <v>31.016287312304989</v>
      </c>
      <c r="AJ482" s="389">
        <v>28.530150025703989</v>
      </c>
    </row>
    <row r="483" spans="1:36" x14ac:dyDescent="0.2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2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2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2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25">
      <c r="A487" s="426" t="s">
        <v>3449</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2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2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3296</v>
      </c>
      <c r="AI489" s="389" t="s">
        <v>524</v>
      </c>
      <c r="AJ489" s="389" t="s">
        <v>524</v>
      </c>
    </row>
    <row r="490" spans="1:36" x14ac:dyDescent="0.2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2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2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2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2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2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2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25">
      <c r="A497" s="426" t="s">
        <v>3450</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2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2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2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3">
      <c r="A501" s="339" t="s">
        <v>744</v>
      </c>
      <c r="B501" s="493" t="s">
        <v>731</v>
      </c>
      <c r="C501" s="495"/>
      <c r="D501" s="495"/>
      <c r="E501" s="495"/>
      <c r="F501" s="495"/>
      <c r="G501" s="495"/>
      <c r="H501" s="495"/>
      <c r="I501" s="495"/>
      <c r="J501" s="495"/>
      <c r="K501" s="495"/>
      <c r="L501" s="495"/>
      <c r="M501" s="495"/>
      <c r="N501" s="495"/>
      <c r="O501" s="495"/>
      <c r="P501" s="495"/>
      <c r="Q501" s="495"/>
      <c r="R501" s="495"/>
      <c r="S501" s="495"/>
      <c r="T501" s="495"/>
      <c r="U501" s="495"/>
      <c r="V501" s="495"/>
      <c r="W501" s="495"/>
      <c r="X501" s="495"/>
      <c r="Y501" s="495"/>
      <c r="Z501" s="495"/>
      <c r="AA501" s="495"/>
      <c r="AB501" s="495"/>
      <c r="AC501" s="495"/>
      <c r="AD501" s="495"/>
      <c r="AE501" s="495"/>
      <c r="AF501" s="495"/>
      <c r="AG501" s="495"/>
      <c r="AH501" s="495"/>
      <c r="AI501" s="495"/>
      <c r="AJ501" s="496"/>
    </row>
    <row r="502" spans="1:36" ht="15.75" thickTop="1" x14ac:dyDescent="0.2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2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2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25">
      <c r="A505" s="428" t="s">
        <v>748</v>
      </c>
      <c r="B505" s="389">
        <v>202.33771926921244</v>
      </c>
      <c r="C505" s="389" t="s">
        <v>622</v>
      </c>
      <c r="D505" s="389" t="s">
        <v>3291</v>
      </c>
      <c r="E505" s="389" t="s">
        <v>3291</v>
      </c>
      <c r="F505" s="389" t="s">
        <v>3291</v>
      </c>
      <c r="G505" s="389" t="s">
        <v>623</v>
      </c>
      <c r="H505" s="389" t="s">
        <v>622</v>
      </c>
      <c r="I505" s="389" t="s">
        <v>623</v>
      </c>
      <c r="J505" s="389" t="s">
        <v>3291</v>
      </c>
      <c r="K505" s="389" t="s">
        <v>623</v>
      </c>
      <c r="L505" s="389" t="s">
        <v>3291</v>
      </c>
      <c r="M505" s="389" t="s">
        <v>623</v>
      </c>
      <c r="N505" s="389" t="s">
        <v>623</v>
      </c>
      <c r="O505" s="389" t="s">
        <v>623</v>
      </c>
      <c r="P505" s="389" t="s">
        <v>623</v>
      </c>
      <c r="Q505" s="389" t="s">
        <v>3291</v>
      </c>
      <c r="R505" s="389" t="s">
        <v>623</v>
      </c>
      <c r="S505" s="389" t="s">
        <v>3291</v>
      </c>
      <c r="T505" s="389" t="s">
        <v>3291</v>
      </c>
      <c r="U505" s="389">
        <v>1.84005186808937</v>
      </c>
      <c r="V505" s="398" t="s">
        <v>196</v>
      </c>
      <c r="W505" s="389">
        <v>1080.1253649606713</v>
      </c>
      <c r="X505" s="389">
        <v>1972.4730432171457</v>
      </c>
      <c r="Y505" s="389">
        <v>79.222245606505325</v>
      </c>
      <c r="Z505" s="389" t="s">
        <v>623</v>
      </c>
      <c r="AA505" s="389">
        <v>117.63778721389281</v>
      </c>
      <c r="AB505" s="389" t="s">
        <v>623</v>
      </c>
      <c r="AC505" s="389" t="s">
        <v>3291</v>
      </c>
      <c r="AD505" s="389" t="s">
        <v>623</v>
      </c>
      <c r="AE505" s="389" t="s">
        <v>623</v>
      </c>
      <c r="AF505" s="389">
        <v>2.4884645670558498</v>
      </c>
      <c r="AG505" s="398" t="s">
        <v>196</v>
      </c>
      <c r="AH505" s="389">
        <v>18.975929941198739</v>
      </c>
      <c r="AI505" s="389">
        <v>707.17135072055373</v>
      </c>
      <c r="AJ505" s="389">
        <v>490.71858044210865</v>
      </c>
    </row>
    <row r="506" spans="1:36" x14ac:dyDescent="0.25">
      <c r="A506" s="433" t="s">
        <v>3452</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2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2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30" x14ac:dyDescent="0.2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752</v>
      </c>
      <c r="B513" s="311"/>
      <c r="C513" s="311"/>
      <c r="D513" s="311"/>
      <c r="E513" s="311"/>
      <c r="F513" s="312"/>
      <c r="G513" s="452" t="s">
        <v>508</v>
      </c>
    </row>
    <row r="514" spans="1:7" ht="15.75" x14ac:dyDescent="0.25">
      <c r="A514" s="326" t="s">
        <v>753</v>
      </c>
      <c r="B514" s="311"/>
      <c r="C514" s="311"/>
      <c r="D514" s="311"/>
      <c r="E514" s="311"/>
      <c r="F514" s="312"/>
      <c r="G514" s="452" t="s">
        <v>3461</v>
      </c>
    </row>
    <row r="515" spans="1:7" x14ac:dyDescent="0.25">
      <c r="A515" s="311"/>
      <c r="B515" s="311"/>
      <c r="C515" s="311"/>
      <c r="D515" s="311"/>
      <c r="E515" s="311"/>
      <c r="F515" s="312"/>
      <c r="G515" s="452" t="s">
        <v>509</v>
      </c>
    </row>
    <row r="516" spans="1:7" x14ac:dyDescent="0.25">
      <c r="A516" s="311"/>
      <c r="B516" s="311"/>
      <c r="C516" s="311"/>
      <c r="D516" s="311"/>
      <c r="E516" s="311"/>
      <c r="F516" s="325"/>
      <c r="G516" s="311"/>
    </row>
    <row r="517" spans="1:7" x14ac:dyDescent="0.25">
      <c r="A517" s="434" t="s">
        <v>754</v>
      </c>
      <c r="B517" s="435" t="s">
        <v>511</v>
      </c>
      <c r="C517" s="320" t="s">
        <v>512</v>
      </c>
      <c r="D517" s="320" t="s">
        <v>513</v>
      </c>
      <c r="E517" s="320" t="s">
        <v>649</v>
      </c>
      <c r="F517" s="340" t="s">
        <v>515</v>
      </c>
      <c r="G517" s="340" t="s">
        <v>516</v>
      </c>
    </row>
    <row r="518" spans="1:7" ht="15.75" thickBot="1" x14ac:dyDescent="0.3">
      <c r="A518" s="436" t="s">
        <v>755</v>
      </c>
      <c r="B518" s="485" t="s">
        <v>518</v>
      </c>
      <c r="C518" s="485"/>
      <c r="D518" s="485"/>
      <c r="E518" s="485"/>
      <c r="F518" s="485"/>
      <c r="G518" s="486"/>
    </row>
    <row r="519" spans="1:7" ht="15.75" thickTop="1" x14ac:dyDescent="0.25">
      <c r="A519" s="437" t="s">
        <v>756</v>
      </c>
      <c r="B519" s="389">
        <v>7853.7090592547993</v>
      </c>
      <c r="C519" s="389">
        <v>9571.8991649314175</v>
      </c>
      <c r="D519" s="389">
        <v>1107.1877988953377</v>
      </c>
      <c r="E519" s="389">
        <v>14.91067980114685</v>
      </c>
      <c r="F519" s="389">
        <v>363.40666610922074</v>
      </c>
      <c r="G519" s="389" t="s">
        <v>524</v>
      </c>
    </row>
    <row r="520" spans="1:7" x14ac:dyDescent="0.25">
      <c r="A520" s="428" t="s">
        <v>757</v>
      </c>
      <c r="B520" s="398" t="s">
        <v>196</v>
      </c>
      <c r="C520" s="389">
        <v>8834.6962615396096</v>
      </c>
      <c r="D520" s="389">
        <v>54.911513816245709</v>
      </c>
      <c r="E520" s="398" t="s">
        <v>196</v>
      </c>
      <c r="F520" s="398" t="s">
        <v>196</v>
      </c>
      <c r="G520" s="389" t="s">
        <v>524</v>
      </c>
    </row>
    <row r="521" spans="1:7" x14ac:dyDescent="0.25">
      <c r="A521" s="428" t="s">
        <v>758</v>
      </c>
      <c r="B521" s="398" t="s">
        <v>196</v>
      </c>
      <c r="C521" s="389">
        <v>6772.4822920982415</v>
      </c>
      <c r="D521" s="398" t="s">
        <v>196</v>
      </c>
      <c r="E521" s="398" t="s">
        <v>196</v>
      </c>
      <c r="F521" s="398" t="s">
        <v>196</v>
      </c>
      <c r="G521" s="398" t="s">
        <v>196</v>
      </c>
    </row>
    <row r="522" spans="1:7" x14ac:dyDescent="0.25">
      <c r="A522" s="421" t="s">
        <v>3453</v>
      </c>
      <c r="B522" s="398" t="s">
        <v>196</v>
      </c>
      <c r="C522" s="389">
        <v>6510.3132861119175</v>
      </c>
      <c r="D522" s="398" t="s">
        <v>196</v>
      </c>
      <c r="E522" s="398" t="s">
        <v>196</v>
      </c>
      <c r="F522" s="398" t="s">
        <v>196</v>
      </c>
      <c r="G522" s="398" t="s">
        <v>196</v>
      </c>
    </row>
    <row r="523" spans="1:7" x14ac:dyDescent="0.25">
      <c r="A523" s="88" t="s">
        <v>759</v>
      </c>
      <c r="B523" s="398" t="s">
        <v>196</v>
      </c>
      <c r="C523" s="398" t="s">
        <v>196</v>
      </c>
      <c r="D523" s="398" t="s">
        <v>196</v>
      </c>
      <c r="E523" s="398" t="s">
        <v>196</v>
      </c>
      <c r="F523" s="398" t="s">
        <v>196</v>
      </c>
      <c r="G523" s="398" t="s">
        <v>196</v>
      </c>
    </row>
    <row r="524" spans="1:7" x14ac:dyDescent="0.25">
      <c r="A524" s="438" t="s">
        <v>760</v>
      </c>
      <c r="B524" s="398" t="s">
        <v>196</v>
      </c>
      <c r="C524" s="389" t="s">
        <v>196</v>
      </c>
      <c r="D524" s="398" t="s">
        <v>196</v>
      </c>
      <c r="E524" s="398" t="s">
        <v>196</v>
      </c>
      <c r="F524" s="398" t="s">
        <v>196</v>
      </c>
      <c r="G524" s="398" t="s">
        <v>196</v>
      </c>
    </row>
    <row r="525" spans="1:7" x14ac:dyDescent="0.25">
      <c r="A525" s="438" t="s">
        <v>761</v>
      </c>
      <c r="B525" s="398" t="s">
        <v>196</v>
      </c>
      <c r="C525" s="389" t="s">
        <v>196</v>
      </c>
      <c r="D525" s="398" t="s">
        <v>196</v>
      </c>
      <c r="E525" s="398" t="s">
        <v>196</v>
      </c>
      <c r="F525" s="398" t="s">
        <v>196</v>
      </c>
      <c r="G525" s="398" t="s">
        <v>196</v>
      </c>
    </row>
    <row r="526" spans="1:7" x14ac:dyDescent="0.25">
      <c r="A526" s="88" t="s">
        <v>762</v>
      </c>
      <c r="B526" s="398" t="s">
        <v>196</v>
      </c>
      <c r="C526" s="398" t="s">
        <v>196</v>
      </c>
      <c r="D526" s="398" t="s">
        <v>196</v>
      </c>
      <c r="E526" s="398" t="s">
        <v>196</v>
      </c>
      <c r="F526" s="398" t="s">
        <v>196</v>
      </c>
      <c r="G526" s="398" t="s">
        <v>196</v>
      </c>
    </row>
    <row r="527" spans="1:7" x14ac:dyDescent="0.25">
      <c r="A527" s="438" t="s">
        <v>763</v>
      </c>
      <c r="B527" s="398" t="s">
        <v>196</v>
      </c>
      <c r="C527" s="389" t="s">
        <v>196</v>
      </c>
      <c r="D527" s="398" t="s">
        <v>196</v>
      </c>
      <c r="E527" s="398" t="s">
        <v>196</v>
      </c>
      <c r="F527" s="398" t="s">
        <v>196</v>
      </c>
      <c r="G527" s="398" t="s">
        <v>196</v>
      </c>
    </row>
    <row r="528" spans="1:7" x14ac:dyDescent="0.25">
      <c r="A528" s="438" t="s">
        <v>764</v>
      </c>
      <c r="B528" s="398" t="s">
        <v>196</v>
      </c>
      <c r="C528" s="389" t="s">
        <v>196</v>
      </c>
      <c r="D528" s="398" t="s">
        <v>196</v>
      </c>
      <c r="E528" s="398" t="s">
        <v>196</v>
      </c>
      <c r="F528" s="398" t="s">
        <v>196</v>
      </c>
      <c r="G528" s="398" t="s">
        <v>196</v>
      </c>
    </row>
    <row r="529" spans="1:7" x14ac:dyDescent="0.25">
      <c r="A529" s="438" t="s">
        <v>765</v>
      </c>
      <c r="B529" s="398" t="s">
        <v>196</v>
      </c>
      <c r="C529" s="389" t="s">
        <v>196</v>
      </c>
      <c r="D529" s="398" t="s">
        <v>196</v>
      </c>
      <c r="E529" s="398" t="s">
        <v>196</v>
      </c>
      <c r="F529" s="398" t="s">
        <v>196</v>
      </c>
      <c r="G529" s="398" t="s">
        <v>196</v>
      </c>
    </row>
    <row r="530" spans="1:7" x14ac:dyDescent="0.25">
      <c r="A530" s="88" t="s">
        <v>766</v>
      </c>
      <c r="B530" s="398" t="s">
        <v>196</v>
      </c>
      <c r="C530" s="398" t="s">
        <v>196</v>
      </c>
      <c r="D530" s="398" t="s">
        <v>196</v>
      </c>
      <c r="E530" s="398" t="s">
        <v>196</v>
      </c>
      <c r="F530" s="398" t="s">
        <v>196</v>
      </c>
      <c r="G530" s="398" t="s">
        <v>196</v>
      </c>
    </row>
    <row r="531" spans="1:7" x14ac:dyDescent="0.25">
      <c r="A531" s="438" t="s">
        <v>3454</v>
      </c>
      <c r="B531" s="398" t="s">
        <v>196</v>
      </c>
      <c r="C531" s="389">
        <v>6510.3132861119175</v>
      </c>
      <c r="D531" s="398" t="s">
        <v>196</v>
      </c>
      <c r="E531" s="398" t="s">
        <v>196</v>
      </c>
      <c r="F531" s="398" t="s">
        <v>196</v>
      </c>
      <c r="G531" s="398" t="s">
        <v>196</v>
      </c>
    </row>
    <row r="532" spans="1:7" x14ac:dyDescent="0.25">
      <c r="A532" s="439" t="s">
        <v>769</v>
      </c>
      <c r="B532" s="398" t="s">
        <v>196</v>
      </c>
      <c r="C532" s="389">
        <v>473.19623090020355</v>
      </c>
      <c r="D532" s="398"/>
      <c r="E532" s="398" t="s">
        <v>196</v>
      </c>
      <c r="F532" s="398" t="s">
        <v>196</v>
      </c>
      <c r="G532" s="398"/>
    </row>
    <row r="533" spans="1:7" x14ac:dyDescent="0.25">
      <c r="A533" s="439" t="s">
        <v>770</v>
      </c>
      <c r="B533" s="398" t="s">
        <v>196</v>
      </c>
      <c r="C533" s="389">
        <v>299.39799460361405</v>
      </c>
      <c r="D533" s="398"/>
      <c r="E533" s="398" t="s">
        <v>196</v>
      </c>
      <c r="F533" s="398" t="s">
        <v>196</v>
      </c>
      <c r="G533" s="398"/>
    </row>
    <row r="534" spans="1:7" x14ac:dyDescent="0.25">
      <c r="A534" s="439" t="s">
        <v>771</v>
      </c>
      <c r="B534" s="398" t="s">
        <v>196</v>
      </c>
      <c r="C534" s="389">
        <v>3056.1321125619293</v>
      </c>
      <c r="D534" s="398"/>
      <c r="E534" s="398" t="s">
        <v>196</v>
      </c>
      <c r="F534" s="398" t="s">
        <v>196</v>
      </c>
      <c r="G534" s="398"/>
    </row>
    <row r="535" spans="1:7" x14ac:dyDescent="0.25">
      <c r="A535" s="439" t="s">
        <v>772</v>
      </c>
      <c r="B535" s="398" t="s">
        <v>196</v>
      </c>
      <c r="C535" s="389">
        <v>251.93525163617798</v>
      </c>
      <c r="D535" s="398"/>
      <c r="E535" s="398" t="s">
        <v>196</v>
      </c>
      <c r="F535" s="398" t="s">
        <v>196</v>
      </c>
      <c r="G535" s="398"/>
    </row>
    <row r="536" spans="1:7" x14ac:dyDescent="0.25">
      <c r="A536" s="439" t="s">
        <v>773</v>
      </c>
      <c r="B536" s="398" t="s">
        <v>196</v>
      </c>
      <c r="C536" s="389">
        <v>297.36246326322032</v>
      </c>
      <c r="D536" s="398"/>
      <c r="E536" s="398" t="s">
        <v>196</v>
      </c>
      <c r="F536" s="398" t="s">
        <v>196</v>
      </c>
      <c r="G536" s="398"/>
    </row>
    <row r="537" spans="1:7" x14ac:dyDescent="0.25">
      <c r="A537" s="439" t="s">
        <v>774</v>
      </c>
      <c r="B537" s="398" t="s">
        <v>196</v>
      </c>
      <c r="C537" s="389">
        <v>309.95636595734669</v>
      </c>
      <c r="D537" s="398"/>
      <c r="E537" s="398" t="s">
        <v>196</v>
      </c>
      <c r="F537" s="398" t="s">
        <v>196</v>
      </c>
      <c r="G537" s="398"/>
    </row>
    <row r="538" spans="1:7" x14ac:dyDescent="0.25">
      <c r="A538" s="439" t="s">
        <v>775</v>
      </c>
      <c r="B538" s="398" t="s">
        <v>196</v>
      </c>
      <c r="C538" s="389">
        <v>178.40438707912745</v>
      </c>
      <c r="D538" s="398"/>
      <c r="E538" s="398" t="s">
        <v>196</v>
      </c>
      <c r="F538" s="398" t="s">
        <v>196</v>
      </c>
      <c r="G538" s="398"/>
    </row>
    <row r="539" spans="1:7" x14ac:dyDescent="0.25">
      <c r="A539" s="439" t="s">
        <v>776</v>
      </c>
      <c r="B539" s="398" t="s">
        <v>196</v>
      </c>
      <c r="C539" s="389">
        <v>214.11005793654462</v>
      </c>
      <c r="D539" s="398"/>
      <c r="E539" s="398" t="s">
        <v>196</v>
      </c>
      <c r="F539" s="398" t="s">
        <v>196</v>
      </c>
      <c r="G539" s="398"/>
    </row>
    <row r="540" spans="1:7" x14ac:dyDescent="0.25">
      <c r="A540" s="439" t="s">
        <v>777</v>
      </c>
      <c r="B540" s="398" t="s">
        <v>196</v>
      </c>
      <c r="C540" s="389">
        <v>1196.7876680440343</v>
      </c>
      <c r="D540" s="398"/>
      <c r="E540" s="398" t="s">
        <v>196</v>
      </c>
      <c r="F540" s="398" t="s">
        <v>196</v>
      </c>
      <c r="G540" s="398"/>
    </row>
    <row r="541" spans="1:7" x14ac:dyDescent="0.25">
      <c r="A541" s="439" t="s">
        <v>3299</v>
      </c>
      <c r="B541" s="398" t="s">
        <v>196</v>
      </c>
      <c r="C541" s="389">
        <v>178.70274178817721</v>
      </c>
      <c r="D541" s="398"/>
      <c r="E541" s="398" t="s">
        <v>196</v>
      </c>
      <c r="F541" s="398" t="s">
        <v>196</v>
      </c>
      <c r="G541" s="398"/>
    </row>
    <row r="542" spans="1:7" x14ac:dyDescent="0.25">
      <c r="A542" s="439" t="s">
        <v>3300</v>
      </c>
      <c r="B542" s="398" t="s">
        <v>196</v>
      </c>
      <c r="C542" s="389">
        <v>54.328012341541672</v>
      </c>
      <c r="D542" s="398"/>
      <c r="E542" s="398" t="s">
        <v>196</v>
      </c>
      <c r="F542" s="398" t="s">
        <v>196</v>
      </c>
      <c r="G542" s="398"/>
    </row>
    <row r="543" spans="1:7" x14ac:dyDescent="0.25">
      <c r="A543" s="421" t="s">
        <v>778</v>
      </c>
      <c r="B543" s="398" t="s">
        <v>196</v>
      </c>
      <c r="C543" s="389">
        <v>55.215000000000003</v>
      </c>
      <c r="D543" s="398" t="s">
        <v>196</v>
      </c>
      <c r="E543" s="398" t="s">
        <v>196</v>
      </c>
      <c r="F543" s="398" t="s">
        <v>196</v>
      </c>
      <c r="G543" s="398" t="s">
        <v>196</v>
      </c>
    </row>
    <row r="544" spans="1:7" x14ac:dyDescent="0.25">
      <c r="A544" s="421" t="s">
        <v>779</v>
      </c>
      <c r="B544" s="398" t="s">
        <v>196</v>
      </c>
      <c r="C544" s="389">
        <v>91.609200000000001</v>
      </c>
      <c r="D544" s="398" t="s">
        <v>196</v>
      </c>
      <c r="E544" s="398" t="s">
        <v>196</v>
      </c>
      <c r="F544" s="398" t="s">
        <v>196</v>
      </c>
      <c r="G544" s="398" t="s">
        <v>196</v>
      </c>
    </row>
    <row r="545" spans="1:7" x14ac:dyDescent="0.25">
      <c r="A545" s="421" t="s">
        <v>780</v>
      </c>
      <c r="B545" s="398" t="s">
        <v>196</v>
      </c>
      <c r="C545" s="389">
        <v>115.34480598632427</v>
      </c>
      <c r="D545" s="398" t="s">
        <v>196</v>
      </c>
      <c r="E545" s="398" t="s">
        <v>196</v>
      </c>
      <c r="F545" s="398" t="s">
        <v>196</v>
      </c>
      <c r="G545" s="398" t="s">
        <v>196</v>
      </c>
    </row>
    <row r="546" spans="1:7" x14ac:dyDescent="0.25">
      <c r="A546" s="440" t="s">
        <v>781</v>
      </c>
      <c r="B546" s="398" t="s">
        <v>196</v>
      </c>
      <c r="C546" s="389" t="s">
        <v>551</v>
      </c>
      <c r="D546" s="398"/>
      <c r="E546" s="398" t="s">
        <v>196</v>
      </c>
      <c r="F546" s="398" t="s">
        <v>196</v>
      </c>
      <c r="G546" s="398"/>
    </row>
    <row r="547" spans="1:7" x14ac:dyDescent="0.25">
      <c r="A547" s="440" t="s">
        <v>782</v>
      </c>
      <c r="B547" s="398" t="s">
        <v>196</v>
      </c>
      <c r="C547" s="389">
        <v>26.068534199999998</v>
      </c>
      <c r="D547" s="398"/>
      <c r="E547" s="398" t="s">
        <v>196</v>
      </c>
      <c r="F547" s="398" t="s">
        <v>196</v>
      </c>
      <c r="G547" s="398"/>
    </row>
    <row r="548" spans="1:7" x14ac:dyDescent="0.25">
      <c r="A548" s="440" t="s">
        <v>783</v>
      </c>
      <c r="B548" s="398" t="s">
        <v>196</v>
      </c>
      <c r="C548" s="389">
        <v>69.750133199999993</v>
      </c>
      <c r="D548" s="398"/>
      <c r="E548" s="398" t="s">
        <v>196</v>
      </c>
      <c r="F548" s="398" t="s">
        <v>196</v>
      </c>
      <c r="G548" s="398"/>
    </row>
    <row r="549" spans="1:7" x14ac:dyDescent="0.25">
      <c r="A549" s="440" t="s">
        <v>784</v>
      </c>
      <c r="B549" s="398" t="s">
        <v>196</v>
      </c>
      <c r="C549" s="389">
        <v>2.1242679999999998</v>
      </c>
      <c r="D549" s="398"/>
      <c r="E549" s="398" t="s">
        <v>196</v>
      </c>
      <c r="F549" s="398" t="s">
        <v>196</v>
      </c>
      <c r="G549" s="398"/>
    </row>
    <row r="550" spans="1:7" x14ac:dyDescent="0.25">
      <c r="A550" s="440" t="s">
        <v>785</v>
      </c>
      <c r="B550" s="398" t="s">
        <v>196</v>
      </c>
      <c r="C550" s="389" t="s">
        <v>551</v>
      </c>
      <c r="D550" s="398"/>
      <c r="E550" s="398" t="s">
        <v>196</v>
      </c>
      <c r="F550" s="398" t="s">
        <v>196</v>
      </c>
      <c r="G550" s="398"/>
    </row>
    <row r="551" spans="1:7" x14ac:dyDescent="0.25">
      <c r="A551" s="441" t="s">
        <v>786</v>
      </c>
      <c r="B551" s="398" t="s">
        <v>196</v>
      </c>
      <c r="C551" s="389">
        <v>17.401870586324279</v>
      </c>
      <c r="D551" s="398" t="s">
        <v>196</v>
      </c>
      <c r="E551" s="398" t="s">
        <v>196</v>
      </c>
      <c r="F551" s="398" t="s">
        <v>196</v>
      </c>
      <c r="G551" s="398" t="s">
        <v>196</v>
      </c>
    </row>
    <row r="552" spans="1:7" x14ac:dyDescent="0.25">
      <c r="A552" s="442" t="s">
        <v>787</v>
      </c>
      <c r="B552" s="398" t="s">
        <v>196</v>
      </c>
      <c r="C552" s="389">
        <v>17.401870586324279</v>
      </c>
      <c r="D552" s="398"/>
      <c r="E552" s="398" t="s">
        <v>196</v>
      </c>
      <c r="F552" s="398" t="s">
        <v>196</v>
      </c>
      <c r="G552" s="398"/>
    </row>
    <row r="553" spans="1:7" x14ac:dyDescent="0.25">
      <c r="A553" s="428" t="s">
        <v>788</v>
      </c>
      <c r="B553" s="398" t="s">
        <v>196</v>
      </c>
      <c r="C553" s="389">
        <v>2062.213969441369</v>
      </c>
      <c r="D553" s="389">
        <v>54.911513816245709</v>
      </c>
      <c r="E553" s="398" t="s">
        <v>196</v>
      </c>
      <c r="F553" s="398" t="s">
        <v>196</v>
      </c>
      <c r="G553" s="389" t="s">
        <v>524</v>
      </c>
    </row>
    <row r="554" spans="1:7" x14ac:dyDescent="0.25">
      <c r="A554" s="422" t="s">
        <v>3455</v>
      </c>
      <c r="B554" s="398" t="s">
        <v>196</v>
      </c>
      <c r="C554" s="389">
        <v>1103.3068171277257</v>
      </c>
      <c r="D554" s="389">
        <v>42.371474794155858</v>
      </c>
      <c r="E554" s="398" t="s">
        <v>196</v>
      </c>
      <c r="F554" s="398" t="s">
        <v>196</v>
      </c>
      <c r="G554" s="389" t="s">
        <v>524</v>
      </c>
    </row>
    <row r="555" spans="1:7" x14ac:dyDescent="0.25">
      <c r="A555" s="88" t="s">
        <v>759</v>
      </c>
      <c r="B555" s="398" t="s">
        <v>196</v>
      </c>
      <c r="C555" s="398" t="s">
        <v>196</v>
      </c>
      <c r="D555" s="398" t="s">
        <v>196</v>
      </c>
      <c r="E555" s="398" t="s">
        <v>196</v>
      </c>
      <c r="F555" s="398" t="s">
        <v>196</v>
      </c>
      <c r="G555" s="398" t="s">
        <v>196</v>
      </c>
    </row>
    <row r="556" spans="1:7" x14ac:dyDescent="0.25">
      <c r="A556" s="438" t="s">
        <v>760</v>
      </c>
      <c r="B556" s="398" t="s">
        <v>196</v>
      </c>
      <c r="C556" s="389" t="s">
        <v>196</v>
      </c>
      <c r="D556" s="389" t="s">
        <v>196</v>
      </c>
      <c r="E556" s="398" t="s">
        <v>196</v>
      </c>
      <c r="F556" s="398" t="s">
        <v>196</v>
      </c>
      <c r="G556" s="393" t="s">
        <v>196</v>
      </c>
    </row>
    <row r="557" spans="1:7" x14ac:dyDescent="0.25">
      <c r="A557" s="438" t="s">
        <v>761</v>
      </c>
      <c r="B557" s="398" t="s">
        <v>196</v>
      </c>
      <c r="C557" s="389" t="s">
        <v>196</v>
      </c>
      <c r="D557" s="389" t="s">
        <v>196</v>
      </c>
      <c r="E557" s="398" t="s">
        <v>196</v>
      </c>
      <c r="F557" s="398" t="s">
        <v>196</v>
      </c>
      <c r="G557" s="393" t="s">
        <v>196</v>
      </c>
    </row>
    <row r="558" spans="1:7" x14ac:dyDescent="0.25">
      <c r="A558" s="88" t="s">
        <v>762</v>
      </c>
      <c r="B558" s="398" t="s">
        <v>196</v>
      </c>
      <c r="C558" s="398" t="s">
        <v>196</v>
      </c>
      <c r="D558" s="398" t="s">
        <v>196</v>
      </c>
      <c r="E558" s="398" t="s">
        <v>196</v>
      </c>
      <c r="F558" s="398" t="s">
        <v>196</v>
      </c>
      <c r="G558" s="398" t="s">
        <v>196</v>
      </c>
    </row>
    <row r="559" spans="1:7" x14ac:dyDescent="0.25">
      <c r="A559" s="438" t="s">
        <v>763</v>
      </c>
      <c r="B559" s="398" t="s">
        <v>196</v>
      </c>
      <c r="C559" s="389" t="s">
        <v>196</v>
      </c>
      <c r="D559" s="389" t="s">
        <v>196</v>
      </c>
      <c r="E559" s="398" t="s">
        <v>196</v>
      </c>
      <c r="F559" s="398" t="s">
        <v>196</v>
      </c>
      <c r="G559" s="393" t="s">
        <v>196</v>
      </c>
    </row>
    <row r="560" spans="1:7" x14ac:dyDescent="0.25">
      <c r="A560" s="438" t="s">
        <v>764</v>
      </c>
      <c r="B560" s="398" t="s">
        <v>196</v>
      </c>
      <c r="C560" s="389" t="s">
        <v>196</v>
      </c>
      <c r="D560" s="389" t="s">
        <v>196</v>
      </c>
      <c r="E560" s="398" t="s">
        <v>196</v>
      </c>
      <c r="F560" s="398" t="s">
        <v>196</v>
      </c>
      <c r="G560" s="393" t="s">
        <v>196</v>
      </c>
    </row>
    <row r="561" spans="1:7" x14ac:dyDescent="0.25">
      <c r="A561" s="438" t="s">
        <v>765</v>
      </c>
      <c r="B561" s="398" t="s">
        <v>196</v>
      </c>
      <c r="C561" s="389" t="s">
        <v>196</v>
      </c>
      <c r="D561" s="389" t="s">
        <v>196</v>
      </c>
      <c r="E561" s="398" t="s">
        <v>196</v>
      </c>
      <c r="F561" s="398" t="s">
        <v>196</v>
      </c>
      <c r="G561" s="393" t="s">
        <v>196</v>
      </c>
    </row>
    <row r="562" spans="1:7" x14ac:dyDescent="0.25">
      <c r="A562" s="88" t="s">
        <v>766</v>
      </c>
      <c r="B562" s="398" t="s">
        <v>196</v>
      </c>
      <c r="C562" s="398" t="s">
        <v>196</v>
      </c>
      <c r="D562" s="398" t="s">
        <v>196</v>
      </c>
      <c r="E562" s="398" t="s">
        <v>196</v>
      </c>
      <c r="F562" s="398" t="s">
        <v>196</v>
      </c>
      <c r="G562" s="398" t="s">
        <v>196</v>
      </c>
    </row>
    <row r="563" spans="1:7" x14ac:dyDescent="0.25">
      <c r="A563" s="438" t="s">
        <v>3456</v>
      </c>
      <c r="B563" s="398" t="s">
        <v>196</v>
      </c>
      <c r="C563" s="389">
        <v>1103.3068171277257</v>
      </c>
      <c r="D563" s="389">
        <v>42.371474794155858</v>
      </c>
      <c r="E563" s="398" t="s">
        <v>196</v>
      </c>
      <c r="F563" s="398" t="s">
        <v>196</v>
      </c>
      <c r="G563" s="393" t="s">
        <v>524</v>
      </c>
    </row>
    <row r="564" spans="1:7" x14ac:dyDescent="0.25">
      <c r="A564" s="439" t="s">
        <v>767</v>
      </c>
      <c r="B564" s="398" t="s">
        <v>196</v>
      </c>
      <c r="C564" s="389" t="s">
        <v>526</v>
      </c>
      <c r="D564" s="389" t="s">
        <v>526</v>
      </c>
      <c r="E564" s="398" t="s">
        <v>196</v>
      </c>
      <c r="F564" s="398" t="s">
        <v>196</v>
      </c>
      <c r="G564" s="393" t="s">
        <v>524</v>
      </c>
    </row>
    <row r="565" spans="1:7" x14ac:dyDescent="0.25">
      <c r="A565" s="439" t="s">
        <v>768</v>
      </c>
      <c r="B565" s="398" t="s">
        <v>196</v>
      </c>
      <c r="C565" s="389" t="s">
        <v>526</v>
      </c>
      <c r="D565" s="389" t="s">
        <v>526</v>
      </c>
      <c r="E565" s="398" t="s">
        <v>196</v>
      </c>
      <c r="F565" s="398" t="s">
        <v>196</v>
      </c>
      <c r="G565" s="393" t="s">
        <v>524</v>
      </c>
    </row>
    <row r="566" spans="1:7" x14ac:dyDescent="0.25">
      <c r="A566" s="439" t="s">
        <v>769</v>
      </c>
      <c r="B566" s="398" t="s">
        <v>196</v>
      </c>
      <c r="C566" s="389">
        <v>10.4339141813269</v>
      </c>
      <c r="D566" s="389" t="s">
        <v>526</v>
      </c>
      <c r="E566" s="398" t="s">
        <v>196</v>
      </c>
      <c r="F566" s="398" t="s">
        <v>196</v>
      </c>
      <c r="G566" s="393" t="s">
        <v>524</v>
      </c>
    </row>
    <row r="567" spans="1:7" x14ac:dyDescent="0.25">
      <c r="A567" s="439" t="s">
        <v>770</v>
      </c>
      <c r="B567" s="398" t="s">
        <v>196</v>
      </c>
      <c r="C567" s="389">
        <v>6.8670103189230298</v>
      </c>
      <c r="D567" s="389" t="s">
        <v>526</v>
      </c>
      <c r="E567" s="398" t="s">
        <v>196</v>
      </c>
      <c r="F567" s="398" t="s">
        <v>196</v>
      </c>
      <c r="G567" s="393" t="s">
        <v>524</v>
      </c>
    </row>
    <row r="568" spans="1:7" x14ac:dyDescent="0.25">
      <c r="A568" s="439" t="s">
        <v>771</v>
      </c>
      <c r="B568" s="398" t="s">
        <v>196</v>
      </c>
      <c r="C568" s="389">
        <v>73.263053002758994</v>
      </c>
      <c r="D568" s="389" t="s">
        <v>526</v>
      </c>
      <c r="E568" s="398" t="s">
        <v>196</v>
      </c>
      <c r="F568" s="398" t="s">
        <v>196</v>
      </c>
      <c r="G568" s="393" t="s">
        <v>524</v>
      </c>
    </row>
    <row r="569" spans="1:7" x14ac:dyDescent="0.25">
      <c r="A569" s="439" t="s">
        <v>772</v>
      </c>
      <c r="B569" s="398" t="s">
        <v>196</v>
      </c>
      <c r="C569" s="389">
        <v>6.6603451261630804</v>
      </c>
      <c r="D569" s="389">
        <v>7.8425112598720803</v>
      </c>
      <c r="E569" s="398" t="s">
        <v>196</v>
      </c>
      <c r="F569" s="398" t="s">
        <v>196</v>
      </c>
      <c r="G569" s="393" t="s">
        <v>524</v>
      </c>
    </row>
    <row r="570" spans="1:7" x14ac:dyDescent="0.25">
      <c r="A570" s="439" t="s">
        <v>773</v>
      </c>
      <c r="B570" s="398" t="s">
        <v>196</v>
      </c>
      <c r="C570" s="389">
        <v>6.2083685766828101</v>
      </c>
      <c r="D570" s="389" t="s">
        <v>526</v>
      </c>
      <c r="E570" s="398" t="s">
        <v>196</v>
      </c>
      <c r="F570" s="398" t="s">
        <v>196</v>
      </c>
      <c r="G570" s="393" t="s">
        <v>524</v>
      </c>
    </row>
    <row r="571" spans="1:7" x14ac:dyDescent="0.25">
      <c r="A571" s="439" t="s">
        <v>774</v>
      </c>
      <c r="B571" s="398" t="s">
        <v>196</v>
      </c>
      <c r="C571" s="389">
        <v>15.278275422757799</v>
      </c>
      <c r="D571" s="389">
        <v>15.52463493848148</v>
      </c>
      <c r="E571" s="398" t="s">
        <v>196</v>
      </c>
      <c r="F571" s="398" t="s">
        <v>196</v>
      </c>
      <c r="G571" s="393" t="s">
        <v>524</v>
      </c>
    </row>
    <row r="572" spans="1:7" x14ac:dyDescent="0.25">
      <c r="A572" s="439" t="s">
        <v>775</v>
      </c>
      <c r="B572" s="398" t="s">
        <v>196</v>
      </c>
      <c r="C572" s="389">
        <v>8.8016924452317795</v>
      </c>
      <c r="D572" s="389">
        <v>8.48939568274767</v>
      </c>
      <c r="E572" s="398" t="s">
        <v>196</v>
      </c>
      <c r="F572" s="398" t="s">
        <v>196</v>
      </c>
      <c r="G572" s="393" t="s">
        <v>524</v>
      </c>
    </row>
    <row r="573" spans="1:7" x14ac:dyDescent="0.25">
      <c r="A573" s="439" t="s">
        <v>776</v>
      </c>
      <c r="B573" s="398" t="s">
        <v>196</v>
      </c>
      <c r="C573" s="389">
        <v>5.1525731574840696</v>
      </c>
      <c r="D573" s="389" t="s">
        <v>526</v>
      </c>
      <c r="E573" s="398" t="s">
        <v>196</v>
      </c>
      <c r="F573" s="398" t="s">
        <v>196</v>
      </c>
      <c r="G573" s="393" t="s">
        <v>524</v>
      </c>
    </row>
    <row r="574" spans="1:7" x14ac:dyDescent="0.25">
      <c r="A574" s="439" t="s">
        <v>777</v>
      </c>
      <c r="B574" s="398" t="s">
        <v>196</v>
      </c>
      <c r="C574" s="389">
        <v>961.657313045705</v>
      </c>
      <c r="D574" s="389">
        <v>10.514932913054629</v>
      </c>
      <c r="E574" s="398" t="s">
        <v>196</v>
      </c>
      <c r="F574" s="398" t="s">
        <v>196</v>
      </c>
      <c r="G574" s="393" t="s">
        <v>524</v>
      </c>
    </row>
    <row r="575" spans="1:7" x14ac:dyDescent="0.25">
      <c r="A575" s="439" t="s">
        <v>3299</v>
      </c>
      <c r="B575" s="398" t="s">
        <v>196</v>
      </c>
      <c r="C575" s="389">
        <v>7.2448214116877399</v>
      </c>
      <c r="D575" s="389" t="s">
        <v>526</v>
      </c>
      <c r="E575" s="398" t="s">
        <v>196</v>
      </c>
      <c r="F575" s="398" t="s">
        <v>196</v>
      </c>
      <c r="G575" s="393" t="s">
        <v>524</v>
      </c>
    </row>
    <row r="576" spans="1:7" x14ac:dyDescent="0.25">
      <c r="A576" s="439" t="s">
        <v>3300</v>
      </c>
      <c r="B576" s="398" t="s">
        <v>196</v>
      </c>
      <c r="C576" s="389">
        <v>1.7394504390044301</v>
      </c>
      <c r="D576" s="389" t="s">
        <v>526</v>
      </c>
      <c r="E576" s="398" t="s">
        <v>196</v>
      </c>
      <c r="F576" s="398" t="s">
        <v>196</v>
      </c>
      <c r="G576" s="393" t="s">
        <v>524</v>
      </c>
    </row>
    <row r="577" spans="1:7" x14ac:dyDescent="0.25">
      <c r="A577" s="421" t="s">
        <v>778</v>
      </c>
      <c r="B577" s="398" t="s">
        <v>196</v>
      </c>
      <c r="C577" s="389">
        <v>3.47664809845039</v>
      </c>
      <c r="D577" s="389">
        <v>1.15882913799309</v>
      </c>
      <c r="E577" s="398" t="s">
        <v>196</v>
      </c>
      <c r="F577" s="398" t="s">
        <v>196</v>
      </c>
      <c r="G577" s="393" t="s">
        <v>524</v>
      </c>
    </row>
    <row r="578" spans="1:7" x14ac:dyDescent="0.25">
      <c r="A578" s="421" t="s">
        <v>779</v>
      </c>
      <c r="B578" s="398" t="s">
        <v>196</v>
      </c>
      <c r="C578" s="389">
        <v>812.30140082016101</v>
      </c>
      <c r="D578" s="389">
        <v>5.4580785736261301</v>
      </c>
      <c r="E578" s="398" t="s">
        <v>196</v>
      </c>
      <c r="F578" s="398" t="s">
        <v>196</v>
      </c>
      <c r="G578" s="393" t="s">
        <v>524</v>
      </c>
    </row>
    <row r="579" spans="1:7" x14ac:dyDescent="0.25">
      <c r="A579" s="421" t="s">
        <v>780</v>
      </c>
      <c r="B579" s="398" t="s">
        <v>196</v>
      </c>
      <c r="C579" s="389">
        <v>143.12910339503199</v>
      </c>
      <c r="D579" s="389">
        <v>5.9231313104706302</v>
      </c>
      <c r="E579" s="398" t="s">
        <v>196</v>
      </c>
      <c r="F579" s="398" t="s">
        <v>196</v>
      </c>
      <c r="G579" s="389" t="s">
        <v>524</v>
      </c>
    </row>
    <row r="580" spans="1:7" x14ac:dyDescent="0.25">
      <c r="A580" s="440" t="s">
        <v>781</v>
      </c>
      <c r="B580" s="398" t="s">
        <v>196</v>
      </c>
      <c r="C580" s="389" t="s">
        <v>551</v>
      </c>
      <c r="D580" s="389" t="s">
        <v>551</v>
      </c>
      <c r="E580" s="398" t="s">
        <v>196</v>
      </c>
      <c r="F580" s="398" t="s">
        <v>196</v>
      </c>
      <c r="G580" s="393" t="s">
        <v>524</v>
      </c>
    </row>
    <row r="581" spans="1:7" x14ac:dyDescent="0.25">
      <c r="A581" s="440" t="s">
        <v>782</v>
      </c>
      <c r="B581" s="398" t="s">
        <v>196</v>
      </c>
      <c r="C581" s="389">
        <v>0.97110900520321997</v>
      </c>
      <c r="D581" s="389">
        <v>8.605344306328E-2</v>
      </c>
      <c r="E581" s="398" t="s">
        <v>196</v>
      </c>
      <c r="F581" s="398" t="s">
        <v>196</v>
      </c>
      <c r="G581" s="393" t="s">
        <v>524</v>
      </c>
    </row>
    <row r="582" spans="1:7" x14ac:dyDescent="0.25">
      <c r="A582" s="440" t="s">
        <v>783</v>
      </c>
      <c r="B582" s="398" t="s">
        <v>196</v>
      </c>
      <c r="C582" s="389">
        <v>12.102255140157601</v>
      </c>
      <c r="D582" s="389">
        <v>0.46691353425823001</v>
      </c>
      <c r="E582" s="398" t="s">
        <v>196</v>
      </c>
      <c r="F582" s="398" t="s">
        <v>196</v>
      </c>
      <c r="G582" s="393" t="s">
        <v>524</v>
      </c>
    </row>
    <row r="583" spans="1:7" x14ac:dyDescent="0.25">
      <c r="A583" s="440" t="s">
        <v>784</v>
      </c>
      <c r="B583" s="398" t="s">
        <v>196</v>
      </c>
      <c r="C583" s="389">
        <v>0.20352704247281</v>
      </c>
      <c r="D583" s="389">
        <v>8.4830813865599992E-3</v>
      </c>
      <c r="E583" s="398" t="s">
        <v>196</v>
      </c>
      <c r="F583" s="398" t="s">
        <v>196</v>
      </c>
      <c r="G583" s="393" t="s">
        <v>524</v>
      </c>
    </row>
    <row r="584" spans="1:7" x14ac:dyDescent="0.25">
      <c r="A584" s="440" t="s">
        <v>785</v>
      </c>
      <c r="B584" s="398" t="s">
        <v>196</v>
      </c>
      <c r="C584" s="389">
        <v>129.43079884371301</v>
      </c>
      <c r="D584" s="389">
        <v>5.3616812517625601</v>
      </c>
      <c r="E584" s="398" t="s">
        <v>196</v>
      </c>
      <c r="F584" s="398" t="s">
        <v>196</v>
      </c>
      <c r="G584" s="393" t="s">
        <v>524</v>
      </c>
    </row>
    <row r="585" spans="1:7" x14ac:dyDescent="0.25">
      <c r="A585" s="441" t="s">
        <v>786</v>
      </c>
      <c r="B585" s="398" t="s">
        <v>196</v>
      </c>
      <c r="C585" s="389">
        <v>0.42141336348535002</v>
      </c>
      <c r="D585" s="389" t="s">
        <v>526</v>
      </c>
      <c r="E585" s="398" t="s">
        <v>196</v>
      </c>
      <c r="F585" s="398" t="s">
        <v>196</v>
      </c>
      <c r="G585" s="389" t="s">
        <v>524</v>
      </c>
    </row>
    <row r="586" spans="1:7" x14ac:dyDescent="0.25">
      <c r="A586" s="442" t="s">
        <v>787</v>
      </c>
      <c r="B586" s="398" t="s">
        <v>196</v>
      </c>
      <c r="C586" s="389">
        <v>0.42141336348535002</v>
      </c>
      <c r="D586" s="389" t="s">
        <v>526</v>
      </c>
      <c r="E586" s="398" t="s">
        <v>196</v>
      </c>
      <c r="F586" s="398" t="s">
        <v>196</v>
      </c>
      <c r="G586" s="393" t="s">
        <v>524</v>
      </c>
    </row>
    <row r="587" spans="1:7" ht="15.75" thickBot="1" x14ac:dyDescent="0.3">
      <c r="A587" s="421" t="s">
        <v>3457</v>
      </c>
      <c r="B587" s="398" t="s">
        <v>196</v>
      </c>
      <c r="C587" s="398" t="s">
        <v>196</v>
      </c>
      <c r="D587" s="389" t="s">
        <v>526</v>
      </c>
      <c r="E587" s="398" t="s">
        <v>196</v>
      </c>
      <c r="F587" s="398" t="s">
        <v>196</v>
      </c>
      <c r="G587" s="398" t="s">
        <v>196</v>
      </c>
    </row>
    <row r="588" spans="1:7" s="341" customFormat="1" ht="12.75" customHeight="1" thickTop="1" x14ac:dyDescent="0.2">
      <c r="A588" s="89" t="s">
        <v>789</v>
      </c>
      <c r="B588" s="398" t="s">
        <v>196</v>
      </c>
      <c r="C588" s="389">
        <v>719.88457694084161</v>
      </c>
      <c r="D588" s="398" t="s">
        <v>196</v>
      </c>
      <c r="E588" s="398" t="s">
        <v>196</v>
      </c>
      <c r="F588" s="398" t="s">
        <v>196</v>
      </c>
      <c r="G588" s="389" t="s">
        <v>524</v>
      </c>
    </row>
    <row r="589" spans="1:7" s="341" customFormat="1" ht="12.75" customHeight="1" x14ac:dyDescent="0.2">
      <c r="A589" s="90" t="s">
        <v>790</v>
      </c>
      <c r="B589" s="398" t="s">
        <v>196</v>
      </c>
      <c r="C589" s="393" t="s">
        <v>524</v>
      </c>
      <c r="D589" s="389">
        <v>1051.644218550199</v>
      </c>
      <c r="E589" s="393" t="s">
        <v>524</v>
      </c>
      <c r="F589" s="393" t="s">
        <v>524</v>
      </c>
      <c r="G589" s="393" t="s">
        <v>524</v>
      </c>
    </row>
    <row r="590" spans="1:7" s="341" customFormat="1" ht="12.75" customHeight="1" x14ac:dyDescent="0.2">
      <c r="A590" s="90" t="s">
        <v>791</v>
      </c>
      <c r="B590" s="398" t="s">
        <v>196</v>
      </c>
      <c r="C590" s="389" t="s">
        <v>526</v>
      </c>
      <c r="D590" s="389" t="s">
        <v>526</v>
      </c>
      <c r="E590" s="393" t="s">
        <v>526</v>
      </c>
      <c r="F590" s="393" t="s">
        <v>526</v>
      </c>
      <c r="G590" s="393" t="s">
        <v>524</v>
      </c>
    </row>
    <row r="591" spans="1:7" s="341" customFormat="1" ht="12.75" customHeight="1" x14ac:dyDescent="0.2">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
      <c r="A592" s="428" t="s">
        <v>793</v>
      </c>
      <c r="B592" s="389">
        <v>4349.248664685867</v>
      </c>
      <c r="C592" s="398" t="s">
        <v>196</v>
      </c>
      <c r="D592" s="398" t="s">
        <v>196</v>
      </c>
      <c r="E592" s="398" t="s">
        <v>196</v>
      </c>
      <c r="F592" s="398" t="s">
        <v>196</v>
      </c>
      <c r="G592" s="398" t="s">
        <v>196</v>
      </c>
    </row>
    <row r="593" spans="1:7" s="341" customFormat="1" ht="12" customHeight="1" x14ac:dyDescent="0.2">
      <c r="A593" s="428" t="s">
        <v>794</v>
      </c>
      <c r="B593" s="389">
        <v>3504.4603945689328</v>
      </c>
      <c r="C593" s="398" t="s">
        <v>196</v>
      </c>
      <c r="D593" s="398" t="s">
        <v>196</v>
      </c>
      <c r="E593" s="398" t="s">
        <v>196</v>
      </c>
      <c r="F593" s="398" t="s">
        <v>196</v>
      </c>
      <c r="G593" s="398" t="s">
        <v>196</v>
      </c>
    </row>
    <row r="594" spans="1:7" s="341" customFormat="1" ht="12" customHeight="1" x14ac:dyDescent="0.2">
      <c r="A594" s="425" t="s">
        <v>795</v>
      </c>
      <c r="B594" s="389" t="s">
        <v>524</v>
      </c>
      <c r="C594" s="398" t="s">
        <v>196</v>
      </c>
      <c r="D594" s="398" t="s">
        <v>196</v>
      </c>
      <c r="E594" s="398" t="s">
        <v>196</v>
      </c>
      <c r="F594" s="398" t="s">
        <v>196</v>
      </c>
      <c r="G594" s="398" t="s">
        <v>196</v>
      </c>
    </row>
    <row r="595" spans="1:7" s="341" customFormat="1" ht="13.5" customHeight="1" x14ac:dyDescent="0.2">
      <c r="A595" s="91" t="s">
        <v>796</v>
      </c>
      <c r="B595" s="389" t="s">
        <v>524</v>
      </c>
      <c r="C595" s="389" t="s">
        <v>524</v>
      </c>
      <c r="D595" s="389" t="s">
        <v>524</v>
      </c>
      <c r="E595" s="389" t="s">
        <v>524</v>
      </c>
      <c r="F595" s="389" t="s">
        <v>524</v>
      </c>
      <c r="G595" s="389" t="s">
        <v>524</v>
      </c>
    </row>
    <row r="596" spans="1:7" s="194" customFormat="1" x14ac:dyDescent="0.25"/>
    <row r="597" spans="1:7" customFormat="1" x14ac:dyDescent="0.2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798</v>
      </c>
      <c r="B600" s="311"/>
      <c r="C600" s="311"/>
      <c r="D600" s="311"/>
      <c r="E600" s="311"/>
      <c r="F600" s="311"/>
      <c r="G600" s="453" t="s">
        <v>508</v>
      </c>
    </row>
    <row r="601" spans="1:7" ht="15.75" x14ac:dyDescent="0.25">
      <c r="A601" s="302" t="s">
        <v>697</v>
      </c>
      <c r="B601" s="311"/>
      <c r="C601" s="311"/>
      <c r="D601" s="311"/>
      <c r="E601" s="311"/>
      <c r="F601" s="311"/>
      <c r="G601" s="453" t="s">
        <v>3461</v>
      </c>
    </row>
    <row r="602" spans="1:7" x14ac:dyDescent="0.25">
      <c r="A602" s="311"/>
      <c r="B602" s="311"/>
      <c r="C602" s="311"/>
      <c r="D602" s="311"/>
      <c r="E602" s="311"/>
      <c r="F602" s="311"/>
      <c r="G602" s="453" t="s">
        <v>509</v>
      </c>
    </row>
    <row r="603" spans="1:7" x14ac:dyDescent="0.25">
      <c r="A603" s="311"/>
      <c r="B603" s="311"/>
      <c r="C603" s="311"/>
      <c r="D603" s="311"/>
      <c r="E603" s="311"/>
      <c r="F603" s="311"/>
      <c r="G603" s="342"/>
    </row>
    <row r="604" spans="1:7" ht="54" customHeight="1" x14ac:dyDescent="0.25">
      <c r="A604" s="502" t="s">
        <v>510</v>
      </c>
      <c r="B604" s="94" t="s">
        <v>799</v>
      </c>
      <c r="C604" s="94" t="s">
        <v>800</v>
      </c>
      <c r="D604" s="94" t="s">
        <v>801</v>
      </c>
      <c r="E604" s="94" t="s">
        <v>649</v>
      </c>
      <c r="F604" s="94" t="s">
        <v>515</v>
      </c>
      <c r="G604" s="94" t="s">
        <v>516</v>
      </c>
    </row>
    <row r="605" spans="1:7" ht="15.75" thickBot="1" x14ac:dyDescent="0.3">
      <c r="A605" s="503"/>
      <c r="B605" s="504" t="s">
        <v>518</v>
      </c>
      <c r="C605" s="505"/>
      <c r="D605" s="505"/>
      <c r="E605" s="505"/>
      <c r="F605" s="505"/>
      <c r="G605" s="506"/>
    </row>
    <row r="606" spans="1:7" ht="15.75" thickTop="1" x14ac:dyDescent="0.25">
      <c r="A606" s="95" t="s">
        <v>802</v>
      </c>
      <c r="B606" s="389">
        <v>-804822.59440781723</v>
      </c>
      <c r="C606" s="389">
        <v>372.43546381101726</v>
      </c>
      <c r="D606" s="389">
        <v>25.029760442267989</v>
      </c>
      <c r="E606" s="389">
        <v>147.8993015761074</v>
      </c>
      <c r="F606" s="389">
        <v>4868.9398569495861</v>
      </c>
      <c r="G606" s="389" t="s">
        <v>547</v>
      </c>
    </row>
    <row r="607" spans="1:7" x14ac:dyDescent="0.25">
      <c r="A607" s="96" t="s">
        <v>803</v>
      </c>
      <c r="B607" s="389">
        <v>-654156.12397938303</v>
      </c>
      <c r="C607" s="389">
        <v>198.63743168945703</v>
      </c>
      <c r="D607" s="389">
        <v>12.417582721024869</v>
      </c>
      <c r="E607" s="389">
        <v>126.4269505761074</v>
      </c>
      <c r="F607" s="389">
        <v>4511.0673989495863</v>
      </c>
      <c r="G607" s="389" t="s">
        <v>547</v>
      </c>
    </row>
    <row r="608" spans="1:7" x14ac:dyDescent="0.25">
      <c r="A608" s="97" t="s">
        <v>804</v>
      </c>
      <c r="B608" s="389">
        <v>-556239.34998271859</v>
      </c>
      <c r="C608" s="389">
        <v>198.08203006879788</v>
      </c>
      <c r="D608" s="389">
        <v>12.10683877801865</v>
      </c>
      <c r="E608" s="393">
        <v>126.4269505761074</v>
      </c>
      <c r="F608" s="393">
        <v>4511.0673989495863</v>
      </c>
      <c r="G608" s="393" t="s">
        <v>551</v>
      </c>
    </row>
    <row r="609" spans="1:7" x14ac:dyDescent="0.25">
      <c r="A609" s="443" t="s">
        <v>805</v>
      </c>
      <c r="B609" s="389">
        <v>-98672.724874388499</v>
      </c>
      <c r="C609" s="389" t="s">
        <v>526</v>
      </c>
      <c r="D609" s="389" t="s">
        <v>3291</v>
      </c>
      <c r="E609" s="393" t="s">
        <v>524</v>
      </c>
      <c r="F609" s="393" t="s">
        <v>524</v>
      </c>
      <c r="G609" s="393" t="s">
        <v>524</v>
      </c>
    </row>
    <row r="610" spans="1:7" x14ac:dyDescent="0.25">
      <c r="A610" s="97" t="s">
        <v>806</v>
      </c>
      <c r="B610" s="389">
        <v>23157.998294787925</v>
      </c>
      <c r="C610" s="389" t="s">
        <v>3301</v>
      </c>
      <c r="D610" s="389" t="s">
        <v>3301</v>
      </c>
      <c r="E610" s="389" t="s">
        <v>524</v>
      </c>
      <c r="F610" s="389" t="s">
        <v>524</v>
      </c>
      <c r="G610" s="389" t="s">
        <v>524</v>
      </c>
    </row>
    <row r="611" spans="1:7" x14ac:dyDescent="0.25">
      <c r="A611" s="97" t="s">
        <v>807</v>
      </c>
      <c r="B611" s="389">
        <v>-29001.50383515003</v>
      </c>
      <c r="C611" s="389" t="s">
        <v>622</v>
      </c>
      <c r="D611" s="389" t="s">
        <v>622</v>
      </c>
      <c r="E611" s="393" t="s">
        <v>524</v>
      </c>
      <c r="F611" s="393" t="s">
        <v>524</v>
      </c>
      <c r="G611" s="393" t="s">
        <v>524</v>
      </c>
    </row>
    <row r="612" spans="1:7" x14ac:dyDescent="0.25">
      <c r="A612" s="97" t="s">
        <v>808</v>
      </c>
      <c r="B612" s="389">
        <v>52159.502129937959</v>
      </c>
      <c r="C612" s="389" t="s">
        <v>622</v>
      </c>
      <c r="D612" s="389" t="s">
        <v>622</v>
      </c>
      <c r="E612" s="393" t="s">
        <v>524</v>
      </c>
      <c r="F612" s="393" t="s">
        <v>524</v>
      </c>
      <c r="G612" s="393" t="s">
        <v>524</v>
      </c>
    </row>
    <row r="613" spans="1:7" x14ac:dyDescent="0.25">
      <c r="A613" s="96" t="s">
        <v>809</v>
      </c>
      <c r="B613" s="389">
        <v>-30056.90270642428</v>
      </c>
      <c r="C613" s="389">
        <v>12.663181</v>
      </c>
      <c r="D613" s="389">
        <v>1.1562030000000001</v>
      </c>
      <c r="E613" s="389">
        <v>21.472351</v>
      </c>
      <c r="F613" s="389">
        <v>357.87245800000005</v>
      </c>
      <c r="G613" s="389" t="s">
        <v>524</v>
      </c>
    </row>
    <row r="614" spans="1:7" x14ac:dyDescent="0.25">
      <c r="A614" s="97" t="s">
        <v>810</v>
      </c>
      <c r="B614" s="389">
        <v>10024.42566404653</v>
      </c>
      <c r="C614" s="389">
        <v>12.663181</v>
      </c>
      <c r="D614" s="389">
        <v>1.1562030000000001</v>
      </c>
      <c r="E614" s="393">
        <v>21.472351</v>
      </c>
      <c r="F614" s="393">
        <v>357.87245800000005</v>
      </c>
      <c r="G614" s="393" t="s">
        <v>524</v>
      </c>
    </row>
    <row r="615" spans="1:7" x14ac:dyDescent="0.25">
      <c r="A615" s="443" t="s">
        <v>811</v>
      </c>
      <c r="B615" s="389">
        <v>-40081.328370470808</v>
      </c>
      <c r="C615" s="389" t="s">
        <v>526</v>
      </c>
      <c r="D615" s="389" t="s">
        <v>622</v>
      </c>
      <c r="E615" s="393" t="s">
        <v>524</v>
      </c>
      <c r="F615" s="393" t="s">
        <v>524</v>
      </c>
      <c r="G615" s="393" t="s">
        <v>524</v>
      </c>
    </row>
    <row r="616" spans="1:7" x14ac:dyDescent="0.25">
      <c r="A616" s="97" t="s">
        <v>812</v>
      </c>
      <c r="B616" s="389">
        <v>-6109.6062039457893</v>
      </c>
      <c r="C616" s="389">
        <v>161.13485112156022</v>
      </c>
      <c r="D616" s="389">
        <v>0.59525414428571</v>
      </c>
      <c r="E616" s="389" t="s">
        <v>524</v>
      </c>
      <c r="F616" s="389" t="s">
        <v>524</v>
      </c>
      <c r="G616" s="389" t="s">
        <v>524</v>
      </c>
    </row>
    <row r="617" spans="1:7" x14ac:dyDescent="0.25">
      <c r="A617" s="97" t="s">
        <v>813</v>
      </c>
      <c r="B617" s="389">
        <v>-10133.523605752287</v>
      </c>
      <c r="C617" s="389" t="s">
        <v>551</v>
      </c>
      <c r="D617" s="389">
        <v>0.59215403</v>
      </c>
      <c r="E617" s="393" t="s">
        <v>524</v>
      </c>
      <c r="F617" s="393" t="s">
        <v>524</v>
      </c>
      <c r="G617" s="393" t="s">
        <v>524</v>
      </c>
    </row>
    <row r="618" spans="1:7" x14ac:dyDescent="0.25">
      <c r="A618" s="97" t="s">
        <v>814</v>
      </c>
      <c r="B618" s="389">
        <v>439.03348336053682</v>
      </c>
      <c r="C618" s="389" t="s">
        <v>551</v>
      </c>
      <c r="D618" s="389" t="s">
        <v>547</v>
      </c>
      <c r="E618" s="393" t="s">
        <v>524</v>
      </c>
      <c r="F618" s="393" t="s">
        <v>524</v>
      </c>
      <c r="G618" s="393" t="s">
        <v>524</v>
      </c>
    </row>
    <row r="619" spans="1:7" x14ac:dyDescent="0.25">
      <c r="A619" s="96" t="s">
        <v>815</v>
      </c>
      <c r="B619" s="389">
        <v>-31610.861039128908</v>
      </c>
      <c r="C619" s="389" t="s">
        <v>551</v>
      </c>
      <c r="D619" s="389">
        <v>6.04757815668298</v>
      </c>
      <c r="E619" s="389" t="s">
        <v>551</v>
      </c>
      <c r="F619" s="389" t="s">
        <v>551</v>
      </c>
      <c r="G619" s="389" t="s">
        <v>524</v>
      </c>
    </row>
    <row r="620" spans="1:7" x14ac:dyDescent="0.25">
      <c r="A620" s="97" t="s">
        <v>816</v>
      </c>
      <c r="B620" s="389">
        <v>-116642.3750794526</v>
      </c>
      <c r="C620" s="389" t="s">
        <v>551</v>
      </c>
      <c r="D620" s="389">
        <v>6.04757815668298</v>
      </c>
      <c r="E620" s="393" t="s">
        <v>551</v>
      </c>
      <c r="F620" s="393" t="s">
        <v>551</v>
      </c>
      <c r="G620" s="393" t="s">
        <v>524</v>
      </c>
    </row>
    <row r="621" spans="1:7" x14ac:dyDescent="0.25">
      <c r="A621" s="443" t="s">
        <v>817</v>
      </c>
      <c r="B621" s="389">
        <v>85031.514040323702</v>
      </c>
      <c r="C621" s="389" t="s">
        <v>551</v>
      </c>
      <c r="D621" s="389" t="s">
        <v>622</v>
      </c>
      <c r="E621" s="393" t="s">
        <v>551</v>
      </c>
      <c r="F621" s="393" t="s">
        <v>551</v>
      </c>
      <c r="G621" s="393" t="s">
        <v>524</v>
      </c>
    </row>
    <row r="622" spans="1:7" x14ac:dyDescent="0.25">
      <c r="A622" s="97" t="s">
        <v>818</v>
      </c>
      <c r="B622" s="389" t="s">
        <v>551</v>
      </c>
      <c r="C622" s="389" t="s">
        <v>547</v>
      </c>
      <c r="D622" s="389" t="s">
        <v>547</v>
      </c>
      <c r="E622" s="389" t="s">
        <v>524</v>
      </c>
      <c r="F622" s="389" t="s">
        <v>524</v>
      </c>
      <c r="G622" s="389" t="s">
        <v>524</v>
      </c>
    </row>
    <row r="623" spans="1:7" x14ac:dyDescent="0.25">
      <c r="A623" s="97" t="s">
        <v>819</v>
      </c>
      <c r="B623" s="398" t="s">
        <v>196</v>
      </c>
      <c r="C623" s="398" t="s">
        <v>196</v>
      </c>
      <c r="D623" s="398" t="s">
        <v>196</v>
      </c>
      <c r="E623" s="398" t="s">
        <v>196</v>
      </c>
      <c r="F623" s="398" t="s">
        <v>196</v>
      </c>
      <c r="G623" s="398" t="s">
        <v>196</v>
      </c>
    </row>
    <row r="624" spans="1:7" x14ac:dyDescent="0.25">
      <c r="A624" s="97" t="s">
        <v>820</v>
      </c>
      <c r="B624" s="389" t="s">
        <v>551</v>
      </c>
      <c r="C624" s="389" t="s">
        <v>524</v>
      </c>
      <c r="D624" s="389" t="s">
        <v>524</v>
      </c>
      <c r="E624" s="393" t="s">
        <v>524</v>
      </c>
      <c r="F624" s="393" t="s">
        <v>524</v>
      </c>
      <c r="G624" s="393" t="s">
        <v>524</v>
      </c>
    </row>
    <row r="625" spans="1:8" x14ac:dyDescent="0.25">
      <c r="A625" s="96" t="s">
        <v>821</v>
      </c>
      <c r="B625" s="389">
        <v>-106047.09877372319</v>
      </c>
      <c r="C625" s="398" t="s">
        <v>196</v>
      </c>
      <c r="D625" s="398" t="s">
        <v>196</v>
      </c>
      <c r="E625" s="398" t="s">
        <v>196</v>
      </c>
      <c r="F625" s="398" t="s">
        <v>196</v>
      </c>
      <c r="G625" s="398" t="s">
        <v>196</v>
      </c>
    </row>
    <row r="626" spans="1:8" x14ac:dyDescent="0.25">
      <c r="A626" s="343" t="s">
        <v>822</v>
      </c>
      <c r="B626" s="389" t="s">
        <v>3301</v>
      </c>
      <c r="C626" s="389" t="s">
        <v>547</v>
      </c>
      <c r="D626" s="389">
        <v>2.41583792</v>
      </c>
      <c r="E626" s="389" t="s">
        <v>524</v>
      </c>
      <c r="F626" s="389" t="s">
        <v>524</v>
      </c>
      <c r="G626" s="389" t="s">
        <v>524</v>
      </c>
    </row>
    <row r="627" spans="1:8" x14ac:dyDescent="0.25">
      <c r="A627" s="431" t="s">
        <v>823</v>
      </c>
      <c r="B627" s="389" t="s">
        <v>3301</v>
      </c>
      <c r="C627" s="389" t="s">
        <v>547</v>
      </c>
      <c r="D627" s="389">
        <v>2.41583792</v>
      </c>
      <c r="E627" s="389" t="s">
        <v>524</v>
      </c>
      <c r="F627" s="389" t="s">
        <v>524</v>
      </c>
      <c r="G627" s="389" t="s">
        <v>524</v>
      </c>
    </row>
    <row r="629" spans="1:8" x14ac:dyDescent="0.2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509" t="s">
        <v>825</v>
      </c>
      <c r="B632" s="509"/>
      <c r="C632" s="311"/>
      <c r="D632" s="311"/>
      <c r="E632" s="311"/>
      <c r="F632" s="311"/>
      <c r="G632" s="311"/>
      <c r="H632" s="454" t="s">
        <v>508</v>
      </c>
    </row>
    <row r="633" spans="1:8" ht="15.75" x14ac:dyDescent="0.25">
      <c r="A633" s="326" t="s">
        <v>697</v>
      </c>
      <c r="B633" s="308"/>
      <c r="C633" s="311"/>
      <c r="D633" s="311"/>
      <c r="E633" s="311"/>
      <c r="F633" s="311"/>
      <c r="G633" s="311"/>
      <c r="H633" s="454" t="s">
        <v>3461</v>
      </c>
    </row>
    <row r="634" spans="1:8" x14ac:dyDescent="0.25">
      <c r="A634" s="311"/>
      <c r="B634" s="311"/>
      <c r="C634" s="311"/>
      <c r="D634" s="311"/>
      <c r="E634" s="311"/>
      <c r="F634" s="311"/>
      <c r="G634" s="311"/>
      <c r="H634" s="454" t="s">
        <v>509</v>
      </c>
    </row>
    <row r="635" spans="1:8" x14ac:dyDescent="0.25">
      <c r="A635" s="311"/>
      <c r="B635" s="311"/>
      <c r="C635" s="311"/>
      <c r="D635" s="311"/>
      <c r="E635" s="311"/>
      <c r="F635" s="311"/>
      <c r="G635" s="311"/>
      <c r="H635" s="344"/>
    </row>
    <row r="636" spans="1:8" x14ac:dyDescent="0.25">
      <c r="A636" s="497" t="s">
        <v>826</v>
      </c>
      <c r="B636" s="345" t="s">
        <v>827</v>
      </c>
      <c r="C636" s="346" t="s">
        <v>512</v>
      </c>
      <c r="D636" s="346" t="s">
        <v>513</v>
      </c>
      <c r="E636" s="346" t="s">
        <v>649</v>
      </c>
      <c r="F636" s="347" t="s">
        <v>515</v>
      </c>
      <c r="G636" s="348" t="s">
        <v>516</v>
      </c>
      <c r="H636" s="347" t="s">
        <v>650</v>
      </c>
    </row>
    <row r="637" spans="1:8" ht="15.75" thickBot="1" x14ac:dyDescent="0.3">
      <c r="A637" s="498"/>
      <c r="B637" s="499" t="s">
        <v>518</v>
      </c>
      <c r="C637" s="500"/>
      <c r="D637" s="500"/>
      <c r="E637" s="500"/>
      <c r="F637" s="500"/>
      <c r="G637" s="500"/>
      <c r="H637" s="501"/>
    </row>
    <row r="638" spans="1:8" ht="15.75" thickTop="1" x14ac:dyDescent="0.25">
      <c r="A638" s="349" t="s">
        <v>828</v>
      </c>
      <c r="B638" s="389" t="s">
        <v>3296</v>
      </c>
      <c r="C638" s="389">
        <v>6134.8125898395247</v>
      </c>
      <c r="D638" s="389">
        <v>82.700895060478175</v>
      </c>
      <c r="E638" s="389">
        <v>2.3460190219567099</v>
      </c>
      <c r="F638" s="389">
        <v>6.5483463597946603</v>
      </c>
      <c r="G638" s="389">
        <v>114.39560414851302</v>
      </c>
      <c r="H638" s="389">
        <v>0.74349333311907995</v>
      </c>
    </row>
    <row r="639" spans="1:8" x14ac:dyDescent="0.25">
      <c r="A639" s="350" t="s">
        <v>830</v>
      </c>
      <c r="B639" s="389" t="s">
        <v>586</v>
      </c>
      <c r="C639" s="389">
        <v>5255.3700428550756</v>
      </c>
      <c r="D639" s="398" t="s">
        <v>196</v>
      </c>
      <c r="E639" s="389">
        <v>2.3460190219567099</v>
      </c>
      <c r="F639" s="389">
        <v>6.1117899358083498</v>
      </c>
      <c r="G639" s="389">
        <v>21.695718028166269</v>
      </c>
      <c r="H639" s="398" t="s">
        <v>196</v>
      </c>
    </row>
    <row r="640" spans="1:8" x14ac:dyDescent="0.25">
      <c r="A640" s="426" t="s">
        <v>831</v>
      </c>
      <c r="B640" s="389" t="s">
        <v>586</v>
      </c>
      <c r="C640" s="389">
        <v>5255.3700428550756</v>
      </c>
      <c r="D640" s="398" t="s">
        <v>196</v>
      </c>
      <c r="E640" s="393">
        <v>2.3460190219567099</v>
      </c>
      <c r="F640" s="393">
        <v>6.1117899358083498</v>
      </c>
      <c r="G640" s="393">
        <v>21.695718028166269</v>
      </c>
      <c r="H640" s="398" t="s">
        <v>196</v>
      </c>
    </row>
    <row r="641" spans="1:8" x14ac:dyDescent="0.25">
      <c r="A641" s="426" t="s">
        <v>832</v>
      </c>
      <c r="B641" s="389" t="s">
        <v>553</v>
      </c>
      <c r="C641" s="389" t="s">
        <v>553</v>
      </c>
      <c r="D641" s="398" t="s">
        <v>196</v>
      </c>
      <c r="E641" s="393" t="s">
        <v>553</v>
      </c>
      <c r="F641" s="393" t="s">
        <v>553</v>
      </c>
      <c r="G641" s="393" t="s">
        <v>553</v>
      </c>
      <c r="H641" s="398" t="s">
        <v>196</v>
      </c>
    </row>
    <row r="642" spans="1:8" x14ac:dyDescent="0.25">
      <c r="A642" s="444" t="s">
        <v>833</v>
      </c>
      <c r="B642" s="389" t="s">
        <v>553</v>
      </c>
      <c r="C642" s="389" t="s">
        <v>553</v>
      </c>
      <c r="D642" s="398" t="s">
        <v>196</v>
      </c>
      <c r="E642" s="389" t="s">
        <v>553</v>
      </c>
      <c r="F642" s="389" t="s">
        <v>553</v>
      </c>
      <c r="G642" s="389" t="s">
        <v>553</v>
      </c>
      <c r="H642" s="398" t="s">
        <v>196</v>
      </c>
    </row>
    <row r="643" spans="1:8" x14ac:dyDescent="0.25">
      <c r="A643" s="350" t="s">
        <v>834</v>
      </c>
      <c r="B643" s="398" t="s">
        <v>196</v>
      </c>
      <c r="C643" s="389">
        <v>76.87968402665453</v>
      </c>
      <c r="D643" s="389">
        <v>5.5928880000000003</v>
      </c>
      <c r="E643" s="389" t="s">
        <v>551</v>
      </c>
      <c r="F643" s="389" t="s">
        <v>551</v>
      </c>
      <c r="G643" s="389" t="s">
        <v>551</v>
      </c>
      <c r="H643" s="398" t="s">
        <v>196</v>
      </c>
    </row>
    <row r="644" spans="1:8" x14ac:dyDescent="0.25">
      <c r="A644" s="445" t="s">
        <v>835</v>
      </c>
      <c r="B644" s="398" t="s">
        <v>196</v>
      </c>
      <c r="C644" s="389">
        <v>74.571839999999995</v>
      </c>
      <c r="D644" s="389">
        <v>5.5928880000000003</v>
      </c>
      <c r="E644" s="393" t="s">
        <v>551</v>
      </c>
      <c r="F644" s="393" t="s">
        <v>551</v>
      </c>
      <c r="G644" s="393" t="s">
        <v>551</v>
      </c>
      <c r="H644" s="398" t="s">
        <v>196</v>
      </c>
    </row>
    <row r="645" spans="1:8" x14ac:dyDescent="0.25">
      <c r="A645" s="445" t="s">
        <v>836</v>
      </c>
      <c r="B645" s="398" t="s">
        <v>196</v>
      </c>
      <c r="C645" s="389">
        <v>2.3078440266545299</v>
      </c>
      <c r="D645" s="389" t="s">
        <v>598</v>
      </c>
      <c r="E645" s="393" t="s">
        <v>551</v>
      </c>
      <c r="F645" s="393" t="s">
        <v>551</v>
      </c>
      <c r="G645" s="393" t="s">
        <v>551</v>
      </c>
      <c r="H645" s="398" t="s">
        <v>196</v>
      </c>
    </row>
    <row r="646" spans="1:8" x14ac:dyDescent="0.25">
      <c r="A646" s="350" t="s">
        <v>837</v>
      </c>
      <c r="B646" s="389" t="s">
        <v>558</v>
      </c>
      <c r="C646" s="389" t="s">
        <v>558</v>
      </c>
      <c r="D646" s="389" t="s">
        <v>558</v>
      </c>
      <c r="E646" s="389" t="s">
        <v>558</v>
      </c>
      <c r="F646" s="389" t="s">
        <v>558</v>
      </c>
      <c r="G646" s="389" t="s">
        <v>558</v>
      </c>
      <c r="H646" s="389" t="s">
        <v>558</v>
      </c>
    </row>
    <row r="647" spans="1:8" x14ac:dyDescent="0.25">
      <c r="A647" s="426" t="s">
        <v>838</v>
      </c>
      <c r="B647" s="389" t="s">
        <v>526</v>
      </c>
      <c r="C647" s="389" t="s">
        <v>558</v>
      </c>
      <c r="D647" s="389" t="s">
        <v>558</v>
      </c>
      <c r="E647" s="393" t="s">
        <v>526</v>
      </c>
      <c r="F647" s="393" t="s">
        <v>526</v>
      </c>
      <c r="G647" s="393" t="s">
        <v>526</v>
      </c>
      <c r="H647" s="393" t="s">
        <v>526</v>
      </c>
    </row>
    <row r="648" spans="1:8" x14ac:dyDescent="0.25">
      <c r="A648" s="426" t="s">
        <v>839</v>
      </c>
      <c r="B648" s="389" t="s">
        <v>524</v>
      </c>
      <c r="C648" s="389" t="s">
        <v>524</v>
      </c>
      <c r="D648" s="389" t="s">
        <v>524</v>
      </c>
      <c r="E648" s="393" t="s">
        <v>524</v>
      </c>
      <c r="F648" s="393" t="s">
        <v>524</v>
      </c>
      <c r="G648" s="393" t="s">
        <v>524</v>
      </c>
      <c r="H648" s="393" t="s">
        <v>524</v>
      </c>
    </row>
    <row r="649" spans="1:8" x14ac:dyDescent="0.25">
      <c r="A649" s="350" t="s">
        <v>840</v>
      </c>
      <c r="B649" s="398" t="s">
        <v>196</v>
      </c>
      <c r="C649" s="389">
        <v>802.56286295779444</v>
      </c>
      <c r="D649" s="389">
        <v>77.108007060478172</v>
      </c>
      <c r="E649" s="389" t="s">
        <v>598</v>
      </c>
      <c r="F649" s="389">
        <v>0.43655642398631</v>
      </c>
      <c r="G649" s="389">
        <v>49.308450064014231</v>
      </c>
      <c r="H649" s="398" t="s">
        <v>196</v>
      </c>
    </row>
    <row r="650" spans="1:8" x14ac:dyDescent="0.25">
      <c r="A650" s="426" t="s">
        <v>841</v>
      </c>
      <c r="B650" s="398" t="s">
        <v>196</v>
      </c>
      <c r="C650" s="389">
        <v>567.41960890297901</v>
      </c>
      <c r="D650" s="389">
        <v>75.36075521363459</v>
      </c>
      <c r="E650" s="393" t="s">
        <v>553</v>
      </c>
      <c r="F650" s="393">
        <v>0.43655642398631</v>
      </c>
      <c r="G650" s="393">
        <v>33.529746043529677</v>
      </c>
      <c r="H650" s="398" t="s">
        <v>196</v>
      </c>
    </row>
    <row r="651" spans="1:8" x14ac:dyDescent="0.25">
      <c r="A651" s="426" t="s">
        <v>842</v>
      </c>
      <c r="B651" s="398" t="s">
        <v>196</v>
      </c>
      <c r="C651" s="389">
        <v>235.14325405481537</v>
      </c>
      <c r="D651" s="389">
        <v>1.74725184684358</v>
      </c>
      <c r="E651" s="393" t="s">
        <v>553</v>
      </c>
      <c r="F651" s="393" t="s">
        <v>553</v>
      </c>
      <c r="G651" s="393">
        <v>15.77870402048455</v>
      </c>
      <c r="H651" s="398" t="s">
        <v>196</v>
      </c>
    </row>
    <row r="652" spans="1:8" x14ac:dyDescent="0.25">
      <c r="A652" s="426" t="s">
        <v>3458</v>
      </c>
      <c r="B652" s="398" t="s">
        <v>196</v>
      </c>
      <c r="C652" s="389" t="s">
        <v>526</v>
      </c>
      <c r="D652" s="389" t="s">
        <v>526</v>
      </c>
      <c r="E652" s="389" t="s">
        <v>526</v>
      </c>
      <c r="F652" s="389" t="s">
        <v>526</v>
      </c>
      <c r="G652" s="389" t="s">
        <v>526</v>
      </c>
      <c r="H652" s="398" t="s">
        <v>196</v>
      </c>
    </row>
    <row r="653" spans="1:8" x14ac:dyDescent="0.25">
      <c r="A653" s="350" t="s">
        <v>3459</v>
      </c>
      <c r="B653" s="389" t="s">
        <v>524</v>
      </c>
      <c r="C653" s="389" t="s">
        <v>524</v>
      </c>
      <c r="D653" s="389" t="s">
        <v>524</v>
      </c>
      <c r="E653" s="389" t="s">
        <v>553</v>
      </c>
      <c r="F653" s="389" t="s">
        <v>553</v>
      </c>
      <c r="G653" s="389">
        <v>43.391436056332523</v>
      </c>
      <c r="H653" s="389">
        <v>0.74349333311907995</v>
      </c>
    </row>
    <row r="654" spans="1:8" x14ac:dyDescent="0.25">
      <c r="A654" s="431" t="s">
        <v>602</v>
      </c>
      <c r="B654" s="393" t="s">
        <v>524</v>
      </c>
      <c r="C654" s="393" t="s">
        <v>524</v>
      </c>
      <c r="D654" s="393" t="s">
        <v>524</v>
      </c>
      <c r="E654" s="393" t="s">
        <v>553</v>
      </c>
      <c r="F654" s="393" t="s">
        <v>553</v>
      </c>
      <c r="G654" s="393">
        <v>43.391436056332523</v>
      </c>
      <c r="H654" s="393">
        <v>0.74349333311907995</v>
      </c>
    </row>
    <row r="655" spans="1:8" x14ac:dyDescent="0.25">
      <c r="A655" s="350" t="s">
        <v>843</v>
      </c>
      <c r="B655" s="398" t="s">
        <v>196</v>
      </c>
      <c r="C655" s="398" t="s">
        <v>196</v>
      </c>
      <c r="D655" s="398" t="s">
        <v>196</v>
      </c>
      <c r="E655" s="398" t="s">
        <v>196</v>
      </c>
      <c r="F655" s="398" t="s">
        <v>196</v>
      </c>
      <c r="G655" s="398" t="s">
        <v>196</v>
      </c>
      <c r="H655" s="398" t="s">
        <v>196</v>
      </c>
    </row>
    <row r="656" spans="1:8" x14ac:dyDescent="0.25">
      <c r="A656" s="445" t="s">
        <v>844</v>
      </c>
      <c r="B656" s="393" t="s">
        <v>524</v>
      </c>
      <c r="C656" s="398" t="s">
        <v>196</v>
      </c>
      <c r="D656" s="398" t="s">
        <v>196</v>
      </c>
      <c r="E656" s="398" t="s">
        <v>196</v>
      </c>
      <c r="F656" s="398" t="s">
        <v>196</v>
      </c>
      <c r="G656" s="398" t="s">
        <v>196</v>
      </c>
      <c r="H656" s="398" t="s">
        <v>196</v>
      </c>
    </row>
    <row r="657" spans="1:8" x14ac:dyDescent="0.25">
      <c r="A657" s="445" t="s">
        <v>845</v>
      </c>
      <c r="B657" s="393" t="s">
        <v>524</v>
      </c>
      <c r="C657" s="398" t="s">
        <v>196</v>
      </c>
      <c r="D657" s="398" t="s">
        <v>196</v>
      </c>
      <c r="E657" s="398" t="s">
        <v>196</v>
      </c>
      <c r="F657" s="398" t="s">
        <v>196</v>
      </c>
      <c r="G657" s="398" t="s">
        <v>196</v>
      </c>
      <c r="H657" s="398" t="s">
        <v>196</v>
      </c>
    </row>
    <row r="658" spans="1:8" x14ac:dyDescent="0.25">
      <c r="A658" s="446" t="s">
        <v>3460</v>
      </c>
      <c r="B658" s="393" t="s">
        <v>524</v>
      </c>
      <c r="C658" s="398" t="s">
        <v>196</v>
      </c>
      <c r="D658" s="398" t="s">
        <v>196</v>
      </c>
      <c r="E658" s="398" t="s">
        <v>196</v>
      </c>
      <c r="F658" s="398" t="s">
        <v>196</v>
      </c>
      <c r="G658" s="398" t="s">
        <v>196</v>
      </c>
      <c r="H658" s="398" t="s">
        <v>196</v>
      </c>
    </row>
    <row r="660" spans="1:8" x14ac:dyDescent="0.2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847</v>
      </c>
      <c r="B663" s="99" t="s">
        <v>848</v>
      </c>
      <c r="C663" s="99" t="s">
        <v>849</v>
      </c>
      <c r="D663" s="99" t="s">
        <v>850</v>
      </c>
      <c r="E663" s="99" t="s">
        <v>851</v>
      </c>
      <c r="F663" s="99" t="s">
        <v>515</v>
      </c>
      <c r="G663" s="99" t="s">
        <v>516</v>
      </c>
      <c r="H663" s="99" t="s">
        <v>852</v>
      </c>
    </row>
    <row r="664" spans="1:8" s="12" customFormat="1" x14ac:dyDescent="0.2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2489</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3283</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854</v>
      </c>
      <c r="B671" s="100">
        <f>G407</f>
        <v>22472.091478849856</v>
      </c>
      <c r="C671" s="100">
        <f>H407</f>
        <v>4.8078038835700004E-3</v>
      </c>
      <c r="D671" s="100">
        <f>I407</f>
        <v>5.0498744759699997E-3</v>
      </c>
      <c r="E671" s="100"/>
      <c r="F671" s="101"/>
      <c r="G671" s="101"/>
      <c r="H671" s="101"/>
    </row>
    <row r="672" spans="1:8" x14ac:dyDescent="0.2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2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3462</v>
      </c>
      <c r="B684" s="99" t="s">
        <v>848</v>
      </c>
      <c r="C684" s="99" t="s">
        <v>849</v>
      </c>
      <c r="D684" s="99" t="s">
        <v>850</v>
      </c>
      <c r="E684" s="99" t="s">
        <v>851</v>
      </c>
      <c r="F684" s="99" t="s">
        <v>515</v>
      </c>
      <c r="G684" s="99" t="s">
        <v>516</v>
      </c>
      <c r="H684" s="99" t="s">
        <v>852</v>
      </c>
      <c r="I684" s="99" t="s">
        <v>877</v>
      </c>
      <c r="J684" s="99" t="s">
        <v>2662</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2489</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2499</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3282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2489</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2499</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3282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880</v>
      </c>
      <c r="B707" s="110"/>
      <c r="C707" s="110"/>
      <c r="D707" s="110"/>
      <c r="E707" s="110"/>
      <c r="F707" s="110"/>
      <c r="G707" s="110"/>
      <c r="H707" s="110"/>
      <c r="I707" s="110"/>
      <c r="J707" s="110"/>
      <c r="K707" s="110"/>
      <c r="L707" s="110"/>
      <c r="M707" s="110"/>
      <c r="N707" s="110"/>
    </row>
    <row r="708" spans="1:28" x14ac:dyDescent="0.25">
      <c r="A708" s="110" t="s">
        <v>881</v>
      </c>
      <c r="B708" s="110"/>
      <c r="C708" s="110"/>
      <c r="D708" s="110"/>
      <c r="E708" s="110"/>
      <c r="F708" s="110"/>
      <c r="G708" s="110"/>
      <c r="H708" s="110"/>
      <c r="I708" s="110"/>
      <c r="J708" s="110"/>
      <c r="K708" s="110"/>
      <c r="L708" s="110"/>
      <c r="M708" s="110"/>
      <c r="N708" s="110"/>
    </row>
    <row r="709" spans="1:28" x14ac:dyDescent="0.25">
      <c r="A709" s="110" t="s">
        <v>882</v>
      </c>
      <c r="B709" s="110"/>
      <c r="C709" s="110"/>
      <c r="D709" s="110"/>
      <c r="E709" s="110"/>
      <c r="F709" s="110"/>
      <c r="G709" s="110"/>
      <c r="H709" s="110"/>
      <c r="I709" s="110"/>
      <c r="J709" s="110"/>
      <c r="K709" s="110"/>
      <c r="L709" s="110"/>
      <c r="M709" s="110"/>
      <c r="N709" s="110"/>
    </row>
    <row r="710" spans="1:28" ht="33.75" x14ac:dyDescent="0.2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2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2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2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2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2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2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2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2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2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2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2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2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2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2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2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2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2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2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2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2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2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ht="18" x14ac:dyDescent="0.2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8" x14ac:dyDescent="0.2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2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2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2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2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2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2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2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2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2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2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2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2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2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2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2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2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2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2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2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2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2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2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2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ht="18" x14ac:dyDescent="0.2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2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ht="18" x14ac:dyDescent="0.2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2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2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2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2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ht="18" x14ac:dyDescent="0.2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2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ht="18" x14ac:dyDescent="0.2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ht="18" x14ac:dyDescent="0.2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2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2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2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2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8" x14ac:dyDescent="0.2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2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2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2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2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2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2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2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2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2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2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2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2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2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2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2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2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2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2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2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2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2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2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2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2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2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2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2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2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2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2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2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2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2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2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2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2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ht="15.75" x14ac:dyDescent="0.2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2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2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2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2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2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2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ht="18" x14ac:dyDescent="0.2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ht="15.75" x14ac:dyDescent="0.2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ht="15.75" x14ac:dyDescent="0.2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2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2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2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2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2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2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2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2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2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2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ht="18" x14ac:dyDescent="0.2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ht="15.75" x14ac:dyDescent="0.2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ht="18" x14ac:dyDescent="0.2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ht="18" x14ac:dyDescent="0.2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ht="18" x14ac:dyDescent="0.2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ht="18" x14ac:dyDescent="0.2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ht="18" x14ac:dyDescent="0.2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2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ht="18" x14ac:dyDescent="0.2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8" x14ac:dyDescent="0.2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ht="18" x14ac:dyDescent="0.2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ht="18" x14ac:dyDescent="0.2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ht="18" x14ac:dyDescent="0.2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2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ht="18" x14ac:dyDescent="0.2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ht="18" x14ac:dyDescent="0.2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ht="18" x14ac:dyDescent="0.2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ht="18" x14ac:dyDescent="0.2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2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8" x14ac:dyDescent="0.2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2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2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2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2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2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2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ht="18" x14ac:dyDescent="0.2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8" x14ac:dyDescent="0.2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2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8" x14ac:dyDescent="0.2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8" x14ac:dyDescent="0.2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8" x14ac:dyDescent="0.2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36" x14ac:dyDescent="0.2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8" x14ac:dyDescent="0.2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ht="18" x14ac:dyDescent="0.2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ht="18" x14ac:dyDescent="0.2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ht="18" x14ac:dyDescent="0.2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8" x14ac:dyDescent="0.2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2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2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2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2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2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ht="18" x14ac:dyDescent="0.2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8" x14ac:dyDescent="0.2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8" x14ac:dyDescent="0.2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ht="18" x14ac:dyDescent="0.2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8" x14ac:dyDescent="0.2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8" x14ac:dyDescent="0.2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8" x14ac:dyDescent="0.2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ht="18" x14ac:dyDescent="0.2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8" x14ac:dyDescent="0.2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2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2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2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ht="18" x14ac:dyDescent="0.2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ht="18" x14ac:dyDescent="0.2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2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ht="18" x14ac:dyDescent="0.2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2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ht="15.75" x14ac:dyDescent="0.2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8" x14ac:dyDescent="0.2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ht="18" x14ac:dyDescent="0.2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ht="18" x14ac:dyDescent="0.2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2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2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2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ht="18" x14ac:dyDescent="0.2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ht="18" x14ac:dyDescent="0.2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ht="18" x14ac:dyDescent="0.2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2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2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2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2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2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8" x14ac:dyDescent="0.2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8" x14ac:dyDescent="0.2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ht="18" x14ac:dyDescent="0.2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ht="18" x14ac:dyDescent="0.2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ht="18" x14ac:dyDescent="0.2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ht="18" x14ac:dyDescent="0.2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ht="18" x14ac:dyDescent="0.2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2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2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2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2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8" x14ac:dyDescent="0.2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8" x14ac:dyDescent="0.2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8" x14ac:dyDescent="0.2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25">
      <c r="A918"/>
      <c r="B918"/>
      <c r="C918"/>
      <c r="D918"/>
      <c r="E918"/>
      <c r="F918"/>
      <c r="G918"/>
      <c r="H918"/>
      <c r="I918"/>
      <c r="J918"/>
      <c r="K918"/>
      <c r="L918"/>
      <c r="M918"/>
      <c r="N918"/>
    </row>
    <row r="919" spans="1:14" x14ac:dyDescent="0.25">
      <c r="A919" s="184"/>
      <c r="B919" s="185" t="s">
        <v>2247</v>
      </c>
      <c r="C919" s="185" t="s">
        <v>2248</v>
      </c>
      <c r="D919" s="186" t="s">
        <v>2249</v>
      </c>
      <c r="E919"/>
      <c r="F919"/>
      <c r="G919"/>
      <c r="H919"/>
      <c r="I919"/>
      <c r="J919"/>
      <c r="K919"/>
      <c r="L919"/>
      <c r="M919"/>
      <c r="N919"/>
    </row>
    <row r="920" spans="1:14" x14ac:dyDescent="0.25">
      <c r="A920" t="s">
        <v>2250</v>
      </c>
      <c r="B920" s="187">
        <v>1</v>
      </c>
      <c r="C920" s="187">
        <v>1</v>
      </c>
      <c r="D920" t="s">
        <v>2251</v>
      </c>
      <c r="E920"/>
      <c r="F920"/>
      <c r="G920"/>
      <c r="H920"/>
      <c r="I920"/>
      <c r="J920"/>
      <c r="K920"/>
      <c r="L920"/>
      <c r="M920"/>
      <c r="N920"/>
    </row>
    <row r="921" spans="1:14" x14ac:dyDescent="0.25">
      <c r="A921" t="s">
        <v>2252</v>
      </c>
      <c r="B921" s="187">
        <v>16.2</v>
      </c>
      <c r="C921" s="187">
        <v>5</v>
      </c>
      <c r="D921" t="s">
        <v>2253</v>
      </c>
      <c r="E921"/>
      <c r="F921"/>
      <c r="G921"/>
      <c r="H921"/>
      <c r="I921"/>
      <c r="J921"/>
      <c r="K921"/>
      <c r="L921"/>
      <c r="M921"/>
      <c r="N921"/>
    </row>
    <row r="922" spans="1:14" x14ac:dyDescent="0.25">
      <c r="A922" t="s">
        <v>515</v>
      </c>
      <c r="B922" s="187">
        <v>5.6</v>
      </c>
      <c r="C922" s="187">
        <v>1.8</v>
      </c>
      <c r="D922" t="s">
        <v>2254</v>
      </c>
      <c r="E922"/>
      <c r="F922"/>
      <c r="G922"/>
      <c r="H922"/>
      <c r="I922"/>
      <c r="J922"/>
      <c r="K922"/>
      <c r="L922"/>
      <c r="M922"/>
      <c r="N922"/>
    </row>
    <row r="923" spans="1:14" x14ac:dyDescent="0.25">
      <c r="A923" t="s">
        <v>2255</v>
      </c>
      <c r="B923" s="187">
        <v>-2.4</v>
      </c>
      <c r="C923" s="187">
        <v>-8.1999999999999993</v>
      </c>
      <c r="D923" t="s">
        <v>2256</v>
      </c>
      <c r="E923"/>
      <c r="F923"/>
      <c r="G923"/>
      <c r="H923"/>
      <c r="I923"/>
      <c r="J923"/>
      <c r="K923"/>
      <c r="L923"/>
      <c r="M923"/>
      <c r="N923"/>
    </row>
    <row r="924" spans="1:14" x14ac:dyDescent="0.25">
      <c r="A924" t="s">
        <v>2257</v>
      </c>
      <c r="B924" s="187">
        <v>0</v>
      </c>
      <c r="C924" s="187">
        <v>0</v>
      </c>
      <c r="D924" t="s">
        <v>2258</v>
      </c>
      <c r="E924"/>
      <c r="F924"/>
      <c r="G924"/>
      <c r="H924"/>
      <c r="I924"/>
      <c r="J924"/>
      <c r="K924"/>
      <c r="L924"/>
      <c r="M924"/>
      <c r="N924"/>
    </row>
    <row r="925" spans="1:14" x14ac:dyDescent="0.25">
      <c r="A925" t="s">
        <v>2259</v>
      </c>
      <c r="B925" s="187">
        <v>0</v>
      </c>
      <c r="C925" s="187">
        <v>0</v>
      </c>
      <c r="D925" t="s">
        <v>2258</v>
      </c>
      <c r="E925"/>
      <c r="F925"/>
      <c r="G925"/>
      <c r="H925"/>
      <c r="I925"/>
      <c r="J925"/>
      <c r="K925"/>
      <c r="L925"/>
      <c r="M925"/>
      <c r="N925"/>
    </row>
    <row r="926" spans="1:14" x14ac:dyDescent="0.25">
      <c r="A926" t="s">
        <v>2260</v>
      </c>
      <c r="B926" s="187">
        <v>0</v>
      </c>
      <c r="C926" s="187">
        <v>0</v>
      </c>
      <c r="D926" t="s">
        <v>2261</v>
      </c>
      <c r="E926"/>
      <c r="F926"/>
      <c r="G926"/>
      <c r="H926"/>
      <c r="I926"/>
      <c r="J926"/>
      <c r="K926"/>
      <c r="L926"/>
      <c r="M926"/>
      <c r="N926"/>
    </row>
    <row r="927" spans="1:14" x14ac:dyDescent="0.25">
      <c r="A927" t="s">
        <v>2262</v>
      </c>
      <c r="B927" s="187">
        <v>1200</v>
      </c>
      <c r="C927" s="187">
        <v>345</v>
      </c>
      <c r="D927" t="s">
        <v>2263</v>
      </c>
      <c r="E927"/>
      <c r="F927"/>
      <c r="G927"/>
      <c r="H927"/>
      <c r="I927"/>
      <c r="J927"/>
      <c r="K927"/>
      <c r="L927"/>
      <c r="M927"/>
      <c r="N927"/>
    </row>
    <row r="928" spans="1:14" x14ac:dyDescent="0.25">
      <c r="A928" t="s">
        <v>2264</v>
      </c>
      <c r="B928" s="187">
        <v>-160</v>
      </c>
      <c r="C928" s="187">
        <v>-46</v>
      </c>
      <c r="D928" t="s">
        <v>2265</v>
      </c>
      <c r="E928"/>
      <c r="F928"/>
      <c r="G928"/>
      <c r="H928"/>
      <c r="I928"/>
      <c r="J928"/>
      <c r="K928"/>
      <c r="L928"/>
      <c r="M928"/>
      <c r="N928"/>
    </row>
    <row r="929" spans="1:14" x14ac:dyDescent="0.25">
      <c r="A929" t="s">
        <v>2266</v>
      </c>
      <c r="B929" s="187">
        <v>84</v>
      </c>
      <c r="C929" s="187">
        <v>28</v>
      </c>
      <c r="D929" t="s">
        <v>2267</v>
      </c>
      <c r="E929"/>
      <c r="F929"/>
      <c r="G929"/>
      <c r="H929"/>
      <c r="I929"/>
      <c r="J929"/>
      <c r="K929"/>
      <c r="L929"/>
      <c r="M929"/>
      <c r="N929"/>
    </row>
    <row r="930" spans="1:14" x14ac:dyDescent="0.25">
      <c r="A930" t="s">
        <v>2268</v>
      </c>
      <c r="B930" s="187">
        <v>264</v>
      </c>
      <c r="C930" s="187">
        <v>265</v>
      </c>
      <c r="D930" t="s">
        <v>2269</v>
      </c>
      <c r="E930"/>
      <c r="F930"/>
      <c r="G930"/>
      <c r="H930"/>
      <c r="I930"/>
      <c r="J930"/>
      <c r="K930"/>
      <c r="L930"/>
      <c r="M930"/>
      <c r="N930"/>
    </row>
    <row r="931" spans="1:14" x14ac:dyDescent="0.25">
      <c r="A931" t="s">
        <v>2270</v>
      </c>
      <c r="B931" s="187">
        <v>1</v>
      </c>
      <c r="C931" s="187">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510" t="s">
        <v>11</v>
      </c>
      <c r="B1" s="510"/>
      <c r="C1" s="510"/>
      <c r="D1" s="510"/>
      <c r="E1" s="510"/>
    </row>
    <row r="2" spans="1:5" x14ac:dyDescent="0.25">
      <c r="A2" s="511" t="s">
        <v>161</v>
      </c>
      <c r="B2" s="511"/>
      <c r="C2" s="511"/>
      <c r="D2" s="511"/>
      <c r="E2" s="511"/>
    </row>
    <row r="19" spans="1:5" x14ac:dyDescent="0.25">
      <c r="A19" s="8" t="s">
        <v>162</v>
      </c>
    </row>
    <row r="20" spans="1:5" x14ac:dyDescent="0.25">
      <c r="A20" s="8">
        <v>155400</v>
      </c>
      <c r="B20" s="8" t="s">
        <v>163</v>
      </c>
    </row>
    <row r="21" spans="1:5" x14ac:dyDescent="0.25">
      <c r="A21" s="511" t="s">
        <v>164</v>
      </c>
      <c r="B21" s="511"/>
      <c r="C21" s="511"/>
      <c r="D21" s="511"/>
      <c r="E21" s="511"/>
    </row>
    <row r="38" spans="1:5" x14ac:dyDescent="0.25">
      <c r="A38" s="8" t="s">
        <v>162</v>
      </c>
    </row>
    <row r="39" spans="1:5" x14ac:dyDescent="0.25">
      <c r="A39" s="8">
        <v>100800</v>
      </c>
      <c r="B39" s="8" t="s">
        <v>163</v>
      </c>
    </row>
    <row r="40" spans="1:5" x14ac:dyDescent="0.25">
      <c r="A40" s="511" t="s">
        <v>165</v>
      </c>
      <c r="B40" s="511"/>
      <c r="C40" s="511"/>
      <c r="D40" s="511"/>
      <c r="E40" s="511"/>
    </row>
    <row r="57" spans="1:5" ht="15.75" thickBot="1" x14ac:dyDescent="0.3">
      <c r="A57" s="8" t="s">
        <v>162</v>
      </c>
    </row>
    <row r="58" spans="1:5" ht="15.75" thickBot="1" x14ac:dyDescent="0.3">
      <c r="A58" s="10">
        <v>194000</v>
      </c>
      <c r="B58" s="8" t="s">
        <v>166</v>
      </c>
    </row>
    <row r="60" spans="1:5" x14ac:dyDescent="0.25">
      <c r="A60" s="510" t="s">
        <v>167</v>
      </c>
      <c r="B60" s="510"/>
      <c r="C60" s="510"/>
      <c r="D60" s="510"/>
      <c r="E60" s="510"/>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510" t="s">
        <v>168</v>
      </c>
      <c r="B89" s="510"/>
      <c r="C89" s="510"/>
      <c r="D89" s="510"/>
      <c r="E89" s="510"/>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510" t="s">
        <v>169</v>
      </c>
      <c r="B98" s="510"/>
      <c r="C98" s="510"/>
      <c r="D98" s="510"/>
      <c r="E98" s="510"/>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510" t="s">
        <v>171</v>
      </c>
      <c r="B109" s="510"/>
      <c r="C109" s="510"/>
      <c r="D109" s="510"/>
      <c r="E109" s="510"/>
    </row>
    <row r="110" spans="1:5" ht="15.75" thickBot="1" x14ac:dyDescent="0.3"/>
    <row r="111" spans="1:5" ht="15.75" thickBot="1" x14ac:dyDescent="0.3">
      <c r="A111" s="18">
        <f>A122</f>
        <v>0.20481927710843381</v>
      </c>
      <c r="B111" s="8" t="s">
        <v>406</v>
      </c>
    </row>
    <row r="113" spans="1:12" x14ac:dyDescent="0.25">
      <c r="A113" s="510" t="s">
        <v>170</v>
      </c>
      <c r="B113" s="510"/>
      <c r="C113" s="510"/>
      <c r="D113" s="510"/>
      <c r="E113" s="510"/>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510" t="s">
        <v>407</v>
      </c>
      <c r="B124" s="510"/>
      <c r="C124" s="510"/>
      <c r="D124" s="510"/>
      <c r="E124" s="510"/>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510" t="s">
        <v>101</v>
      </c>
      <c r="B134" s="510"/>
      <c r="C134" s="510"/>
      <c r="D134" s="510"/>
      <c r="E134" s="510"/>
    </row>
    <row r="135" spans="1:12" x14ac:dyDescent="0.25">
      <c r="A135" s="25" t="s">
        <v>425</v>
      </c>
      <c r="B135" s="26"/>
      <c r="C135" s="26"/>
      <c r="D135" s="26"/>
      <c r="E135" s="26"/>
      <c r="F135" s="26"/>
      <c r="G135" s="26"/>
    </row>
    <row r="136" spans="1:12" ht="15.75" x14ac:dyDescent="0.3">
      <c r="A136" s="27"/>
      <c r="B136" s="513" t="s">
        <v>426</v>
      </c>
      <c r="C136" s="514"/>
      <c r="D136" s="514"/>
      <c r="E136" s="515"/>
      <c r="F136" s="26"/>
      <c r="G136" s="26"/>
    </row>
    <row r="137" spans="1:12" ht="15.75" x14ac:dyDescent="0.3">
      <c r="A137" s="28"/>
      <c r="B137" s="513" t="s">
        <v>427</v>
      </c>
      <c r="C137" s="515"/>
      <c r="D137" s="513" t="s">
        <v>428</v>
      </c>
      <c r="E137" s="515"/>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0" t="s">
        <v>174</v>
      </c>
      <c r="B165" s="510"/>
      <c r="C165" s="510"/>
      <c r="D165" s="510"/>
      <c r="E165" s="510"/>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510" t="s">
        <v>414</v>
      </c>
      <c r="B169" s="510"/>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510" t="s">
        <v>181</v>
      </c>
      <c r="B174" s="510"/>
      <c r="C174" s="510"/>
      <c r="D174" s="510"/>
      <c r="E174" s="510"/>
    </row>
    <row r="175" spans="1:7" ht="15.75" thickBot="1" x14ac:dyDescent="0.3">
      <c r="A175" s="22" t="s">
        <v>424</v>
      </c>
      <c r="B175" s="44">
        <v>0.1246</v>
      </c>
    </row>
    <row r="176" spans="1:7" ht="15.75" thickBot="1" x14ac:dyDescent="0.3">
      <c r="A176" s="22" t="s">
        <v>419</v>
      </c>
      <c r="B176" s="43">
        <f>1-B175</f>
        <v>0.87539999999999996</v>
      </c>
    </row>
    <row r="178" spans="1:5" x14ac:dyDescent="0.25">
      <c r="A178" s="510" t="s">
        <v>177</v>
      </c>
      <c r="B178" s="510"/>
      <c r="C178" s="510"/>
      <c r="D178" s="510"/>
      <c r="E178" s="510"/>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510" t="s">
        <v>179</v>
      </c>
      <c r="B183" s="510"/>
      <c r="C183" s="510"/>
      <c r="D183" s="510"/>
      <c r="E183" s="510"/>
    </row>
    <row r="184" spans="1:5" x14ac:dyDescent="0.25">
      <c r="A184" s="22" t="s">
        <v>2281</v>
      </c>
      <c r="B184" s="188">
        <v>1.2E-2</v>
      </c>
    </row>
    <row r="185" spans="1:5" x14ac:dyDescent="0.25">
      <c r="A185" s="22" t="s">
        <v>2282</v>
      </c>
      <c r="B185" s="188">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510" t="s">
        <v>191</v>
      </c>
      <c r="B191" s="510"/>
      <c r="C191" s="510"/>
      <c r="D191" s="510"/>
      <c r="E191" s="510"/>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81" t="s">
        <v>3127</v>
      </c>
    </row>
    <row r="201" spans="1:9" x14ac:dyDescent="0.25">
      <c r="A201" s="283" t="s">
        <v>3148</v>
      </c>
      <c r="B201" s="512" t="s">
        <v>3131</v>
      </c>
      <c r="C201" s="512"/>
      <c r="D201" s="512"/>
      <c r="E201" s="512"/>
      <c r="F201" s="512"/>
      <c r="G201" s="512"/>
      <c r="H201" s="512"/>
      <c r="I201" s="512"/>
    </row>
    <row r="202" spans="1:9" x14ac:dyDescent="0.25">
      <c r="A202" s="186" t="s">
        <v>3132</v>
      </c>
      <c r="B202" s="186" t="s">
        <v>3133</v>
      </c>
      <c r="C202" s="186" t="s">
        <v>3134</v>
      </c>
      <c r="D202" s="186" t="s">
        <v>3135</v>
      </c>
      <c r="E202" s="186" t="s">
        <v>2399</v>
      </c>
      <c r="F202" s="186" t="s">
        <v>87</v>
      </c>
      <c r="G202" s="186" t="s">
        <v>3136</v>
      </c>
      <c r="H202" s="186" t="s">
        <v>3137</v>
      </c>
      <c r="I202" s="186" t="s">
        <v>3138</v>
      </c>
    </row>
    <row r="203" spans="1:9" x14ac:dyDescent="0.25">
      <c r="A203" s="186" t="s">
        <v>3139</v>
      </c>
      <c r="B203" s="194">
        <v>0</v>
      </c>
      <c r="C203" s="194">
        <v>6</v>
      </c>
      <c r="D203" s="194">
        <v>9</v>
      </c>
      <c r="E203" s="194">
        <v>25</v>
      </c>
      <c r="F203" s="194">
        <v>21</v>
      </c>
      <c r="G203" s="194">
        <v>215</v>
      </c>
      <c r="H203" s="194">
        <v>81</v>
      </c>
      <c r="I203" s="194">
        <v>134</v>
      </c>
    </row>
    <row r="204" spans="1:9" x14ac:dyDescent="0.25">
      <c r="A204" s="186" t="s">
        <v>3140</v>
      </c>
      <c r="B204" s="194">
        <v>4</v>
      </c>
      <c r="C204" s="194">
        <v>3</v>
      </c>
      <c r="D204" s="194">
        <v>15</v>
      </c>
      <c r="E204" s="194">
        <v>40</v>
      </c>
      <c r="F204" s="194">
        <v>43</v>
      </c>
      <c r="G204" s="194">
        <v>163</v>
      </c>
      <c r="H204" s="194">
        <v>56</v>
      </c>
      <c r="I204" s="194">
        <v>94</v>
      </c>
    </row>
    <row r="205" spans="1:9" ht="15.75" thickBot="1" x14ac:dyDescent="0.3">
      <c r="A205" s="48" t="s">
        <v>3141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3142</v>
      </c>
      <c r="B206" s="18">
        <f>SUM(G205:H205)/SUM(G203:H203)</f>
        <v>-0.26013513513513514</v>
      </c>
    </row>
    <row r="207" spans="1:9" ht="15.75" thickBot="1" x14ac:dyDescent="0.3">
      <c r="A207" s="262" t="s">
        <v>3143</v>
      </c>
      <c r="B207" s="18">
        <f>I205/I203</f>
        <v>-0.29850746268656714</v>
      </c>
    </row>
    <row r="209" spans="1:9" x14ac:dyDescent="0.25">
      <c r="A209" s="283" t="s">
        <v>3149</v>
      </c>
      <c r="B209" s="512" t="s">
        <v>3131</v>
      </c>
      <c r="C209" s="512"/>
      <c r="D209" s="512"/>
      <c r="E209" s="512"/>
      <c r="F209" s="512"/>
      <c r="G209" s="512"/>
      <c r="H209" s="512"/>
      <c r="I209" s="512"/>
    </row>
    <row r="210" spans="1:9" x14ac:dyDescent="0.25">
      <c r="A210" s="186" t="s">
        <v>3132</v>
      </c>
      <c r="B210" s="186" t="s">
        <v>3133</v>
      </c>
      <c r="C210" s="186" t="s">
        <v>3134</v>
      </c>
      <c r="D210" s="186" t="s">
        <v>3135</v>
      </c>
      <c r="E210" s="186" t="s">
        <v>2399</v>
      </c>
      <c r="F210" s="186" t="s">
        <v>87</v>
      </c>
      <c r="G210" s="186" t="s">
        <v>3136</v>
      </c>
      <c r="H210" s="186" t="s">
        <v>3137</v>
      </c>
      <c r="I210" s="186" t="s">
        <v>3138</v>
      </c>
    </row>
    <row r="211" spans="1:9" x14ac:dyDescent="0.25">
      <c r="A211" s="186" t="s">
        <v>3139</v>
      </c>
      <c r="B211" s="194">
        <v>0</v>
      </c>
      <c r="C211" s="194">
        <v>17</v>
      </c>
      <c r="D211" s="194">
        <v>18</v>
      </c>
      <c r="E211" s="194">
        <v>22</v>
      </c>
      <c r="F211" s="194">
        <v>12</v>
      </c>
      <c r="G211" s="194">
        <v>73</v>
      </c>
      <c r="H211" s="194">
        <v>21</v>
      </c>
      <c r="I211" s="194">
        <v>21</v>
      </c>
    </row>
    <row r="212" spans="1:9" x14ac:dyDescent="0.25">
      <c r="A212" s="186" t="s">
        <v>3140</v>
      </c>
      <c r="B212" s="194">
        <v>0</v>
      </c>
      <c r="C212" s="194">
        <v>15</v>
      </c>
      <c r="D212" s="194">
        <v>22</v>
      </c>
      <c r="E212" s="194">
        <v>39</v>
      </c>
      <c r="F212" s="194">
        <v>23</v>
      </c>
      <c r="G212" s="194">
        <v>51</v>
      </c>
      <c r="H212" s="194">
        <v>17</v>
      </c>
      <c r="I212" s="194">
        <v>19</v>
      </c>
    </row>
    <row r="213" spans="1:9" ht="15.75" thickBot="1" x14ac:dyDescent="0.3">
      <c r="A213" s="48" t="s">
        <v>3141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3142</v>
      </c>
      <c r="B214" s="18">
        <f>SUM(G213:H213)/SUM(G211:H211)</f>
        <v>-0.27659574468085107</v>
      </c>
    </row>
    <row r="215" spans="1:9" ht="15.75" thickBot="1" x14ac:dyDescent="0.3">
      <c r="A215" s="262" t="s">
        <v>3143</v>
      </c>
      <c r="B215" s="18">
        <f>I213/I211</f>
        <v>-9.5238095238095233E-2</v>
      </c>
    </row>
    <row r="217" spans="1:9" x14ac:dyDescent="0.25">
      <c r="A217" s="282" t="s">
        <v>3150</v>
      </c>
      <c r="B217" s="512" t="s">
        <v>3131</v>
      </c>
      <c r="C217" s="512"/>
      <c r="D217" s="512"/>
      <c r="E217" s="512"/>
    </row>
    <row r="218" spans="1:9" x14ac:dyDescent="0.25">
      <c r="A218" s="186" t="s">
        <v>3132</v>
      </c>
      <c r="B218" s="186" t="s">
        <v>3144</v>
      </c>
      <c r="C218" s="186" t="s">
        <v>3145</v>
      </c>
      <c r="D218" s="186" t="s">
        <v>3146</v>
      </c>
      <c r="E218" s="186" t="s">
        <v>87</v>
      </c>
    </row>
    <row r="219" spans="1:9" x14ac:dyDescent="0.25">
      <c r="A219" s="186" t="s">
        <v>3139</v>
      </c>
      <c r="B219" s="194">
        <v>112</v>
      </c>
      <c r="C219" s="194">
        <v>16</v>
      </c>
      <c r="D219" s="194">
        <v>9</v>
      </c>
      <c r="E219" s="194">
        <v>134</v>
      </c>
    </row>
    <row r="220" spans="1:9" x14ac:dyDescent="0.25">
      <c r="A220" s="186" t="s">
        <v>3140</v>
      </c>
      <c r="B220" s="194">
        <v>87</v>
      </c>
      <c r="C220" s="194">
        <v>17</v>
      </c>
      <c r="D220" s="194">
        <v>9</v>
      </c>
      <c r="E220" s="194">
        <v>151</v>
      </c>
    </row>
    <row r="221" spans="1:9" ht="15.75" thickBot="1" x14ac:dyDescent="0.3">
      <c r="A221" s="48" t="s">
        <v>3141</v>
      </c>
      <c r="B221" s="8">
        <f>B220-B219</f>
        <v>-25</v>
      </c>
      <c r="C221" s="8">
        <f t="shared" ref="C221:E221" si="9">C220-C219</f>
        <v>1</v>
      </c>
      <c r="D221" s="8">
        <f t="shared" si="9"/>
        <v>0</v>
      </c>
      <c r="E221" s="8">
        <f t="shared" si="9"/>
        <v>17</v>
      </c>
    </row>
    <row r="222" spans="1:9" ht="15.75" thickBot="1" x14ac:dyDescent="0.3">
      <c r="A222" s="262" t="s">
        <v>3147</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2022-02-18T22:40:38Z</dcterms:modified>
</cp:coreProperties>
</file>