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C:\Users\robbie\Dropbox (Energy Innovation)\My Documents\Energy Policy Solutions\US\Models\eps-us\InputData\fuels\BS\"/>
    </mc:Choice>
  </mc:AlternateContent>
  <xr:revisionPtr revIDLastSave="0" documentId="13_ncr:1_{115ED5FD-9374-4445-B119-441DD6BB356C}" xr6:coauthVersionLast="47" xr6:coauthVersionMax="47" xr10:uidLastSave="{00000000-0000-0000-0000-000000000000}"/>
  <bookViews>
    <workbookView xWindow="-120" yWindow="-120" windowWidth="57840" windowHeight="23640" tabRatio="955" activeTab="13" xr2:uid="{00000000-000D-0000-FFFF-FFFF00000000}"/>
  </bookViews>
  <sheets>
    <sheet name="About" sheetId="1" r:id="rId1"/>
    <sheet name="Inflation Reduction Act" sheetId="24" r:id="rId2"/>
    <sheet name="Subsidies Paid" sheetId="12" r:id="rId3"/>
    <sheet name="AEO 2022 Table 1" sheetId="3" r:id="rId4"/>
    <sheet name="AEO 2023 Table 1" sheetId="21" r:id="rId5"/>
    <sheet name="AEO 2022 Table 8" sheetId="9" r:id="rId6"/>
    <sheet name="AEO 2023 Table 8" sheetId="22" r:id="rId7"/>
    <sheet name="AEO 2022 Table 11" sheetId="6" r:id="rId8"/>
    <sheet name="AEO 2023 Table 11" sheetId="23" r:id="rId9"/>
    <sheet name="Calculations" sheetId="14" r:id="rId10"/>
    <sheet name="Wind PV Calcs" sheetId="20" r:id="rId11"/>
    <sheet name="Monetizing Tax Credit Penalty" sheetId="17" r:id="rId12"/>
    <sheet name="BS-BSfTFpEUP" sheetId="10" r:id="rId13"/>
    <sheet name="BS-BSpUEO" sheetId="19" r:id="rId14"/>
    <sheet name="BS-BSpUECB" sheetId="16" r:id="rId15"/>
    <sheet name="JCT Table 1_Notes" sheetId="15" r:id="rId16"/>
  </sheets>
  <externalReferences>
    <externalReference r:id="rId17"/>
  </externalReferences>
  <definedNames>
    <definedName name="dollars_2020_2012">About!$A$76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9" l="1"/>
  <c r="G5" i="19"/>
  <c r="H5" i="19"/>
  <c r="I5" i="19"/>
  <c r="J5" i="19"/>
  <c r="K5" i="19"/>
  <c r="L5" i="19"/>
  <c r="M5" i="19"/>
  <c r="E5" i="19"/>
  <c r="C118" i="24"/>
  <c r="D118" i="24"/>
  <c r="E118" i="24"/>
  <c r="F118" i="24"/>
  <c r="G118" i="24"/>
  <c r="H118" i="24"/>
  <c r="I118" i="24"/>
  <c r="J118" i="24"/>
  <c r="K118" i="24"/>
  <c r="L118" i="24"/>
  <c r="M118" i="24"/>
  <c r="N118" i="24"/>
  <c r="O118" i="24"/>
  <c r="P118" i="24"/>
  <c r="Q118" i="24"/>
  <c r="R118" i="24"/>
  <c r="S118" i="24"/>
  <c r="T118" i="24"/>
  <c r="U118" i="24"/>
  <c r="V118" i="24"/>
  <c r="W118" i="24"/>
  <c r="X118" i="24"/>
  <c r="Y118" i="24"/>
  <c r="Z118" i="24"/>
  <c r="AA118" i="24"/>
  <c r="AB118" i="24"/>
  <c r="AC118" i="24"/>
  <c r="B118" i="24"/>
  <c r="C119" i="24"/>
  <c r="D119" i="24"/>
  <c r="L119" i="24"/>
  <c r="S119" i="24"/>
  <c r="T119" i="24"/>
  <c r="AB119" i="24"/>
  <c r="C117" i="24"/>
  <c r="D117" i="24"/>
  <c r="E117" i="24"/>
  <c r="F117" i="24"/>
  <c r="G117" i="24"/>
  <c r="H117" i="24"/>
  <c r="H119" i="24" s="1"/>
  <c r="I117" i="24"/>
  <c r="I119" i="24" s="1"/>
  <c r="J117" i="24"/>
  <c r="K117" i="24"/>
  <c r="L117" i="24"/>
  <c r="M117" i="24"/>
  <c r="N117" i="24"/>
  <c r="O117" i="24"/>
  <c r="P117" i="24"/>
  <c r="P119" i="24" s="1"/>
  <c r="Q117" i="24"/>
  <c r="R117" i="24"/>
  <c r="S117" i="24"/>
  <c r="T117" i="24"/>
  <c r="U117" i="24"/>
  <c r="V117" i="24"/>
  <c r="W117" i="24"/>
  <c r="X117" i="24"/>
  <c r="X119" i="24" s="1"/>
  <c r="Y117" i="24"/>
  <c r="Z117" i="24"/>
  <c r="AA117" i="24"/>
  <c r="AB117" i="24"/>
  <c r="AC117" i="24"/>
  <c r="E119" i="24"/>
  <c r="G119" i="24"/>
  <c r="M119" i="24"/>
  <c r="O119" i="24"/>
  <c r="U119" i="24"/>
  <c r="W119" i="24"/>
  <c r="AC119" i="24"/>
  <c r="F119" i="24"/>
  <c r="K119" i="24"/>
  <c r="N119" i="24"/>
  <c r="Q119" i="24"/>
  <c r="V119" i="24"/>
  <c r="Y119" i="24"/>
  <c r="AA119" i="24"/>
  <c r="B11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B15" i="16"/>
  <c r="C15" i="16"/>
  <c r="R119" i="24" l="1"/>
  <c r="J119" i="24"/>
  <c r="Z119" i="24"/>
  <c r="B119" i="24"/>
  <c r="C9" i="16"/>
  <c r="T9" i="16"/>
  <c r="U9" i="16"/>
  <c r="V9" i="16"/>
  <c r="W9" i="16"/>
  <c r="X9" i="16"/>
  <c r="Y9" i="16"/>
  <c r="Z9" i="16"/>
  <c r="AA9" i="16"/>
  <c r="AB9" i="16"/>
  <c r="AC9" i="16"/>
  <c r="AD9" i="16"/>
  <c r="AE9" i="16"/>
  <c r="T8" i="16"/>
  <c r="U8" i="16"/>
  <c r="V8" i="16"/>
  <c r="W8" i="16"/>
  <c r="X8" i="16"/>
  <c r="Y8" i="16"/>
  <c r="Z8" i="16"/>
  <c r="AA8" i="16"/>
  <c r="AB8" i="16"/>
  <c r="AC8" i="16"/>
  <c r="AD8" i="16"/>
  <c r="AE8" i="16"/>
  <c r="C8" i="16"/>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C5" i="19" l="1"/>
  <c r="D5" i="19"/>
  <c r="N5" i="19"/>
  <c r="O5" i="19"/>
  <c r="P5" i="19"/>
  <c r="Q5" i="19"/>
  <c r="R5" i="19"/>
  <c r="S5" i="19"/>
  <c r="T5" i="19"/>
  <c r="U5" i="19"/>
  <c r="V5" i="19"/>
  <c r="W5" i="19"/>
  <c r="X5" i="19"/>
  <c r="Y5" i="19"/>
  <c r="Z5" i="19"/>
  <c r="AA5" i="19"/>
  <c r="AB5" i="19"/>
  <c r="AC5" i="19"/>
  <c r="AD5" i="19"/>
  <c r="AE5" i="19"/>
  <c r="B5" i="19"/>
  <c r="V26" i="14"/>
  <c r="G26" i="14"/>
  <c r="V19" i="14"/>
  <c r="AC145" i="24"/>
  <c r="AG12" i="14" s="1"/>
  <c r="AG14" i="14" s="1"/>
  <c r="AE15" i="16" s="1"/>
  <c r="AB145" i="24"/>
  <c r="AF12" i="14" s="1"/>
  <c r="AF14" i="14" s="1"/>
  <c r="AD15" i="16" s="1"/>
  <c r="AA145" i="24"/>
  <c r="AE12" i="14" s="1"/>
  <c r="AE14" i="14" s="1"/>
  <c r="AC15" i="16" s="1"/>
  <c r="Z145" i="24"/>
  <c r="AD12" i="14" s="1"/>
  <c r="AD14" i="14" s="1"/>
  <c r="AB15" i="16" s="1"/>
  <c r="Y145" i="24"/>
  <c r="AC12" i="14" s="1"/>
  <c r="AC14" i="14" s="1"/>
  <c r="AA15" i="16" s="1"/>
  <c r="X145" i="24"/>
  <c r="AB12" i="14" s="1"/>
  <c r="AB14" i="14" s="1"/>
  <c r="Z15" i="16" s="1"/>
  <c r="W145" i="24"/>
  <c r="AA12" i="14" s="1"/>
  <c r="AA14" i="14" s="1"/>
  <c r="Y15" i="16" s="1"/>
  <c r="V145" i="24"/>
  <c r="Z12" i="14" s="1"/>
  <c r="Z14" i="14" s="1"/>
  <c r="X15" i="16" s="1"/>
  <c r="U145" i="24"/>
  <c r="Y12" i="14" s="1"/>
  <c r="Y14" i="14" s="1"/>
  <c r="W15" i="16" s="1"/>
  <c r="T145" i="24"/>
  <c r="X12" i="14" s="1"/>
  <c r="X14" i="14" s="1"/>
  <c r="V15" i="16" s="1"/>
  <c r="S145" i="24"/>
  <c r="W12" i="14" s="1"/>
  <c r="W14" i="14" s="1"/>
  <c r="U15" i="16" s="1"/>
  <c r="R145" i="24"/>
  <c r="V12" i="14" s="1"/>
  <c r="V14" i="14" s="1"/>
  <c r="T15" i="16" s="1"/>
  <c r="Q145" i="24"/>
  <c r="U12" i="14" s="1"/>
  <c r="U14" i="14" s="1"/>
  <c r="S15" i="16" s="1"/>
  <c r="P145" i="24"/>
  <c r="T12" i="14" s="1"/>
  <c r="T14" i="14" s="1"/>
  <c r="R15" i="16" s="1"/>
  <c r="O145" i="24"/>
  <c r="S12" i="14" s="1"/>
  <c r="S14" i="14" s="1"/>
  <c r="Q15" i="16" s="1"/>
  <c r="N145" i="24"/>
  <c r="R12" i="14" s="1"/>
  <c r="R14" i="14" s="1"/>
  <c r="P15" i="16" s="1"/>
  <c r="M145" i="24"/>
  <c r="Q12" i="14" s="1"/>
  <c r="Q14" i="14" s="1"/>
  <c r="O15" i="16" s="1"/>
  <c r="L145" i="24"/>
  <c r="P12" i="14" s="1"/>
  <c r="P14" i="14" s="1"/>
  <c r="N15" i="16" s="1"/>
  <c r="K145" i="24"/>
  <c r="O12" i="14" s="1"/>
  <c r="O14" i="14" s="1"/>
  <c r="M15" i="16" s="1"/>
  <c r="J145" i="24"/>
  <c r="N12" i="14" s="1"/>
  <c r="N14" i="14" s="1"/>
  <c r="L15" i="16" s="1"/>
  <c r="I145" i="24"/>
  <c r="M12" i="14" s="1"/>
  <c r="M14" i="14" s="1"/>
  <c r="K15" i="16" s="1"/>
  <c r="H145" i="24"/>
  <c r="L12" i="14" s="1"/>
  <c r="L14" i="14" s="1"/>
  <c r="J15" i="16" s="1"/>
  <c r="G145" i="24"/>
  <c r="K12" i="14" s="1"/>
  <c r="K14" i="14" s="1"/>
  <c r="F145" i="24"/>
  <c r="J12" i="14" s="1"/>
  <c r="J14" i="14" s="1"/>
  <c r="E145" i="24"/>
  <c r="I12" i="14" s="1"/>
  <c r="I14" i="14" s="1"/>
  <c r="D145" i="24"/>
  <c r="H12" i="14" s="1"/>
  <c r="H14" i="14" s="1"/>
  <c r="AC142" i="24"/>
  <c r="AB142" i="24"/>
  <c r="AA142" i="24"/>
  <c r="Z142" i="24"/>
  <c r="Y142" i="24"/>
  <c r="X142" i="24"/>
  <c r="W142" i="24"/>
  <c r="V142" i="24"/>
  <c r="U142" i="24"/>
  <c r="T142" i="24"/>
  <c r="S142" i="24"/>
  <c r="R142" i="24"/>
  <c r="Q142" i="24"/>
  <c r="P142" i="24"/>
  <c r="O142" i="24"/>
  <c r="N142" i="24"/>
  <c r="M142" i="24"/>
  <c r="L142" i="24"/>
  <c r="K142" i="24"/>
  <c r="J142" i="24"/>
  <c r="I142" i="24"/>
  <c r="H142" i="24"/>
  <c r="G142" i="24"/>
  <c r="F142" i="24"/>
  <c r="E142" i="24"/>
  <c r="D142" i="24"/>
  <c r="C142" i="24" s="1"/>
  <c r="B142" i="24" s="1"/>
  <c r="H26" i="14" s="1"/>
  <c r="AC139" i="24"/>
  <c r="AB139" i="24"/>
  <c r="AA139" i="24"/>
  <c r="Z139" i="24"/>
  <c r="Y139" i="24"/>
  <c r="X139" i="24"/>
  <c r="W139" i="24"/>
  <c r="V139" i="24"/>
  <c r="U139" i="24"/>
  <c r="T139" i="24"/>
  <c r="S139" i="24"/>
  <c r="R139" i="24"/>
  <c r="Q139" i="24"/>
  <c r="U19" i="14" s="1"/>
  <c r="P139" i="24"/>
  <c r="T19" i="14" s="1"/>
  <c r="O139" i="24"/>
  <c r="S19" i="14" s="1"/>
  <c r="N139" i="24"/>
  <c r="R19" i="14" s="1"/>
  <c r="M139" i="24"/>
  <c r="Q19" i="14" s="1"/>
  <c r="L139" i="24"/>
  <c r="P19" i="14" s="1"/>
  <c r="K139" i="24"/>
  <c r="O19" i="14" s="1"/>
  <c r="J139" i="24"/>
  <c r="N19" i="14" s="1"/>
  <c r="I139" i="24"/>
  <c r="M19" i="14" s="1"/>
  <c r="H139" i="24"/>
  <c r="L19" i="14" s="1"/>
  <c r="G139" i="24"/>
  <c r="K19" i="14" s="1"/>
  <c r="F139" i="24"/>
  <c r="J19" i="14" s="1"/>
  <c r="E139" i="24"/>
  <c r="I19" i="14" s="1"/>
  <c r="D139" i="24"/>
  <c r="H19" i="14" s="1"/>
  <c r="B83" i="24"/>
  <c r="B82" i="24"/>
  <c r="J113" i="24" s="1"/>
  <c r="H57" i="24"/>
  <c r="B53" i="24"/>
  <c r="B57" i="24" s="1"/>
  <c r="C57" i="24" s="1"/>
  <c r="B34" i="24"/>
  <c r="B30"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J105" i="24" l="1"/>
  <c r="V97" i="24"/>
  <c r="R105" i="24"/>
  <c r="R106" i="24" s="1"/>
  <c r="R107" i="24" s="1"/>
  <c r="C139" i="24"/>
  <c r="F26" i="14"/>
  <c r="O26" i="14"/>
  <c r="N26" i="14"/>
  <c r="J114" i="24"/>
  <c r="J115" i="24" s="1"/>
  <c r="L18" i="19" s="1"/>
  <c r="B54" i="24"/>
  <c r="H63" i="24" s="1"/>
  <c r="R63" i="24" s="1"/>
  <c r="R64" i="24" s="1"/>
  <c r="S136" i="24" s="1"/>
  <c r="U26" i="14"/>
  <c r="M26" i="14"/>
  <c r="Z105" i="24"/>
  <c r="T26" i="14"/>
  <c r="L26" i="14"/>
  <c r="V98" i="24"/>
  <c r="X7" i="19" s="1"/>
  <c r="J106" i="24"/>
  <c r="J107" i="24" s="1"/>
  <c r="F109" i="24"/>
  <c r="S26" i="14"/>
  <c r="K26" i="14"/>
  <c r="D57" i="24"/>
  <c r="B63" i="24"/>
  <c r="B64" i="24" s="1"/>
  <c r="AB113" i="24"/>
  <c r="N109" i="24"/>
  <c r="R26" i="14"/>
  <c r="J26" i="14"/>
  <c r="F97" i="24"/>
  <c r="V109" i="24"/>
  <c r="C145" i="24"/>
  <c r="Q26" i="14"/>
  <c r="I26" i="14"/>
  <c r="N97" i="24"/>
  <c r="P26" i="14"/>
  <c r="L63" i="24"/>
  <c r="L64" i="24" s="1"/>
  <c r="M136" i="24" s="1"/>
  <c r="Y63" i="24"/>
  <c r="Y64" i="24" s="1"/>
  <c r="Z136" i="24" s="1"/>
  <c r="X63" i="24"/>
  <c r="X64" i="24" s="1"/>
  <c r="Y136" i="24" s="1"/>
  <c r="W63" i="24"/>
  <c r="W64" i="24" s="1"/>
  <c r="X136" i="24" s="1"/>
  <c r="O63" i="24"/>
  <c r="O64" i="24" s="1"/>
  <c r="P136" i="24" s="1"/>
  <c r="V63" i="24"/>
  <c r="V64" i="24" s="1"/>
  <c r="W136" i="24" s="1"/>
  <c r="Z63" i="24"/>
  <c r="Z64" i="24" s="1"/>
  <c r="AA136" i="24" s="1"/>
  <c r="I97" i="24"/>
  <c r="Y97" i="24"/>
  <c r="M105" i="24"/>
  <c r="AC105" i="24"/>
  <c r="Y109" i="24"/>
  <c r="E113" i="24"/>
  <c r="E57" i="24"/>
  <c r="F57" i="24" s="1"/>
  <c r="G57" i="24" s="1"/>
  <c r="J97" i="24"/>
  <c r="R97" i="24"/>
  <c r="Z97" i="24"/>
  <c r="F105" i="24"/>
  <c r="N105" i="24"/>
  <c r="V105" i="24"/>
  <c r="J109" i="24"/>
  <c r="R109" i="24"/>
  <c r="Z109" i="24"/>
  <c r="F113" i="24"/>
  <c r="N113" i="24"/>
  <c r="V113" i="24"/>
  <c r="Q97" i="24"/>
  <c r="U105" i="24"/>
  <c r="I109" i="24"/>
  <c r="M113" i="24"/>
  <c r="U113" i="24"/>
  <c r="AC113" i="24"/>
  <c r="K97" i="24"/>
  <c r="S97" i="24"/>
  <c r="AA97" i="24"/>
  <c r="S100" i="24"/>
  <c r="AA100" i="24"/>
  <c r="G105" i="24"/>
  <c r="O105" i="24"/>
  <c r="W105" i="24"/>
  <c r="K109" i="24"/>
  <c r="S109" i="24"/>
  <c r="AA109" i="24"/>
  <c r="G113" i="24"/>
  <c r="O113" i="24"/>
  <c r="W113" i="24"/>
  <c r="E105" i="24"/>
  <c r="Q109" i="24"/>
  <c r="D97" i="24"/>
  <c r="D98" i="24" s="1"/>
  <c r="L97" i="24"/>
  <c r="T97" i="24"/>
  <c r="AB97" i="24"/>
  <c r="H105" i="24"/>
  <c r="P105" i="24"/>
  <c r="X105" i="24"/>
  <c r="D109" i="24"/>
  <c r="D110" i="24" s="1"/>
  <c r="L109" i="24"/>
  <c r="T109" i="24"/>
  <c r="AB109" i="24"/>
  <c r="H113" i="24"/>
  <c r="P113" i="24"/>
  <c r="X113" i="24"/>
  <c r="E97" i="24"/>
  <c r="M97" i="24"/>
  <c r="U97" i="24"/>
  <c r="AC97" i="24"/>
  <c r="M100" i="24"/>
  <c r="I105" i="24"/>
  <c r="Q105" i="24"/>
  <c r="Y105" i="24"/>
  <c r="E109" i="24"/>
  <c r="M109" i="24"/>
  <c r="U109" i="24"/>
  <c r="AC109" i="24"/>
  <c r="I113" i="24"/>
  <c r="Q113" i="24"/>
  <c r="Y113" i="24"/>
  <c r="R113" i="24"/>
  <c r="G97" i="24"/>
  <c r="O97" i="24"/>
  <c r="W97" i="24"/>
  <c r="K105" i="24"/>
  <c r="S105" i="24"/>
  <c r="AA105" i="24"/>
  <c r="G109" i="24"/>
  <c r="O109" i="24"/>
  <c r="W109" i="24"/>
  <c r="K113" i="24"/>
  <c r="S113" i="24"/>
  <c r="AA113" i="24"/>
  <c r="Z113" i="24"/>
  <c r="H97" i="24"/>
  <c r="P97" i="24"/>
  <c r="X97" i="24"/>
  <c r="D105" i="24"/>
  <c r="D106" i="24" s="1"/>
  <c r="L105" i="24"/>
  <c r="T105" i="24"/>
  <c r="AB105" i="24"/>
  <c r="H109" i="24"/>
  <c r="P109" i="24"/>
  <c r="X109" i="24"/>
  <c r="D113" i="24"/>
  <c r="D114" i="24" s="1"/>
  <c r="L113" i="24"/>
  <c r="T113" i="24"/>
  <c r="E109" i="14"/>
  <c r="D51" i="14"/>
  <c r="D26" i="14"/>
  <c r="E26" i="14"/>
  <c r="W26" i="14"/>
  <c r="X26" i="14" s="1"/>
  <c r="Y26" i="14" s="1"/>
  <c r="Z26" i="14" s="1"/>
  <c r="AA26" i="14" s="1"/>
  <c r="AB26" i="14" s="1"/>
  <c r="AC26" i="14" s="1"/>
  <c r="AD26" i="14" s="1"/>
  <c r="AE26" i="14" s="1"/>
  <c r="AF26" i="14" s="1"/>
  <c r="AG26" i="14" s="1"/>
  <c r="D19" i="14"/>
  <c r="E19" i="14"/>
  <c r="W19" i="14"/>
  <c r="X19" i="14" s="1"/>
  <c r="Y19" i="14" s="1"/>
  <c r="Z19" i="14" s="1"/>
  <c r="AA19" i="14" s="1"/>
  <c r="AB19" i="14" s="1"/>
  <c r="AC19" i="14" s="1"/>
  <c r="AD19" i="14" s="1"/>
  <c r="AE19" i="14" s="1"/>
  <c r="AF19" i="14" s="1"/>
  <c r="AG19" i="14" s="1"/>
  <c r="D12" i="14"/>
  <c r="E12" i="14"/>
  <c r="D5" i="14"/>
  <c r="E5" i="14"/>
  <c r="M5" i="14"/>
  <c r="N5" i="14"/>
  <c r="O5" i="14"/>
  <c r="P5" i="14" s="1"/>
  <c r="Q5" i="14" s="1"/>
  <c r="R5" i="14" s="1"/>
  <c r="S5" i="14" s="1"/>
  <c r="T5" i="14" s="1"/>
  <c r="U5" i="14" s="1"/>
  <c r="V5" i="14" s="1"/>
  <c r="W5" i="14" s="1"/>
  <c r="X5" i="14" s="1"/>
  <c r="Y5" i="14" s="1"/>
  <c r="Z5" i="14" s="1"/>
  <c r="AA5" i="14" s="1"/>
  <c r="AB5" i="14" s="1"/>
  <c r="AC5" i="14" s="1"/>
  <c r="AD5" i="14" s="1"/>
  <c r="AE5" i="14" s="1"/>
  <c r="AF5" i="14" s="1"/>
  <c r="AG5" i="14" s="1"/>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W100" i="24" l="1"/>
  <c r="G19" i="14"/>
  <c r="B139" i="24"/>
  <c r="F19" i="14" s="1"/>
  <c r="C63" i="24"/>
  <c r="C64" i="24" s="1"/>
  <c r="D136" i="24" s="1"/>
  <c r="T63" i="24"/>
  <c r="T64" i="24" s="1"/>
  <c r="U136" i="24" s="1"/>
  <c r="Y100" i="24"/>
  <c r="Y101" i="24" s="1"/>
  <c r="Y102" i="24" s="1"/>
  <c r="AA8" i="19" s="1"/>
  <c r="AD63" i="24"/>
  <c r="AD64" i="24" s="1"/>
  <c r="I63" i="24"/>
  <c r="I64" i="24" s="1"/>
  <c r="J136" i="24" s="1"/>
  <c r="U63" i="24"/>
  <c r="U64" i="24" s="1"/>
  <c r="Q63" i="24"/>
  <c r="Q64" i="24" s="1"/>
  <c r="AB63" i="24"/>
  <c r="AB64" i="24" s="1"/>
  <c r="J63" i="24"/>
  <c r="J64" i="24" s="1"/>
  <c r="M63" i="24"/>
  <c r="M64" i="24" s="1"/>
  <c r="K63" i="24"/>
  <c r="K64" i="24" s="1"/>
  <c r="AC63" i="24"/>
  <c r="AC64" i="24" s="1"/>
  <c r="H64" i="24"/>
  <c r="I136" i="24" s="1"/>
  <c r="S63" i="24"/>
  <c r="S64" i="24" s="1"/>
  <c r="T136" i="24" s="1"/>
  <c r="N63" i="24"/>
  <c r="N64" i="24" s="1"/>
  <c r="O136" i="24" s="1"/>
  <c r="P63" i="24"/>
  <c r="P64" i="24" s="1"/>
  <c r="AA63" i="24"/>
  <c r="AA64" i="24" s="1"/>
  <c r="AB136" i="24" s="1"/>
  <c r="Z106" i="24"/>
  <c r="Z107" i="24" s="1"/>
  <c r="H110" i="24"/>
  <c r="H111" i="24" s="1"/>
  <c r="P98" i="24"/>
  <c r="R7" i="19" s="1"/>
  <c r="G110" i="24"/>
  <c r="G111" i="24" s="1"/>
  <c r="R114" i="24"/>
  <c r="R115" i="24" s="1"/>
  <c r="T18" i="19" s="1"/>
  <c r="Y106" i="24"/>
  <c r="Y107" i="24" s="1"/>
  <c r="M98" i="24"/>
  <c r="O7" i="19" s="1"/>
  <c r="T98" i="24"/>
  <c r="V7" i="19" s="1"/>
  <c r="G114" i="24"/>
  <c r="G115" i="24" s="1"/>
  <c r="I18" i="19" s="1"/>
  <c r="S101" i="24"/>
  <c r="S102" i="24" s="1"/>
  <c r="U8" i="19" s="1"/>
  <c r="I110" i="24"/>
  <c r="I111" i="24" s="1"/>
  <c r="J110" i="24"/>
  <c r="J111" i="24" s="1"/>
  <c r="R98" i="24"/>
  <c r="T7" i="19" s="1"/>
  <c r="Y98" i="24"/>
  <c r="AA7" i="19" s="1"/>
  <c r="F110" i="24"/>
  <c r="F111" i="24" s="1"/>
  <c r="P110" i="24"/>
  <c r="P111" i="24" s="1"/>
  <c r="G98" i="24"/>
  <c r="I7" i="19" s="1"/>
  <c r="U98" i="24"/>
  <c r="W7" i="19" s="1"/>
  <c r="AB98" i="24"/>
  <c r="AD7" i="19" s="1"/>
  <c r="M114" i="24"/>
  <c r="M115" i="24" s="1"/>
  <c r="O18" i="19" s="1"/>
  <c r="AB106" i="24"/>
  <c r="AB107" i="24" s="1"/>
  <c r="Y114" i="24"/>
  <c r="Y115" i="24" s="1"/>
  <c r="AA18" i="19" s="1"/>
  <c r="E98" i="24"/>
  <c r="G7" i="19" s="1"/>
  <c r="V106" i="24"/>
  <c r="V107" i="24" s="1"/>
  <c r="S106" i="24"/>
  <c r="S107" i="24" s="1"/>
  <c r="I106" i="24"/>
  <c r="I107" i="24" s="1"/>
  <c r="X114" i="24"/>
  <c r="X115" i="24" s="1"/>
  <c r="Z18" i="19" s="1"/>
  <c r="S110" i="24"/>
  <c r="S111" i="24" s="1"/>
  <c r="N106" i="24"/>
  <c r="N107" i="24" s="1"/>
  <c r="N98" i="24"/>
  <c r="P7" i="19" s="1"/>
  <c r="L106" i="24"/>
  <c r="L107" i="24" s="1"/>
  <c r="K106" i="24"/>
  <c r="K107" i="24" s="1"/>
  <c r="I114" i="24"/>
  <c r="I115" i="24" s="1"/>
  <c r="K18" i="19" s="1"/>
  <c r="P114" i="24"/>
  <c r="P115" i="24" s="1"/>
  <c r="R18" i="19" s="1"/>
  <c r="H106" i="24"/>
  <c r="H107" i="24" s="1"/>
  <c r="Q110" i="24"/>
  <c r="Q111" i="24" s="1"/>
  <c r="K110" i="24"/>
  <c r="K111" i="24" s="1"/>
  <c r="S98" i="24"/>
  <c r="U7" i="19" s="1"/>
  <c r="V114" i="24"/>
  <c r="V115" i="24" s="1"/>
  <c r="X18" i="19" s="1"/>
  <c r="F106" i="24"/>
  <c r="F107" i="24" s="1"/>
  <c r="E114" i="24"/>
  <c r="E115" i="24" s="1"/>
  <c r="G18" i="19" s="1"/>
  <c r="AB114" i="24"/>
  <c r="AB115" i="24" s="1"/>
  <c r="AD18" i="19" s="1"/>
  <c r="C136" i="24"/>
  <c r="H5" i="14"/>
  <c r="N110" i="24"/>
  <c r="N111" i="24" s="1"/>
  <c r="T114" i="24"/>
  <c r="T115" i="24" s="1"/>
  <c r="V18" i="19" s="1"/>
  <c r="AA114" i="24"/>
  <c r="AA115" i="24" s="1"/>
  <c r="AC18" i="19" s="1"/>
  <c r="L114" i="24"/>
  <c r="L115" i="24" s="1"/>
  <c r="N18" i="19" s="1"/>
  <c r="S114" i="24"/>
  <c r="S115" i="24" s="1"/>
  <c r="U18" i="19" s="1"/>
  <c r="W101" i="24"/>
  <c r="W102" i="24" s="1"/>
  <c r="Y8" i="19" s="1"/>
  <c r="AC110" i="24"/>
  <c r="AC111" i="24" s="1"/>
  <c r="U100" i="24"/>
  <c r="H114" i="24"/>
  <c r="H115" i="24" s="1"/>
  <c r="J18" i="19" s="1"/>
  <c r="E106" i="24"/>
  <c r="E107" i="24" s="1"/>
  <c r="W106" i="24"/>
  <c r="W107" i="24" s="1"/>
  <c r="K98" i="24"/>
  <c r="M7" i="19" s="1"/>
  <c r="N114" i="24"/>
  <c r="N115" i="24" s="1"/>
  <c r="P18" i="19" s="1"/>
  <c r="Z100" i="24"/>
  <c r="Y111" i="24"/>
  <c r="Y110" i="24"/>
  <c r="X98" i="24"/>
  <c r="Z7" i="19" s="1"/>
  <c r="E110" i="24"/>
  <c r="E111" i="24" s="1"/>
  <c r="O114" i="24"/>
  <c r="O115" i="24" s="1"/>
  <c r="Q18" i="19" s="1"/>
  <c r="Z98" i="24"/>
  <c r="AB7" i="19" s="1"/>
  <c r="F98" i="24"/>
  <c r="H7" i="19" s="1"/>
  <c r="H98" i="24"/>
  <c r="J7" i="19" s="1"/>
  <c r="Q106" i="24"/>
  <c r="Q107" i="24" s="1"/>
  <c r="X106" i="24"/>
  <c r="X107" i="24" s="1"/>
  <c r="AA111" i="24"/>
  <c r="AA110" i="24"/>
  <c r="U107" i="24"/>
  <c r="U106" i="24"/>
  <c r="I98" i="24"/>
  <c r="K7" i="19" s="1"/>
  <c r="Z115" i="24"/>
  <c r="AB18" i="19" s="1"/>
  <c r="Z114" i="24"/>
  <c r="AA98" i="24"/>
  <c r="AC7" i="19" s="1"/>
  <c r="K115" i="24"/>
  <c r="M18" i="19" s="1"/>
  <c r="K114" i="24"/>
  <c r="U110" i="24"/>
  <c r="U111" i="24" s="1"/>
  <c r="AB110" i="24"/>
  <c r="AB111" i="24" s="1"/>
  <c r="AC114" i="24"/>
  <c r="AC115" i="24" s="1"/>
  <c r="AE18" i="19" s="1"/>
  <c r="AC107" i="24"/>
  <c r="AC106" i="24"/>
  <c r="B145" i="24"/>
  <c r="F12" i="14" s="1"/>
  <c r="F14" i="14" s="1"/>
  <c r="G12" i="14"/>
  <c r="G14" i="14" s="1"/>
  <c r="O110" i="24"/>
  <c r="O111" i="24" s="1"/>
  <c r="L110" i="24"/>
  <c r="L111" i="24" s="1"/>
  <c r="AA101" i="24"/>
  <c r="AA102" i="24" s="1"/>
  <c r="AC8" i="19" s="1"/>
  <c r="R110" i="24"/>
  <c r="R111" i="24" s="1"/>
  <c r="AA106" i="24"/>
  <c r="AA107" i="24" s="1"/>
  <c r="L98" i="24"/>
  <c r="N7" i="19" s="1"/>
  <c r="J98" i="24"/>
  <c r="L7" i="19" s="1"/>
  <c r="T106" i="24"/>
  <c r="T107" i="24" s="1"/>
  <c r="Q114" i="24"/>
  <c r="Q115" i="24" s="1"/>
  <c r="S18" i="19" s="1"/>
  <c r="P106" i="24"/>
  <c r="P107" i="24" s="1"/>
  <c r="Q98" i="24"/>
  <c r="S7" i="19" s="1"/>
  <c r="X100" i="24"/>
  <c r="W98" i="24"/>
  <c r="Y7" i="19" s="1"/>
  <c r="M101" i="24"/>
  <c r="M102" i="24" s="1"/>
  <c r="O8" i="19" s="1"/>
  <c r="O106" i="24"/>
  <c r="O107" i="24" s="1"/>
  <c r="F114" i="24"/>
  <c r="F115" i="24" s="1"/>
  <c r="H18" i="19" s="1"/>
  <c r="X110" i="24"/>
  <c r="X111" i="24" s="1"/>
  <c r="P100" i="24"/>
  <c r="W110" i="24"/>
  <c r="W111" i="24" s="1"/>
  <c r="O98" i="24"/>
  <c r="Q7" i="19" s="1"/>
  <c r="M110" i="24"/>
  <c r="M111" i="24" s="1"/>
  <c r="AC98" i="24"/>
  <c r="AE7" i="19" s="1"/>
  <c r="T110" i="24"/>
  <c r="T111" i="24" s="1"/>
  <c r="D100" i="24"/>
  <c r="D101" i="24" s="1"/>
  <c r="W114" i="24"/>
  <c r="W115" i="24" s="1"/>
  <c r="Y18" i="19" s="1"/>
  <c r="G106" i="24"/>
  <c r="G107" i="24" s="1"/>
  <c r="U114" i="24"/>
  <c r="U115" i="24" s="1"/>
  <c r="W18" i="19" s="1"/>
  <c r="Z110" i="24"/>
  <c r="Z111" i="24" s="1"/>
  <c r="M106" i="24"/>
  <c r="M107" i="24" s="1"/>
  <c r="V110" i="24"/>
  <c r="V111" i="24" s="1"/>
  <c r="C113" i="24"/>
  <c r="C114" i="24" s="1"/>
  <c r="D115" i="24"/>
  <c r="F18" i="19" s="1"/>
  <c r="O100" i="24"/>
  <c r="N136" i="24"/>
  <c r="N100" i="24"/>
  <c r="T100" i="24"/>
  <c r="D63" i="24"/>
  <c r="V136" i="24"/>
  <c r="V100" i="24"/>
  <c r="D102" i="24"/>
  <c r="C100" i="24"/>
  <c r="C101" i="24" s="1"/>
  <c r="F7" i="19"/>
  <c r="C97" i="24"/>
  <c r="C98" i="24" s="1"/>
  <c r="C105" i="24"/>
  <c r="C106" i="24" s="1"/>
  <c r="D107" i="24"/>
  <c r="D111" i="24"/>
  <c r="C109" i="24"/>
  <c r="C110" i="24" s="1"/>
  <c r="D46" i="14"/>
  <c r="G15" i="16"/>
  <c r="H15" i="16"/>
  <c r="I15" i="16"/>
  <c r="I100" i="24" l="1"/>
  <c r="J100" i="24"/>
  <c r="K136" i="24"/>
  <c r="K100" i="24"/>
  <c r="K101" i="24" s="1"/>
  <c r="K102" i="24" s="1"/>
  <c r="M8" i="19" s="1"/>
  <c r="Q136" i="24"/>
  <c r="Q100" i="24"/>
  <c r="Q101" i="24" s="1"/>
  <c r="Q102" i="24" s="1"/>
  <c r="S8" i="19" s="1"/>
  <c r="AC136" i="24"/>
  <c r="AC100" i="24"/>
  <c r="AC101" i="24" s="1"/>
  <c r="AC102" i="24" s="1"/>
  <c r="AE8" i="19" s="1"/>
  <c r="R136" i="24"/>
  <c r="R100" i="24"/>
  <c r="R101" i="24" s="1"/>
  <c r="R102" i="24" s="1"/>
  <c r="T8" i="19" s="1"/>
  <c r="AB100" i="24"/>
  <c r="AB101" i="24" s="1"/>
  <c r="AB102" i="24" s="1"/>
  <c r="AD8" i="19" s="1"/>
  <c r="L136" i="24"/>
  <c r="L100" i="24"/>
  <c r="L101" i="24" s="1"/>
  <c r="L102" i="24" s="1"/>
  <c r="N8" i="19" s="1"/>
  <c r="Z101" i="24"/>
  <c r="Z102" i="24" s="1"/>
  <c r="AB8" i="19" s="1"/>
  <c r="I101" i="24"/>
  <c r="I102" i="24" s="1"/>
  <c r="K8" i="19" s="1"/>
  <c r="P101" i="24"/>
  <c r="P102" i="24" s="1"/>
  <c r="R8" i="19" s="1"/>
  <c r="N101" i="24"/>
  <c r="N102" i="24" s="1"/>
  <c r="P8" i="19" s="1"/>
  <c r="J101" i="24"/>
  <c r="J102" i="24" s="1"/>
  <c r="L8" i="19" s="1"/>
  <c r="U101" i="24"/>
  <c r="U102" i="24" s="1"/>
  <c r="W8" i="19" s="1"/>
  <c r="B136" i="24"/>
  <c r="F5" i="14" s="1"/>
  <c r="G5" i="14"/>
  <c r="T101" i="24"/>
  <c r="T102" i="24" s="1"/>
  <c r="V8" i="19" s="1"/>
  <c r="O101" i="24"/>
  <c r="O102" i="24" s="1"/>
  <c r="Q8" i="19" s="1"/>
  <c r="X101" i="24"/>
  <c r="X102" i="24" s="1"/>
  <c r="Z8" i="19" s="1"/>
  <c r="V101" i="24"/>
  <c r="V102" i="24" s="1"/>
  <c r="X8" i="19" s="1"/>
  <c r="D64" i="24"/>
  <c r="E63" i="24"/>
  <c r="C107" i="24"/>
  <c r="B105" i="24"/>
  <c r="E7" i="19"/>
  <c r="B97" i="24"/>
  <c r="C102" i="24"/>
  <c r="B100" i="24"/>
  <c r="C111" i="24"/>
  <c r="B109" i="24"/>
  <c r="B113" i="24"/>
  <c r="C115" i="24"/>
  <c r="E18" i="19" s="1"/>
  <c r="A30" i="17"/>
  <c r="B101" i="24" l="1"/>
  <c r="B102" i="24" s="1"/>
  <c r="B98" i="24"/>
  <c r="D7" i="19" s="1"/>
  <c r="B106" i="24"/>
  <c r="B107" i="24" s="1"/>
  <c r="B114" i="24"/>
  <c r="B115" i="24" s="1"/>
  <c r="D18" i="19" s="1"/>
  <c r="B110" i="24"/>
  <c r="B111" i="24" s="1"/>
  <c r="E64" i="24"/>
  <c r="F63" i="24"/>
  <c r="E136" i="24"/>
  <c r="I5" i="14" s="1"/>
  <c r="E100" i="24"/>
  <c r="D14" i="14"/>
  <c r="D15" i="16"/>
  <c r="E15" i="16"/>
  <c r="F15" i="16"/>
  <c r="G11" i="12"/>
  <c r="H11" i="12"/>
  <c r="I11" i="12"/>
  <c r="F11" i="12"/>
  <c r="N10" i="12"/>
  <c r="M10" i="12"/>
  <c r="L10" i="12"/>
  <c r="E101" i="24" l="1"/>
  <c r="E102" i="24" s="1"/>
  <c r="F64" i="24"/>
  <c r="G63" i="24"/>
  <c r="G64" i="24" s="1"/>
  <c r="F136" i="24"/>
  <c r="J5" i="14" s="1"/>
  <c r="F100" i="24"/>
  <c r="M11" i="12"/>
  <c r="L11" i="12"/>
  <c r="F101" i="24" l="1"/>
  <c r="F102" i="24" s="1"/>
  <c r="H136" i="24"/>
  <c r="L5" i="14" s="1"/>
  <c r="H100" i="24"/>
  <c r="G136" i="24"/>
  <c r="K5" i="14" s="1"/>
  <c r="G100" i="24"/>
  <c r="B16" i="16"/>
  <c r="B17" i="16"/>
  <c r="G101" i="24" l="1"/>
  <c r="G102" i="24" s="1"/>
  <c r="H101" i="24"/>
  <c r="H102" i="24"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B8" i="16" s="1"/>
  <c r="E7" i="14"/>
  <c r="F7" i="14"/>
  <c r="D8" i="16" s="1"/>
  <c r="G7" i="14"/>
  <c r="E8" i="16" s="1"/>
  <c r="H7" i="14"/>
  <c r="F8" i="16" s="1"/>
  <c r="I7" i="14"/>
  <c r="G8" i="16" s="1"/>
  <c r="J7" i="14"/>
  <c r="H8" i="16" s="1"/>
  <c r="K7" i="14"/>
  <c r="I8" i="16" s="1"/>
  <c r="L7" i="14"/>
  <c r="J8" i="16" s="1"/>
  <c r="M7" i="14"/>
  <c r="E81" i="14"/>
  <c r="E86" i="14" s="1"/>
  <c r="D27" i="14"/>
  <c r="B11" i="16" s="1"/>
  <c r="E27" i="14"/>
  <c r="C11" i="16" s="1"/>
  <c r="F27" i="14"/>
  <c r="D11" i="16" s="1"/>
  <c r="G27" i="14"/>
  <c r="E11" i="16" s="1"/>
  <c r="H27" i="14"/>
  <c r="F11" i="16" s="1"/>
  <c r="I27" i="14"/>
  <c r="G11" i="16" s="1"/>
  <c r="J27" i="14"/>
  <c r="H11" i="16" s="1"/>
  <c r="K27" i="14"/>
  <c r="I11" i="16" s="1"/>
  <c r="L27" i="14"/>
  <c r="J11" i="16" s="1"/>
  <c r="M27" i="14"/>
  <c r="K11" i="16" s="1"/>
  <c r="D21" i="14"/>
  <c r="B9" i="16" s="1"/>
  <c r="E21" i="14"/>
  <c r="F21" i="14"/>
  <c r="D9" i="16" s="1"/>
  <c r="G21" i="14"/>
  <c r="E9" i="16" s="1"/>
  <c r="H21" i="14"/>
  <c r="F9" i="16" s="1"/>
  <c r="I21" i="14"/>
  <c r="G9" i="16" s="1"/>
  <c r="J21" i="14"/>
  <c r="H9" i="16" s="1"/>
  <c r="K21" i="14"/>
  <c r="I9" i="16" s="1"/>
  <c r="L21" i="14"/>
  <c r="J9" i="16" s="1"/>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K9" i="16" s="1"/>
  <c r="N7" i="14"/>
  <c r="F39" i="14"/>
  <c r="E67" i="14"/>
  <c r="N21" i="14"/>
  <c r="L9" i="16" s="1"/>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L11" i="16" s="1"/>
  <c r="F78" i="14"/>
  <c r="G74" i="14"/>
  <c r="D64" i="14"/>
  <c r="B4" i="10" s="1"/>
  <c r="E61" i="14"/>
  <c r="G97" i="14"/>
  <c r="F102" i="14"/>
  <c r="O21" i="14"/>
  <c r="M9" i="16" s="1"/>
  <c r="F46" i="14"/>
  <c r="F94" i="14"/>
  <c r="G89" i="14"/>
  <c r="G86" i="14"/>
  <c r="H81" i="14"/>
  <c r="E33" i="14"/>
  <c r="F67" i="14"/>
  <c r="E70" i="14"/>
  <c r="F109" i="14"/>
  <c r="B17" i="10"/>
  <c r="F58" i="14"/>
  <c r="G39" i="14" l="1"/>
  <c r="C2" i="19"/>
  <c r="O7" i="14"/>
  <c r="O27" i="14"/>
  <c r="M11" i="16" s="1"/>
  <c r="C18" i="10"/>
  <c r="C14" i="10"/>
  <c r="C11" i="10"/>
  <c r="C19" i="10"/>
  <c r="C10" i="10"/>
  <c r="E64" i="14"/>
  <c r="C4" i="10" s="1"/>
  <c r="F61" i="14"/>
  <c r="H39" i="14"/>
  <c r="G46" i="14"/>
  <c r="G94" i="14"/>
  <c r="H89" i="14"/>
  <c r="H74" i="14"/>
  <c r="G78" i="14"/>
  <c r="H86" i="14"/>
  <c r="I81" i="14"/>
  <c r="P21" i="14"/>
  <c r="N9" i="16" s="1"/>
  <c r="P7" i="14"/>
  <c r="G102" i="14"/>
  <c r="H97" i="14"/>
  <c r="G67" i="14"/>
  <c r="F70" i="14"/>
  <c r="F33" i="14"/>
  <c r="G109" i="14"/>
  <c r="G58" i="14"/>
  <c r="C3" i="10"/>
  <c r="C17" i="10" s="1"/>
  <c r="F51" i="14"/>
  <c r="D2" i="19" l="1"/>
  <c r="D14" i="10"/>
  <c r="D11" i="10"/>
  <c r="D19" i="10"/>
  <c r="D18" i="10"/>
  <c r="D10" i="10"/>
  <c r="P27" i="14"/>
  <c r="N11" i="16" s="1"/>
  <c r="Q21" i="14"/>
  <c r="O9" i="16" s="1"/>
  <c r="I39" i="14"/>
  <c r="H67" i="14"/>
  <c r="G70" i="14"/>
  <c r="H102" i="14"/>
  <c r="I97" i="14"/>
  <c r="G61" i="14"/>
  <c r="F64" i="14"/>
  <c r="D4" i="10" s="1"/>
  <c r="I74" i="14"/>
  <c r="H78" i="14"/>
  <c r="H46" i="14"/>
  <c r="I86" i="14"/>
  <c r="J81" i="14"/>
  <c r="I89" i="14"/>
  <c r="H94" i="14"/>
  <c r="G33" i="14"/>
  <c r="Q7" i="14"/>
  <c r="H109" i="14"/>
  <c r="G51" i="14"/>
  <c r="D3" i="10"/>
  <c r="D17" i="10" s="1"/>
  <c r="H58" i="14"/>
  <c r="E2" i="19" l="1"/>
  <c r="Q27" i="14"/>
  <c r="O11" i="16" s="1"/>
  <c r="E14" i="10"/>
  <c r="E11" i="10"/>
  <c r="E19" i="10"/>
  <c r="E10" i="10"/>
  <c r="E18" i="10"/>
  <c r="H33" i="14"/>
  <c r="J39" i="14"/>
  <c r="R7" i="14"/>
  <c r="I46" i="14"/>
  <c r="I67" i="14"/>
  <c r="H70" i="14"/>
  <c r="I78" i="14"/>
  <c r="J74" i="14"/>
  <c r="R21" i="14"/>
  <c r="P9" i="16" s="1"/>
  <c r="I94" i="14"/>
  <c r="J89" i="14"/>
  <c r="G64" i="14"/>
  <c r="E4" i="10" s="1"/>
  <c r="H61" i="14"/>
  <c r="J86" i="14"/>
  <c r="K81" i="14"/>
  <c r="I102" i="14"/>
  <c r="J97" i="14"/>
  <c r="I109" i="14"/>
  <c r="I58" i="14"/>
  <c r="H51" i="14"/>
  <c r="E3" i="10"/>
  <c r="E17" i="10" s="1"/>
  <c r="F2" i="19" l="1"/>
  <c r="F19" i="10"/>
  <c r="F10" i="10"/>
  <c r="F18" i="10"/>
  <c r="F11" i="10"/>
  <c r="F14" i="10"/>
  <c r="R27" i="14"/>
  <c r="P11" i="16" s="1"/>
  <c r="S7" i="14"/>
  <c r="J78" i="14"/>
  <c r="K74" i="14"/>
  <c r="H64" i="14"/>
  <c r="F4" i="10" s="1"/>
  <c r="I61" i="14"/>
  <c r="K39" i="14"/>
  <c r="S21" i="14"/>
  <c r="Q9" i="16" s="1"/>
  <c r="I70" i="14"/>
  <c r="J67" i="14"/>
  <c r="I33" i="14"/>
  <c r="L81" i="14"/>
  <c r="K86" i="14"/>
  <c r="K97" i="14"/>
  <c r="J102" i="14"/>
  <c r="J94" i="14"/>
  <c r="K89" i="14"/>
  <c r="J46" i="14"/>
  <c r="J109" i="14"/>
  <c r="I51" i="14"/>
  <c r="F3" i="10"/>
  <c r="F17" i="10" s="1"/>
  <c r="J58" i="14"/>
  <c r="G2" i="19" l="1"/>
  <c r="S27" i="14"/>
  <c r="Q11" i="16" s="1"/>
  <c r="G11" i="10"/>
  <c r="G19" i="10"/>
  <c r="G10" i="10"/>
  <c r="G18" i="10"/>
  <c r="G14" i="10"/>
  <c r="K46" i="14"/>
  <c r="L89" i="14"/>
  <c r="K94" i="14"/>
  <c r="K78" i="14"/>
  <c r="L74" i="14"/>
  <c r="T21" i="14"/>
  <c r="R9" i="16" s="1"/>
  <c r="M81" i="14"/>
  <c r="L86" i="14"/>
  <c r="L39" i="14"/>
  <c r="T7" i="14"/>
  <c r="J61" i="14"/>
  <c r="I64" i="14"/>
  <c r="G4" i="10" s="1"/>
  <c r="K67" i="14"/>
  <c r="J70" i="14"/>
  <c r="L97" i="14"/>
  <c r="K102" i="14"/>
  <c r="J33" i="14"/>
  <c r="K109" i="14"/>
  <c r="K58" i="14"/>
  <c r="J51" i="14"/>
  <c r="G3" i="10"/>
  <c r="G17" i="10" s="1"/>
  <c r="H2" i="19" l="1"/>
  <c r="H19" i="10"/>
  <c r="H10" i="10"/>
  <c r="H18" i="10"/>
  <c r="H14" i="10"/>
  <c r="H11" i="10"/>
  <c r="T27" i="14"/>
  <c r="R11" i="16" s="1"/>
  <c r="L102" i="14"/>
  <c r="M97" i="14"/>
  <c r="M39" i="14"/>
  <c r="L94" i="14"/>
  <c r="M89" i="14"/>
  <c r="L78" i="14"/>
  <c r="M74" i="14"/>
  <c r="K70" i="14"/>
  <c r="L67" i="14"/>
  <c r="M86" i="14"/>
  <c r="N81" i="14"/>
  <c r="L46" i="14"/>
  <c r="U7" i="14"/>
  <c r="K33" i="14"/>
  <c r="K61" i="14"/>
  <c r="J64" i="14"/>
  <c r="H4" i="10" s="1"/>
  <c r="U21" i="14"/>
  <c r="S9" i="16" s="1"/>
  <c r="L109" i="14"/>
  <c r="K51" i="14"/>
  <c r="H3" i="10"/>
  <c r="H17" i="10" s="1"/>
  <c r="L58" i="14"/>
  <c r="I2" i="19" l="1"/>
  <c r="I19" i="10"/>
  <c r="I10" i="10"/>
  <c r="I18" i="10"/>
  <c r="I14" i="10"/>
  <c r="I11" i="10"/>
  <c r="U27" i="14"/>
  <c r="S11" i="16" s="1"/>
  <c r="M94" i="14"/>
  <c r="N89" i="14"/>
  <c r="L61" i="14"/>
  <c r="K64" i="14"/>
  <c r="I4" i="10" s="1"/>
  <c r="V7" i="14"/>
  <c r="M102" i="14"/>
  <c r="N97" i="14"/>
  <c r="N86" i="14"/>
  <c r="O81" i="14"/>
  <c r="L33" i="14"/>
  <c r="N39" i="14"/>
  <c r="L70" i="14"/>
  <c r="M67" i="14"/>
  <c r="M46" i="14"/>
  <c r="M78" i="14"/>
  <c r="N74" i="14"/>
  <c r="M109" i="14"/>
  <c r="M58" i="14"/>
  <c r="I3" i="10"/>
  <c r="I17" i="10" s="1"/>
  <c r="L51" i="14"/>
  <c r="J2" i="19" l="1"/>
  <c r="V27" i="14"/>
  <c r="T11" i="16" s="1"/>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U11" i="16" s="1"/>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V11" i="16" s="1"/>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W11" i="16" s="1"/>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X11" i="16" s="1"/>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Y11" i="16" s="1"/>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Z11" i="16" s="1"/>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AA11" i="16" s="1"/>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AB11" i="16" s="1"/>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AC11" i="16" s="1"/>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E11" i="16" s="1"/>
  <c r="AF27" i="14"/>
  <c r="AD11" i="16" s="1"/>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alcChain>
</file>

<file path=xl/sharedStrings.xml><?xml version="1.0" encoding="utf-8"?>
<sst xmlns="http://schemas.openxmlformats.org/spreadsheetml/2006/main" count="1712" uniqueCount="833">
  <si>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</si>
  <si>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</si>
  <si>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</si>
  <si>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</si>
  <si>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</si>
  <si>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</si>
  <si>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</si>
  <si>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</si>
  <si>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</si>
  <si>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</si>
  <si>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</si>
  <si>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</si>
  <si>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</si>
  <si>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</si>
  <si>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</si>
  <si>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</si>
  <si>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</si>
  <si>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</si>
  <si>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</si>
  <si>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</si>
  <si>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</si>
  <si>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</si>
  <si>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</si>
  <si>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</si>
  <si>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</si>
  <si>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</si>
  <si>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</si>
  <si>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</si>
  <si>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</si>
  <si>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</si>
  <si>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</si>
  <si>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</si>
  <si>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</si>
  <si>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</si>
  <si>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</si>
  <si>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</si>
  <si>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</si>
  <si>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</si>
  <si>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</si>
  <si>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</si>
  <si>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</si>
  <si>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</si>
  <si>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</si>
  <si>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</si>
  <si>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</si>
  <si>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</si>
  <si>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</si>
  <si>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</si>
  <si>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</si>
  <si>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</si>
  <si>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</si>
  <si>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</si>
  <si>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</si>
  <si>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</si>
  <si>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</si>
  <si>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</si>
  <si>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</si>
  <si>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</si>
  <si>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</si>
  <si>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</si>
  <si>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</si>
  <si>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</si>
  <si>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</si>
  <si>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</si>
  <si>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</si>
  <si>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</si>
  <si>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</si>
  <si>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</si>
  <si>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</si>
  <si>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</si>
  <si>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</si>
  <si>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</si>
  <si>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</si>
  <si>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</si>
  <si>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</si>
  <si>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</si>
  <si>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</si>
  <si>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</si>
  <si>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</si>
  <si>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</si>
  <si>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</si>
  <si>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</si>
  <si>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</si>
  <si>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</si>
  <si>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</si>
  <si>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</si>
  <si>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</si>
  <si>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</si>
  <si>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</si>
  <si>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</si>
  <si>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</si>
  <si>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</si>
  <si>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</si>
  <si>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</si>
  <si>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</si>
  <si>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</si>
  <si>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</si>
  <si>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</si>
  <si>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</si>
  <si>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</si>
  <si>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</si>
  <si>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</si>
  <si>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</si>
  <si>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</si>
  <si>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</si>
  <si>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</si>
  <si>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</si>
  <si>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</si>
  <si>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</si>
  <si>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</si>
  <si>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</si>
  <si>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</si>
  <si>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</si>
  <si>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</si>
  <si>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</si>
  <si>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</si>
  <si>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</si>
  <si>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</si>
  <si>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</si>
  <si>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</si>
  <si>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</si>
  <si>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</si>
  <si>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</si>
  <si>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</si>
  <si>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</si>
  <si>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</si>
  <si>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</si>
  <si>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</si>
  <si>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</si>
  <si>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</si>
  <si>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</si>
  <si>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</si>
  <si>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</si>
  <si>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</si>
  <si>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</si>
  <si>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</si>
  <si>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</si>
  <si>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</si>
  <si>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</si>
  <si>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</si>
  <si>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</si>
  <si>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</si>
  <si>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</si>
  <si>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</si>
  <si>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</si>
  <si>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</si>
  <si>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</si>
  <si>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</si>
  <si>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</si>
  <si>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</si>
  <si>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</si>
  <si>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</si>
  <si>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</si>
  <si>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</si>
  <si>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</si>
  <si>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</si>
  <si>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</si>
  <si>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</si>
  <si>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</si>
  <si>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</si>
  <si>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</si>
  <si>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</si>
  <si>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</si>
  <si>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</si>
  <si>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</si>
  <si>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</si>
  <si>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</si>
  <si>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</si>
  <si>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</si>
  <si>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</si>
  <si>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</si>
  <si>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</si>
  <si>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</si>
  <si>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</si>
  <si>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</si>
  <si>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</si>
  <si>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</si>
  <si>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</si>
  <si>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</si>
  <si>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</si>
  <si>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</si>
  <si>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</si>
  <si>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</si>
  <si>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</si>
  <si>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</si>
  <si>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</si>
  <si>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</si>
  <si>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</si>
  <si>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</si>
  <si>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</si>
  <si>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</si>
  <si>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</si>
  <si>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</si>
  <si>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</si>
  <si>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</si>
  <si>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</si>
  <si>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</si>
  <si>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</si>
  <si>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</si>
  <si>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</si>
  <si>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</si>
  <si>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</si>
  <si>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</si>
  <si>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</si>
  <si>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</si>
  <si>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</si>
  <si>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</si>
  <si>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</si>
  <si>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</si>
  <si>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</si>
  <si>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</si>
  <si>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</si>
  <si>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</si>
  <si>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</si>
  <si>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</si>
  <si>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</si>
  <si>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</si>
  <si>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</si>
  <si>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</si>
  <si>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</si>
  <si>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</si>
  <si>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</si>
  <si>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</si>
  <si>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</si>
  <si>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</si>
  <si>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</si>
  <si>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</si>
  <si>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</si>
  <si>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</si>
  <si>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</si>
  <si>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</si>
  <si>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</si>
  <si>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</si>
  <si>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</si>
  <si>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</si>
  <si>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</si>
  <si>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</si>
  <si>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</si>
  <si>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</si>
  <si>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</si>
  <si>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</si>
  <si>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</si>
  <si>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</si>
  <si>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</si>
  <si>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</si>
  <si>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</si>
  <si>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</si>
  <si>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</si>
  <si>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</si>
  <si>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</si>
  <si>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</si>
  <si>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</si>
  <si>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</si>
  <si>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</si>
  <si>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</si>
  <si>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</si>
  <si>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</si>
  <si>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</si>
  <si>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</si>
  <si>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</si>
  <si>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</si>
  <si>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</si>
  <si>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</si>
  <si>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</si>
  <si>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</si>
  <si>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</si>
  <si>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</si>
  <si>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</si>
  <si>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</si>
  <si>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</si>
  <si>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</si>
  <si>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</si>
  <si>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</si>
  <si>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</si>
  <si>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</si>
  <si>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</si>
  <si>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</si>
  <si>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</si>
  <si>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</si>
  <si>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</si>
  <si>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</si>
  <si>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</si>
  <si>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</si>
  <si>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</si>
  <si>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</si>
  <si>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</si>
  <si>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</si>
  <si>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</si>
  <si>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</si>
  <si>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</si>
  <si>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</si>
  <si>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</si>
  <si>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</si>
  <si>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</si>
  <si>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</si>
  <si>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</si>
  <si>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</si>
  <si>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</si>
  <si>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</si>
  <si>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</si>
  <si>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</si>
  <si>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</si>
  <si>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</si>
  <si>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</si>
  <si>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</si>
  <si>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</si>
  <si>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</si>
  <si>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</si>
  <si>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</si>
  <si>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</si>
  <si>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</si>
  <si>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</si>
  <si>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</si>
  <si>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</si>
  <si>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</si>
  <si>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</si>
  <si>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</si>
  <si>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</si>
  <si>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</si>
  <si>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</si>
  <si>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</si>
  <si>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</si>
  <si>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</si>
  <si>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</si>
  <si>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</si>
  <si>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</si>
  <si>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</si>
  <si>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</si>
  <si>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</si>
  <si>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</si>
  <si>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</si>
  <si>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</si>
  <si>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</si>
  <si>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</si>
  <si>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</si>
  <si>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</si>
  <si>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</si>
  <si>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</si>
  <si>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</si>
  <si>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</si>
  <si>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</si>
  <si>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</si>
  <si>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</si>
  <si>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</si>
  <si>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</si>
  <si>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</si>
  <si>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</si>
  <si>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</si>
  <si>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</si>
  <si>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</si>
  <si>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</si>
  <si>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</si>
  <si>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</si>
  <si>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</si>
  <si>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</si>
  <si>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</si>
  <si>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</si>
  <si>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</si>
  <si>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</si>
  <si>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</si>
  <si>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</si>
  <si>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</si>
  <si>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</si>
  <si>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</si>
  <si>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</si>
  <si>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</si>
  <si>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</si>
  <si>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</si>
  <si>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</si>
  <si>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</si>
  <si>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</si>
  <si>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</si>
  <si>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</si>
  <si>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</si>
  <si>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</si>
  <si>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</si>
  <si>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</si>
  <si>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</si>
  <si>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</si>
  <si>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</si>
  <si>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</si>
  <si>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</si>
  <si>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</si>
  <si>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</si>
  <si>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</si>
  <si>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</si>
  <si>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</si>
  <si>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</si>
  <si>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</si>
  <si>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</si>
  <si>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</si>
  <si>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</si>
  <si>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</si>
  <si>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</si>
  <si>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</si>
  <si>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</si>
  <si>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</si>
  <si>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</si>
  <si>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</si>
  <si>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</si>
  <si>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</si>
  <si>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</si>
  <si>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</si>
  <si>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</si>
  <si>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</si>
  <si>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</si>
  <si>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</si>
  <si>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</si>
  <si>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</si>
  <si>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</si>
  <si>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</si>
  <si>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</si>
  <si>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</si>
  <si>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</si>
  <si>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</si>
  <si>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</si>
  <si>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</si>
  <si>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</si>
  <si>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</si>
  <si>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</si>
  <si>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</si>
  <si>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</si>
  <si>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</si>
  <si>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</si>
  <si>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</si>
  <si>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</si>
  <si>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</si>
  <si>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</si>
  <si>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</si>
  <si>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</si>
  <si>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</si>
  <si>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</si>
  <si>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</si>
  <si>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</si>
  <si>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</si>
  <si>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</si>
  <si>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</si>
  <si>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</si>
  <si>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</si>
  <si>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</si>
  <si>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</si>
  <si>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</si>
  <si>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</si>
  <si>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</si>
  <si>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</si>
  <si>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</si>
  <si>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</si>
  <si>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</si>
  <si>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</si>
  <si>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</si>
  <si>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</si>
  <si>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</si>
  <si>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</si>
  <si>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</si>
  <si>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</si>
  <si>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</si>
  <si>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</si>
  <si>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</si>
  <si>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</si>
  <si>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</si>
  <si>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</si>
  <si>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</si>
  <si>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</si>
  <si>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</si>
  <si>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</si>
  <si>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</si>
  <si>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</si>
  <si>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</si>
  <si>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</si>
  <si>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</si>
  <si>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</si>
  <si>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</si>
  <si>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</si>
  <si>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</si>
  <si>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</si>
  <si>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</si>
  <si>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</si>
  <si>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</si>
  <si>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</si>
  <si>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</si>
  <si>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</si>
  <si>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</si>
  <si>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</si>
  <si>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</si>
  <si>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</si>
  <si>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</si>
  <si>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</si>
  <si>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</si>
  <si>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</si>
  <si>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</si>
  <si>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</si>
  <si>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</si>
  <si>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</si>
  <si>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</si>
  <si>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</si>
  <si>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</si>
  <si>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</si>
  <si>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</si>
  <si>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</si>
  <si>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</si>
  <si>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hydrogen</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</si>
  <si>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</si>
  <si>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</si>
  <si>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</si>
  <si>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</si>
  <si>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</si>
  <si>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</si>
  <si>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</si>
  <si>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</si>
  <si>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</si>
  <si>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</si>
  <si>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</si>
  <si>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</si>
  <si>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</si>
  <si>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</si>
  <si>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</si>
  <si>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</si>
  <si>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</si>
  <si>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</si>
  <si>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</si>
  <si>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</si>
  <si>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</si>
  <si>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</si>
  <si>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</si>
  <si>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</si>
  <si>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</si>
  <si>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</si>
  <si>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</si>
  <si>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</si>
  <si>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</si>
  <si>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</si>
  <si>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</si>
  <si>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</si>
  <si>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</si>
  <si>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</si>
  <si>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</si>
  <si>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</si>
  <si>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</si>
  <si>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</si>
  <si>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</si>
  <si>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</si>
  <si>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</si>
  <si>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</si>
  <si>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</si>
  <si>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</si>
  <si>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</si>
  <si>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</si>
  <si>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</si>
  <si>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</si>
  <si>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</si>
  <si>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</si>
  <si>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</si>
  <si>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</si>
  <si>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</si>
  <si>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</si>
  <si>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</si>
  <si>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</si>
  <si>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</si>
  <si>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</si>
  <si>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</si>
  <si>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</si>
  <si>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</si>
  <si>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</si>
  <si>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</si>
  <si>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</si>
  <si>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</si>
  <si>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</si>
  <si>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</si>
  <si>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</si>
  <si>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</si>
  <si>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</si>
  <si>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</si>
  <si>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</si>
  <si>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</si>
  <si>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</si>
  <si>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</si>
  <si>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</si>
  <si>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</si>
  <si>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</si>
  <si>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</si>
  <si>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</si>
  <si>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</si>
  <si>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</si>
  <si>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</si>
  <si>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</si>
  <si>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</si>
  <si>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</si>
  <si>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</si>
  <si>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</si>
  <si>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</si>
  <si>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</si>
  <si>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</si>
  <si>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</si>
  <si>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</si>
  <si>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</si>
  <si>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</si>
  <si>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</si>
  <si>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</si>
  <si>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The PTC for wind is only available for 10 years of a project. We therefore multiply the PTC values by the ratio</t>
  </si>
  <si>
    <t>of the present value of costs over 10 years to the present value of costs over 30 years, using a 3% discount rate.</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</si>
  <si>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</si>
  <si>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</si>
  <si>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</si>
  <si>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</si>
  <si>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</si>
  <si>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</si>
  <si>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</si>
  <si>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</si>
  <si>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</si>
  <si>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</si>
  <si>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</si>
  <si>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</si>
  <si>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</si>
  <si>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</si>
  <si>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</si>
  <si>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</si>
  <si>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</si>
  <si>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</si>
  <si>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</si>
  <si>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</si>
  <si>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</si>
  <si>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</si>
  <si>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</si>
  <si>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</si>
  <si>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</si>
  <si>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</si>
  <si>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</si>
  <si>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</si>
  <si>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</si>
  <si>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</si>
  <si>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</si>
  <si>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</si>
  <si>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</si>
  <si>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</si>
  <si>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</si>
  <si>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</si>
  <si>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</si>
  <si>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</si>
  <si>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</si>
  <si>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</si>
  <si>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</si>
  <si>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</si>
  <si>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</si>
  <si>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</si>
  <si>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</si>
  <si>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</si>
  <si>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</si>
  <si>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</si>
  <si>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</si>
  <si>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</si>
  <si>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</si>
  <si>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</si>
  <si>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</si>
  <si>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</si>
  <si>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</si>
  <si>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</si>
  <si>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</si>
  <si>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</si>
  <si>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</si>
  <si>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</si>
  <si>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</si>
  <si>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</si>
  <si>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</si>
  <si>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</si>
  <si>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</si>
  <si>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</si>
  <si>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</si>
  <si>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</si>
  <si>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</si>
  <si>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</si>
  <si>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</si>
  <si>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</si>
  <si>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</si>
  <si>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</si>
  <si>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</si>
  <si>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</si>
  <si>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</si>
  <si>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</si>
  <si>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</si>
  <si>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</si>
  <si>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</si>
  <si>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</si>
  <si>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</si>
  <si>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</si>
  <si>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</si>
  <si>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</si>
  <si>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</si>
  <si>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</si>
  <si>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</si>
  <si>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</si>
  <si>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</si>
  <si>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</si>
  <si>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</si>
  <si>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</si>
  <si>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</si>
  <si>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</si>
  <si>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</si>
  <si>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</si>
  <si>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</si>
  <si>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</si>
  <si>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</si>
  <si>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</si>
  <si>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</si>
  <si>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</si>
  <si>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</si>
  <si>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</si>
  <si>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</si>
  <si>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</si>
  <si>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</si>
  <si>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</si>
  <si>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</si>
  <si>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</si>
  <si>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</si>
  <si>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</si>
  <si>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</si>
  <si>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</si>
  <si>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</si>
  <si>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</si>
  <si>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</si>
  <si>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</si>
  <si>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</si>
  <si>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</si>
  <si>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</si>
  <si>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</si>
  <si>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t>1993 to 2020 calendar year adjustment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</si>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</sst>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00"/>
    <numFmt numFmtId="165" formatCode="0.0%"/>
    <numFmt numFmtId="166" formatCode="#,##0.0"/>
    <numFmt numFmtId="167" formatCode="&quot;$&quot;#,##0.0"/>
    <numFmt numFmtId="168" formatCode="&quot;$&quot;#,##0.00"/>
  </numFmts>
  <fonts count="38"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s>
  <fills count="1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s>
  <borders count="15">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2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cellStyleXfs>
  <cellXfs count="132">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7">
    <cellStyle name="Body: normal cell" xfId="5" xr:uid="{00000000-0005-0000-0000-000000000000}"/>
    <cellStyle name="Body: normal cell 2" xfId="11" xr:uid="{302A8535-EF51-406D-9F09-9001D25AAB20}"/>
    <cellStyle name="Body: normal cell 3" xfId="18" xr:uid="{5646201A-E67F-4158-AC0E-63A99F2EF262}"/>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 Id="rId1"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RRECTIONS SINCE ORIGINAL"/>
      <sheetName val="House BBB Index"/>
      <sheetName val="House BBB Policy Inventory"/>
      <sheetName val="Senate Reconcilation Index"/>
      <sheetName val="Section Tracker"/>
      <sheetName val="Section Tracker Formatted for R"/>
      <sheetName val="Senate Text With July Modificat"/>
      <sheetName val="Policy Control Center"/>
      <sheetName val=".CIN Files"/>
      <sheetName val="GRA Settings"/>
      <sheetName val="ITC and PTC"/>
      <sheetName val="ITC vs PTC for solar PV"/>
      <sheetName val="% Clean - Tax Credits"/>
      <sheetName val="Nuclear Incentives"/>
      <sheetName val="Transmission Funding"/>
      <sheetName val="Rural Co-ops + 1706 Retirement"/>
      <sheetName val="1706 Clean Energy Deployment"/>
      <sheetName val="Rural Funding for Renewable Ene"/>
      <sheetName val="48C Clean Mfg Tax Credit + DPA"/>
      <sheetName val="Storage"/>
      <sheetName val="Methane Fee"/>
      <sheetName val="Hydrogen PTC"/>
      <sheetName val="45Q"/>
      <sheetName val="Commercial Vehicles"/>
      <sheetName val="Procurement Pilots + EPD"/>
      <sheetName val="GHG Reduction Fund"/>
      <sheetName val="Advanced Industrial Facilities"/>
      <sheetName val="Methane Royalties"/>
      <sheetName val="EV Chargers Credits_NEW"/>
      <sheetName val="EV Range Anxiety"/>
      <sheetName val="Passenger EVs"/>
      <sheetName val="Corrected Battery PTC"/>
      <sheetName val="Electric Buses and Federal Flee"/>
      <sheetName val="Distributed solar"/>
      <sheetName val="Distributed solar adj for share"/>
      <sheetName val="Bldgs Government Spend"/>
      <sheetName val="ACEEE Data"/>
      <sheetName val="25C"/>
      <sheetName val="Other Bldg Credits"/>
      <sheetName val="ZEHA"/>
      <sheetName val="Building Codes"/>
      <sheetName val="Federal Buildings"/>
      <sheetName val="Hope for Homes and 40006"/>
      <sheetName val="Agriculture Funding"/>
      <sheetName val="Forestry Measures"/>
      <sheetName val="Oil and Gas Leasing"/>
      <sheetName val="DOE Loan Program"/>
      <sheetName val="Cover Crop Incentives"/>
      <sheetName val="Fossil Fuel Royalty Rates"/>
      <sheetName val="Ports"/>
      <sheetName val="Back of envelope calculations"/>
      <sheetName val="Copy of Title I H.R. 5376 Estim"/>
      <sheetName val="Copy of Subtitle D. Energy"/>
      <sheetName val="Copy of Subtitle A. Air Polluti"/>
      <sheetName val="Customized Data Files"/>
    </sheetNames>
    <sheetDataSet>
      <sheetData sheetId="0"/>
      <sheetData sheetId="1"/>
      <sheetData sheetId="2"/>
      <sheetData sheetId="3"/>
      <sheetData sheetId="4"/>
      <sheetData sheetId="5"/>
      <sheetData sheetId="6"/>
      <sheetData sheetId="7">
        <row r="9">
          <cell r="C9">
            <v>0.3595440729483283</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3.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9"/>
  <sheetViews>
    <sheetView workbookViewId="0">
      <selection sqref="A1:XFD1048576"/>
    </sheetView>
  </sheetViews>
  <sheetFormatPr defaultColWidth="9.140625" defaultRowHeight="15" x14ac:dyDescent="0.25"/>
  <cols>
    <col min="2" max="2" width="83.28515625" customWidth="1"/>
  </cols>
  <sheetData>
    <row r="1" spans="1:2" x14ac:dyDescent="0.25">
      <c r="A1" s="1" t="s">
        <v>184</v>
      </c>
    </row>
    <row r="2" spans="1:2" x14ac:dyDescent="0.25">
      <c r="A2" s="1" t="s">
        <v>183</v>
      </c>
    </row>
    <row r="3" spans="1:2" x14ac:dyDescent="0.25">
      <c r="A3" s="1" t="s">
        <v>310</v>
      </c>
    </row>
    <row r="5" spans="1:2" x14ac:dyDescent="0.25">
      <c r="A5" s="1" t="s">
        <v>0</v>
      </c>
      <c r="B5" s="27" t="s">
        <v>115</v>
      </c>
    </row>
    <row r="6" spans="1:2" x14ac:dyDescent="0.25">
      <c r="B6" t="s">
        <v>1</v>
      </c>
    </row>
    <row r="7" spans="1:2" x14ac:dyDescent="0.25">
      <c r="B7" s="2">
        <v>2014</v>
      </c>
    </row>
    <row r="8" spans="1:2" x14ac:dyDescent="0.25">
      <c r="B8" t="s">
        <v>2</v>
      </c>
    </row>
    <row r="9" spans="1:2" x14ac:dyDescent="0.25">
      <c r="B9" s="28" t="s">
        <v>3</v>
      </c>
    </row>
    <row r="10" spans="1:2" x14ac:dyDescent="0.25">
      <c r="B10" t="s">
        <v>4</v>
      </c>
    </row>
    <row r="12" spans="1:2" x14ac:dyDescent="0.25">
      <c r="B12" s="27" t="s">
        <v>256</v>
      </c>
    </row>
    <row r="13" spans="1:2" x14ac:dyDescent="0.25">
      <c r="B13" t="s">
        <v>288</v>
      </c>
    </row>
    <row r="14" spans="1:2" x14ac:dyDescent="0.25">
      <c r="B14" s="2">
        <v>2015</v>
      </c>
    </row>
    <row r="15" spans="1:2" x14ac:dyDescent="0.25">
      <c r="B15" t="s">
        <v>289</v>
      </c>
    </row>
    <row r="16" spans="1:2" x14ac:dyDescent="0.25">
      <c r="B16" s="28" t="s">
        <v>230</v>
      </c>
    </row>
    <row r="18" spans="2:2" x14ac:dyDescent="0.25">
      <c r="B18" s="27" t="s">
        <v>290</v>
      </c>
    </row>
    <row r="19" spans="2:2" x14ac:dyDescent="0.25">
      <c r="B19" t="s">
        <v>522</v>
      </c>
    </row>
    <row r="20" spans="2:2" x14ac:dyDescent="0.25">
      <c r="B20" s="2">
        <v>2020</v>
      </c>
    </row>
    <row r="21" spans="2:2" x14ac:dyDescent="0.25">
      <c r="B21" t="s">
        <v>521</v>
      </c>
    </row>
    <row r="22" spans="2:2" x14ac:dyDescent="0.25">
      <c r="B22" s="28" t="s">
        <v>520</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640</v>
      </c>
    </row>
    <row r="40" spans="2:2" x14ac:dyDescent="0.25">
      <c r="B40" t="s">
        <v>641</v>
      </c>
    </row>
    <row r="41" spans="2:2" x14ac:dyDescent="0.25">
      <c r="B41" s="28" t="s">
        <v>589</v>
      </c>
    </row>
    <row r="42" spans="2:2" x14ac:dyDescent="0.25">
      <c r="B42" t="s">
        <v>639</v>
      </c>
    </row>
    <row r="44" spans="2:2" x14ac:dyDescent="0.25">
      <c r="B44" s="27" t="s">
        <v>527</v>
      </c>
    </row>
    <row r="45" spans="2:2" x14ac:dyDescent="0.25">
      <c r="B45" t="s">
        <v>523</v>
      </c>
    </row>
    <row r="46" spans="2:2" x14ac:dyDescent="0.25">
      <c r="B46" s="2">
        <v>2020</v>
      </c>
    </row>
    <row r="47" spans="2:2" x14ac:dyDescent="0.25">
      <c r="B47" t="s">
        <v>524</v>
      </c>
    </row>
    <row r="48" spans="2:2" x14ac:dyDescent="0.25">
      <c r="B48" s="28" t="s">
        <v>518</v>
      </c>
    </row>
    <row r="50" spans="1:2" x14ac:dyDescent="0.25">
      <c r="B50" s="27" t="s">
        <v>534</v>
      </c>
    </row>
    <row r="51" spans="1:2" x14ac:dyDescent="0.25">
      <c r="B51" t="s">
        <v>528</v>
      </c>
    </row>
    <row r="52" spans="1:2" x14ac:dyDescent="0.25">
      <c r="B52" s="2">
        <v>2020</v>
      </c>
    </row>
    <row r="53" spans="1:2" x14ac:dyDescent="0.25">
      <c r="B53" t="s">
        <v>529</v>
      </c>
    </row>
    <row r="54" spans="1:2" x14ac:dyDescent="0.25">
      <c r="B54" t="s">
        <v>530</v>
      </c>
    </row>
    <row r="55" spans="1:2" x14ac:dyDescent="0.25">
      <c r="B55" t="s">
        <v>535</v>
      </c>
    </row>
    <row r="57" spans="1:2" x14ac:dyDescent="0.25">
      <c r="A57" s="1" t="s">
        <v>169</v>
      </c>
    </row>
    <row r="58" spans="1:2" x14ac:dyDescent="0.25">
      <c r="A58" t="s">
        <v>674</v>
      </c>
    </row>
    <row r="59" spans="1:2" x14ac:dyDescent="0.25">
      <c r="A59" t="s">
        <v>675</v>
      </c>
    </row>
    <row r="60" spans="1:2" x14ac:dyDescent="0.25">
      <c r="A60" s="1"/>
    </row>
    <row r="61" spans="1:2" x14ac:dyDescent="0.25">
      <c r="A61" t="s">
        <v>170</v>
      </c>
    </row>
    <row r="62" spans="1:2" x14ac:dyDescent="0.25">
      <c r="A62" t="s">
        <v>171</v>
      </c>
    </row>
    <row r="64" spans="1:2" x14ac:dyDescent="0.25">
      <c r="A64" t="s">
        <v>174</v>
      </c>
    </row>
    <row r="65" spans="1:2" x14ac:dyDescent="0.25">
      <c r="A65" t="s">
        <v>175</v>
      </c>
    </row>
    <row r="66" spans="1:2" x14ac:dyDescent="0.25">
      <c r="A66" t="s">
        <v>176</v>
      </c>
    </row>
    <row r="67" spans="1:2" x14ac:dyDescent="0.25">
      <c r="A67" t="s">
        <v>177</v>
      </c>
    </row>
    <row r="69" spans="1:2" x14ac:dyDescent="0.25">
      <c r="A69" t="s">
        <v>186</v>
      </c>
    </row>
    <row r="70" spans="1:2" x14ac:dyDescent="0.25">
      <c r="A70" t="s">
        <v>187</v>
      </c>
    </row>
    <row r="71" spans="1:2" x14ac:dyDescent="0.25">
      <c r="A71" t="s">
        <v>188</v>
      </c>
    </row>
    <row r="72" spans="1:2" x14ac:dyDescent="0.25">
      <c r="A72" t="s">
        <v>190</v>
      </c>
    </row>
    <row r="73" spans="1:2" x14ac:dyDescent="0.25">
      <c r="A73">
        <v>0.97099999999999997</v>
      </c>
    </row>
    <row r="74" spans="1:2" x14ac:dyDescent="0.25">
      <c r="A74" t="s">
        <v>189</v>
      </c>
    </row>
    <row r="76" spans="1:2" x14ac:dyDescent="0.25">
      <c r="A76" t="s">
        <v>525</v>
      </c>
    </row>
    <row r="77" spans="1:2" x14ac:dyDescent="0.25">
      <c r="A77">
        <v>0.89805481563188172</v>
      </c>
    </row>
    <row r="78" spans="1:2" x14ac:dyDescent="0.25">
      <c r="A78" t="s">
        <v>189</v>
      </c>
    </row>
    <row r="79" spans="1:2" x14ac:dyDescent="0.25">
      <c r="A79">
        <v>0.88711067149387013</v>
      </c>
      <c r="B79" t="s">
        <v>538</v>
      </c>
    </row>
    <row r="82" spans="1:1" x14ac:dyDescent="0.25">
      <c r="A82" s="1" t="s">
        <v>531</v>
      </c>
    </row>
    <row r="83" spans="1:1" x14ac:dyDescent="0.25">
      <c r="A83" t="s">
        <v>590</v>
      </c>
    </row>
    <row r="84" spans="1:1" x14ac:dyDescent="0.25">
      <c r="A84" t="s">
        <v>591</v>
      </c>
    </row>
    <row r="85" spans="1:1" x14ac:dyDescent="0.25">
      <c r="A85" t="s">
        <v>532</v>
      </c>
    </row>
    <row r="86" spans="1:1" x14ac:dyDescent="0.25">
      <c r="A86" t="s">
        <v>533</v>
      </c>
    </row>
    <row r="88" spans="1:1" x14ac:dyDescent="0.25">
      <c r="A88" s="1" t="s">
        <v>305</v>
      </c>
    </row>
    <row r="89" spans="1:1" x14ac:dyDescent="0.25">
      <c r="A89" t="s">
        <v>316</v>
      </c>
    </row>
    <row r="90" spans="1:1" x14ac:dyDescent="0.25">
      <c r="A90" t="s">
        <v>317</v>
      </c>
    </row>
    <row r="91" spans="1:1" x14ac:dyDescent="0.25">
      <c r="A91" t="s">
        <v>306</v>
      </c>
    </row>
    <row r="92" spans="1:1" x14ac:dyDescent="0.25">
      <c r="A92" t="s">
        <v>307</v>
      </c>
    </row>
    <row r="94" spans="1:1" x14ac:dyDescent="0.25">
      <c r="A94" s="1" t="s">
        <v>536</v>
      </c>
    </row>
    <row r="95" spans="1:1" x14ac:dyDescent="0.25">
      <c r="A95" t="s">
        <v>598</v>
      </c>
    </row>
    <row r="96" spans="1:1" x14ac:dyDescent="0.25">
      <c r="A96" t="s">
        <v>599</v>
      </c>
    </row>
    <row r="98" spans="1:1" x14ac:dyDescent="0.25">
      <c r="A98" t="s">
        <v>537</v>
      </c>
    </row>
    <row r="99" spans="1:1" x14ac:dyDescent="0.25">
      <c r="A99">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E14" sqref="E14:AG14"/>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140625" bestFit="1" customWidth="1"/>
    <col min="6" max="26" width="9.5703125" bestFit="1" customWidth="1"/>
    <col min="27" max="27" width="12.140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507</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602</v>
      </c>
      <c r="D5">
        <f>'Subsidies Paid'!L8*'Monetizing Tax Credit Penalty'!$A$30</f>
        <v>0.20099999999999998</v>
      </c>
      <c r="E5">
        <f>'Subsidies Paid'!M8*'Monetizing Tax Credit Penalty'!$A$30</f>
        <v>0.17419999999999999</v>
      </c>
      <c r="F5" s="125">
        <f>'Inflation Reduction Act'!B136</f>
        <v>0.37940369807497465</v>
      </c>
      <c r="G5" s="125">
        <f>'Inflation Reduction Act'!C136</f>
        <v>0.37940369807497465</v>
      </c>
      <c r="H5" s="125">
        <f>'Inflation Reduction Act'!D136</f>
        <v>0.37940369807497465</v>
      </c>
      <c r="I5" s="125">
        <f>'Inflation Reduction Act'!E136</f>
        <v>0.38527608915906791</v>
      </c>
      <c r="J5" s="125">
        <f>'Inflation Reduction Act'!F136</f>
        <v>0.39114848024316112</v>
      </c>
      <c r="K5" s="125">
        <f>'Inflation Reduction Act'!G136</f>
        <v>0.39093521895755939</v>
      </c>
      <c r="L5" s="125">
        <f>'Inflation Reduction Act'!H136</f>
        <v>0.39076460992907802</v>
      </c>
      <c r="M5">
        <f>'Subsidies Paid'!U8*'Monetizing Tax Credit Penalty'!$A$30</f>
        <v>6.699999999999999E-2</v>
      </c>
      <c r="N5">
        <f>'Subsidies Paid'!V8*'Monetizing Tax Credit Penalty'!$A$30</f>
        <v>6.699999999999999E-2</v>
      </c>
      <c r="O5">
        <f>'Subsidies Paid'!W8*'Monetizing Tax Credit Penalty'!$A$30</f>
        <v>6.699999999999999E-2</v>
      </c>
      <c r="P5">
        <f>O5</f>
        <v>6.699999999999999E-2</v>
      </c>
      <c r="Q5">
        <f t="shared" ref="Q5:AG5" si="0">P5</f>
        <v>6.699999999999999E-2</v>
      </c>
      <c r="R5">
        <f t="shared" si="0"/>
        <v>6.699999999999999E-2</v>
      </c>
      <c r="S5">
        <f t="shared" si="0"/>
        <v>6.699999999999999E-2</v>
      </c>
      <c r="T5">
        <f t="shared" si="0"/>
        <v>6.699999999999999E-2</v>
      </c>
      <c r="U5">
        <f t="shared" si="0"/>
        <v>6.699999999999999E-2</v>
      </c>
      <c r="V5">
        <f t="shared" si="0"/>
        <v>6.699999999999999E-2</v>
      </c>
      <c r="W5">
        <f t="shared" si="0"/>
        <v>6.699999999999999E-2</v>
      </c>
      <c r="X5">
        <f t="shared" si="0"/>
        <v>6.699999999999999E-2</v>
      </c>
      <c r="Y5">
        <f t="shared" si="0"/>
        <v>6.699999999999999E-2</v>
      </c>
      <c r="Z5">
        <f t="shared" si="0"/>
        <v>6.699999999999999E-2</v>
      </c>
      <c r="AA5">
        <f t="shared" si="0"/>
        <v>6.699999999999999E-2</v>
      </c>
      <c r="AB5">
        <f t="shared" si="0"/>
        <v>6.699999999999999E-2</v>
      </c>
      <c r="AC5">
        <f t="shared" si="0"/>
        <v>6.699999999999999E-2</v>
      </c>
      <c r="AD5">
        <f t="shared" si="0"/>
        <v>6.699999999999999E-2</v>
      </c>
      <c r="AE5">
        <f t="shared" si="0"/>
        <v>6.699999999999999E-2</v>
      </c>
      <c r="AF5">
        <f t="shared" si="0"/>
        <v>6.699999999999999E-2</v>
      </c>
      <c r="AG5">
        <f t="shared" si="0"/>
        <v>6.699999999999999E-2</v>
      </c>
    </row>
    <row r="6" spans="1:36" x14ac:dyDescent="0.25">
      <c r="C6" s="130" t="s">
        <v>600</v>
      </c>
      <c r="D6" s="130"/>
      <c r="E6" s="130"/>
      <c r="F6" s="130"/>
      <c r="G6" s="130"/>
      <c r="H6" s="130"/>
    </row>
    <row r="7" spans="1:36" x14ac:dyDescent="0.25">
      <c r="A7" t="s">
        <v>252</v>
      </c>
      <c r="C7" s="20"/>
      <c r="D7" s="20">
        <f t="shared" ref="D7:AG7" si="1">D5*D4</f>
        <v>233752.94999999998</v>
      </c>
      <c r="E7" s="20">
        <f t="shared" si="1"/>
        <v>191193.21</v>
      </c>
      <c r="F7" s="20">
        <f t="shared" si="1"/>
        <v>393320.22572036472</v>
      </c>
      <c r="G7" s="20">
        <f t="shared" si="1"/>
        <v>373483.10336651467</v>
      </c>
      <c r="H7" s="20">
        <f t="shared" si="1"/>
        <v>356430.04534913879</v>
      </c>
      <c r="I7" s="20">
        <f t="shared" si="1"/>
        <v>337790.42589412362</v>
      </c>
      <c r="J7" s="20">
        <f t="shared" si="1"/>
        <v>323718.39373404259</v>
      </c>
      <c r="K7" s="20">
        <f t="shared" si="1"/>
        <v>305129.62961900258</v>
      </c>
      <c r="L7" s="20">
        <f t="shared" si="1"/>
        <v>288649.22053319152</v>
      </c>
      <c r="M7" s="20">
        <f t="shared" si="1"/>
        <v>46751.125999999997</v>
      </c>
      <c r="N7" s="20">
        <f t="shared" si="1"/>
        <v>45740.229999999996</v>
      </c>
      <c r="O7" s="20">
        <f t="shared" si="1"/>
        <v>44786.685999999994</v>
      </c>
      <c r="P7" s="20">
        <f t="shared" si="1"/>
        <v>43962.518999999993</v>
      </c>
      <c r="Q7" s="20">
        <f t="shared" si="1"/>
        <v>43192.48799999999</v>
      </c>
      <c r="R7" s="20">
        <f t="shared" si="1"/>
        <v>42490.260999999991</v>
      </c>
      <c r="S7" s="20">
        <f t="shared" si="1"/>
        <v>41871.917999999991</v>
      </c>
      <c r="T7" s="20">
        <f t="shared" si="1"/>
        <v>41360.841999999997</v>
      </c>
      <c r="U7" s="20">
        <f t="shared" si="1"/>
        <v>40877.436999999991</v>
      </c>
      <c r="V7" s="20">
        <f t="shared" si="1"/>
        <v>40429.072999999997</v>
      </c>
      <c r="W7" s="20">
        <f t="shared" si="1"/>
        <v>40021.377999999997</v>
      </c>
      <c r="X7" s="20">
        <f t="shared" si="1"/>
        <v>39645.239999999991</v>
      </c>
      <c r="Y7" s="20">
        <f t="shared" si="1"/>
        <v>39288.062999999995</v>
      </c>
      <c r="Z7" s="20">
        <f t="shared" si="1"/>
        <v>38942.208999999995</v>
      </c>
      <c r="AA7" s="20">
        <f t="shared" si="1"/>
        <v>38592.133999999991</v>
      </c>
      <c r="AB7" s="20">
        <f t="shared" si="1"/>
        <v>38234.688999999991</v>
      </c>
      <c r="AC7" s="20">
        <f t="shared" si="1"/>
        <v>37916.974999999991</v>
      </c>
      <c r="AD7" s="20">
        <f t="shared" si="1"/>
        <v>37619.628999999994</v>
      </c>
      <c r="AE7" s="20">
        <f t="shared" si="1"/>
        <v>37333.337999999996</v>
      </c>
      <c r="AF7" s="20">
        <f t="shared" si="1"/>
        <v>37047.515999999996</v>
      </c>
      <c r="AG7" s="20">
        <f t="shared" si="1"/>
        <v>36783.267999999996</v>
      </c>
    </row>
    <row r="9" spans="1:36" x14ac:dyDescent="0.25">
      <c r="A9" s="10" t="s">
        <v>516</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514</v>
      </c>
      <c r="B11" t="s">
        <v>507</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603</v>
      </c>
      <c r="D12">
        <f>'Subsidies Paid'!N9*'Monetizing Tax Credit Penalty'!$A$30</f>
        <v>0.20099999999999998</v>
      </c>
      <c r="E12">
        <f>'Subsidies Paid'!O9*'Monetizing Tax Credit Penalty'!$A$30</f>
        <v>0.20099999999999998</v>
      </c>
      <c r="F12" s="125">
        <f>'Inflation Reduction Act'!B145</f>
        <v>0.41625000000000001</v>
      </c>
      <c r="G12" s="125">
        <f>'Inflation Reduction Act'!C145</f>
        <v>0.41625000000000001</v>
      </c>
      <c r="H12" s="125">
        <f>'Inflation Reduction Act'!D145</f>
        <v>0.41625000000000001</v>
      </c>
      <c r="I12" s="125">
        <f>'Inflation Reduction Act'!E145</f>
        <v>0.41625000000000001</v>
      </c>
      <c r="J12" s="125">
        <f>'Inflation Reduction Act'!F145</f>
        <v>0.41625000000000001</v>
      </c>
      <c r="K12" s="125">
        <f>'Inflation Reduction Act'!G145</f>
        <v>0.41625000000000001</v>
      </c>
      <c r="L12" s="125">
        <f>'Inflation Reduction Act'!H145</f>
        <v>0.41625000000000001</v>
      </c>
      <c r="M12" s="125">
        <f>'Inflation Reduction Act'!I145</f>
        <v>0.41625000000000001</v>
      </c>
      <c r="N12" s="125">
        <f>'Inflation Reduction Act'!J145</f>
        <v>0.41625000000000001</v>
      </c>
      <c r="O12" s="125">
        <f>'Inflation Reduction Act'!K145</f>
        <v>0.41625000000000001</v>
      </c>
      <c r="P12" s="125">
        <f>'Inflation Reduction Act'!L145</f>
        <v>0.41625000000000001</v>
      </c>
      <c r="Q12" s="125">
        <f>'Inflation Reduction Act'!M145</f>
        <v>0.41625000000000001</v>
      </c>
      <c r="R12" s="125">
        <f>'Inflation Reduction Act'!N145</f>
        <v>0.41625000000000001</v>
      </c>
      <c r="S12" s="125">
        <f>'Inflation Reduction Act'!O145</f>
        <v>0.41625000000000001</v>
      </c>
      <c r="T12" s="125">
        <f>'Inflation Reduction Act'!P145</f>
        <v>0.31218750000000001</v>
      </c>
      <c r="U12" s="125">
        <f>'Inflation Reduction Act'!Q145</f>
        <v>0.208125</v>
      </c>
      <c r="V12" s="4">
        <f>'Inflation Reduction Act'!R145</f>
        <v>0</v>
      </c>
      <c r="W12" s="4">
        <f>'Inflation Reduction Act'!S145</f>
        <v>0</v>
      </c>
      <c r="X12" s="4">
        <f>'Inflation Reduction Act'!T145</f>
        <v>0</v>
      </c>
      <c r="Y12" s="4">
        <f>'Inflation Reduction Act'!U145</f>
        <v>0</v>
      </c>
      <c r="Z12" s="4">
        <f>'Inflation Reduction Act'!V145</f>
        <v>0</v>
      </c>
      <c r="AA12" s="4">
        <f>'Inflation Reduction Act'!W145</f>
        <v>0</v>
      </c>
      <c r="AB12" s="4">
        <f>'Inflation Reduction Act'!X145</f>
        <v>0</v>
      </c>
      <c r="AC12" s="4">
        <f>'Inflation Reduction Act'!Y145</f>
        <v>0</v>
      </c>
      <c r="AD12" s="4">
        <f>'Inflation Reduction Act'!Z145</f>
        <v>0</v>
      </c>
      <c r="AE12" s="4">
        <f>'Inflation Reduction Act'!AA145</f>
        <v>0</v>
      </c>
      <c r="AF12" s="4">
        <f>'Inflation Reduction Act'!AB145</f>
        <v>0</v>
      </c>
      <c r="AG12" s="4">
        <f>'Inflation Reduction Act'!AC145</f>
        <v>0</v>
      </c>
    </row>
    <row r="13" spans="1:36" x14ac:dyDescent="0.25">
      <c r="I13" s="131" t="s">
        <v>601</v>
      </c>
      <c r="J13" s="131"/>
      <c r="K13" s="131"/>
    </row>
    <row r="14" spans="1:36" x14ac:dyDescent="0.25">
      <c r="A14" t="s">
        <v>515</v>
      </c>
      <c r="C14" s="20"/>
      <c r="D14" s="20">
        <f>D12*D11</f>
        <v>794898.72</v>
      </c>
      <c r="E14" s="20">
        <f>E12*E11</f>
        <v>751452.57</v>
      </c>
      <c r="F14" s="20">
        <f t="shared" ref="F14:AG14" si="2">F12*F11</f>
        <v>1469824.5375000001</v>
      </c>
      <c r="G14" s="20">
        <f t="shared" si="2"/>
        <v>1356358.95</v>
      </c>
      <c r="H14" s="20">
        <f t="shared" si="2"/>
        <v>1279694.0250000001</v>
      </c>
      <c r="I14" s="20">
        <f t="shared" si="2"/>
        <v>1231513.0875000001</v>
      </c>
      <c r="J14" s="20">
        <f t="shared" si="2"/>
        <v>1187677.8</v>
      </c>
      <c r="K14" s="20">
        <f t="shared" si="2"/>
        <v>1147393.125</v>
      </c>
      <c r="L14" s="20">
        <f t="shared" si="2"/>
        <v>1110067.9875</v>
      </c>
      <c r="M14" s="20">
        <f t="shared" si="2"/>
        <v>1075211.2124999999</v>
      </c>
      <c r="N14" s="20">
        <f t="shared" si="2"/>
        <v>1044795.8250000001</v>
      </c>
      <c r="O14" s="20">
        <f t="shared" si="2"/>
        <v>1016307.675</v>
      </c>
      <c r="P14" s="20">
        <f t="shared" si="2"/>
        <v>989451.22499999998</v>
      </c>
      <c r="Q14" s="20">
        <f t="shared" si="2"/>
        <v>963993.375</v>
      </c>
      <c r="R14" s="20">
        <f t="shared" si="2"/>
        <v>939750.97499999998</v>
      </c>
      <c r="S14" s="20">
        <f t="shared" si="2"/>
        <v>926360.21250000002</v>
      </c>
      <c r="T14" s="20">
        <f t="shared" si="2"/>
        <v>685869.69374999998</v>
      </c>
      <c r="U14" s="20">
        <f t="shared" si="2"/>
        <v>451976.73749999999</v>
      </c>
      <c r="V14" s="20">
        <f t="shared" si="2"/>
        <v>0</v>
      </c>
      <c r="W14" s="20">
        <f t="shared" si="2"/>
        <v>0</v>
      </c>
      <c r="X14" s="20">
        <f t="shared" si="2"/>
        <v>0</v>
      </c>
      <c r="Y14" s="20">
        <f t="shared" si="2"/>
        <v>0</v>
      </c>
      <c r="Z14" s="20">
        <f t="shared" si="2"/>
        <v>0</v>
      </c>
      <c r="AA14" s="20">
        <f t="shared" si="2"/>
        <v>0</v>
      </c>
      <c r="AB14" s="20">
        <f t="shared" si="2"/>
        <v>0</v>
      </c>
      <c r="AC14" s="20">
        <f t="shared" si="2"/>
        <v>0</v>
      </c>
      <c r="AD14" s="20">
        <f t="shared" si="2"/>
        <v>0</v>
      </c>
      <c r="AE14" s="20">
        <f t="shared" si="2"/>
        <v>0</v>
      </c>
      <c r="AF14" s="20">
        <f t="shared" si="2"/>
        <v>0</v>
      </c>
      <c r="AG14" s="20">
        <f t="shared" si="2"/>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507</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604</v>
      </c>
      <c r="D19">
        <f>'Subsidies Paid'!L8*'Monetizing Tax Credit Penalty'!$A$30</f>
        <v>0.20099999999999998</v>
      </c>
      <c r="E19">
        <f>'Subsidies Paid'!M8*'Monetizing Tax Credit Penalty'!$A$30</f>
        <v>0.17419999999999999</v>
      </c>
      <c r="F19" s="125">
        <f>'Inflation Reduction Act'!B139</f>
        <v>0.41625000000000001</v>
      </c>
      <c r="G19" s="125">
        <f>'Inflation Reduction Act'!C139</f>
        <v>0.41625000000000001</v>
      </c>
      <c r="H19" s="125">
        <f>'Inflation Reduction Act'!D139</f>
        <v>0.41625000000000001</v>
      </c>
      <c r="I19" s="125">
        <f>'Inflation Reduction Act'!E139</f>
        <v>0.41625000000000001</v>
      </c>
      <c r="J19" s="125">
        <f>'Inflation Reduction Act'!F139</f>
        <v>0.41625000000000001</v>
      </c>
      <c r="K19" s="125">
        <f>'Inflation Reduction Act'!G139</f>
        <v>0.41625000000000001</v>
      </c>
      <c r="L19" s="125">
        <f>'Inflation Reduction Act'!H139</f>
        <v>0.41625000000000001</v>
      </c>
      <c r="M19" s="125">
        <f>'Inflation Reduction Act'!I139</f>
        <v>0.41625000000000001</v>
      </c>
      <c r="N19" s="125">
        <f>'Inflation Reduction Act'!J139</f>
        <v>0.41625000000000001</v>
      </c>
      <c r="O19" s="125">
        <f>'Inflation Reduction Act'!K139</f>
        <v>0.41625000000000001</v>
      </c>
      <c r="P19" s="125">
        <f>'Inflation Reduction Act'!L139</f>
        <v>0.41625000000000001</v>
      </c>
      <c r="Q19" s="125">
        <f>'Inflation Reduction Act'!M139</f>
        <v>0.41625000000000001</v>
      </c>
      <c r="R19" s="125">
        <f>'Inflation Reduction Act'!N139</f>
        <v>0.41625000000000001</v>
      </c>
      <c r="S19" s="125">
        <f>'Inflation Reduction Act'!O139</f>
        <v>0.41625000000000001</v>
      </c>
      <c r="T19" s="125">
        <f>'Inflation Reduction Act'!P139</f>
        <v>0.31218750000000001</v>
      </c>
      <c r="U19" s="125">
        <f>'Inflation Reduction Act'!Q139</f>
        <v>0.208125</v>
      </c>
      <c r="V19">
        <f>'Subsidies Paid'!$W$8*'Monetizing Tax Credit Penalty'!$A$30</f>
        <v>6.699999999999999E-2</v>
      </c>
      <c r="W19">
        <f t="shared" ref="W19:AG19" si="3">V19</f>
        <v>6.699999999999999E-2</v>
      </c>
      <c r="X19">
        <f t="shared" si="3"/>
        <v>6.699999999999999E-2</v>
      </c>
      <c r="Y19">
        <f t="shared" si="3"/>
        <v>6.699999999999999E-2</v>
      </c>
      <c r="Z19">
        <f t="shared" si="3"/>
        <v>6.699999999999999E-2</v>
      </c>
      <c r="AA19">
        <f t="shared" si="3"/>
        <v>6.699999999999999E-2</v>
      </c>
      <c r="AB19">
        <f t="shared" si="3"/>
        <v>6.699999999999999E-2</v>
      </c>
      <c r="AC19">
        <f t="shared" si="3"/>
        <v>6.699999999999999E-2</v>
      </c>
      <c r="AD19">
        <f t="shared" si="3"/>
        <v>6.699999999999999E-2</v>
      </c>
      <c r="AE19">
        <f t="shared" si="3"/>
        <v>6.699999999999999E-2</v>
      </c>
      <c r="AF19">
        <f t="shared" si="3"/>
        <v>6.699999999999999E-2</v>
      </c>
      <c r="AG19">
        <f t="shared" si="3"/>
        <v>6.699999999999999E-2</v>
      </c>
    </row>
    <row r="20" spans="1:35" x14ac:dyDescent="0.25">
      <c r="C20" s="35"/>
      <c r="D20" s="130" t="s">
        <v>600</v>
      </c>
      <c r="E20" s="130"/>
      <c r="F20" s="130"/>
      <c r="G20" s="130"/>
      <c r="H20" s="130"/>
      <c r="I20" s="130"/>
    </row>
    <row r="21" spans="1:35" x14ac:dyDescent="0.25">
      <c r="A21" t="s">
        <v>254</v>
      </c>
      <c r="D21">
        <f t="shared" ref="D21:AG21" si="4">D19*D18</f>
        <v>1240009.2</v>
      </c>
      <c r="E21">
        <f t="shared" si="4"/>
        <v>1018003.8959999999</v>
      </c>
      <c r="F21">
        <f t="shared" si="4"/>
        <v>2343587.4</v>
      </c>
      <c r="G21">
        <f t="shared" si="4"/>
        <v>2257240.5</v>
      </c>
      <c r="H21">
        <f t="shared" si="4"/>
        <v>2178423.5625</v>
      </c>
      <c r="I21">
        <f t="shared" si="4"/>
        <v>2105484.0750000002</v>
      </c>
      <c r="J21">
        <f t="shared" si="4"/>
        <v>2039046.4125000001</v>
      </c>
      <c r="K21">
        <f t="shared" si="4"/>
        <v>1978844.175</v>
      </c>
      <c r="L21">
        <f t="shared" si="4"/>
        <v>1923166.575</v>
      </c>
      <c r="M21">
        <f t="shared" si="4"/>
        <v>1873553.7375</v>
      </c>
      <c r="N21">
        <f t="shared" si="4"/>
        <v>1828836</v>
      </c>
      <c r="O21">
        <f t="shared" si="4"/>
        <v>1788830.2125000001</v>
      </c>
      <c r="P21">
        <f t="shared" si="4"/>
        <v>1753465.6125</v>
      </c>
      <c r="Q21">
        <f t="shared" si="4"/>
        <v>1721401.875</v>
      </c>
      <c r="R21">
        <f t="shared" si="4"/>
        <v>1693929.375</v>
      </c>
      <c r="S21">
        <f t="shared" si="4"/>
        <v>1669258.2375</v>
      </c>
      <c r="T21">
        <f t="shared" si="4"/>
        <v>1235822.315625</v>
      </c>
      <c r="U21">
        <f t="shared" si="4"/>
        <v>814751.1</v>
      </c>
      <c r="V21" s="5">
        <f>V19*V18</f>
        <v>259722.14999999997</v>
      </c>
      <c r="W21">
        <f t="shared" si="4"/>
        <v>257505.78999999995</v>
      </c>
      <c r="X21">
        <f t="shared" si="4"/>
        <v>255554.07999999996</v>
      </c>
      <c r="Y21">
        <f t="shared" si="4"/>
        <v>253886.44999999995</v>
      </c>
      <c r="Z21">
        <f t="shared" si="4"/>
        <v>252480.78999999995</v>
      </c>
      <c r="AA21">
        <f t="shared" si="4"/>
        <v>251185.00999999995</v>
      </c>
      <c r="AB21">
        <f t="shared" si="4"/>
        <v>249954.21999999997</v>
      </c>
      <c r="AC21">
        <f t="shared" si="4"/>
        <v>248877.52999999997</v>
      </c>
      <c r="AD21">
        <f t="shared" si="4"/>
        <v>247712.39999999997</v>
      </c>
      <c r="AE21">
        <f t="shared" si="4"/>
        <v>246570.04999999996</v>
      </c>
      <c r="AF21">
        <f t="shared" si="4"/>
        <v>245362.03999999995</v>
      </c>
      <c r="AG21">
        <f t="shared" si="4"/>
        <v>243934.93999999997</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507</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605</v>
      </c>
      <c r="D26">
        <f>'Subsidies Paid'!N13*'Monetizing Tax Credit Penalty'!$A$30</f>
        <v>6.699999999999999E-2</v>
      </c>
      <c r="E26">
        <f>'Subsidies Paid'!O13*'Monetizing Tax Credit Penalty'!$A$30</f>
        <v>6.699999999999999E-2</v>
      </c>
      <c r="F26" s="125">
        <f>'Inflation Reduction Act'!$B$142</f>
        <v>0.41625000000000001</v>
      </c>
      <c r="G26" s="125">
        <f>'Inflation Reduction Act'!$B$142</f>
        <v>0.41625000000000001</v>
      </c>
      <c r="H26" s="125">
        <f>'Inflation Reduction Act'!$B$142</f>
        <v>0.41625000000000001</v>
      </c>
      <c r="I26" s="125">
        <f>'Inflation Reduction Act'!$B$142</f>
        <v>0.41625000000000001</v>
      </c>
      <c r="J26" s="125">
        <f>'Inflation Reduction Act'!$B$142</f>
        <v>0.41625000000000001</v>
      </c>
      <c r="K26" s="125">
        <f>'Inflation Reduction Act'!$B$142</f>
        <v>0.41625000000000001</v>
      </c>
      <c r="L26" s="125">
        <f>'Inflation Reduction Act'!$B$142</f>
        <v>0.41625000000000001</v>
      </c>
      <c r="M26" s="125">
        <f>'Inflation Reduction Act'!$B$142</f>
        <v>0.41625000000000001</v>
      </c>
      <c r="N26" s="125">
        <f>'Inflation Reduction Act'!$B$142</f>
        <v>0.41625000000000001</v>
      </c>
      <c r="O26" s="125">
        <f>'Inflation Reduction Act'!$B$142</f>
        <v>0.41625000000000001</v>
      </c>
      <c r="P26" s="125">
        <f>'Inflation Reduction Act'!$B$142</f>
        <v>0.41625000000000001</v>
      </c>
      <c r="Q26" s="125">
        <f>'Inflation Reduction Act'!$B$142</f>
        <v>0.41625000000000001</v>
      </c>
      <c r="R26" s="125">
        <f>'Inflation Reduction Act'!$B$142</f>
        <v>0.41625000000000001</v>
      </c>
      <c r="S26" s="125">
        <f>'Inflation Reduction Act'!$B$142</f>
        <v>0.41625000000000001</v>
      </c>
      <c r="T26" s="125">
        <f>'Inflation Reduction Act'!$B$142</f>
        <v>0.41625000000000001</v>
      </c>
      <c r="U26" s="125">
        <f>'Inflation Reduction Act'!$B$142</f>
        <v>0.41625000000000001</v>
      </c>
      <c r="V26">
        <f>'Subsidies Paid'!$O$13*'Monetizing Tax Credit Penalty'!$A$30</f>
        <v>6.699999999999999E-2</v>
      </c>
      <c r="W26">
        <f t="shared" ref="W26:AG26" si="5">V26</f>
        <v>6.699999999999999E-2</v>
      </c>
      <c r="X26">
        <f t="shared" si="5"/>
        <v>6.699999999999999E-2</v>
      </c>
      <c r="Y26">
        <f t="shared" si="5"/>
        <v>6.699999999999999E-2</v>
      </c>
      <c r="Z26">
        <f t="shared" si="5"/>
        <v>6.699999999999999E-2</v>
      </c>
      <c r="AA26">
        <f t="shared" si="5"/>
        <v>6.699999999999999E-2</v>
      </c>
      <c r="AB26">
        <f t="shared" si="5"/>
        <v>6.699999999999999E-2</v>
      </c>
      <c r="AC26">
        <f t="shared" si="5"/>
        <v>6.699999999999999E-2</v>
      </c>
      <c r="AD26">
        <f t="shared" si="5"/>
        <v>6.699999999999999E-2</v>
      </c>
      <c r="AE26">
        <f t="shared" si="5"/>
        <v>6.699999999999999E-2</v>
      </c>
      <c r="AF26">
        <f t="shared" si="5"/>
        <v>6.699999999999999E-2</v>
      </c>
      <c r="AG26">
        <f t="shared" si="5"/>
        <v>6.699999999999999E-2</v>
      </c>
    </row>
    <row r="27" spans="1:35" x14ac:dyDescent="0.25">
      <c r="A27" t="s">
        <v>300</v>
      </c>
      <c r="C27" s="20"/>
      <c r="D27" s="20">
        <f t="shared" ref="D27:AG27" si="6">D25*D26</f>
        <v>398018.85999999993</v>
      </c>
      <c r="E27" s="20">
        <f t="shared" si="6"/>
        <v>391888.35999999993</v>
      </c>
      <c r="F27" s="20">
        <f t="shared" si="6"/>
        <v>2396746.6875</v>
      </c>
      <c r="G27" s="20">
        <f t="shared" si="6"/>
        <v>2358963.6750000003</v>
      </c>
      <c r="H27" s="20">
        <f t="shared" si="6"/>
        <v>2321338.8374999999</v>
      </c>
      <c r="I27" s="20">
        <f t="shared" si="6"/>
        <v>2283863.85</v>
      </c>
      <c r="J27" s="20">
        <f t="shared" si="6"/>
        <v>2246547.0375000001</v>
      </c>
      <c r="K27" s="20">
        <f t="shared" si="6"/>
        <v>2209380.0750000002</v>
      </c>
      <c r="L27" s="20">
        <f t="shared" si="6"/>
        <v>2172367.125</v>
      </c>
      <c r="M27" s="20">
        <f t="shared" si="6"/>
        <v>2135512.35</v>
      </c>
      <c r="N27" s="20">
        <f t="shared" si="6"/>
        <v>2098395.3374999999</v>
      </c>
      <c r="O27" s="20">
        <f t="shared" si="6"/>
        <v>2087901.675</v>
      </c>
      <c r="P27" s="20">
        <f t="shared" si="6"/>
        <v>2077462.125</v>
      </c>
      <c r="Q27" s="20">
        <f t="shared" si="6"/>
        <v>2067076.6875</v>
      </c>
      <c r="R27" s="20">
        <f t="shared" si="6"/>
        <v>2056741.2</v>
      </c>
      <c r="S27" s="20">
        <f t="shared" si="6"/>
        <v>2046455.6625000001</v>
      </c>
      <c r="T27" s="20">
        <f t="shared" si="6"/>
        <v>2036224.2375</v>
      </c>
      <c r="U27" s="20">
        <f t="shared" si="6"/>
        <v>2026042.7625</v>
      </c>
      <c r="V27" s="20">
        <f t="shared" si="6"/>
        <v>324483.00999999995</v>
      </c>
      <c r="W27" s="20">
        <f t="shared" si="6"/>
        <v>322860.93999999994</v>
      </c>
      <c r="X27" s="20">
        <f t="shared" si="6"/>
        <v>321246.90999999997</v>
      </c>
      <c r="Y27" s="20">
        <f t="shared" si="6"/>
        <v>319640.24999999994</v>
      </c>
      <c r="Z27" s="20">
        <f t="shared" si="6"/>
        <v>318042.29999999993</v>
      </c>
      <c r="AA27" s="20">
        <f t="shared" si="6"/>
        <v>316451.71999999997</v>
      </c>
      <c r="AB27" s="20">
        <f t="shared" si="6"/>
        <v>314869.84999999998</v>
      </c>
      <c r="AC27" s="20">
        <f t="shared" si="6"/>
        <v>313295.34999999998</v>
      </c>
      <c r="AD27" s="20">
        <f t="shared" si="6"/>
        <v>311728.88999999996</v>
      </c>
      <c r="AE27" s="20">
        <f t="shared" si="6"/>
        <v>310170.46999999997</v>
      </c>
      <c r="AF27" s="20">
        <f t="shared" si="6"/>
        <v>308619.41999999993</v>
      </c>
      <c r="AG27" s="20">
        <f t="shared" si="6"/>
        <v>307076.40999999997</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7">D31</f>
        <v>300000000</v>
      </c>
      <c r="F31" s="5">
        <f t="shared" si="7"/>
        <v>300000000</v>
      </c>
      <c r="G31" s="5">
        <f t="shared" si="7"/>
        <v>300000000</v>
      </c>
      <c r="H31" s="5">
        <f t="shared" si="7"/>
        <v>300000000</v>
      </c>
      <c r="I31" s="5">
        <f t="shared" si="7"/>
        <v>300000000</v>
      </c>
      <c r="J31" s="5">
        <f t="shared" si="7"/>
        <v>300000000</v>
      </c>
      <c r="K31" s="5">
        <f t="shared" si="7"/>
        <v>300000000</v>
      </c>
      <c r="L31" s="5">
        <f t="shared" si="7"/>
        <v>300000000</v>
      </c>
      <c r="M31" s="5">
        <f t="shared" si="7"/>
        <v>300000000</v>
      </c>
      <c r="N31" s="5">
        <f t="shared" si="7"/>
        <v>300000000</v>
      </c>
      <c r="O31" s="5">
        <f t="shared" si="7"/>
        <v>300000000</v>
      </c>
      <c r="P31" s="5">
        <f t="shared" si="7"/>
        <v>300000000</v>
      </c>
      <c r="Q31" s="5">
        <f t="shared" si="7"/>
        <v>300000000</v>
      </c>
      <c r="R31" s="5">
        <f t="shared" si="7"/>
        <v>300000000</v>
      </c>
      <c r="S31" s="5">
        <f t="shared" si="7"/>
        <v>300000000</v>
      </c>
      <c r="T31" s="5">
        <f t="shared" si="7"/>
        <v>300000000</v>
      </c>
      <c r="U31" s="5">
        <f t="shared" si="7"/>
        <v>300000000</v>
      </c>
      <c r="V31" s="5">
        <f t="shared" si="7"/>
        <v>300000000</v>
      </c>
      <c r="W31" s="5">
        <f t="shared" si="7"/>
        <v>300000000</v>
      </c>
      <c r="X31" s="5">
        <f t="shared" si="7"/>
        <v>300000000</v>
      </c>
      <c r="Y31" s="5">
        <f t="shared" si="7"/>
        <v>300000000</v>
      </c>
      <c r="Z31" s="5">
        <f t="shared" si="7"/>
        <v>300000000</v>
      </c>
      <c r="AA31" s="5">
        <f t="shared" si="7"/>
        <v>300000000</v>
      </c>
      <c r="AB31" s="5">
        <f t="shared" si="7"/>
        <v>300000000</v>
      </c>
      <c r="AC31" s="5">
        <f t="shared" si="7"/>
        <v>300000000</v>
      </c>
      <c r="AD31" s="5">
        <f t="shared" si="7"/>
        <v>300000000</v>
      </c>
      <c r="AE31" s="5">
        <f t="shared" si="7"/>
        <v>300000000</v>
      </c>
      <c r="AF31" s="5">
        <f t="shared" si="7"/>
        <v>300000000</v>
      </c>
      <c r="AG31" s="5">
        <f t="shared" si="7"/>
        <v>300000000</v>
      </c>
      <c r="AH31" s="5"/>
      <c r="AI31" s="5"/>
    </row>
    <row r="32" spans="1:35" x14ac:dyDescent="0.25">
      <c r="A32" t="s">
        <v>258</v>
      </c>
      <c r="B32" t="s">
        <v>636</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8">E31/E32</f>
        <v>0.36047886675941437</v>
      </c>
      <c r="F33">
        <f t="shared" si="8"/>
        <v>0.38288809884212366</v>
      </c>
      <c r="G33">
        <f t="shared" si="8"/>
        <v>0.36405259136256857</v>
      </c>
      <c r="H33">
        <f t="shared" si="8"/>
        <v>0.39758395282357872</v>
      </c>
      <c r="I33">
        <f t="shared" si="8"/>
        <v>0.46369076425836347</v>
      </c>
      <c r="J33">
        <f t="shared" si="8"/>
        <v>0.54653959448631251</v>
      </c>
      <c r="K33">
        <f t="shared" si="8"/>
        <v>0.66178340223667698</v>
      </c>
      <c r="L33">
        <f t="shared" si="8"/>
        <v>0.78149103910724171</v>
      </c>
      <c r="M33">
        <f t="shared" si="8"/>
        <v>0.870387950971244</v>
      </c>
      <c r="N33">
        <f t="shared" si="8"/>
        <v>0.89173474340613657</v>
      </c>
      <c r="O33">
        <f t="shared" si="8"/>
        <v>0.90176855931976063</v>
      </c>
      <c r="P33">
        <f t="shared" ref="P33:Q33" si="9">P31/P32</f>
        <v>0.87737352129879498</v>
      </c>
      <c r="Q33">
        <f t="shared" si="9"/>
        <v>0.88308525780767466</v>
      </c>
      <c r="R33">
        <f t="shared" ref="R33:Z33" si="10">R31/R32</f>
        <v>0.88212831498454491</v>
      </c>
      <c r="S33">
        <f t="shared" si="10"/>
        <v>0.89099552967940854</v>
      </c>
      <c r="T33">
        <f t="shared" si="10"/>
        <v>0.91339398287647511</v>
      </c>
      <c r="U33">
        <f t="shared" si="10"/>
        <v>0.9486273124051624</v>
      </c>
      <c r="V33">
        <f t="shared" si="10"/>
        <v>0.97236114021712128</v>
      </c>
      <c r="W33">
        <f t="shared" si="10"/>
        <v>0.99845190365156122</v>
      </c>
      <c r="X33">
        <f t="shared" si="10"/>
        <v>0.99281185026048968</v>
      </c>
      <c r="Y33">
        <f t="shared" si="10"/>
        <v>0.99372995156033539</v>
      </c>
      <c r="Z33">
        <f t="shared" si="10"/>
        <v>1.0054745508576184</v>
      </c>
      <c r="AA33">
        <f t="shared" ref="AA33:AG33" si="11">AA31/AA32</f>
        <v>1.045927656091707</v>
      </c>
      <c r="AB33">
        <f t="shared" si="11"/>
        <v>1.0771705985739353</v>
      </c>
      <c r="AC33">
        <f t="shared" si="11"/>
        <v>1.1156231041379874</v>
      </c>
      <c r="AD33">
        <f t="shared" si="11"/>
        <v>1.1355988492522622</v>
      </c>
      <c r="AE33">
        <f t="shared" si="11"/>
        <v>1.1808091124456179</v>
      </c>
      <c r="AF33">
        <f t="shared" si="11"/>
        <v>1.1884177142327832</v>
      </c>
      <c r="AG33">
        <f t="shared" si="11"/>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12">M37</f>
        <v>0</v>
      </c>
      <c r="O37" s="5">
        <f t="shared" si="12"/>
        <v>0</v>
      </c>
      <c r="P37" s="5">
        <f t="shared" si="12"/>
        <v>0</v>
      </c>
      <c r="Q37" s="5">
        <f t="shared" si="12"/>
        <v>0</v>
      </c>
      <c r="R37" s="5">
        <f t="shared" si="12"/>
        <v>0</v>
      </c>
      <c r="S37" s="5">
        <f t="shared" si="12"/>
        <v>0</v>
      </c>
      <c r="T37" s="5">
        <f t="shared" si="12"/>
        <v>0</v>
      </c>
      <c r="U37" s="5">
        <f t="shared" si="12"/>
        <v>0</v>
      </c>
      <c r="V37" s="5">
        <f t="shared" si="12"/>
        <v>0</v>
      </c>
      <c r="W37" s="5">
        <f t="shared" si="12"/>
        <v>0</v>
      </c>
      <c r="X37" s="5">
        <f t="shared" si="12"/>
        <v>0</v>
      </c>
      <c r="Y37" s="5">
        <f t="shared" si="12"/>
        <v>0</v>
      </c>
      <c r="Z37" s="5">
        <f t="shared" si="12"/>
        <v>0</v>
      </c>
      <c r="AA37" s="5">
        <f t="shared" si="12"/>
        <v>0</v>
      </c>
      <c r="AB37" s="5">
        <f t="shared" si="12"/>
        <v>0</v>
      </c>
      <c r="AC37" s="5">
        <f t="shared" si="12"/>
        <v>0</v>
      </c>
      <c r="AD37" s="5">
        <f t="shared" si="12"/>
        <v>0</v>
      </c>
      <c r="AE37" s="5">
        <f t="shared" si="12"/>
        <v>0</v>
      </c>
      <c r="AF37" s="5">
        <f t="shared" si="12"/>
        <v>0</v>
      </c>
      <c r="AG37" s="5">
        <f t="shared" si="12"/>
        <v>0</v>
      </c>
      <c r="AH37" s="5"/>
      <c r="AI37" s="5"/>
    </row>
    <row r="38" spans="1:35" x14ac:dyDescent="0.25">
      <c r="A38" t="s">
        <v>264</v>
      </c>
      <c r="B38" t="s">
        <v>636</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3">D37/D38</f>
        <v>0</v>
      </c>
      <c r="E39">
        <f t="shared" ref="E39:O39" si="14">E37/E38</f>
        <v>1.5544356062906066</v>
      </c>
      <c r="F39">
        <f t="shared" si="14"/>
        <v>1.5311670156123991</v>
      </c>
      <c r="G39">
        <f t="shared" si="14"/>
        <v>1.5201347799126761</v>
      </c>
      <c r="H39">
        <f t="shared" si="14"/>
        <v>1.5340237454347934</v>
      </c>
      <c r="I39">
        <f t="shared" si="14"/>
        <v>1.5490185326926595</v>
      </c>
      <c r="J39">
        <f t="shared" si="14"/>
        <v>0</v>
      </c>
      <c r="K39">
        <f t="shared" si="14"/>
        <v>0</v>
      </c>
      <c r="L39">
        <f t="shared" si="14"/>
        <v>0</v>
      </c>
      <c r="M39">
        <f t="shared" si="14"/>
        <v>0</v>
      </c>
      <c r="N39">
        <f t="shared" si="14"/>
        <v>0</v>
      </c>
      <c r="O39">
        <f t="shared" si="14"/>
        <v>0</v>
      </c>
      <c r="P39">
        <f t="shared" ref="P39:Z39" si="15">P37/P38</f>
        <v>0</v>
      </c>
      <c r="Q39">
        <f t="shared" si="15"/>
        <v>0</v>
      </c>
      <c r="R39">
        <f t="shared" si="15"/>
        <v>0</v>
      </c>
      <c r="S39">
        <f t="shared" si="15"/>
        <v>0</v>
      </c>
      <c r="T39">
        <f t="shared" si="15"/>
        <v>0</v>
      </c>
      <c r="U39">
        <f t="shared" si="15"/>
        <v>0</v>
      </c>
      <c r="V39">
        <f t="shared" si="15"/>
        <v>0</v>
      </c>
      <c r="W39">
        <f t="shared" si="15"/>
        <v>0</v>
      </c>
      <c r="X39">
        <f t="shared" si="15"/>
        <v>0</v>
      </c>
      <c r="Y39">
        <f t="shared" si="15"/>
        <v>0</v>
      </c>
      <c r="Z39">
        <f t="shared" si="15"/>
        <v>0</v>
      </c>
      <c r="AA39">
        <f t="shared" ref="AA39:AG39" si="16">AA37/AA38</f>
        <v>0</v>
      </c>
      <c r="AB39">
        <f t="shared" si="16"/>
        <v>0</v>
      </c>
      <c r="AC39">
        <f t="shared" si="16"/>
        <v>0</v>
      </c>
      <c r="AD39">
        <f t="shared" si="16"/>
        <v>0</v>
      </c>
      <c r="AE39">
        <f t="shared" si="16"/>
        <v>0</v>
      </c>
      <c r="AF39">
        <f t="shared" si="16"/>
        <v>0</v>
      </c>
      <c r="AG39">
        <f t="shared" si="16"/>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7">D44</f>
        <v>100000000</v>
      </c>
      <c r="F44" s="5">
        <f t="shared" si="17"/>
        <v>100000000</v>
      </c>
      <c r="G44" s="5">
        <f t="shared" si="17"/>
        <v>100000000</v>
      </c>
      <c r="H44" s="5">
        <f t="shared" si="17"/>
        <v>100000000</v>
      </c>
      <c r="I44" s="5">
        <f t="shared" si="17"/>
        <v>100000000</v>
      </c>
      <c r="J44" s="5">
        <f t="shared" si="17"/>
        <v>100000000</v>
      </c>
      <c r="K44" s="5">
        <f t="shared" si="17"/>
        <v>100000000</v>
      </c>
      <c r="L44" s="5">
        <f t="shared" si="17"/>
        <v>100000000</v>
      </c>
      <c r="M44" s="5">
        <f t="shared" si="17"/>
        <v>100000000</v>
      </c>
      <c r="N44" s="5">
        <f t="shared" si="17"/>
        <v>100000000</v>
      </c>
      <c r="O44" s="5">
        <f t="shared" si="17"/>
        <v>100000000</v>
      </c>
      <c r="P44" s="5">
        <f t="shared" si="17"/>
        <v>100000000</v>
      </c>
      <c r="Q44" s="5">
        <f t="shared" si="17"/>
        <v>100000000</v>
      </c>
      <c r="R44" s="5">
        <f t="shared" si="17"/>
        <v>100000000</v>
      </c>
      <c r="S44" s="5">
        <f t="shared" si="17"/>
        <v>100000000</v>
      </c>
      <c r="T44" s="5">
        <f t="shared" si="17"/>
        <v>100000000</v>
      </c>
      <c r="U44" s="5">
        <f t="shared" si="17"/>
        <v>100000000</v>
      </c>
      <c r="V44" s="5">
        <f t="shared" si="17"/>
        <v>100000000</v>
      </c>
      <c r="W44" s="5">
        <f t="shared" si="17"/>
        <v>100000000</v>
      </c>
      <c r="X44" s="5">
        <f t="shared" si="17"/>
        <v>100000000</v>
      </c>
      <c r="Y44" s="5">
        <f t="shared" si="17"/>
        <v>100000000</v>
      </c>
      <c r="Z44" s="5">
        <f t="shared" si="17"/>
        <v>100000000</v>
      </c>
      <c r="AA44" s="5">
        <f t="shared" si="17"/>
        <v>100000000</v>
      </c>
      <c r="AB44" s="5">
        <f t="shared" si="17"/>
        <v>100000000</v>
      </c>
      <c r="AC44" s="5">
        <f t="shared" si="17"/>
        <v>100000000</v>
      </c>
      <c r="AD44" s="5">
        <f t="shared" si="17"/>
        <v>100000000</v>
      </c>
      <c r="AE44" s="5">
        <f t="shared" si="17"/>
        <v>100000000</v>
      </c>
      <c r="AF44" s="5">
        <f t="shared" si="17"/>
        <v>100000000</v>
      </c>
      <c r="AG44" s="5">
        <f t="shared" si="17"/>
        <v>100000000</v>
      </c>
      <c r="AH44" s="5"/>
      <c r="AI44" s="5"/>
    </row>
    <row r="45" spans="1:35" x14ac:dyDescent="0.25">
      <c r="A45" t="s">
        <v>268</v>
      </c>
      <c r="B45" t="s">
        <v>637</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8">D44/D45</f>
        <v>7.639432243507209E-9</v>
      </c>
      <c r="E46">
        <f t="shared" ref="E46:O46" si="19">E44/E45</f>
        <v>8.4820785978241937E-9</v>
      </c>
      <c r="F46">
        <f t="shared" si="19"/>
        <v>9.0318286156329205E-9</v>
      </c>
      <c r="G46">
        <f t="shared" si="19"/>
        <v>8.2870247484535797E-9</v>
      </c>
      <c r="H46">
        <f t="shared" si="19"/>
        <v>8.8245543577987918E-9</v>
      </c>
      <c r="I46">
        <f t="shared" si="19"/>
        <v>9.6425208943785254E-9</v>
      </c>
      <c r="J46">
        <f t="shared" si="19"/>
        <v>1.0748615255896583E-8</v>
      </c>
      <c r="K46">
        <f t="shared" si="19"/>
        <v>1.1968277840218943E-8</v>
      </c>
      <c r="L46">
        <f t="shared" si="19"/>
        <v>1.3397668939581202E-8</v>
      </c>
      <c r="M46">
        <f t="shared" si="19"/>
        <v>1.4094702872387688E-8</v>
      </c>
      <c r="N46">
        <f t="shared" si="19"/>
        <v>1.4157558047757691E-8</v>
      </c>
      <c r="O46">
        <f t="shared" si="19"/>
        <v>1.405795335036876E-8</v>
      </c>
      <c r="P46">
        <f t="shared" ref="P46:AG46" si="20">P44/P45</f>
        <v>1.4119770672332648E-8</v>
      </c>
      <c r="Q46">
        <f t="shared" si="20"/>
        <v>1.425116538904969E-8</v>
      </c>
      <c r="R46">
        <f t="shared" si="20"/>
        <v>1.4146702721896336E-8</v>
      </c>
      <c r="S46">
        <f t="shared" si="20"/>
        <v>1.4314480256252099E-8</v>
      </c>
      <c r="T46">
        <f t="shared" si="20"/>
        <v>1.4701627528973968E-8</v>
      </c>
      <c r="U46">
        <f t="shared" si="20"/>
        <v>1.4943188984120171E-8</v>
      </c>
      <c r="V46">
        <f t="shared" si="20"/>
        <v>1.5306638657558807E-8</v>
      </c>
      <c r="W46">
        <f t="shared" si="20"/>
        <v>1.5533355628876447E-8</v>
      </c>
      <c r="X46">
        <f t="shared" si="20"/>
        <v>1.552158983298614E-8</v>
      </c>
      <c r="Y46">
        <f t="shared" si="20"/>
        <v>1.5493974238478915E-8</v>
      </c>
      <c r="Z46">
        <f t="shared" si="20"/>
        <v>1.5713461879927152E-8</v>
      </c>
      <c r="AA46">
        <f t="shared" si="20"/>
        <v>1.5967982279371985E-8</v>
      </c>
      <c r="AB46">
        <f t="shared" si="20"/>
        <v>1.6158338793505319E-8</v>
      </c>
      <c r="AC46">
        <f t="shared" si="20"/>
        <v>1.6340213707118991E-8</v>
      </c>
      <c r="AD46">
        <f t="shared" si="20"/>
        <v>1.6426799798213192E-8</v>
      </c>
      <c r="AE46">
        <f t="shared" si="20"/>
        <v>1.6474782133362373E-8</v>
      </c>
      <c r="AF46">
        <f t="shared" si="20"/>
        <v>1.6578125660534693E-8</v>
      </c>
      <c r="AG46">
        <f t="shared" si="20"/>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21">E51</f>
        <v>4.0488990890588205E-9</v>
      </c>
      <c r="G51">
        <f t="shared" si="21"/>
        <v>4.0488990890588205E-9</v>
      </c>
      <c r="H51">
        <f t="shared" si="21"/>
        <v>4.0488990890588205E-9</v>
      </c>
      <c r="I51">
        <f t="shared" si="21"/>
        <v>4.0488990890588205E-9</v>
      </c>
      <c r="J51">
        <f t="shared" si="21"/>
        <v>4.0488990890588205E-9</v>
      </c>
      <c r="K51">
        <f t="shared" si="21"/>
        <v>4.0488990890588205E-9</v>
      </c>
      <c r="L51">
        <f t="shared" si="21"/>
        <v>4.0488990890588205E-9</v>
      </c>
      <c r="M51">
        <f t="shared" si="21"/>
        <v>4.0488990890588205E-9</v>
      </c>
      <c r="N51">
        <f t="shared" si="21"/>
        <v>4.0488990890588205E-9</v>
      </c>
      <c r="O51">
        <f t="shared" si="21"/>
        <v>4.0488990890588205E-9</v>
      </c>
      <c r="P51">
        <f t="shared" si="21"/>
        <v>4.0488990890588205E-9</v>
      </c>
      <c r="Q51">
        <f t="shared" si="21"/>
        <v>4.0488990890588205E-9</v>
      </c>
      <c r="R51">
        <f t="shared" si="21"/>
        <v>4.0488990890588205E-9</v>
      </c>
      <c r="S51">
        <f t="shared" si="21"/>
        <v>4.0488990890588205E-9</v>
      </c>
      <c r="T51">
        <f t="shared" si="21"/>
        <v>4.0488990890588205E-9</v>
      </c>
      <c r="U51">
        <f t="shared" si="21"/>
        <v>4.0488990890588205E-9</v>
      </c>
      <c r="V51">
        <f t="shared" si="21"/>
        <v>4.0488990890588205E-9</v>
      </c>
      <c r="W51">
        <f t="shared" si="21"/>
        <v>4.0488990890588205E-9</v>
      </c>
      <c r="X51">
        <f t="shared" si="21"/>
        <v>4.0488990890588205E-9</v>
      </c>
      <c r="Y51">
        <f t="shared" si="21"/>
        <v>4.0488990890588205E-9</v>
      </c>
      <c r="Z51">
        <f t="shared" si="21"/>
        <v>4.0488990890588205E-9</v>
      </c>
      <c r="AA51">
        <f t="shared" si="21"/>
        <v>4.0488990890588205E-9</v>
      </c>
      <c r="AB51">
        <f t="shared" si="21"/>
        <v>4.0488990890588205E-9</v>
      </c>
      <c r="AC51">
        <f t="shared" si="21"/>
        <v>4.0488990890588205E-9</v>
      </c>
      <c r="AD51">
        <f t="shared" si="21"/>
        <v>4.0488990890588205E-9</v>
      </c>
      <c r="AE51">
        <f t="shared" si="21"/>
        <v>4.0488990890588205E-9</v>
      </c>
      <c r="AF51">
        <f t="shared" si="21"/>
        <v>4.0488990890588205E-9</v>
      </c>
      <c r="AG51">
        <f t="shared" si="21"/>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22">D55</f>
        <v>1620000000.0000002</v>
      </c>
      <c r="F55" s="5">
        <f t="shared" si="22"/>
        <v>1620000000.0000002</v>
      </c>
      <c r="G55" s="5">
        <f t="shared" si="22"/>
        <v>1620000000.0000002</v>
      </c>
      <c r="H55" s="5">
        <f t="shared" si="22"/>
        <v>1620000000.0000002</v>
      </c>
      <c r="I55" s="5">
        <f t="shared" si="22"/>
        <v>1620000000.0000002</v>
      </c>
      <c r="J55" s="5">
        <f t="shared" si="22"/>
        <v>1620000000.0000002</v>
      </c>
      <c r="K55" s="5">
        <f t="shared" si="22"/>
        <v>1620000000.0000002</v>
      </c>
      <c r="L55" s="5">
        <f t="shared" si="22"/>
        <v>1620000000.0000002</v>
      </c>
      <c r="M55" s="5">
        <f t="shared" si="22"/>
        <v>1620000000.0000002</v>
      </c>
      <c r="N55" s="5">
        <f t="shared" si="22"/>
        <v>1620000000.0000002</v>
      </c>
      <c r="O55" s="5">
        <f t="shared" si="22"/>
        <v>1620000000.0000002</v>
      </c>
      <c r="P55" s="5">
        <f t="shared" si="22"/>
        <v>1620000000.0000002</v>
      </c>
      <c r="Q55" s="5">
        <f t="shared" si="22"/>
        <v>1620000000.0000002</v>
      </c>
      <c r="R55" s="5">
        <f t="shared" si="22"/>
        <v>1620000000.0000002</v>
      </c>
      <c r="S55" s="5">
        <f t="shared" si="22"/>
        <v>1620000000.0000002</v>
      </c>
      <c r="T55" s="5">
        <f t="shared" si="22"/>
        <v>1620000000.0000002</v>
      </c>
      <c r="U55" s="5">
        <f t="shared" si="22"/>
        <v>1620000000.0000002</v>
      </c>
      <c r="V55" s="5">
        <f t="shared" si="22"/>
        <v>1620000000.0000002</v>
      </c>
      <c r="W55" s="5">
        <f t="shared" si="22"/>
        <v>1620000000.0000002</v>
      </c>
      <c r="X55" s="5">
        <f t="shared" si="22"/>
        <v>1620000000.0000002</v>
      </c>
      <c r="Y55" s="5">
        <f t="shared" si="22"/>
        <v>1620000000.0000002</v>
      </c>
      <c r="Z55" s="5">
        <f t="shared" si="22"/>
        <v>1620000000.0000002</v>
      </c>
      <c r="AA55" s="5">
        <f t="shared" si="22"/>
        <v>1620000000.0000002</v>
      </c>
      <c r="AB55" s="5">
        <f t="shared" si="22"/>
        <v>1620000000.0000002</v>
      </c>
      <c r="AC55" s="5">
        <f t="shared" si="22"/>
        <v>1620000000.0000002</v>
      </c>
      <c r="AD55" s="5">
        <f t="shared" si="22"/>
        <v>1620000000.0000002</v>
      </c>
      <c r="AE55" s="5">
        <f t="shared" si="22"/>
        <v>1620000000.0000002</v>
      </c>
      <c r="AF55" s="5">
        <f t="shared" si="22"/>
        <v>1620000000.0000002</v>
      </c>
      <c r="AG55" s="5">
        <f t="shared" si="22"/>
        <v>1620000000.0000002</v>
      </c>
      <c r="AH55" s="5"/>
      <c r="AI55" s="5"/>
    </row>
    <row r="56" spans="1:35" x14ac:dyDescent="0.25">
      <c r="A56" t="s">
        <v>270</v>
      </c>
      <c r="B56" t="s">
        <v>637</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637</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3">E55*(E56/SUM(E56:E57))/E56</f>
        <v>2.308686851838839E-8</v>
      </c>
      <c r="F58" s="5">
        <f t="shared" si="23"/>
        <v>2.2633082525248467E-8</v>
      </c>
      <c r="G58" s="5">
        <f t="shared" si="23"/>
        <v>2.2657293223248358E-8</v>
      </c>
      <c r="H58" s="5">
        <f t="shared" si="23"/>
        <v>2.2485126713266033E-8</v>
      </c>
      <c r="I58" s="5">
        <f t="shared" si="23"/>
        <v>2.2174694460428707E-8</v>
      </c>
      <c r="J58" s="5">
        <f t="shared" si="23"/>
        <v>2.216446812473112E-8</v>
      </c>
      <c r="K58" s="5">
        <f t="shared" si="23"/>
        <v>2.199304533748186E-8</v>
      </c>
      <c r="L58" s="5">
        <f t="shared" si="23"/>
        <v>2.1959981485295612E-8</v>
      </c>
      <c r="M58" s="5">
        <f t="shared" si="23"/>
        <v>2.1855646369813569E-8</v>
      </c>
      <c r="N58" s="5">
        <f t="shared" si="23"/>
        <v>2.1774616455924452E-8</v>
      </c>
      <c r="O58" s="5">
        <f t="shared" si="23"/>
        <v>2.1583465051313956E-8</v>
      </c>
      <c r="P58" s="5">
        <f t="shared" ref="P58:AG58" si="24">P55*(P56/SUM(P56:P57))/P56</f>
        <v>2.1379976946841896E-8</v>
      </c>
      <c r="Q58" s="5">
        <f t="shared" si="24"/>
        <v>2.1232928250567009E-8</v>
      </c>
      <c r="R58" s="5">
        <f t="shared" si="24"/>
        <v>2.1106664365432242E-8</v>
      </c>
      <c r="S58" s="5">
        <f t="shared" si="24"/>
        <v>2.1006047290914271E-8</v>
      </c>
      <c r="T58" s="5">
        <f t="shared" si="24"/>
        <v>2.0900288978748666E-8</v>
      </c>
      <c r="U58" s="5">
        <f t="shared" si="24"/>
        <v>2.085280157968468E-8</v>
      </c>
      <c r="V58" s="5">
        <f t="shared" si="24"/>
        <v>2.0781003474121984E-8</v>
      </c>
      <c r="W58" s="5">
        <f t="shared" si="24"/>
        <v>2.0803125461569351E-8</v>
      </c>
      <c r="X58" s="5">
        <f t="shared" si="24"/>
        <v>2.0832505498431201E-8</v>
      </c>
      <c r="Y58" s="5">
        <f t="shared" si="24"/>
        <v>2.0729485966329943E-8</v>
      </c>
      <c r="Z58" s="5">
        <f t="shared" si="24"/>
        <v>2.0628092566502587E-8</v>
      </c>
      <c r="AA58" s="5">
        <f t="shared" si="24"/>
        <v>2.0516995614264223E-8</v>
      </c>
      <c r="AB58" s="5">
        <f t="shared" si="24"/>
        <v>2.0446688711142096E-8</v>
      </c>
      <c r="AC58" s="5">
        <f t="shared" si="24"/>
        <v>2.0459252890977684E-8</v>
      </c>
      <c r="AD58" s="5">
        <f t="shared" si="24"/>
        <v>2.0447881046042409E-8</v>
      </c>
      <c r="AE58" s="5">
        <f t="shared" si="24"/>
        <v>2.0397866942170499E-8</v>
      </c>
      <c r="AF58" s="5">
        <f t="shared" si="24"/>
        <v>2.0290998977984971E-8</v>
      </c>
      <c r="AG58" s="5">
        <f t="shared" si="24"/>
        <v>2.0168553079990165E-8</v>
      </c>
      <c r="AH58" s="5"/>
      <c r="AI58" s="5"/>
    </row>
    <row r="60" spans="1:35" x14ac:dyDescent="0.25">
      <c r="A60" s="15" t="s">
        <v>31</v>
      </c>
    </row>
    <row r="61" spans="1:35" x14ac:dyDescent="0.25">
      <c r="A61" t="s">
        <v>276</v>
      </c>
      <c r="B61" t="s">
        <v>298</v>
      </c>
      <c r="C61" s="5"/>
      <c r="D61" s="5">
        <f>'Subsidies Paid'!J18*10^9</f>
        <v>140000000</v>
      </c>
      <c r="E61" s="5">
        <f t="shared" ref="E61:O61" si="25">D61</f>
        <v>140000000</v>
      </c>
      <c r="F61" s="5">
        <f t="shared" si="25"/>
        <v>140000000</v>
      </c>
      <c r="G61" s="5">
        <f t="shared" si="25"/>
        <v>140000000</v>
      </c>
      <c r="H61" s="5">
        <f t="shared" si="25"/>
        <v>140000000</v>
      </c>
      <c r="I61" s="5">
        <f t="shared" si="25"/>
        <v>140000000</v>
      </c>
      <c r="J61" s="5">
        <f t="shared" si="25"/>
        <v>140000000</v>
      </c>
      <c r="K61" s="5">
        <f t="shared" si="25"/>
        <v>140000000</v>
      </c>
      <c r="L61" s="5">
        <f t="shared" si="25"/>
        <v>140000000</v>
      </c>
      <c r="M61" s="5">
        <f t="shared" si="25"/>
        <v>140000000</v>
      </c>
      <c r="N61" s="5">
        <f t="shared" si="25"/>
        <v>140000000</v>
      </c>
      <c r="O61" s="5">
        <f t="shared" si="25"/>
        <v>140000000</v>
      </c>
      <c r="P61" s="5">
        <f t="shared" ref="P61" si="26">O61</f>
        <v>140000000</v>
      </c>
      <c r="Q61" s="5">
        <f t="shared" ref="Q61" si="27">P61</f>
        <v>140000000</v>
      </c>
      <c r="R61" s="5">
        <f t="shared" ref="R61" si="28">Q61</f>
        <v>140000000</v>
      </c>
      <c r="S61" s="5">
        <f t="shared" ref="S61" si="29">R61</f>
        <v>140000000</v>
      </c>
      <c r="T61" s="5">
        <f t="shared" ref="T61" si="30">S61</f>
        <v>140000000</v>
      </c>
      <c r="U61" s="5">
        <f t="shared" ref="U61" si="31">T61</f>
        <v>140000000</v>
      </c>
      <c r="V61" s="5">
        <f t="shared" ref="V61" si="32">U61</f>
        <v>140000000</v>
      </c>
      <c r="W61" s="5">
        <f t="shared" ref="W61" si="33">V61</f>
        <v>140000000</v>
      </c>
      <c r="X61" s="5">
        <f t="shared" ref="X61" si="34">W61</f>
        <v>140000000</v>
      </c>
      <c r="Y61" s="5">
        <f t="shared" ref="Y61" si="35">X61</f>
        <v>140000000</v>
      </c>
      <c r="Z61" s="5">
        <f t="shared" ref="Z61" si="36">Y61</f>
        <v>140000000</v>
      </c>
      <c r="AA61" s="5">
        <f t="shared" ref="AA61" si="37">Z61</f>
        <v>140000000</v>
      </c>
      <c r="AB61" s="5">
        <f t="shared" ref="AB61" si="38">AA61</f>
        <v>140000000</v>
      </c>
      <c r="AC61" s="5">
        <f t="shared" ref="AC61" si="39">AB61</f>
        <v>140000000</v>
      </c>
      <c r="AD61" s="5">
        <f t="shared" ref="AD61" si="40">AC61</f>
        <v>140000000</v>
      </c>
      <c r="AE61" s="5">
        <f t="shared" ref="AE61" si="41">AD61</f>
        <v>140000000</v>
      </c>
      <c r="AF61" s="5">
        <f t="shared" ref="AF61" si="42">AE61</f>
        <v>140000000</v>
      </c>
      <c r="AG61" s="5">
        <f t="shared" ref="AG61" si="43">AF61</f>
        <v>140000000</v>
      </c>
      <c r="AH61" s="5"/>
      <c r="AI61" s="5"/>
    </row>
    <row r="62" spans="1:35" x14ac:dyDescent="0.25">
      <c r="A62" t="s">
        <v>270</v>
      </c>
      <c r="B62" t="s">
        <v>637</v>
      </c>
      <c r="C62" s="5"/>
      <c r="D62" s="5">
        <f t="shared" ref="D62:AG62" si="44">D56</f>
        <v>3.5682777E+16</v>
      </c>
      <c r="E62" s="5">
        <f t="shared" si="44"/>
        <v>3.7814274E+16</v>
      </c>
      <c r="F62" s="5">
        <f t="shared" si="44"/>
        <v>3.7835823E+16</v>
      </c>
      <c r="G62" s="5">
        <f t="shared" si="44"/>
        <v>3.6882996E+16</v>
      </c>
      <c r="H62" s="5">
        <f t="shared" si="44"/>
        <v>3.7047318E+16</v>
      </c>
      <c r="I62" s="5">
        <f t="shared" si="44"/>
        <v>3.7522251E+16</v>
      </c>
      <c r="J62" s="5">
        <f t="shared" si="44"/>
        <v>3.7473186E+16</v>
      </c>
      <c r="K62" s="5">
        <f t="shared" si="44"/>
        <v>3.7786018E+16</v>
      </c>
      <c r="L62" s="5">
        <f t="shared" si="44"/>
        <v>3.8036835E+16</v>
      </c>
      <c r="M62" s="5">
        <f t="shared" si="44"/>
        <v>3.8406055E+16</v>
      </c>
      <c r="N62" s="5">
        <f t="shared" si="44"/>
        <v>3.8853168E+16</v>
      </c>
      <c r="O62" s="5">
        <f t="shared" si="44"/>
        <v>3.9378105E+16</v>
      </c>
      <c r="P62" s="5">
        <f t="shared" si="44"/>
        <v>3.9977421E+16</v>
      </c>
      <c r="Q62" s="5">
        <f t="shared" si="44"/>
        <v>4.0490608E+16</v>
      </c>
      <c r="R62" s="5">
        <f t="shared" si="44"/>
        <v>4.0958794E+16</v>
      </c>
      <c r="S62" s="5">
        <f t="shared" si="44"/>
        <v>4.1332081E+16</v>
      </c>
      <c r="T62" s="5">
        <f t="shared" si="44"/>
        <v>4.1707432E+16</v>
      </c>
      <c r="U62" s="5">
        <f t="shared" si="44"/>
        <v>4.1989216E+16</v>
      </c>
      <c r="V62" s="5">
        <f t="shared" si="44"/>
        <v>4.2240601E+16</v>
      </c>
      <c r="W62" s="5">
        <f t="shared" si="44"/>
        <v>4.238311E+16</v>
      </c>
      <c r="X62" s="5">
        <f t="shared" si="44"/>
        <v>4.2506451E+16</v>
      </c>
      <c r="Y62" s="5">
        <f t="shared" si="44"/>
        <v>4.2687958E+16</v>
      </c>
      <c r="Z62" s="5">
        <f t="shared" si="44"/>
        <v>4.2804451E+16</v>
      </c>
      <c r="AA62" s="5">
        <f t="shared" si="44"/>
        <v>4.2884609E+16</v>
      </c>
      <c r="AB62" s="5">
        <f t="shared" si="44"/>
        <v>4.3041492E+16</v>
      </c>
      <c r="AC62" s="5">
        <f t="shared" si="44"/>
        <v>4.2870251E+16</v>
      </c>
      <c r="AD62" s="5">
        <f t="shared" si="44"/>
        <v>4.3082157E+16</v>
      </c>
      <c r="AE62" s="5">
        <f t="shared" si="44"/>
        <v>4.3152935E+16</v>
      </c>
      <c r="AF62" s="5">
        <f t="shared" si="44"/>
        <v>4.3235588E+16</v>
      </c>
      <c r="AG62" s="5">
        <f t="shared" si="44"/>
        <v>4.3621796E+16</v>
      </c>
      <c r="AH62" s="5"/>
      <c r="AI62" s="5"/>
    </row>
    <row r="63" spans="1:35" x14ac:dyDescent="0.25">
      <c r="A63" t="s">
        <v>277</v>
      </c>
      <c r="B63" t="s">
        <v>637</v>
      </c>
      <c r="C63" s="5"/>
      <c r="D63" s="5">
        <f t="shared" ref="D63:AG63" si="45">D57</f>
        <v>3.0179702000000004E+16</v>
      </c>
      <c r="E63" s="5">
        <f t="shared" si="45"/>
        <v>3.2355485E+16</v>
      </c>
      <c r="F63" s="5">
        <f t="shared" si="45"/>
        <v>3.3740817E+16</v>
      </c>
      <c r="G63" s="5">
        <f t="shared" si="45"/>
        <v>3.461716E+16</v>
      </c>
      <c r="H63" s="5">
        <f t="shared" si="45"/>
        <v>3.5000308000000004E+16</v>
      </c>
      <c r="I63" s="5">
        <f t="shared" si="45"/>
        <v>3.5533997999999996E+16</v>
      </c>
      <c r="J63" s="5">
        <f t="shared" si="45"/>
        <v>3.5616770000000004E+16</v>
      </c>
      <c r="K63" s="5">
        <f t="shared" si="45"/>
        <v>3.5873631000000004E+16</v>
      </c>
      <c r="L63" s="5">
        <f t="shared" si="45"/>
        <v>3.5733719E+16</v>
      </c>
      <c r="M63" s="5">
        <f t="shared" si="45"/>
        <v>3.5716667E+16</v>
      </c>
      <c r="N63" s="5">
        <f t="shared" si="45"/>
        <v>3.5545387000000004E+16</v>
      </c>
      <c r="O63" s="5">
        <f t="shared" si="45"/>
        <v>3.5679352E+16</v>
      </c>
      <c r="P63" s="5">
        <f t="shared" si="45"/>
        <v>3.579441E+16</v>
      </c>
      <c r="Q63" s="5">
        <f t="shared" si="45"/>
        <v>3.5805981000000004E+16</v>
      </c>
      <c r="R63" s="5">
        <f t="shared" si="45"/>
        <v>3.5794215E+16</v>
      </c>
      <c r="S63" s="5">
        <f t="shared" si="45"/>
        <v>3.5788567999999996E+16</v>
      </c>
      <c r="T63" s="5">
        <f t="shared" si="45"/>
        <v>3.5803458E+16</v>
      </c>
      <c r="U63" s="5">
        <f t="shared" si="45"/>
        <v>3.5698186999999996E+16</v>
      </c>
      <c r="V63" s="5">
        <f t="shared" si="45"/>
        <v>3.5715210999999996E+16</v>
      </c>
      <c r="W63" s="5">
        <f t="shared" si="45"/>
        <v>3.5489804E+16</v>
      </c>
      <c r="X63" s="5">
        <f t="shared" si="45"/>
        <v>3.5256639E+16</v>
      </c>
      <c r="Y63" s="5">
        <f t="shared" si="45"/>
        <v>3.5461591999999996E+16</v>
      </c>
      <c r="Z63" s="5">
        <f t="shared" si="45"/>
        <v>3.5729228E+16</v>
      </c>
      <c r="AA63" s="5">
        <f t="shared" si="45"/>
        <v>3.607432E+16</v>
      </c>
      <c r="AB63" s="5">
        <f t="shared" si="45"/>
        <v>3.6188941E+16</v>
      </c>
      <c r="AC63" s="5">
        <f t="shared" si="45"/>
        <v>3.6311526E+16</v>
      </c>
      <c r="AD63" s="5">
        <f t="shared" si="45"/>
        <v>3.6143656E+16</v>
      </c>
      <c r="AE63" s="5">
        <f t="shared" si="45"/>
        <v>3.6267134E+16</v>
      </c>
      <c r="AF63" s="5">
        <f t="shared" si="45"/>
        <v>3.6602768E+16</v>
      </c>
      <c r="AG63" s="5">
        <f t="shared" si="45"/>
        <v>3.6701269E+16</v>
      </c>
      <c r="AH63" s="5"/>
      <c r="AI63" s="5"/>
    </row>
    <row r="64" spans="1:35" x14ac:dyDescent="0.25">
      <c r="A64" t="s">
        <v>283</v>
      </c>
      <c r="C64" s="5"/>
      <c r="D64" s="5">
        <f t="shared" ref="D64:AG64" si="46">D61*(D62/SUM(D62:D63))/D62</f>
        <v>2.1256412167540793E-9</v>
      </c>
      <c r="E64" s="5">
        <f t="shared" si="46"/>
        <v>1.9951614768977616E-9</v>
      </c>
      <c r="F64" s="5">
        <f t="shared" si="46"/>
        <v>1.9559454034165337E-9</v>
      </c>
      <c r="G64" s="5">
        <f t="shared" si="46"/>
        <v>1.9580376859597342E-9</v>
      </c>
      <c r="H64" s="5">
        <f t="shared" si="46"/>
        <v>1.9431590986773112E-9</v>
      </c>
      <c r="I64" s="5">
        <f t="shared" si="46"/>
        <v>1.9163316200370485E-9</v>
      </c>
      <c r="J64" s="5">
        <f t="shared" si="46"/>
        <v>1.9154478626310841E-9</v>
      </c>
      <c r="K64" s="5">
        <f t="shared" si="46"/>
        <v>1.9006335476836174E-9</v>
      </c>
      <c r="L64" s="5">
        <f t="shared" si="46"/>
        <v>1.8977761777415959E-9</v>
      </c>
      <c r="M64" s="5">
        <f t="shared" si="46"/>
        <v>1.8887595628233946E-9</v>
      </c>
      <c r="N64" s="5">
        <f t="shared" si="46"/>
        <v>1.8817569776724834E-9</v>
      </c>
      <c r="O64" s="5">
        <f t="shared" si="46"/>
        <v>1.865237720483922E-9</v>
      </c>
      <c r="P64" s="5">
        <f t="shared" si="46"/>
        <v>1.8476523287394228E-9</v>
      </c>
      <c r="Q64" s="5">
        <f t="shared" si="46"/>
        <v>1.8349444167156673E-9</v>
      </c>
      <c r="R64" s="5">
        <f t="shared" si="46"/>
        <v>1.8240327229385886E-9</v>
      </c>
      <c r="S64" s="5">
        <f t="shared" si="46"/>
        <v>1.8153374202024677E-9</v>
      </c>
      <c r="T64" s="5">
        <f t="shared" si="46"/>
        <v>1.8061978129782795E-9</v>
      </c>
      <c r="U64" s="5">
        <f t="shared" si="46"/>
        <v>1.8020939636764536E-9</v>
      </c>
      <c r="V64" s="5">
        <f t="shared" si="46"/>
        <v>1.7958891891216529E-9</v>
      </c>
      <c r="W64" s="5">
        <f t="shared" si="46"/>
        <v>1.7978009658146348E-9</v>
      </c>
      <c r="X64" s="5">
        <f t="shared" si="46"/>
        <v>1.8003399813459059E-9</v>
      </c>
      <c r="Y64" s="5">
        <f t="shared" si="46"/>
        <v>1.7914370588186367E-9</v>
      </c>
      <c r="Z64" s="5">
        <f t="shared" si="46"/>
        <v>1.7826746662409641E-9</v>
      </c>
      <c r="AA64" s="5">
        <f t="shared" si="46"/>
        <v>1.7730736950598707E-9</v>
      </c>
      <c r="AB64" s="5">
        <f t="shared" si="46"/>
        <v>1.7669977898517859E-9</v>
      </c>
      <c r="AC64" s="5">
        <f t="shared" si="46"/>
        <v>1.7680835831709108E-9</v>
      </c>
      <c r="AD64" s="5">
        <f t="shared" si="46"/>
        <v>1.7671008311394674E-9</v>
      </c>
      <c r="AE64" s="5">
        <f t="shared" si="46"/>
        <v>1.7627786246320181E-9</v>
      </c>
      <c r="AF64" s="5">
        <f t="shared" si="46"/>
        <v>1.7535431215542564E-9</v>
      </c>
      <c r="AG64" s="5">
        <f t="shared" si="46"/>
        <v>1.7429613772831001E-9</v>
      </c>
      <c r="AH64" s="5"/>
      <c r="AI64" s="5"/>
    </row>
    <row r="66" spans="1:36" x14ac:dyDescent="0.25">
      <c r="A66" s="15" t="s">
        <v>38</v>
      </c>
    </row>
    <row r="67" spans="1:36" x14ac:dyDescent="0.25">
      <c r="A67" t="s">
        <v>276</v>
      </c>
      <c r="B67" t="s">
        <v>298</v>
      </c>
      <c r="C67" s="5"/>
      <c r="D67" s="5">
        <f>'Subsidies Paid'!K19*10^9</f>
        <v>1200000000</v>
      </c>
      <c r="E67" s="5">
        <f t="shared" ref="E67:O67" si="47">D67</f>
        <v>1200000000</v>
      </c>
      <c r="F67" s="5">
        <f t="shared" si="47"/>
        <v>1200000000</v>
      </c>
      <c r="G67" s="5">
        <f t="shared" si="47"/>
        <v>1200000000</v>
      </c>
      <c r="H67" s="5">
        <f t="shared" si="47"/>
        <v>1200000000</v>
      </c>
      <c r="I67" s="5">
        <f t="shared" si="47"/>
        <v>1200000000</v>
      </c>
      <c r="J67" s="5">
        <f t="shared" si="47"/>
        <v>1200000000</v>
      </c>
      <c r="K67" s="5">
        <f t="shared" si="47"/>
        <v>1200000000</v>
      </c>
      <c r="L67" s="5">
        <f t="shared" si="47"/>
        <v>1200000000</v>
      </c>
      <c r="M67" s="5">
        <f t="shared" si="47"/>
        <v>1200000000</v>
      </c>
      <c r="N67" s="5">
        <f t="shared" si="47"/>
        <v>1200000000</v>
      </c>
      <c r="O67" s="5">
        <f t="shared" si="47"/>
        <v>1200000000</v>
      </c>
      <c r="P67" s="5">
        <f t="shared" ref="P67" si="48">O67</f>
        <v>1200000000</v>
      </c>
      <c r="Q67" s="5">
        <f t="shared" ref="Q67" si="49">P67</f>
        <v>1200000000</v>
      </c>
      <c r="R67" s="5">
        <f t="shared" ref="R67" si="50">Q67</f>
        <v>1200000000</v>
      </c>
      <c r="S67" s="5">
        <f t="shared" ref="S67" si="51">R67</f>
        <v>1200000000</v>
      </c>
      <c r="T67" s="5">
        <f t="shared" ref="T67" si="52">S67</f>
        <v>1200000000</v>
      </c>
      <c r="U67" s="5">
        <f t="shared" ref="U67" si="53">T67</f>
        <v>1200000000</v>
      </c>
      <c r="V67" s="5">
        <f t="shared" ref="V67" si="54">U67</f>
        <v>1200000000</v>
      </c>
      <c r="W67" s="5">
        <f t="shared" ref="W67" si="55">V67</f>
        <v>1200000000</v>
      </c>
      <c r="X67" s="5">
        <f t="shared" ref="X67" si="56">W67</f>
        <v>1200000000</v>
      </c>
      <c r="Y67" s="5">
        <f t="shared" ref="Y67" si="57">X67</f>
        <v>1200000000</v>
      </c>
      <c r="Z67" s="5">
        <f t="shared" ref="Z67" si="58">Y67</f>
        <v>1200000000</v>
      </c>
      <c r="AA67" s="5">
        <f t="shared" ref="AA67" si="59">Z67</f>
        <v>1200000000</v>
      </c>
      <c r="AB67" s="5">
        <f t="shared" ref="AB67" si="60">AA67</f>
        <v>1200000000</v>
      </c>
      <c r="AC67" s="5">
        <f t="shared" ref="AC67" si="61">AB67</f>
        <v>1200000000</v>
      </c>
      <c r="AD67" s="5">
        <f t="shared" ref="AD67" si="62">AC67</f>
        <v>1200000000</v>
      </c>
      <c r="AE67" s="5">
        <f t="shared" ref="AE67" si="63">AD67</f>
        <v>1200000000</v>
      </c>
      <c r="AF67" s="5">
        <f t="shared" ref="AF67" si="64">AE67</f>
        <v>1200000000</v>
      </c>
      <c r="AG67" s="5">
        <f t="shared" ref="AG67" si="65">AF67</f>
        <v>1200000000</v>
      </c>
      <c r="AH67" s="5"/>
      <c r="AI67" s="5"/>
    </row>
    <row r="68" spans="1:36" x14ac:dyDescent="0.25">
      <c r="A68" t="s">
        <v>270</v>
      </c>
      <c r="B68" t="s">
        <v>637</v>
      </c>
      <c r="C68" s="5"/>
      <c r="D68" s="5">
        <f t="shared" ref="D68:AG68" si="66">D56</f>
        <v>3.5682777E+16</v>
      </c>
      <c r="E68" s="5">
        <f t="shared" si="66"/>
        <v>3.7814274E+16</v>
      </c>
      <c r="F68" s="5">
        <f t="shared" si="66"/>
        <v>3.7835823E+16</v>
      </c>
      <c r="G68" s="5">
        <f t="shared" si="66"/>
        <v>3.6882996E+16</v>
      </c>
      <c r="H68" s="5">
        <f t="shared" si="66"/>
        <v>3.7047318E+16</v>
      </c>
      <c r="I68" s="5">
        <f t="shared" si="66"/>
        <v>3.7522251E+16</v>
      </c>
      <c r="J68" s="5">
        <f t="shared" si="66"/>
        <v>3.7473186E+16</v>
      </c>
      <c r="K68" s="5">
        <f t="shared" si="66"/>
        <v>3.7786018E+16</v>
      </c>
      <c r="L68" s="5">
        <f t="shared" si="66"/>
        <v>3.8036835E+16</v>
      </c>
      <c r="M68" s="5">
        <f t="shared" si="66"/>
        <v>3.8406055E+16</v>
      </c>
      <c r="N68" s="5">
        <f t="shared" si="66"/>
        <v>3.8853168E+16</v>
      </c>
      <c r="O68" s="5">
        <f t="shared" si="66"/>
        <v>3.9378105E+16</v>
      </c>
      <c r="P68" s="5">
        <f t="shared" si="66"/>
        <v>3.9977421E+16</v>
      </c>
      <c r="Q68" s="5">
        <f t="shared" si="66"/>
        <v>4.0490608E+16</v>
      </c>
      <c r="R68" s="5">
        <f t="shared" si="66"/>
        <v>4.0958794E+16</v>
      </c>
      <c r="S68" s="5">
        <f t="shared" si="66"/>
        <v>4.1332081E+16</v>
      </c>
      <c r="T68" s="5">
        <f t="shared" si="66"/>
        <v>4.1707432E+16</v>
      </c>
      <c r="U68" s="5">
        <f t="shared" si="66"/>
        <v>4.1989216E+16</v>
      </c>
      <c r="V68" s="5">
        <f t="shared" si="66"/>
        <v>4.2240601E+16</v>
      </c>
      <c r="W68" s="5">
        <f t="shared" si="66"/>
        <v>4.238311E+16</v>
      </c>
      <c r="X68" s="5">
        <f t="shared" si="66"/>
        <v>4.2506451E+16</v>
      </c>
      <c r="Y68" s="5">
        <f t="shared" si="66"/>
        <v>4.2687958E+16</v>
      </c>
      <c r="Z68" s="5">
        <f t="shared" si="66"/>
        <v>4.2804451E+16</v>
      </c>
      <c r="AA68" s="5">
        <f t="shared" si="66"/>
        <v>4.2884609E+16</v>
      </c>
      <c r="AB68" s="5">
        <f t="shared" si="66"/>
        <v>4.3041492E+16</v>
      </c>
      <c r="AC68" s="5">
        <f t="shared" si="66"/>
        <v>4.2870251E+16</v>
      </c>
      <c r="AD68" s="5">
        <f t="shared" si="66"/>
        <v>4.3082157E+16</v>
      </c>
      <c r="AE68" s="5">
        <f t="shared" si="66"/>
        <v>4.3152935E+16</v>
      </c>
      <c r="AF68" s="5">
        <f t="shared" si="66"/>
        <v>4.3235588E+16</v>
      </c>
      <c r="AG68" s="5">
        <f t="shared" si="66"/>
        <v>4.3621796E+16</v>
      </c>
      <c r="AH68" s="5"/>
      <c r="AI68" s="5"/>
    </row>
    <row r="69" spans="1:36" x14ac:dyDescent="0.25">
      <c r="A69" t="s">
        <v>277</v>
      </c>
      <c r="B69" t="s">
        <v>637</v>
      </c>
      <c r="C69" s="5"/>
      <c r="D69" s="5">
        <f t="shared" ref="D69:AG69" si="67">D57</f>
        <v>3.0179702000000004E+16</v>
      </c>
      <c r="E69" s="5">
        <f t="shared" si="67"/>
        <v>3.2355485E+16</v>
      </c>
      <c r="F69" s="5">
        <f t="shared" si="67"/>
        <v>3.3740817E+16</v>
      </c>
      <c r="G69" s="5">
        <f t="shared" si="67"/>
        <v>3.461716E+16</v>
      </c>
      <c r="H69" s="5">
        <f t="shared" si="67"/>
        <v>3.5000308000000004E+16</v>
      </c>
      <c r="I69" s="5">
        <f t="shared" si="67"/>
        <v>3.5533997999999996E+16</v>
      </c>
      <c r="J69" s="5">
        <f t="shared" si="67"/>
        <v>3.5616770000000004E+16</v>
      </c>
      <c r="K69" s="5">
        <f t="shared" si="67"/>
        <v>3.5873631000000004E+16</v>
      </c>
      <c r="L69" s="5">
        <f t="shared" si="67"/>
        <v>3.5733719E+16</v>
      </c>
      <c r="M69" s="5">
        <f t="shared" si="67"/>
        <v>3.5716667E+16</v>
      </c>
      <c r="N69" s="5">
        <f t="shared" si="67"/>
        <v>3.5545387000000004E+16</v>
      </c>
      <c r="O69" s="5">
        <f t="shared" si="67"/>
        <v>3.5679352E+16</v>
      </c>
      <c r="P69" s="5">
        <f t="shared" si="67"/>
        <v>3.579441E+16</v>
      </c>
      <c r="Q69" s="5">
        <f t="shared" si="67"/>
        <v>3.5805981000000004E+16</v>
      </c>
      <c r="R69" s="5">
        <f t="shared" si="67"/>
        <v>3.5794215E+16</v>
      </c>
      <c r="S69" s="5">
        <f t="shared" si="67"/>
        <v>3.5788567999999996E+16</v>
      </c>
      <c r="T69" s="5">
        <f t="shared" si="67"/>
        <v>3.5803458E+16</v>
      </c>
      <c r="U69" s="5">
        <f t="shared" si="67"/>
        <v>3.5698186999999996E+16</v>
      </c>
      <c r="V69" s="5">
        <f t="shared" si="67"/>
        <v>3.5715210999999996E+16</v>
      </c>
      <c r="W69" s="5">
        <f t="shared" si="67"/>
        <v>3.5489804E+16</v>
      </c>
      <c r="X69" s="5">
        <f t="shared" si="67"/>
        <v>3.5256639E+16</v>
      </c>
      <c r="Y69" s="5">
        <f t="shared" si="67"/>
        <v>3.5461591999999996E+16</v>
      </c>
      <c r="Z69" s="5">
        <f t="shared" si="67"/>
        <v>3.5729228E+16</v>
      </c>
      <c r="AA69" s="5">
        <f t="shared" si="67"/>
        <v>3.607432E+16</v>
      </c>
      <c r="AB69" s="5">
        <f t="shared" si="67"/>
        <v>3.6188941E+16</v>
      </c>
      <c r="AC69" s="5">
        <f t="shared" si="67"/>
        <v>3.6311526E+16</v>
      </c>
      <c r="AD69" s="5">
        <f t="shared" si="67"/>
        <v>3.6143656E+16</v>
      </c>
      <c r="AE69" s="5">
        <f t="shared" si="67"/>
        <v>3.6267134E+16</v>
      </c>
      <c r="AF69" s="5">
        <f t="shared" si="67"/>
        <v>3.6602768E+16</v>
      </c>
      <c r="AG69" s="5">
        <f t="shared" si="67"/>
        <v>3.6701269E+16</v>
      </c>
      <c r="AH69" s="5"/>
      <c r="AI69" s="5"/>
    </row>
    <row r="70" spans="1:36" x14ac:dyDescent="0.25">
      <c r="A70" t="s">
        <v>283</v>
      </c>
      <c r="C70" s="5"/>
      <c r="D70" s="5">
        <f t="shared" ref="D70:AG70" si="68">D67*(D68/SUM(D68:D69))/D68</f>
        <v>1.8219781857892108E-8</v>
      </c>
      <c r="E70" s="5">
        <f t="shared" si="68"/>
        <v>1.7101384087695103E-8</v>
      </c>
      <c r="F70" s="5">
        <f t="shared" si="68"/>
        <v>1.6765246314998861E-8</v>
      </c>
      <c r="G70" s="5">
        <f t="shared" si="68"/>
        <v>1.6783180165369151E-8</v>
      </c>
      <c r="H70" s="5">
        <f t="shared" si="68"/>
        <v>1.6655649417234097E-8</v>
      </c>
      <c r="I70" s="5">
        <f t="shared" si="68"/>
        <v>1.6425699600317559E-8</v>
      </c>
      <c r="J70" s="5">
        <f t="shared" si="68"/>
        <v>1.6418124536837863E-8</v>
      </c>
      <c r="K70" s="5">
        <f t="shared" si="68"/>
        <v>1.6291144694431001E-8</v>
      </c>
      <c r="L70" s="5">
        <f t="shared" si="68"/>
        <v>1.6266652952070821E-8</v>
      </c>
      <c r="M70" s="5">
        <f t="shared" si="68"/>
        <v>1.6189367681343385E-8</v>
      </c>
      <c r="N70" s="5">
        <f t="shared" si="68"/>
        <v>1.6129345522906998E-8</v>
      </c>
      <c r="O70" s="5">
        <f t="shared" si="68"/>
        <v>1.598775188986219E-8</v>
      </c>
      <c r="P70" s="5">
        <f t="shared" si="68"/>
        <v>1.5837019960623627E-8</v>
      </c>
      <c r="Q70" s="5">
        <f t="shared" si="68"/>
        <v>1.5728095000420007E-8</v>
      </c>
      <c r="R70" s="5">
        <f t="shared" si="68"/>
        <v>1.5634566196616472E-8</v>
      </c>
      <c r="S70" s="5">
        <f t="shared" si="68"/>
        <v>1.5560035030306865E-8</v>
      </c>
      <c r="T70" s="5">
        <f t="shared" si="68"/>
        <v>1.5481695539813824E-8</v>
      </c>
      <c r="U70" s="5">
        <f t="shared" si="68"/>
        <v>1.5446519688655317E-8</v>
      </c>
      <c r="V70" s="5">
        <f t="shared" si="68"/>
        <v>1.5393335906757024E-8</v>
      </c>
      <c r="W70" s="5">
        <f t="shared" si="68"/>
        <v>1.5409722564125443E-8</v>
      </c>
      <c r="X70" s="5">
        <f t="shared" si="68"/>
        <v>1.543148555439348E-8</v>
      </c>
      <c r="Y70" s="5">
        <f t="shared" si="68"/>
        <v>1.5355174789874029E-8</v>
      </c>
      <c r="Z70" s="5">
        <f t="shared" si="68"/>
        <v>1.5280068567779691E-8</v>
      </c>
      <c r="AA70" s="5">
        <f t="shared" si="68"/>
        <v>1.5197774529084607E-8</v>
      </c>
      <c r="AB70" s="5">
        <f t="shared" si="68"/>
        <v>1.5145695341586733E-8</v>
      </c>
      <c r="AC70" s="5">
        <f t="shared" si="68"/>
        <v>1.5155002141464948E-8</v>
      </c>
      <c r="AD70" s="5">
        <f t="shared" si="68"/>
        <v>1.5146578552624003E-8</v>
      </c>
      <c r="AE70" s="5">
        <f t="shared" si="68"/>
        <v>1.5109531068274443E-8</v>
      </c>
      <c r="AF70" s="5">
        <f t="shared" si="68"/>
        <v>1.5030369613322199E-8</v>
      </c>
      <c r="AG70" s="5">
        <f t="shared" si="68"/>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9">E74</f>
        <v>1300000000</v>
      </c>
      <c r="G74">
        <f t="shared" si="69"/>
        <v>1300000000</v>
      </c>
      <c r="H74">
        <f t="shared" si="69"/>
        <v>1300000000</v>
      </c>
      <c r="I74">
        <f t="shared" si="69"/>
        <v>1300000000</v>
      </c>
      <c r="J74">
        <f t="shared" si="69"/>
        <v>1300000000</v>
      </c>
      <c r="K74">
        <f t="shared" si="69"/>
        <v>1300000000</v>
      </c>
      <c r="L74">
        <f t="shared" si="69"/>
        <v>1300000000</v>
      </c>
      <c r="M74">
        <f t="shared" si="69"/>
        <v>1300000000</v>
      </c>
      <c r="N74">
        <f t="shared" si="69"/>
        <v>1300000000</v>
      </c>
      <c r="O74">
        <f t="shared" si="69"/>
        <v>1300000000</v>
      </c>
      <c r="P74">
        <f t="shared" si="69"/>
        <v>1300000000</v>
      </c>
      <c r="Q74">
        <f t="shared" ref="Q74" si="70">P74</f>
        <v>1300000000</v>
      </c>
      <c r="R74">
        <f t="shared" ref="R74" si="71">Q74</f>
        <v>1300000000</v>
      </c>
      <c r="S74">
        <f t="shared" ref="S74" si="72">R74</f>
        <v>1300000000</v>
      </c>
      <c r="T74">
        <f t="shared" ref="T74" si="73">S74</f>
        <v>1300000000</v>
      </c>
      <c r="U74">
        <f t="shared" ref="U74" si="74">T74</f>
        <v>1300000000</v>
      </c>
      <c r="V74">
        <f t="shared" ref="V74" si="75">U74</f>
        <v>1300000000</v>
      </c>
      <c r="W74">
        <f t="shared" ref="W74" si="76">V74</f>
        <v>1300000000</v>
      </c>
      <c r="X74">
        <f t="shared" ref="X74" si="77">W74</f>
        <v>1300000000</v>
      </c>
      <c r="Y74">
        <f t="shared" ref="Y74" si="78">X74</f>
        <v>1300000000</v>
      </c>
      <c r="Z74">
        <f t="shared" ref="Z74" si="79">Y74</f>
        <v>1300000000</v>
      </c>
      <c r="AA74">
        <f t="shared" ref="AA74" si="80">Z74</f>
        <v>1300000000</v>
      </c>
      <c r="AB74">
        <f t="shared" ref="AB74" si="81">AA74</f>
        <v>1300000000</v>
      </c>
      <c r="AC74">
        <f t="shared" ref="AC74" si="82">AB74</f>
        <v>1300000000</v>
      </c>
      <c r="AD74">
        <f t="shared" ref="AD74" si="83">AC74</f>
        <v>1300000000</v>
      </c>
      <c r="AE74">
        <f t="shared" ref="AE74" si="84">AD74</f>
        <v>1300000000</v>
      </c>
      <c r="AF74">
        <f t="shared" ref="AF74" si="85">AE74</f>
        <v>1300000000</v>
      </c>
      <c r="AG74">
        <f t="shared" ref="AG74" si="86">AF74</f>
        <v>1300000000</v>
      </c>
      <c r="AH74">
        <f t="shared" ref="AH74" si="87">AG74</f>
        <v>1300000000</v>
      </c>
    </row>
    <row r="75" spans="1:36" x14ac:dyDescent="0.25">
      <c r="A75" t="s">
        <v>279</v>
      </c>
      <c r="B75" t="s">
        <v>638</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8">5.751*10^6</f>
        <v>5751000</v>
      </c>
      <c r="D76">
        <f t="shared" si="88"/>
        <v>5751000</v>
      </c>
      <c r="E76">
        <f t="shared" si="88"/>
        <v>5751000</v>
      </c>
      <c r="F76">
        <f t="shared" si="88"/>
        <v>5751000</v>
      </c>
      <c r="G76">
        <f t="shared" si="88"/>
        <v>5751000</v>
      </c>
      <c r="H76">
        <f t="shared" si="88"/>
        <v>5751000</v>
      </c>
      <c r="I76">
        <f t="shared" si="88"/>
        <v>5751000</v>
      </c>
      <c r="J76">
        <f t="shared" si="88"/>
        <v>5751000</v>
      </c>
      <c r="K76">
        <f t="shared" si="88"/>
        <v>5751000</v>
      </c>
      <c r="L76">
        <f t="shared" si="88"/>
        <v>5751000</v>
      </c>
      <c r="M76">
        <f t="shared" si="88"/>
        <v>5751000</v>
      </c>
      <c r="N76">
        <f t="shared" si="88"/>
        <v>5751000</v>
      </c>
      <c r="O76">
        <f t="shared" si="88"/>
        <v>5751000</v>
      </c>
      <c r="P76">
        <f t="shared" si="88"/>
        <v>5751000</v>
      </c>
      <c r="Q76">
        <f t="shared" si="88"/>
        <v>5751000</v>
      </c>
      <c r="R76">
        <f t="shared" si="88"/>
        <v>5751000</v>
      </c>
      <c r="S76">
        <f t="shared" si="88"/>
        <v>5751000</v>
      </c>
      <c r="T76">
        <f t="shared" si="88"/>
        <v>5751000</v>
      </c>
      <c r="U76">
        <f t="shared" si="88"/>
        <v>5751000</v>
      </c>
      <c r="V76">
        <f t="shared" si="88"/>
        <v>5751000</v>
      </c>
      <c r="W76">
        <f t="shared" si="88"/>
        <v>5751000</v>
      </c>
      <c r="X76">
        <f t="shared" si="88"/>
        <v>5751000</v>
      </c>
      <c r="Y76">
        <f t="shared" si="88"/>
        <v>5751000</v>
      </c>
      <c r="Z76">
        <f t="shared" si="88"/>
        <v>5751000</v>
      </c>
      <c r="AA76">
        <f t="shared" si="88"/>
        <v>5751000</v>
      </c>
      <c r="AB76">
        <f t="shared" si="88"/>
        <v>5751000</v>
      </c>
      <c r="AC76">
        <f t="shared" si="88"/>
        <v>5751000</v>
      </c>
      <c r="AD76">
        <f t="shared" si="88"/>
        <v>5751000</v>
      </c>
      <c r="AE76">
        <f t="shared" si="88"/>
        <v>5751000</v>
      </c>
      <c r="AF76">
        <f t="shared" si="88"/>
        <v>5751000</v>
      </c>
      <c r="AG76">
        <f t="shared" si="88"/>
        <v>5751000</v>
      </c>
      <c r="AH76">
        <f t="shared" si="88"/>
        <v>5751000</v>
      </c>
    </row>
    <row r="77" spans="1:36" x14ac:dyDescent="0.25">
      <c r="A77" t="s">
        <v>282</v>
      </c>
      <c r="B77" t="s">
        <v>638</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9">F74/(F75*F76*10^6*365)*F77</f>
        <v>2.8795207777624858E-8</v>
      </c>
      <c r="G78">
        <f t="shared" si="89"/>
        <v>2.8208023726556365E-8</v>
      </c>
      <c r="H78">
        <f t="shared" si="89"/>
        <v>2.7866389184402128E-8</v>
      </c>
      <c r="I78">
        <f t="shared" si="89"/>
        <v>2.7896016431657902E-8</v>
      </c>
      <c r="J78">
        <f t="shared" si="89"/>
        <v>2.7909586569748765E-8</v>
      </c>
      <c r="K78">
        <f t="shared" si="89"/>
        <v>2.7530089406284982E-8</v>
      </c>
      <c r="L78">
        <f t="shared" si="89"/>
        <v>2.7438579388232572E-8</v>
      </c>
      <c r="M78">
        <f t="shared" si="89"/>
        <v>2.724644808142688E-8</v>
      </c>
      <c r="N78">
        <f t="shared" si="89"/>
        <v>2.7091073081601077E-8</v>
      </c>
      <c r="O78">
        <f t="shared" si="89"/>
        <v>2.7115802687452081E-8</v>
      </c>
      <c r="P78">
        <f t="shared" si="89"/>
        <v>2.7198809361901655E-8</v>
      </c>
      <c r="Q78">
        <f t="shared" si="89"/>
        <v>2.7330321995438225E-8</v>
      </c>
      <c r="R78">
        <f t="shared" si="89"/>
        <v>2.7269860352821844E-8</v>
      </c>
      <c r="S78">
        <f t="shared" si="89"/>
        <v>2.7178266031484207E-8</v>
      </c>
      <c r="T78">
        <f t="shared" si="89"/>
        <v>2.7285630768064699E-8</v>
      </c>
      <c r="U78">
        <f t="shared" si="89"/>
        <v>2.7362669395798914E-8</v>
      </c>
      <c r="V78">
        <f t="shared" si="89"/>
        <v>2.7406850533688071E-8</v>
      </c>
      <c r="W78">
        <f t="shared" si="89"/>
        <v>2.7379736132822313E-8</v>
      </c>
      <c r="X78">
        <f t="shared" si="89"/>
        <v>2.7521691222830841E-8</v>
      </c>
      <c r="Y78">
        <f t="shared" si="89"/>
        <v>2.7374253510555262E-8</v>
      </c>
      <c r="Z78">
        <f t="shared" si="89"/>
        <v>2.7404361851028284E-8</v>
      </c>
      <c r="AA78">
        <f t="shared" si="89"/>
        <v>2.7457052059897524E-8</v>
      </c>
      <c r="AB78">
        <f t="shared" si="89"/>
        <v>2.7563604430011705E-8</v>
      </c>
      <c r="AC78">
        <f t="shared" si="89"/>
        <v>2.7624111267063938E-8</v>
      </c>
      <c r="AD78">
        <f t="shared" si="89"/>
        <v>2.7925787635702687E-8</v>
      </c>
      <c r="AE78">
        <f t="shared" si="89"/>
        <v>2.8034219035661257E-8</v>
      </c>
      <c r="AF78">
        <f t="shared" si="89"/>
        <v>2.8109001178175168E-8</v>
      </c>
      <c r="AG78">
        <f t="shared" si="89"/>
        <v>2.8255370543528462E-8</v>
      </c>
      <c r="AH78">
        <f t="shared" si="89"/>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90">E81</f>
        <v>1620000000.0000002</v>
      </c>
      <c r="G81">
        <f t="shared" si="90"/>
        <v>1620000000.0000002</v>
      </c>
      <c r="H81">
        <f t="shared" si="90"/>
        <v>1620000000.0000002</v>
      </c>
      <c r="I81">
        <f t="shared" si="90"/>
        <v>1620000000.0000002</v>
      </c>
      <c r="J81">
        <f t="shared" si="90"/>
        <v>1620000000.0000002</v>
      </c>
      <c r="K81">
        <f t="shared" si="90"/>
        <v>1620000000.0000002</v>
      </c>
      <c r="L81">
        <f t="shared" si="90"/>
        <v>1620000000.0000002</v>
      </c>
      <c r="M81">
        <f t="shared" si="90"/>
        <v>1620000000.0000002</v>
      </c>
      <c r="N81">
        <f t="shared" si="90"/>
        <v>1620000000.0000002</v>
      </c>
      <c r="O81">
        <f t="shared" si="90"/>
        <v>1620000000.0000002</v>
      </c>
      <c r="P81">
        <f t="shared" si="90"/>
        <v>1620000000.0000002</v>
      </c>
      <c r="Q81">
        <f t="shared" ref="Q81" si="91">P81</f>
        <v>1620000000.0000002</v>
      </c>
      <c r="R81">
        <f t="shared" ref="R81" si="92">Q81</f>
        <v>1620000000.0000002</v>
      </c>
      <c r="S81">
        <f t="shared" ref="S81" si="93">R81</f>
        <v>1620000000.0000002</v>
      </c>
      <c r="T81">
        <f t="shared" ref="T81" si="94">S81</f>
        <v>1620000000.0000002</v>
      </c>
      <c r="U81">
        <f t="shared" ref="U81" si="95">T81</f>
        <v>1620000000.0000002</v>
      </c>
      <c r="V81">
        <f t="shared" ref="V81" si="96">U81</f>
        <v>1620000000.0000002</v>
      </c>
      <c r="W81">
        <f t="shared" ref="W81" si="97">V81</f>
        <v>1620000000.0000002</v>
      </c>
      <c r="X81">
        <f t="shared" ref="X81" si="98">W81</f>
        <v>1620000000.0000002</v>
      </c>
      <c r="Y81">
        <f t="shared" ref="Y81" si="99">X81</f>
        <v>1620000000.0000002</v>
      </c>
      <c r="Z81">
        <f t="shared" ref="Z81" si="100">Y81</f>
        <v>1620000000.0000002</v>
      </c>
      <c r="AA81">
        <f t="shared" ref="AA81" si="101">Z81</f>
        <v>1620000000.0000002</v>
      </c>
      <c r="AB81">
        <f t="shared" ref="AB81" si="102">AA81</f>
        <v>1620000000.0000002</v>
      </c>
      <c r="AC81">
        <f t="shared" ref="AC81" si="103">AB81</f>
        <v>1620000000.0000002</v>
      </c>
      <c r="AD81">
        <f t="shared" ref="AD81" si="104">AC81</f>
        <v>1620000000.0000002</v>
      </c>
      <c r="AE81">
        <f t="shared" ref="AE81" si="105">AD81</f>
        <v>1620000000.0000002</v>
      </c>
      <c r="AF81">
        <f t="shared" ref="AF81" si="106">AE81</f>
        <v>1620000000.0000002</v>
      </c>
      <c r="AG81">
        <f t="shared" ref="AG81" si="107">AF81</f>
        <v>1620000000.0000002</v>
      </c>
      <c r="AH81">
        <f t="shared" ref="AH81" si="108">AG81</f>
        <v>1620000000.0000002</v>
      </c>
    </row>
    <row r="82" spans="1:36" x14ac:dyDescent="0.25">
      <c r="A82" t="s">
        <v>287</v>
      </c>
      <c r="B82" t="s">
        <v>637</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638</v>
      </c>
      <c r="C83" s="4"/>
      <c r="D83" s="4"/>
      <c r="E83" s="4">
        <f t="shared" ref="E83:AH85" si="109">E75</f>
        <v>11.13137</v>
      </c>
      <c r="F83" s="4">
        <f t="shared" si="109"/>
        <v>11.828412999999999</v>
      </c>
      <c r="G83" s="4">
        <f t="shared" si="109"/>
        <v>12.317411</v>
      </c>
      <c r="H83" s="4">
        <f t="shared" si="109"/>
        <v>12.668136000000001</v>
      </c>
      <c r="I83" s="4">
        <f t="shared" si="109"/>
        <v>12.860077</v>
      </c>
      <c r="J83" s="4">
        <f t="shared" si="109"/>
        <v>13.04087</v>
      </c>
      <c r="K83" s="4">
        <f t="shared" si="109"/>
        <v>13.143864000000001</v>
      </c>
      <c r="L83" s="4">
        <f t="shared" si="109"/>
        <v>13.308415999999999</v>
      </c>
      <c r="M83" s="4">
        <f t="shared" si="109"/>
        <v>13.288779</v>
      </c>
      <c r="N83" s="4">
        <f t="shared" si="109"/>
        <v>13.312295000000001</v>
      </c>
      <c r="O83" s="4">
        <f t="shared" si="109"/>
        <v>13.240861000000001</v>
      </c>
      <c r="P83" s="4">
        <f t="shared" si="109"/>
        <v>13.273460999999999</v>
      </c>
      <c r="Q83" s="4">
        <f t="shared" si="109"/>
        <v>13.304527999999999</v>
      </c>
      <c r="R83" s="4">
        <f t="shared" si="109"/>
        <v>13.258546000000001</v>
      </c>
      <c r="S83" s="4">
        <f t="shared" si="109"/>
        <v>13.227854000000001</v>
      </c>
      <c r="T83" s="4">
        <f t="shared" si="109"/>
        <v>13.170089000000001</v>
      </c>
      <c r="U83" s="4">
        <f t="shared" si="109"/>
        <v>13.155234999999999</v>
      </c>
      <c r="V83" s="4">
        <f t="shared" si="109"/>
        <v>13.109235999999999</v>
      </c>
      <c r="W83" s="4">
        <f t="shared" si="109"/>
        <v>13.059265</v>
      </c>
      <c r="X83" s="4">
        <f t="shared" si="109"/>
        <v>12.962479</v>
      </c>
      <c r="Y83" s="4">
        <f t="shared" si="109"/>
        <v>12.830216999999999</v>
      </c>
      <c r="Z83" s="4">
        <f t="shared" si="109"/>
        <v>12.859726999999999</v>
      </c>
      <c r="AA83" s="4">
        <f t="shared" si="109"/>
        <v>12.929422000000001</v>
      </c>
      <c r="AB83" s="4">
        <f t="shared" si="109"/>
        <v>13.063684</v>
      </c>
      <c r="AC83" s="4">
        <f t="shared" si="109"/>
        <v>13.097238000000001</v>
      </c>
      <c r="AD83" s="4">
        <f t="shared" si="109"/>
        <v>13.129096000000001</v>
      </c>
      <c r="AE83" s="4">
        <f t="shared" si="109"/>
        <v>13.032037000000001</v>
      </c>
      <c r="AF83" s="4">
        <f t="shared" si="109"/>
        <v>13.064216</v>
      </c>
      <c r="AG83" s="4">
        <f t="shared" si="109"/>
        <v>13.201051</v>
      </c>
      <c r="AH83" s="4">
        <f t="shared" si="109"/>
        <v>13.238148000000001</v>
      </c>
      <c r="AI83" s="4"/>
      <c r="AJ83" s="4"/>
    </row>
    <row r="84" spans="1:36" x14ac:dyDescent="0.25">
      <c r="A84" t="s">
        <v>281</v>
      </c>
      <c r="B84" t="s">
        <v>280</v>
      </c>
      <c r="C84">
        <f t="shared" ref="C84:R84" si="110">C76</f>
        <v>5751000</v>
      </c>
      <c r="D84">
        <f t="shared" si="110"/>
        <v>5751000</v>
      </c>
      <c r="E84">
        <f t="shared" si="110"/>
        <v>5751000</v>
      </c>
      <c r="F84">
        <f t="shared" si="110"/>
        <v>5751000</v>
      </c>
      <c r="G84">
        <f t="shared" si="110"/>
        <v>5751000</v>
      </c>
      <c r="H84">
        <f t="shared" si="110"/>
        <v>5751000</v>
      </c>
      <c r="I84">
        <f t="shared" si="110"/>
        <v>5751000</v>
      </c>
      <c r="J84">
        <f t="shared" si="110"/>
        <v>5751000</v>
      </c>
      <c r="K84">
        <f t="shared" si="110"/>
        <v>5751000</v>
      </c>
      <c r="L84">
        <f t="shared" si="110"/>
        <v>5751000</v>
      </c>
      <c r="M84">
        <f t="shared" si="110"/>
        <v>5751000</v>
      </c>
      <c r="N84">
        <f t="shared" si="110"/>
        <v>5751000</v>
      </c>
      <c r="O84">
        <f t="shared" si="110"/>
        <v>5751000</v>
      </c>
      <c r="P84">
        <f t="shared" si="110"/>
        <v>5751000</v>
      </c>
      <c r="Q84">
        <f t="shared" si="110"/>
        <v>5751000</v>
      </c>
      <c r="R84">
        <f t="shared" si="110"/>
        <v>5751000</v>
      </c>
      <c r="S84">
        <f t="shared" si="109"/>
        <v>5751000</v>
      </c>
      <c r="T84">
        <f t="shared" si="109"/>
        <v>5751000</v>
      </c>
      <c r="U84">
        <f t="shared" si="109"/>
        <v>5751000</v>
      </c>
      <c r="V84">
        <f t="shared" si="109"/>
        <v>5751000</v>
      </c>
      <c r="W84">
        <f t="shared" si="109"/>
        <v>5751000</v>
      </c>
      <c r="X84">
        <f t="shared" si="109"/>
        <v>5751000</v>
      </c>
      <c r="Y84">
        <f t="shared" si="109"/>
        <v>5751000</v>
      </c>
      <c r="Z84">
        <f t="shared" si="109"/>
        <v>5751000</v>
      </c>
      <c r="AA84">
        <f t="shared" si="109"/>
        <v>5751000</v>
      </c>
      <c r="AB84">
        <f t="shared" si="109"/>
        <v>5751000</v>
      </c>
      <c r="AC84">
        <f t="shared" si="109"/>
        <v>5751000</v>
      </c>
      <c r="AD84">
        <f t="shared" si="109"/>
        <v>5751000</v>
      </c>
      <c r="AE84">
        <f t="shared" si="109"/>
        <v>5751000</v>
      </c>
      <c r="AF84">
        <f t="shared" si="109"/>
        <v>5751000</v>
      </c>
      <c r="AG84">
        <f t="shared" si="109"/>
        <v>5751000</v>
      </c>
      <c r="AH84">
        <f t="shared" si="109"/>
        <v>5751000</v>
      </c>
    </row>
    <row r="85" spans="1:36" x14ac:dyDescent="0.25">
      <c r="A85" t="s">
        <v>282</v>
      </c>
      <c r="B85" t="s">
        <v>638</v>
      </c>
      <c r="C85" s="11"/>
      <c r="D85" s="11"/>
      <c r="E85" s="11">
        <f t="shared" si="109"/>
        <v>0.53645091974861669</v>
      </c>
      <c r="F85" s="11">
        <f t="shared" si="109"/>
        <v>0.54997072969670069</v>
      </c>
      <c r="G85" s="11">
        <f t="shared" si="109"/>
        <v>0.56102856350540731</v>
      </c>
      <c r="H85" s="11">
        <f t="shared" si="109"/>
        <v>0.5700150141357454</v>
      </c>
      <c r="I85" s="11">
        <f t="shared" si="109"/>
        <v>0.57926680098894301</v>
      </c>
      <c r="J85" s="11">
        <f t="shared" si="109"/>
        <v>0.58769615396832875</v>
      </c>
      <c r="K85" s="11">
        <f t="shared" si="109"/>
        <v>0.58428341418062657</v>
      </c>
      <c r="L85" s="11">
        <f t="shared" si="109"/>
        <v>0.58963176201876377</v>
      </c>
      <c r="M85" s="11">
        <f t="shared" si="109"/>
        <v>0.58463909472541797</v>
      </c>
      <c r="N85" s="11">
        <f t="shared" si="109"/>
        <v>0.58233382990372573</v>
      </c>
      <c r="O85" s="11">
        <f t="shared" si="109"/>
        <v>0.57973773741270151</v>
      </c>
      <c r="P85" s="11">
        <f t="shared" si="109"/>
        <v>0.58294415337514294</v>
      </c>
      <c r="Q85" s="11">
        <f t="shared" si="109"/>
        <v>0.5871338237100614</v>
      </c>
      <c r="R85" s="11">
        <f t="shared" si="109"/>
        <v>0.58381022011187156</v>
      </c>
      <c r="S85" s="11">
        <f t="shared" si="109"/>
        <v>0.58050239777655377</v>
      </c>
      <c r="T85" s="11">
        <f t="shared" si="109"/>
        <v>0.58025058567882126</v>
      </c>
      <c r="U85" s="11">
        <f t="shared" si="109"/>
        <v>0.58123258476512729</v>
      </c>
      <c r="V85" s="11">
        <f t="shared" si="109"/>
        <v>0.58013543473119111</v>
      </c>
      <c r="W85" s="11">
        <f t="shared" si="109"/>
        <v>0.57735226356746217</v>
      </c>
      <c r="X85" s="11">
        <f t="shared" si="109"/>
        <v>0.57604453871000039</v>
      </c>
      <c r="Y85" s="11">
        <f t="shared" si="109"/>
        <v>0.56711243014994495</v>
      </c>
      <c r="Z85" s="11">
        <f t="shared" si="109"/>
        <v>0.56904200005122207</v>
      </c>
      <c r="AA85" s="11">
        <f t="shared" si="109"/>
        <v>0.57322602218318386</v>
      </c>
      <c r="AB85" s="11">
        <f t="shared" si="109"/>
        <v>0.58142614261825287</v>
      </c>
      <c r="AC85" s="11">
        <f t="shared" si="109"/>
        <v>0.58419914075102453</v>
      </c>
      <c r="AD85" s="11">
        <f t="shared" si="109"/>
        <v>0.59201557804393345</v>
      </c>
      <c r="AE85" s="11">
        <f t="shared" si="109"/>
        <v>0.58992071454961459</v>
      </c>
      <c r="AF85" s="11">
        <f t="shared" si="109"/>
        <v>0.59295487741520381</v>
      </c>
      <c r="AG85" s="11">
        <f t="shared" si="109"/>
        <v>0.60228548336533616</v>
      </c>
      <c r="AH85" s="11">
        <f t="shared" si="109"/>
        <v>0.60761157271644028</v>
      </c>
      <c r="AI85" s="11"/>
      <c r="AJ85" s="11"/>
    </row>
    <row r="86" spans="1:36" x14ac:dyDescent="0.25">
      <c r="A86" t="s">
        <v>285</v>
      </c>
      <c r="E86">
        <f t="shared" ref="E86:AH86" si="111">(E81*E82)/(E83*10^6*E84*365)*E85</f>
        <v>1.3086197591722575E-8</v>
      </c>
      <c r="F86">
        <f t="shared" si="111"/>
        <v>1.2573242556967248E-8</v>
      </c>
      <c r="G86">
        <f t="shared" si="111"/>
        <v>1.2558086250677707E-8</v>
      </c>
      <c r="H86">
        <f t="shared" si="111"/>
        <v>1.276597569806997E-8</v>
      </c>
      <c r="I86">
        <f t="shared" si="111"/>
        <v>1.2877425133234231E-8</v>
      </c>
      <c r="J86">
        <f t="shared" si="111"/>
        <v>1.2883129564787314E-8</v>
      </c>
      <c r="K86">
        <f t="shared" si="111"/>
        <v>1.2803121376941791E-8</v>
      </c>
      <c r="L86">
        <f t="shared" si="111"/>
        <v>1.2832765706635958E-8</v>
      </c>
      <c r="M86">
        <f t="shared" si="111"/>
        <v>1.2706541823800715E-8</v>
      </c>
      <c r="N86">
        <f t="shared" si="111"/>
        <v>1.2596839122627953E-8</v>
      </c>
      <c r="O86">
        <f t="shared" si="111"/>
        <v>1.249214307336668E-8</v>
      </c>
      <c r="P86">
        <f t="shared" si="111"/>
        <v>1.2448137464905045E-8</v>
      </c>
      <c r="Q86">
        <f t="shared" si="111"/>
        <v>1.2417516560954453E-8</v>
      </c>
      <c r="R86">
        <f t="shared" si="111"/>
        <v>1.2259735618043825E-8</v>
      </c>
      <c r="S86">
        <f t="shared" si="111"/>
        <v>1.211465926530877E-8</v>
      </c>
      <c r="T86">
        <f t="shared" si="111"/>
        <v>1.2047365092409131E-8</v>
      </c>
      <c r="U86">
        <f t="shared" si="111"/>
        <v>1.2003608234435645E-8</v>
      </c>
      <c r="V86">
        <f t="shared" si="111"/>
        <v>1.1949006113823131E-8</v>
      </c>
      <c r="W86">
        <f t="shared" si="111"/>
        <v>1.1847683863810807E-8</v>
      </c>
      <c r="X86">
        <f t="shared" si="111"/>
        <v>1.1828266567273126E-8</v>
      </c>
      <c r="Y86">
        <f t="shared" si="111"/>
        <v>1.1653551979520873E-8</v>
      </c>
      <c r="Z86">
        <f t="shared" si="111"/>
        <v>1.1631839132386572E-8</v>
      </c>
      <c r="AA86">
        <f t="shared" si="111"/>
        <v>1.1659817770676626E-8</v>
      </c>
      <c r="AB86">
        <f t="shared" si="111"/>
        <v>1.1763823682934262E-8</v>
      </c>
      <c r="AC86">
        <f t="shared" si="111"/>
        <v>1.1778254887196682E-8</v>
      </c>
      <c r="AD86">
        <f t="shared" si="111"/>
        <v>1.1940018342390233E-8</v>
      </c>
      <c r="AE86">
        <f t="shared" si="111"/>
        <v>1.188302870713068E-8</v>
      </c>
      <c r="AF86">
        <f t="shared" si="111"/>
        <v>1.1922035386664001E-8</v>
      </c>
      <c r="AG86">
        <f t="shared" si="111"/>
        <v>1.2048758160822129E-8</v>
      </c>
      <c r="AH86">
        <f t="shared" si="111"/>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12">E89</f>
        <v>140000000</v>
      </c>
      <c r="G89">
        <f t="shared" si="112"/>
        <v>140000000</v>
      </c>
      <c r="H89">
        <f t="shared" si="112"/>
        <v>140000000</v>
      </c>
      <c r="I89">
        <f t="shared" si="112"/>
        <v>140000000</v>
      </c>
      <c r="J89">
        <f t="shared" si="112"/>
        <v>140000000</v>
      </c>
      <c r="K89">
        <f t="shared" si="112"/>
        <v>140000000</v>
      </c>
      <c r="L89">
        <f t="shared" si="112"/>
        <v>140000000</v>
      </c>
      <c r="M89">
        <f t="shared" si="112"/>
        <v>140000000</v>
      </c>
      <c r="N89">
        <f t="shared" si="112"/>
        <v>140000000</v>
      </c>
      <c r="O89">
        <f t="shared" si="112"/>
        <v>140000000</v>
      </c>
      <c r="P89">
        <f t="shared" si="112"/>
        <v>140000000</v>
      </c>
      <c r="Q89">
        <f t="shared" ref="Q89" si="113">P89</f>
        <v>140000000</v>
      </c>
      <c r="R89">
        <f t="shared" ref="R89" si="114">Q89</f>
        <v>140000000</v>
      </c>
      <c r="S89">
        <f t="shared" ref="S89" si="115">R89</f>
        <v>140000000</v>
      </c>
      <c r="T89">
        <f t="shared" ref="T89" si="116">S89</f>
        <v>140000000</v>
      </c>
      <c r="U89">
        <f t="shared" ref="U89" si="117">T89</f>
        <v>140000000</v>
      </c>
      <c r="V89">
        <f t="shared" ref="V89" si="118">U89</f>
        <v>140000000</v>
      </c>
      <c r="W89">
        <f t="shared" ref="W89" si="119">V89</f>
        <v>140000000</v>
      </c>
      <c r="X89">
        <f t="shared" ref="X89" si="120">W89</f>
        <v>140000000</v>
      </c>
      <c r="Y89">
        <f t="shared" ref="Y89" si="121">X89</f>
        <v>140000000</v>
      </c>
      <c r="Z89">
        <f t="shared" ref="Z89" si="122">Y89</f>
        <v>140000000</v>
      </c>
      <c r="AA89">
        <f t="shared" ref="AA89" si="123">Z89</f>
        <v>140000000</v>
      </c>
      <c r="AB89">
        <f t="shared" ref="AB89" si="124">AA89</f>
        <v>140000000</v>
      </c>
      <c r="AC89">
        <f t="shared" ref="AC89" si="125">AB89</f>
        <v>140000000</v>
      </c>
      <c r="AD89">
        <f t="shared" ref="AD89" si="126">AC89</f>
        <v>140000000</v>
      </c>
      <c r="AE89">
        <f t="shared" ref="AE89" si="127">AD89</f>
        <v>140000000</v>
      </c>
      <c r="AF89">
        <f t="shared" ref="AF89" si="128">AE89</f>
        <v>140000000</v>
      </c>
      <c r="AG89">
        <f t="shared" ref="AG89" si="129">AF89</f>
        <v>140000000</v>
      </c>
      <c r="AH89">
        <f t="shared" ref="AH89" si="130">AG89</f>
        <v>140000000</v>
      </c>
    </row>
    <row r="90" spans="1:36" x14ac:dyDescent="0.25">
      <c r="A90" t="s">
        <v>287</v>
      </c>
      <c r="B90" t="s">
        <v>637</v>
      </c>
      <c r="C90" s="11"/>
      <c r="D90" s="11"/>
      <c r="E90" s="11">
        <f t="shared" ref="D90:AH93" si="131">E82</f>
        <v>0.35184656502224881</v>
      </c>
      <c r="F90" s="11">
        <f t="shared" si="131"/>
        <v>0.35039299479423891</v>
      </c>
      <c r="G90" s="11">
        <f t="shared" si="131"/>
        <v>0.3572556772712438</v>
      </c>
      <c r="H90" s="11">
        <f t="shared" si="131"/>
        <v>0.36762213497827889</v>
      </c>
      <c r="I90" s="11">
        <f t="shared" si="131"/>
        <v>0.37043770186126601</v>
      </c>
      <c r="J90" s="11">
        <f t="shared" si="131"/>
        <v>0.37042160486504039</v>
      </c>
      <c r="K90" s="11">
        <f t="shared" si="131"/>
        <v>0.37319565495428675</v>
      </c>
      <c r="L90" s="11">
        <f t="shared" si="131"/>
        <v>0.37530727304986211</v>
      </c>
      <c r="M90" s="11">
        <f t="shared" si="131"/>
        <v>0.37423621625506565</v>
      </c>
      <c r="N90" s="11">
        <f t="shared" si="131"/>
        <v>0.3731330454917724</v>
      </c>
      <c r="O90" s="11">
        <f t="shared" si="131"/>
        <v>0.36969435763906977</v>
      </c>
      <c r="P90" s="11">
        <f t="shared" si="131"/>
        <v>0.36726777194170063</v>
      </c>
      <c r="Q90" s="11">
        <f t="shared" si="131"/>
        <v>0.36460140444540667</v>
      </c>
      <c r="R90" s="11">
        <f t="shared" si="131"/>
        <v>0.36076677032049226</v>
      </c>
      <c r="S90" s="11">
        <f t="shared" si="131"/>
        <v>0.35769905776593075</v>
      </c>
      <c r="T90" s="11">
        <f t="shared" si="131"/>
        <v>0.35431244879694929</v>
      </c>
      <c r="U90" s="11">
        <f t="shared" si="131"/>
        <v>0.35203163065215742</v>
      </c>
      <c r="V90" s="11">
        <f t="shared" si="131"/>
        <v>0.34986539580940818</v>
      </c>
      <c r="W90" s="11">
        <f t="shared" si="131"/>
        <v>0.34724222999562881</v>
      </c>
      <c r="X90" s="11">
        <f t="shared" si="131"/>
        <v>0.34488501354912693</v>
      </c>
      <c r="Y90" s="11">
        <f t="shared" si="131"/>
        <v>0.34162085122903424</v>
      </c>
      <c r="Z90" s="11">
        <f t="shared" si="131"/>
        <v>0.34060971560296893</v>
      </c>
      <c r="AA90" s="11">
        <f t="shared" si="131"/>
        <v>0.34077379718833745</v>
      </c>
      <c r="AB90" s="11">
        <f t="shared" si="131"/>
        <v>0.34248443263459161</v>
      </c>
      <c r="AC90" s="11">
        <f t="shared" si="131"/>
        <v>0.34215348791543265</v>
      </c>
      <c r="AD90" s="11">
        <f t="shared" si="131"/>
        <v>0.3431056744280947</v>
      </c>
      <c r="AE90" s="11">
        <f t="shared" si="131"/>
        <v>0.34014729517512177</v>
      </c>
      <c r="AF90" s="11">
        <f t="shared" si="131"/>
        <v>0.34035593698615396</v>
      </c>
      <c r="AG90" s="11">
        <f t="shared" si="131"/>
        <v>0.34219181567315837</v>
      </c>
      <c r="AH90" s="11">
        <f t="shared" si="131"/>
        <v>0.34100818986426873</v>
      </c>
      <c r="AI90" s="11"/>
      <c r="AJ90" s="11"/>
    </row>
    <row r="91" spans="1:36" x14ac:dyDescent="0.25">
      <c r="A91" t="s">
        <v>279</v>
      </c>
      <c r="B91" t="s">
        <v>638</v>
      </c>
      <c r="C91" s="4"/>
      <c r="D91" s="4"/>
      <c r="E91" s="4">
        <f t="shared" ref="C91:R92" si="132">E83</f>
        <v>11.13137</v>
      </c>
      <c r="F91" s="4">
        <f t="shared" si="132"/>
        <v>11.828412999999999</v>
      </c>
      <c r="G91" s="4">
        <f t="shared" si="132"/>
        <v>12.317411</v>
      </c>
      <c r="H91" s="4">
        <f t="shared" si="132"/>
        <v>12.668136000000001</v>
      </c>
      <c r="I91" s="4">
        <f t="shared" si="132"/>
        <v>12.860077</v>
      </c>
      <c r="J91" s="4">
        <f t="shared" si="132"/>
        <v>13.04087</v>
      </c>
      <c r="K91" s="4">
        <f t="shared" si="132"/>
        <v>13.143864000000001</v>
      </c>
      <c r="L91" s="4">
        <f t="shared" si="132"/>
        <v>13.308415999999999</v>
      </c>
      <c r="M91" s="4">
        <f t="shared" si="132"/>
        <v>13.288779</v>
      </c>
      <c r="N91" s="4">
        <f t="shared" si="132"/>
        <v>13.312295000000001</v>
      </c>
      <c r="O91" s="4">
        <f t="shared" si="132"/>
        <v>13.240861000000001</v>
      </c>
      <c r="P91" s="4">
        <f t="shared" si="132"/>
        <v>13.273460999999999</v>
      </c>
      <c r="Q91" s="4">
        <f t="shared" si="132"/>
        <v>13.304527999999999</v>
      </c>
      <c r="R91" s="4">
        <f t="shared" si="132"/>
        <v>13.258546000000001</v>
      </c>
      <c r="S91" s="4">
        <f t="shared" si="131"/>
        <v>13.227854000000001</v>
      </c>
      <c r="T91" s="4">
        <f t="shared" si="131"/>
        <v>13.170089000000001</v>
      </c>
      <c r="U91" s="4">
        <f t="shared" si="131"/>
        <v>13.155234999999999</v>
      </c>
      <c r="V91" s="4">
        <f t="shared" si="131"/>
        <v>13.109235999999999</v>
      </c>
      <c r="W91" s="4">
        <f t="shared" si="131"/>
        <v>13.059265</v>
      </c>
      <c r="X91" s="4">
        <f t="shared" si="131"/>
        <v>12.962479</v>
      </c>
      <c r="Y91" s="4">
        <f t="shared" si="131"/>
        <v>12.830216999999999</v>
      </c>
      <c r="Z91" s="4">
        <f t="shared" si="131"/>
        <v>12.859726999999999</v>
      </c>
      <c r="AA91" s="4">
        <f t="shared" si="131"/>
        <v>12.929422000000001</v>
      </c>
      <c r="AB91" s="4">
        <f t="shared" si="131"/>
        <v>13.063684</v>
      </c>
      <c r="AC91" s="4">
        <f t="shared" si="131"/>
        <v>13.097238000000001</v>
      </c>
      <c r="AD91" s="4">
        <f t="shared" si="131"/>
        <v>13.129096000000001</v>
      </c>
      <c r="AE91" s="4">
        <f t="shared" si="131"/>
        <v>13.032037000000001</v>
      </c>
      <c r="AF91" s="4">
        <f t="shared" si="131"/>
        <v>13.064216</v>
      </c>
      <c r="AG91" s="4">
        <f t="shared" si="131"/>
        <v>13.201051</v>
      </c>
      <c r="AH91" s="4">
        <f t="shared" si="131"/>
        <v>13.238148000000001</v>
      </c>
      <c r="AI91" s="4"/>
      <c r="AJ91" s="4"/>
    </row>
    <row r="92" spans="1:36" x14ac:dyDescent="0.25">
      <c r="A92" t="s">
        <v>281</v>
      </c>
      <c r="B92" t="s">
        <v>280</v>
      </c>
      <c r="C92">
        <f t="shared" si="132"/>
        <v>5751000</v>
      </c>
      <c r="D92">
        <f t="shared" si="131"/>
        <v>5751000</v>
      </c>
      <c r="E92">
        <f t="shared" si="131"/>
        <v>5751000</v>
      </c>
      <c r="F92">
        <f t="shared" si="131"/>
        <v>5751000</v>
      </c>
      <c r="G92">
        <f t="shared" si="131"/>
        <v>5751000</v>
      </c>
      <c r="H92">
        <f t="shared" si="131"/>
        <v>5751000</v>
      </c>
      <c r="I92">
        <f t="shared" si="131"/>
        <v>5751000</v>
      </c>
      <c r="J92">
        <f t="shared" si="131"/>
        <v>5751000</v>
      </c>
      <c r="K92">
        <f t="shared" si="131"/>
        <v>5751000</v>
      </c>
      <c r="L92">
        <f t="shared" si="131"/>
        <v>5751000</v>
      </c>
      <c r="M92">
        <f t="shared" si="131"/>
        <v>5751000</v>
      </c>
      <c r="N92">
        <f t="shared" si="131"/>
        <v>5751000</v>
      </c>
      <c r="O92">
        <f t="shared" si="131"/>
        <v>5751000</v>
      </c>
      <c r="P92">
        <f t="shared" si="131"/>
        <v>5751000</v>
      </c>
      <c r="Q92">
        <f t="shared" si="131"/>
        <v>5751000</v>
      </c>
      <c r="R92">
        <f t="shared" si="131"/>
        <v>5751000</v>
      </c>
      <c r="S92">
        <f t="shared" si="131"/>
        <v>5751000</v>
      </c>
      <c r="T92">
        <f t="shared" si="131"/>
        <v>5751000</v>
      </c>
      <c r="U92">
        <f t="shared" si="131"/>
        <v>5751000</v>
      </c>
      <c r="V92">
        <f t="shared" si="131"/>
        <v>5751000</v>
      </c>
      <c r="W92">
        <f t="shared" si="131"/>
        <v>5751000</v>
      </c>
      <c r="X92">
        <f t="shared" si="131"/>
        <v>5751000</v>
      </c>
      <c r="Y92">
        <f t="shared" si="131"/>
        <v>5751000</v>
      </c>
      <c r="Z92">
        <f t="shared" si="131"/>
        <v>5751000</v>
      </c>
      <c r="AA92">
        <f t="shared" si="131"/>
        <v>5751000</v>
      </c>
      <c r="AB92">
        <f t="shared" si="131"/>
        <v>5751000</v>
      </c>
      <c r="AC92">
        <f t="shared" si="131"/>
        <v>5751000</v>
      </c>
      <c r="AD92">
        <f t="shared" si="131"/>
        <v>5751000</v>
      </c>
      <c r="AE92">
        <f t="shared" si="131"/>
        <v>5751000</v>
      </c>
      <c r="AF92">
        <f t="shared" si="131"/>
        <v>5751000</v>
      </c>
      <c r="AG92">
        <f t="shared" si="131"/>
        <v>5751000</v>
      </c>
      <c r="AH92">
        <f t="shared" si="131"/>
        <v>5751000</v>
      </c>
    </row>
    <row r="93" spans="1:36" x14ac:dyDescent="0.25">
      <c r="A93" t="s">
        <v>282</v>
      </c>
      <c r="B93" t="s">
        <v>638</v>
      </c>
      <c r="C93" s="11"/>
      <c r="D93" s="11"/>
      <c r="E93" s="11">
        <f t="shared" si="131"/>
        <v>0.53645091974861669</v>
      </c>
      <c r="F93" s="11">
        <f t="shared" si="131"/>
        <v>0.54997072969670069</v>
      </c>
      <c r="G93" s="11">
        <f t="shared" si="131"/>
        <v>0.56102856350540731</v>
      </c>
      <c r="H93" s="11">
        <f t="shared" si="131"/>
        <v>0.5700150141357454</v>
      </c>
      <c r="I93" s="11">
        <f t="shared" si="131"/>
        <v>0.57926680098894301</v>
      </c>
      <c r="J93" s="11">
        <f t="shared" si="131"/>
        <v>0.58769615396832875</v>
      </c>
      <c r="K93" s="11">
        <f t="shared" si="131"/>
        <v>0.58428341418062657</v>
      </c>
      <c r="L93" s="11">
        <f t="shared" si="131"/>
        <v>0.58963176201876377</v>
      </c>
      <c r="M93" s="11">
        <f t="shared" si="131"/>
        <v>0.58463909472541797</v>
      </c>
      <c r="N93" s="11">
        <f t="shared" si="131"/>
        <v>0.58233382990372573</v>
      </c>
      <c r="O93" s="11">
        <f t="shared" si="131"/>
        <v>0.57973773741270151</v>
      </c>
      <c r="P93" s="11">
        <f t="shared" si="131"/>
        <v>0.58294415337514294</v>
      </c>
      <c r="Q93" s="11">
        <f t="shared" si="131"/>
        <v>0.5871338237100614</v>
      </c>
      <c r="R93" s="11">
        <f t="shared" si="131"/>
        <v>0.58381022011187156</v>
      </c>
      <c r="S93" s="11">
        <f t="shared" si="131"/>
        <v>0.58050239777655377</v>
      </c>
      <c r="T93" s="11">
        <f t="shared" si="131"/>
        <v>0.58025058567882126</v>
      </c>
      <c r="U93" s="11">
        <f t="shared" si="131"/>
        <v>0.58123258476512729</v>
      </c>
      <c r="V93" s="11">
        <f t="shared" si="131"/>
        <v>0.58013543473119111</v>
      </c>
      <c r="W93" s="11">
        <f t="shared" si="131"/>
        <v>0.57735226356746217</v>
      </c>
      <c r="X93" s="11">
        <f t="shared" si="131"/>
        <v>0.57604453871000039</v>
      </c>
      <c r="Y93" s="11">
        <f t="shared" si="131"/>
        <v>0.56711243014994495</v>
      </c>
      <c r="Z93" s="11">
        <f t="shared" si="131"/>
        <v>0.56904200005122207</v>
      </c>
      <c r="AA93" s="11">
        <f t="shared" si="131"/>
        <v>0.57322602218318386</v>
      </c>
      <c r="AB93" s="11">
        <f t="shared" si="131"/>
        <v>0.58142614261825287</v>
      </c>
      <c r="AC93" s="11">
        <f t="shared" si="131"/>
        <v>0.58419914075102453</v>
      </c>
      <c r="AD93" s="11">
        <f t="shared" si="131"/>
        <v>0.59201557804393345</v>
      </c>
      <c r="AE93" s="11">
        <f t="shared" si="131"/>
        <v>0.58992071454961459</v>
      </c>
      <c r="AF93" s="11">
        <f t="shared" si="131"/>
        <v>0.59295487741520381</v>
      </c>
      <c r="AG93" s="11">
        <f t="shared" si="131"/>
        <v>0.60228548336533616</v>
      </c>
      <c r="AH93" s="11">
        <f t="shared" si="131"/>
        <v>0.60761157271644028</v>
      </c>
      <c r="AI93" s="11"/>
      <c r="AJ93" s="11"/>
    </row>
    <row r="94" spans="1:36" x14ac:dyDescent="0.25">
      <c r="A94" t="s">
        <v>285</v>
      </c>
      <c r="E94">
        <f t="shared" ref="E94:AH94" si="133">(E89*E90)/(E91*10^6*E92*365)*E93</f>
        <v>1.1309059647167658E-9</v>
      </c>
      <c r="F94">
        <f t="shared" si="133"/>
        <v>1.0865765172687743E-9</v>
      </c>
      <c r="G94">
        <f t="shared" si="133"/>
        <v>1.0852667130215302E-9</v>
      </c>
      <c r="H94">
        <f t="shared" si="133"/>
        <v>1.1032324677344416E-9</v>
      </c>
      <c r="I94">
        <f t="shared" si="133"/>
        <v>1.112863900402958E-9</v>
      </c>
      <c r="J94">
        <f t="shared" si="133"/>
        <v>1.1133568759692737E-9</v>
      </c>
      <c r="K94">
        <f t="shared" si="133"/>
        <v>1.1064425881307719E-9</v>
      </c>
      <c r="L94">
        <f t="shared" si="133"/>
        <v>1.1090044437833543E-9</v>
      </c>
      <c r="M94">
        <f t="shared" si="133"/>
        <v>1.0980962069951234E-9</v>
      </c>
      <c r="N94">
        <f t="shared" si="133"/>
        <v>1.0886157266468599E-9</v>
      </c>
      <c r="O94">
        <f t="shared" si="133"/>
        <v>1.0795679199205771E-9</v>
      </c>
      <c r="P94">
        <f t="shared" si="133"/>
        <v>1.0757649661029048E-9</v>
      </c>
      <c r="Q94">
        <f t="shared" si="133"/>
        <v>1.0731187151442118E-9</v>
      </c>
      <c r="R94">
        <f t="shared" si="133"/>
        <v>1.0594833250161329E-9</v>
      </c>
      <c r="S94">
        <f t="shared" si="133"/>
        <v>1.046945862434091E-9</v>
      </c>
      <c r="T94">
        <f t="shared" si="133"/>
        <v>1.0411303166279495E-9</v>
      </c>
      <c r="U94">
        <f t="shared" si="133"/>
        <v>1.0373488597660434E-9</v>
      </c>
      <c r="V94">
        <f t="shared" si="133"/>
        <v>1.0326301579847149E-9</v>
      </c>
      <c r="W94">
        <f t="shared" si="133"/>
        <v>1.0238739141564893E-9</v>
      </c>
      <c r="X94">
        <f t="shared" si="133"/>
        <v>1.0221958761840972E-9</v>
      </c>
      <c r="Y94">
        <f t="shared" si="133"/>
        <v>1.007097084649952E-9</v>
      </c>
      <c r="Z94">
        <f t="shared" si="133"/>
        <v>1.0052206657618027E-9</v>
      </c>
      <c r="AA94">
        <f t="shared" si="133"/>
        <v>1.0076385727745231E-9</v>
      </c>
      <c r="AB94">
        <f t="shared" si="133"/>
        <v>1.0166267380313556E-9</v>
      </c>
      <c r="AC94">
        <f t="shared" si="133"/>
        <v>1.0178738791404539E-9</v>
      </c>
      <c r="AD94">
        <f t="shared" si="133"/>
        <v>1.0318534369966866E-9</v>
      </c>
      <c r="AE94">
        <f t="shared" si="133"/>
        <v>1.026928406789071E-9</v>
      </c>
      <c r="AF94">
        <f t="shared" si="133"/>
        <v>1.0302993544030616E-9</v>
      </c>
      <c r="AG94">
        <f t="shared" si="133"/>
        <v>1.0412507052562333E-9</v>
      </c>
      <c r="AH94">
        <f t="shared" si="133"/>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4">E97</f>
        <v>1200000000</v>
      </c>
      <c r="G97">
        <f t="shared" si="134"/>
        <v>1200000000</v>
      </c>
      <c r="H97">
        <f t="shared" si="134"/>
        <v>1200000000</v>
      </c>
      <c r="I97">
        <f t="shared" si="134"/>
        <v>1200000000</v>
      </c>
      <c r="J97">
        <f t="shared" si="134"/>
        <v>1200000000</v>
      </c>
      <c r="K97">
        <f t="shared" si="134"/>
        <v>1200000000</v>
      </c>
      <c r="L97">
        <f t="shared" si="134"/>
        <v>1200000000</v>
      </c>
      <c r="M97">
        <f t="shared" si="134"/>
        <v>1200000000</v>
      </c>
      <c r="N97">
        <f t="shared" si="134"/>
        <v>1200000000</v>
      </c>
      <c r="O97">
        <f t="shared" si="134"/>
        <v>1200000000</v>
      </c>
      <c r="P97">
        <f t="shared" si="134"/>
        <v>1200000000</v>
      </c>
      <c r="Q97">
        <f t="shared" ref="Q97" si="135">P97</f>
        <v>1200000000</v>
      </c>
      <c r="R97">
        <f t="shared" ref="R97" si="136">Q97</f>
        <v>1200000000</v>
      </c>
      <c r="S97">
        <f t="shared" ref="S97" si="137">R97</f>
        <v>1200000000</v>
      </c>
      <c r="T97">
        <f t="shared" ref="T97" si="138">S97</f>
        <v>1200000000</v>
      </c>
      <c r="U97">
        <f t="shared" ref="U97" si="139">T97</f>
        <v>1200000000</v>
      </c>
      <c r="V97">
        <f t="shared" ref="V97" si="140">U97</f>
        <v>1200000000</v>
      </c>
      <c r="W97">
        <f t="shared" ref="W97" si="141">V97</f>
        <v>1200000000</v>
      </c>
      <c r="X97">
        <f t="shared" ref="X97" si="142">W97</f>
        <v>1200000000</v>
      </c>
      <c r="Y97">
        <f t="shared" ref="Y97" si="143">X97</f>
        <v>1200000000</v>
      </c>
      <c r="Z97">
        <f t="shared" ref="Z97" si="144">Y97</f>
        <v>1200000000</v>
      </c>
      <c r="AA97">
        <f t="shared" ref="AA97" si="145">Z97</f>
        <v>1200000000</v>
      </c>
      <c r="AB97">
        <f t="shared" ref="AB97" si="146">AA97</f>
        <v>1200000000</v>
      </c>
      <c r="AC97">
        <f t="shared" ref="AC97" si="147">AB97</f>
        <v>1200000000</v>
      </c>
      <c r="AD97">
        <f t="shared" ref="AD97" si="148">AC97</f>
        <v>1200000000</v>
      </c>
      <c r="AE97">
        <f t="shared" ref="AE97" si="149">AD97</f>
        <v>1200000000</v>
      </c>
      <c r="AF97">
        <f t="shared" ref="AF97" si="150">AE97</f>
        <v>1200000000</v>
      </c>
      <c r="AG97">
        <f t="shared" ref="AG97" si="151">AF97</f>
        <v>1200000000</v>
      </c>
      <c r="AH97">
        <f t="shared" ref="AH97" si="152">AG97</f>
        <v>1200000000</v>
      </c>
    </row>
    <row r="98" spans="1:36" x14ac:dyDescent="0.25">
      <c r="A98" t="s">
        <v>287</v>
      </c>
      <c r="B98" t="s">
        <v>637</v>
      </c>
      <c r="C98" s="11"/>
      <c r="D98" s="11"/>
      <c r="E98" s="11">
        <f>E90</f>
        <v>0.35184656502224881</v>
      </c>
      <c r="F98" s="11">
        <f t="shared" ref="D98:AH101" si="153">F90</f>
        <v>0.35039299479423891</v>
      </c>
      <c r="G98" s="11">
        <f t="shared" si="153"/>
        <v>0.3572556772712438</v>
      </c>
      <c r="H98" s="11">
        <f t="shared" si="153"/>
        <v>0.36762213497827889</v>
      </c>
      <c r="I98" s="11">
        <f t="shared" si="153"/>
        <v>0.37043770186126601</v>
      </c>
      <c r="J98" s="11">
        <f t="shared" si="153"/>
        <v>0.37042160486504039</v>
      </c>
      <c r="K98" s="11">
        <f t="shared" si="153"/>
        <v>0.37319565495428675</v>
      </c>
      <c r="L98" s="11">
        <f t="shared" si="153"/>
        <v>0.37530727304986211</v>
      </c>
      <c r="M98" s="11">
        <f t="shared" si="153"/>
        <v>0.37423621625506565</v>
      </c>
      <c r="N98" s="11">
        <f t="shared" si="153"/>
        <v>0.3731330454917724</v>
      </c>
      <c r="O98" s="11">
        <f t="shared" si="153"/>
        <v>0.36969435763906977</v>
      </c>
      <c r="P98" s="11">
        <f t="shared" si="153"/>
        <v>0.36726777194170063</v>
      </c>
      <c r="Q98" s="11">
        <f t="shared" si="153"/>
        <v>0.36460140444540667</v>
      </c>
      <c r="R98" s="11">
        <f t="shared" si="153"/>
        <v>0.36076677032049226</v>
      </c>
      <c r="S98" s="11">
        <f t="shared" si="153"/>
        <v>0.35769905776593075</v>
      </c>
      <c r="T98" s="11">
        <f t="shared" si="153"/>
        <v>0.35431244879694929</v>
      </c>
      <c r="U98" s="11">
        <f t="shared" si="153"/>
        <v>0.35203163065215742</v>
      </c>
      <c r="V98" s="11">
        <f t="shared" si="153"/>
        <v>0.34986539580940818</v>
      </c>
      <c r="W98" s="11">
        <f t="shared" si="153"/>
        <v>0.34724222999562881</v>
      </c>
      <c r="X98" s="11">
        <f t="shared" si="153"/>
        <v>0.34488501354912693</v>
      </c>
      <c r="Y98" s="11">
        <f t="shared" si="153"/>
        <v>0.34162085122903424</v>
      </c>
      <c r="Z98" s="11">
        <f t="shared" si="153"/>
        <v>0.34060971560296893</v>
      </c>
      <c r="AA98" s="11">
        <f t="shared" si="153"/>
        <v>0.34077379718833745</v>
      </c>
      <c r="AB98" s="11">
        <f t="shared" si="153"/>
        <v>0.34248443263459161</v>
      </c>
      <c r="AC98" s="11">
        <f t="shared" si="153"/>
        <v>0.34215348791543265</v>
      </c>
      <c r="AD98" s="11">
        <f t="shared" si="153"/>
        <v>0.3431056744280947</v>
      </c>
      <c r="AE98" s="11">
        <f t="shared" si="153"/>
        <v>0.34014729517512177</v>
      </c>
      <c r="AF98" s="11">
        <f t="shared" si="153"/>
        <v>0.34035593698615396</v>
      </c>
      <c r="AG98" s="11">
        <f t="shared" si="153"/>
        <v>0.34219181567315837</v>
      </c>
      <c r="AH98" s="11">
        <f t="shared" si="153"/>
        <v>0.34100818986426873</v>
      </c>
      <c r="AI98" s="11"/>
      <c r="AJ98" s="11"/>
    </row>
    <row r="99" spans="1:36" x14ac:dyDescent="0.25">
      <c r="A99" t="s">
        <v>279</v>
      </c>
      <c r="B99" t="s">
        <v>638</v>
      </c>
      <c r="C99" s="4"/>
      <c r="D99" s="4"/>
      <c r="E99" s="4">
        <f t="shared" ref="C99:R100" si="154">E91</f>
        <v>11.13137</v>
      </c>
      <c r="F99" s="4">
        <f t="shared" si="154"/>
        <v>11.828412999999999</v>
      </c>
      <c r="G99" s="4">
        <f t="shared" si="154"/>
        <v>12.317411</v>
      </c>
      <c r="H99" s="4">
        <f t="shared" si="154"/>
        <v>12.668136000000001</v>
      </c>
      <c r="I99" s="4">
        <f t="shared" si="154"/>
        <v>12.860077</v>
      </c>
      <c r="J99" s="4">
        <f t="shared" si="154"/>
        <v>13.04087</v>
      </c>
      <c r="K99" s="4">
        <f t="shared" si="154"/>
        <v>13.143864000000001</v>
      </c>
      <c r="L99" s="4">
        <f t="shared" si="154"/>
        <v>13.308415999999999</v>
      </c>
      <c r="M99" s="4">
        <f t="shared" si="154"/>
        <v>13.288779</v>
      </c>
      <c r="N99" s="4">
        <f t="shared" si="154"/>
        <v>13.312295000000001</v>
      </c>
      <c r="O99" s="4">
        <f t="shared" si="154"/>
        <v>13.240861000000001</v>
      </c>
      <c r="P99" s="4">
        <f t="shared" si="154"/>
        <v>13.273460999999999</v>
      </c>
      <c r="Q99" s="4">
        <f t="shared" si="154"/>
        <v>13.304527999999999</v>
      </c>
      <c r="R99" s="4">
        <f t="shared" si="154"/>
        <v>13.258546000000001</v>
      </c>
      <c r="S99" s="4">
        <f t="shared" si="153"/>
        <v>13.227854000000001</v>
      </c>
      <c r="T99" s="4">
        <f t="shared" si="153"/>
        <v>13.170089000000001</v>
      </c>
      <c r="U99" s="4">
        <f t="shared" si="153"/>
        <v>13.155234999999999</v>
      </c>
      <c r="V99" s="4">
        <f t="shared" si="153"/>
        <v>13.109235999999999</v>
      </c>
      <c r="W99" s="4">
        <f t="shared" si="153"/>
        <v>13.059265</v>
      </c>
      <c r="X99" s="4">
        <f t="shared" si="153"/>
        <v>12.962479</v>
      </c>
      <c r="Y99" s="4">
        <f t="shared" si="153"/>
        <v>12.830216999999999</v>
      </c>
      <c r="Z99" s="4">
        <f t="shared" si="153"/>
        <v>12.859726999999999</v>
      </c>
      <c r="AA99" s="4">
        <f t="shared" si="153"/>
        <v>12.929422000000001</v>
      </c>
      <c r="AB99" s="4">
        <f t="shared" si="153"/>
        <v>13.063684</v>
      </c>
      <c r="AC99" s="4">
        <f t="shared" si="153"/>
        <v>13.097238000000001</v>
      </c>
      <c r="AD99" s="4">
        <f t="shared" si="153"/>
        <v>13.129096000000001</v>
      </c>
      <c r="AE99" s="4">
        <f t="shared" si="153"/>
        <v>13.032037000000001</v>
      </c>
      <c r="AF99" s="4">
        <f t="shared" si="153"/>
        <v>13.064216</v>
      </c>
      <c r="AG99" s="4">
        <f t="shared" si="153"/>
        <v>13.201051</v>
      </c>
      <c r="AH99" s="4">
        <f t="shared" si="153"/>
        <v>13.238148000000001</v>
      </c>
      <c r="AI99" s="4"/>
      <c r="AJ99" s="4"/>
    </row>
    <row r="100" spans="1:36" x14ac:dyDescent="0.25">
      <c r="A100" t="s">
        <v>281</v>
      </c>
      <c r="B100" t="s">
        <v>280</v>
      </c>
      <c r="C100">
        <f t="shared" si="154"/>
        <v>5751000</v>
      </c>
      <c r="D100">
        <f t="shared" si="153"/>
        <v>5751000</v>
      </c>
      <c r="E100">
        <f t="shared" si="153"/>
        <v>5751000</v>
      </c>
      <c r="F100">
        <f t="shared" si="153"/>
        <v>5751000</v>
      </c>
      <c r="G100">
        <f t="shared" si="153"/>
        <v>5751000</v>
      </c>
      <c r="H100">
        <f t="shared" si="153"/>
        <v>5751000</v>
      </c>
      <c r="I100">
        <f t="shared" si="153"/>
        <v>5751000</v>
      </c>
      <c r="J100">
        <f t="shared" si="153"/>
        <v>5751000</v>
      </c>
      <c r="K100">
        <f t="shared" si="153"/>
        <v>5751000</v>
      </c>
      <c r="L100">
        <f t="shared" si="153"/>
        <v>5751000</v>
      </c>
      <c r="M100">
        <f t="shared" si="153"/>
        <v>5751000</v>
      </c>
      <c r="N100">
        <f t="shared" si="153"/>
        <v>5751000</v>
      </c>
      <c r="O100">
        <f t="shared" si="153"/>
        <v>5751000</v>
      </c>
      <c r="P100">
        <f t="shared" si="153"/>
        <v>5751000</v>
      </c>
      <c r="Q100">
        <f t="shared" si="153"/>
        <v>5751000</v>
      </c>
      <c r="R100">
        <f t="shared" si="153"/>
        <v>5751000</v>
      </c>
      <c r="S100">
        <f t="shared" si="153"/>
        <v>5751000</v>
      </c>
      <c r="T100">
        <f t="shared" si="153"/>
        <v>5751000</v>
      </c>
      <c r="U100">
        <f t="shared" si="153"/>
        <v>5751000</v>
      </c>
      <c r="V100">
        <f t="shared" si="153"/>
        <v>5751000</v>
      </c>
      <c r="W100">
        <f t="shared" si="153"/>
        <v>5751000</v>
      </c>
      <c r="X100">
        <f t="shared" si="153"/>
        <v>5751000</v>
      </c>
      <c r="Y100">
        <f t="shared" si="153"/>
        <v>5751000</v>
      </c>
      <c r="Z100">
        <f t="shared" si="153"/>
        <v>5751000</v>
      </c>
      <c r="AA100">
        <f t="shared" si="153"/>
        <v>5751000</v>
      </c>
      <c r="AB100">
        <f t="shared" si="153"/>
        <v>5751000</v>
      </c>
      <c r="AC100">
        <f t="shared" si="153"/>
        <v>5751000</v>
      </c>
      <c r="AD100">
        <f t="shared" si="153"/>
        <v>5751000</v>
      </c>
      <c r="AE100">
        <f t="shared" si="153"/>
        <v>5751000</v>
      </c>
      <c r="AF100">
        <f t="shared" si="153"/>
        <v>5751000</v>
      </c>
      <c r="AG100">
        <f t="shared" si="153"/>
        <v>5751000</v>
      </c>
      <c r="AH100">
        <f t="shared" si="153"/>
        <v>5751000</v>
      </c>
    </row>
    <row r="101" spans="1:36" x14ac:dyDescent="0.25">
      <c r="A101" t="s">
        <v>282</v>
      </c>
      <c r="B101" t="s">
        <v>638</v>
      </c>
      <c r="C101" s="11"/>
      <c r="D101" s="11"/>
      <c r="E101" s="11">
        <f t="shared" si="153"/>
        <v>0.53645091974861669</v>
      </c>
      <c r="F101" s="11">
        <f t="shared" si="153"/>
        <v>0.54997072969670069</v>
      </c>
      <c r="G101" s="11">
        <f t="shared" si="153"/>
        <v>0.56102856350540731</v>
      </c>
      <c r="H101" s="11">
        <f t="shared" si="153"/>
        <v>0.5700150141357454</v>
      </c>
      <c r="I101" s="11">
        <f t="shared" si="153"/>
        <v>0.57926680098894301</v>
      </c>
      <c r="J101" s="11">
        <f t="shared" si="153"/>
        <v>0.58769615396832875</v>
      </c>
      <c r="K101" s="11">
        <f t="shared" si="153"/>
        <v>0.58428341418062657</v>
      </c>
      <c r="L101" s="11">
        <f t="shared" si="153"/>
        <v>0.58963176201876377</v>
      </c>
      <c r="M101" s="11">
        <f t="shared" si="153"/>
        <v>0.58463909472541797</v>
      </c>
      <c r="N101" s="11">
        <f t="shared" si="153"/>
        <v>0.58233382990372573</v>
      </c>
      <c r="O101" s="11">
        <f t="shared" si="153"/>
        <v>0.57973773741270151</v>
      </c>
      <c r="P101" s="11">
        <f t="shared" si="153"/>
        <v>0.58294415337514294</v>
      </c>
      <c r="Q101" s="11">
        <f t="shared" si="153"/>
        <v>0.5871338237100614</v>
      </c>
      <c r="R101" s="11">
        <f t="shared" si="153"/>
        <v>0.58381022011187156</v>
      </c>
      <c r="S101" s="11">
        <f t="shared" si="153"/>
        <v>0.58050239777655377</v>
      </c>
      <c r="T101" s="11">
        <f t="shared" si="153"/>
        <v>0.58025058567882126</v>
      </c>
      <c r="U101" s="11">
        <f t="shared" si="153"/>
        <v>0.58123258476512729</v>
      </c>
      <c r="V101" s="11">
        <f t="shared" si="153"/>
        <v>0.58013543473119111</v>
      </c>
      <c r="W101" s="11">
        <f t="shared" si="153"/>
        <v>0.57735226356746217</v>
      </c>
      <c r="X101" s="11">
        <f t="shared" si="153"/>
        <v>0.57604453871000039</v>
      </c>
      <c r="Y101" s="11">
        <f t="shared" si="153"/>
        <v>0.56711243014994495</v>
      </c>
      <c r="Z101" s="11">
        <f t="shared" si="153"/>
        <v>0.56904200005122207</v>
      </c>
      <c r="AA101" s="11">
        <f t="shared" si="153"/>
        <v>0.57322602218318386</v>
      </c>
      <c r="AB101" s="11">
        <f t="shared" si="153"/>
        <v>0.58142614261825287</v>
      </c>
      <c r="AC101" s="11">
        <f t="shared" si="153"/>
        <v>0.58419914075102453</v>
      </c>
      <c r="AD101" s="11">
        <f t="shared" si="153"/>
        <v>0.59201557804393345</v>
      </c>
      <c r="AE101" s="11">
        <f t="shared" si="153"/>
        <v>0.58992071454961459</v>
      </c>
      <c r="AF101" s="11">
        <f t="shared" si="153"/>
        <v>0.59295487741520381</v>
      </c>
      <c r="AG101" s="11">
        <f t="shared" si="153"/>
        <v>0.60228548336533616</v>
      </c>
      <c r="AH101" s="11">
        <f t="shared" si="153"/>
        <v>0.60761157271644028</v>
      </c>
      <c r="AI101" s="11"/>
      <c r="AJ101" s="11"/>
    </row>
    <row r="102" spans="1:36" x14ac:dyDescent="0.25">
      <c r="A102" t="s">
        <v>285</v>
      </c>
      <c r="E102">
        <f t="shared" ref="E102:AH102" si="155">(E97*E98)/(E99*10^6*E100*365)*E101</f>
        <v>9.6934796975722764E-9</v>
      </c>
      <c r="F102">
        <f t="shared" si="155"/>
        <v>9.3135130051609239E-9</v>
      </c>
      <c r="G102">
        <f t="shared" si="155"/>
        <v>9.3022861116131159E-9</v>
      </c>
      <c r="H102">
        <f t="shared" si="155"/>
        <v>9.4562782948666427E-9</v>
      </c>
      <c r="I102">
        <f t="shared" si="155"/>
        <v>9.5388334320253546E-9</v>
      </c>
      <c r="J102">
        <f t="shared" si="155"/>
        <v>9.5430589368794907E-9</v>
      </c>
      <c r="K102">
        <f t="shared" si="155"/>
        <v>9.4837936125494742E-9</v>
      </c>
      <c r="L102">
        <f t="shared" si="155"/>
        <v>9.5057523752858944E-9</v>
      </c>
      <c r="M102">
        <f t="shared" si="155"/>
        <v>9.4122532028153438E-9</v>
      </c>
      <c r="N102">
        <f t="shared" si="155"/>
        <v>9.3309919426873702E-9</v>
      </c>
      <c r="O102">
        <f t="shared" si="155"/>
        <v>9.2534393136049469E-9</v>
      </c>
      <c r="P102">
        <f t="shared" si="155"/>
        <v>9.2208425665963274E-9</v>
      </c>
      <c r="Q102">
        <f t="shared" si="155"/>
        <v>9.1981604155218148E-9</v>
      </c>
      <c r="R102">
        <f t="shared" si="155"/>
        <v>9.0812856429954243E-9</v>
      </c>
      <c r="S102">
        <f t="shared" si="155"/>
        <v>8.9738216780064943E-9</v>
      </c>
      <c r="T102">
        <f t="shared" si="155"/>
        <v>8.9239741425252819E-9</v>
      </c>
      <c r="U102">
        <f t="shared" si="155"/>
        <v>8.8915616551375141E-9</v>
      </c>
      <c r="V102">
        <f t="shared" si="155"/>
        <v>8.8511156398689853E-9</v>
      </c>
      <c r="W102">
        <f t="shared" si="155"/>
        <v>8.7760621213413361E-9</v>
      </c>
      <c r="X102">
        <f t="shared" si="155"/>
        <v>8.7616789387208335E-9</v>
      </c>
      <c r="Y102">
        <f t="shared" si="155"/>
        <v>8.632260725571016E-9</v>
      </c>
      <c r="Z102">
        <f t="shared" si="155"/>
        <v>8.6161771351011639E-9</v>
      </c>
      <c r="AA102">
        <f t="shared" si="155"/>
        <v>8.6369020523530535E-9</v>
      </c>
      <c r="AB102">
        <f t="shared" si="155"/>
        <v>8.713943468840192E-9</v>
      </c>
      <c r="AC102">
        <f t="shared" si="155"/>
        <v>8.724633249775318E-9</v>
      </c>
      <c r="AD102">
        <f t="shared" si="155"/>
        <v>8.8444580314001715E-9</v>
      </c>
      <c r="AE102">
        <f t="shared" si="155"/>
        <v>8.8022434867634656E-9</v>
      </c>
      <c r="AF102">
        <f t="shared" si="155"/>
        <v>8.8311373234548144E-9</v>
      </c>
      <c r="AG102">
        <f t="shared" si="155"/>
        <v>8.9250060450534268E-9</v>
      </c>
      <c r="AH102">
        <f t="shared" si="155"/>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638</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6">5.751*10^6</f>
        <v>5751000</v>
      </c>
      <c r="AA107" s="5"/>
      <c r="AB107" s="5"/>
      <c r="AC107" s="5"/>
      <c r="AD107" s="5"/>
      <c r="AE107" s="5"/>
      <c r="AF107" s="5"/>
      <c r="AG107" s="5"/>
      <c r="AH107" s="5"/>
      <c r="AI107" s="5"/>
      <c r="AJ107" s="5"/>
    </row>
    <row r="108" spans="1:36" x14ac:dyDescent="0.25">
      <c r="A108" t="s">
        <v>282</v>
      </c>
      <c r="B108" t="s">
        <v>638</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7">E109</f>
        <v>2.2958586358420456E-10</v>
      </c>
      <c r="G109">
        <f t="shared" si="157"/>
        <v>2.2958586358420456E-10</v>
      </c>
      <c r="H109">
        <f t="shared" si="157"/>
        <v>2.2958586358420456E-10</v>
      </c>
      <c r="I109">
        <f t="shared" si="157"/>
        <v>2.2958586358420456E-10</v>
      </c>
      <c r="J109">
        <f t="shared" si="157"/>
        <v>2.2958586358420456E-10</v>
      </c>
      <c r="K109">
        <f t="shared" si="157"/>
        <v>2.2958586358420456E-10</v>
      </c>
      <c r="L109">
        <f t="shared" si="157"/>
        <v>2.2958586358420456E-10</v>
      </c>
      <c r="M109">
        <f t="shared" si="157"/>
        <v>2.2958586358420456E-10</v>
      </c>
      <c r="N109">
        <f t="shared" si="157"/>
        <v>2.2958586358420456E-10</v>
      </c>
      <c r="O109">
        <f t="shared" si="157"/>
        <v>2.2958586358420456E-10</v>
      </c>
      <c r="P109">
        <f t="shared" si="157"/>
        <v>2.2958586358420456E-10</v>
      </c>
      <c r="Q109">
        <f t="shared" si="157"/>
        <v>2.2958586358420456E-10</v>
      </c>
      <c r="R109">
        <f t="shared" si="157"/>
        <v>2.2958586358420456E-10</v>
      </c>
      <c r="S109">
        <f t="shared" si="157"/>
        <v>2.2958586358420456E-10</v>
      </c>
      <c r="T109">
        <f t="shared" si="157"/>
        <v>2.2958586358420456E-10</v>
      </c>
      <c r="U109">
        <f t="shared" si="157"/>
        <v>2.2958586358420456E-10</v>
      </c>
      <c r="V109">
        <f t="shared" si="157"/>
        <v>2.2958586358420456E-10</v>
      </c>
      <c r="W109">
        <f t="shared" si="157"/>
        <v>2.2958586358420456E-10</v>
      </c>
      <c r="X109">
        <f t="shared" si="157"/>
        <v>2.2958586358420456E-10</v>
      </c>
      <c r="Y109">
        <f t="shared" si="157"/>
        <v>2.2958586358420456E-10</v>
      </c>
      <c r="Z109">
        <f t="shared" si="157"/>
        <v>2.2958586358420456E-10</v>
      </c>
      <c r="AA109">
        <f t="shared" si="157"/>
        <v>2.2958586358420456E-10</v>
      </c>
      <c r="AB109">
        <f t="shared" si="157"/>
        <v>2.2958586358420456E-10</v>
      </c>
      <c r="AC109">
        <f t="shared" si="157"/>
        <v>2.2958586358420456E-10</v>
      </c>
      <c r="AD109">
        <f t="shared" si="157"/>
        <v>2.2958586358420456E-10</v>
      </c>
      <c r="AE109">
        <f t="shared" si="157"/>
        <v>2.2958586358420456E-10</v>
      </c>
      <c r="AF109">
        <f t="shared" si="157"/>
        <v>2.2958586358420456E-10</v>
      </c>
      <c r="AG109">
        <f t="shared" si="157"/>
        <v>2.2958586358420456E-10</v>
      </c>
      <c r="AH109">
        <f t="shared" si="157"/>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140625" customWidth="1"/>
    <col min="2" max="2" width="12.5703125" bestFit="1" customWidth="1"/>
  </cols>
  <sheetData>
    <row r="1" spans="1:2" x14ac:dyDescent="0.25">
      <c r="A1" t="s">
        <v>592</v>
      </c>
      <c r="B1">
        <v>10</v>
      </c>
    </row>
    <row r="2" spans="1:2" ht="30" x14ac:dyDescent="0.25">
      <c r="A2" s="36" t="s">
        <v>593</v>
      </c>
      <c r="B2">
        <v>30</v>
      </c>
    </row>
    <row r="3" spans="1:2" ht="45" x14ac:dyDescent="0.25">
      <c r="A3" s="36" t="s">
        <v>594</v>
      </c>
      <c r="B3">
        <v>0.39100000000000001</v>
      </c>
    </row>
    <row r="4" spans="1:2" ht="45" x14ac:dyDescent="0.25">
      <c r="A4" s="36" t="s">
        <v>595</v>
      </c>
      <c r="B4">
        <v>0.48799999999999999</v>
      </c>
    </row>
    <row r="5" spans="1:2" x14ac:dyDescent="0.25">
      <c r="A5" s="36" t="s">
        <v>596</v>
      </c>
      <c r="B5">
        <v>0.03</v>
      </c>
    </row>
    <row r="6" spans="1:2" x14ac:dyDescent="0.25">
      <c r="A6" s="36" t="s">
        <v>597</v>
      </c>
      <c r="B6">
        <v>8760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526</v>
      </c>
    </row>
    <row r="30" spans="1:1" x14ac:dyDescent="0.25">
      <c r="A30">
        <f>1-0.33</f>
        <v>0.66999999999999993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B1" sqref="B1:B1048576"/>
    </sheetView>
  </sheetViews>
  <sheetFormatPr defaultColWidth="9.140625" defaultRowHeight="15" x14ac:dyDescent="0.25"/>
  <cols>
    <col min="1" max="1" width="26.5703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501</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502</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503</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500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4"/>
  <sheetViews>
    <sheetView tabSelected="1" workbookViewId="0">
      <selection activeCell="T33" sqref="T33"/>
    </sheetView>
  </sheetViews>
  <sheetFormatPr defaultColWidth="9.140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812</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813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814</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Act'!C119</f>
        <v>6.1543302834887239</v>
      </c>
      <c r="F5" s="19">
        <f>'Inflation Reduction Act'!D119</f>
        <v>6.1543302834887239</v>
      </c>
      <c r="G5" s="19">
        <f>'Inflation Reduction Act'!E119</f>
        <v>6.1543302834887239</v>
      </c>
      <c r="H5" s="19">
        <f>'Inflation Reduction Act'!F119</f>
        <v>6.1543302834887239</v>
      </c>
      <c r="I5" s="19">
        <f>'Inflation Reduction Act'!G119</f>
        <v>6.1543302834887239</v>
      </c>
      <c r="J5" s="19">
        <f>'Inflation Reduction Act'!H119</f>
        <v>6.1543302834887239</v>
      </c>
      <c r="K5" s="19">
        <f>'Inflation Reduction Act'!I119</f>
        <v>6.1543302834887239</v>
      </c>
      <c r="L5" s="19">
        <f>'Inflation Reduction Act'!J119</f>
        <v>6.1543302834887239</v>
      </c>
      <c r="M5" s="19">
        <f>'Inflation Reduction Act'!K119</f>
        <v>6.1543302834887239</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Paid'!L5*About!$A$73*1000</f>
        <v>0</v>
      </c>
      <c r="C6">
        <f>'Subsidies Paid'!M5*About!$A$73*1000</f>
        <v>0</v>
      </c>
      <c r="D6">
        <f>'Subsidies Paid'!N5*About!$A$73*1000</f>
        <v>0</v>
      </c>
      <c r="E6">
        <f>'Subsidies Paid'!O5*About!$A$73*1000</f>
        <v>0</v>
      </c>
      <c r="F6">
        <f>'Subsidies Paid'!P5*About!$A$73*1000</f>
        <v>0</v>
      </c>
      <c r="G6">
        <f>'Subsidies Paid'!Q5*About!$A$73*1000</f>
        <v>0</v>
      </c>
      <c r="H6">
        <f>'Subsidies Paid'!R5*About!$A$73*1000</f>
        <v>0</v>
      </c>
      <c r="I6">
        <f>'Subsidies Paid'!S5*About!$A$73*1000</f>
        <v>0</v>
      </c>
      <c r="J6">
        <f>'Subsidies Paid'!T5*About!$A$73*1000</f>
        <v>0</v>
      </c>
      <c r="K6">
        <f>'Subsidies Paid'!U5*About!$A$73*1000</f>
        <v>0</v>
      </c>
      <c r="L6">
        <f>'Subsidies Paid'!V5*About!$A$73*1000</f>
        <v>0</v>
      </c>
      <c r="M6">
        <f>'Subsidies Paid'!W5*About!$A$73*1000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509</v>
      </c>
      <c r="B7">
        <f>-PV('Wind PV Calcs'!$B$5,'Wind PV Calcs'!$B$1,'Subsidies Paid'!M10*About!$A$77*1000*'Monetizing Tax Credit Penalty'!$A$30*'Wind PV Calcs'!$B$6*'Wind PV Calcs'!$B$3)/('Wind PV Calcs'!$B$3*'Wind PV Calcs'!$B$6*'Wind PV Calcs'!$B$2)</f>
        <v>2.5662975615208952</v>
      </c>
      <c r="C7">
        <f>-PV('Wind PV Calcs'!$B$5,'Wind PV Calcs'!$B$1,'Subsidies Paid'!N10*About!$A$77*1000*'Monetizing Tax Credit Penalty'!$A$30*'Wind PV Calcs'!$B$6*'Wind PV Calcs'!$B$3)/('Wind PV Calcs'!$B$3*'Wind PV Calcs'!$B$6*'Wind PV Calcs'!$B$2)</f>
        <v>2.5662975615208952</v>
      </c>
      <c r="D7" s="4">
        <f>'Inflation Reduction Act'!B98</f>
        <v>10.924426291741311</v>
      </c>
      <c r="E7" s="4">
        <f>'Inflation Reduction Act'!C98</f>
        <v>10.924426291741311</v>
      </c>
      <c r="F7" s="4">
        <f>'Inflation Reduction Act'!D98</f>
        <v>10.924426291741311</v>
      </c>
      <c r="G7" s="4">
        <f>'Inflation Reduction Act'!E98</f>
        <v>11.81019058566628</v>
      </c>
      <c r="H7" s="4">
        <f>'Inflation Reduction Act'!F98</f>
        <v>11.810190585666282</v>
      </c>
      <c r="I7" s="4">
        <f>'Inflation Reduction Act'!G98</f>
        <v>11.81019058566628</v>
      </c>
      <c r="J7" s="4">
        <f>'Inflation Reduction Act'!H98</f>
        <v>11.810190585666282</v>
      </c>
      <c r="K7" s="4">
        <f>'Inflation Reduction Act'!I98</f>
        <v>11.81019058566628</v>
      </c>
      <c r="L7" s="4">
        <f>'Inflation Reduction Act'!J98</f>
        <v>11.81019058566628</v>
      </c>
      <c r="M7" s="4">
        <f>'Inflation Reduction Act'!K98</f>
        <v>11.810190585666282</v>
      </c>
      <c r="N7" s="4">
        <f>'Inflation Reduction Act'!L98</f>
        <v>11.81019058566628</v>
      </c>
      <c r="O7" s="4">
        <f>'Inflation Reduction Act'!M98</f>
        <v>11.81019058566628</v>
      </c>
      <c r="P7" s="4">
        <f>'Inflation Reduction Act'!N98</f>
        <v>11.81019058566628</v>
      </c>
      <c r="Q7" s="4">
        <f>'Inflation Reduction Act'!O98</f>
        <v>11.81019058566628</v>
      </c>
      <c r="R7" s="4">
        <f>'Inflation Reduction Act'!P98</f>
        <v>8.8576429392497094</v>
      </c>
      <c r="S7" s="4">
        <f>'Inflation Reduction Act'!Q98</f>
        <v>5.9050952928331402</v>
      </c>
      <c r="T7" s="4">
        <f>'Inflation Reduction Act'!R98</f>
        <v>0</v>
      </c>
      <c r="U7" s="4">
        <f>'Inflation Reduction Act'!S98</f>
        <v>0</v>
      </c>
      <c r="V7" s="4">
        <f>'Inflation Reduction Act'!T98</f>
        <v>0</v>
      </c>
      <c r="W7" s="4">
        <f>'Inflation Reduction Act'!U98</f>
        <v>0</v>
      </c>
      <c r="X7" s="4">
        <f>'Inflation Reduction Act'!V98</f>
        <v>0</v>
      </c>
      <c r="Y7" s="4">
        <f>'Inflation Reduction Act'!W98</f>
        <v>0</v>
      </c>
      <c r="Z7" s="4">
        <f>'Inflation Reduction Act'!X98</f>
        <v>0</v>
      </c>
      <c r="AA7" s="4">
        <f>'Inflation Reduction Act'!Y98</f>
        <v>0</v>
      </c>
      <c r="AB7" s="4">
        <f>'Inflation Reduction Act'!Z98</f>
        <v>0</v>
      </c>
      <c r="AC7" s="4">
        <f>'Inflation Reduction Act'!AA98</f>
        <v>0</v>
      </c>
      <c r="AD7" s="4">
        <f>'Inflation Reduction Act'!AB98</f>
        <v>0</v>
      </c>
      <c r="AE7" s="4">
        <f>'Inflation Reduction Act'!AC98</f>
        <v>0</v>
      </c>
    </row>
    <row r="8" spans="1:33" x14ac:dyDescent="0.25">
      <c r="A8" t="s">
        <v>815</v>
      </c>
      <c r="B8">
        <v>0</v>
      </c>
      <c r="C8">
        <v>0</v>
      </c>
      <c r="D8">
        <v>0</v>
      </c>
      <c r="E8">
        <v>0</v>
      </c>
      <c r="F8">
        <v>0</v>
      </c>
      <c r="G8">
        <v>0</v>
      </c>
      <c r="H8">
        <v>0</v>
      </c>
      <c r="I8">
        <v>0</v>
      </c>
      <c r="J8">
        <v>0</v>
      </c>
      <c r="K8" s="4">
        <f>'Inflation Reduction Act'!I102</f>
        <v>10.224563937149131</v>
      </c>
      <c r="L8" s="4">
        <f>'Inflation Reduction Act'!J102</f>
        <v>10.22456393714913</v>
      </c>
      <c r="M8" s="4">
        <f>'Inflation Reduction Act'!K102</f>
        <v>10.224563937149131</v>
      </c>
      <c r="N8" s="4">
        <f>'Inflation Reduction Act'!L102</f>
        <v>10.22456393714913</v>
      </c>
      <c r="O8" s="4">
        <f>'Inflation Reduction Act'!M102</f>
        <v>10.224563937149131</v>
      </c>
      <c r="P8" s="4">
        <f>'Inflation Reduction Act'!N102</f>
        <v>10.22456393714913</v>
      </c>
      <c r="Q8" s="4">
        <f>'Inflation Reduction Act'!O102</f>
        <v>10.224563937149131</v>
      </c>
      <c r="R8" s="4">
        <f>'Inflation Reduction Act'!P102</f>
        <v>7.6684229528618477</v>
      </c>
      <c r="S8" s="4">
        <f>'Inflation Reduction Act'!Q102</f>
        <v>5.1122819685745666</v>
      </c>
      <c r="T8" s="4">
        <f>'Inflation Reduction Act'!R102</f>
        <v>0</v>
      </c>
      <c r="U8" s="4">
        <f>'Inflation Reduction Act'!S102</f>
        <v>0</v>
      </c>
      <c r="V8" s="4">
        <f>'Inflation Reduction Act'!T102</f>
        <v>0</v>
      </c>
      <c r="W8" s="4">
        <f>'Inflation Reduction Act'!U102</f>
        <v>0</v>
      </c>
      <c r="X8" s="4">
        <f>'Inflation Reduction Act'!V102</f>
        <v>0</v>
      </c>
      <c r="Y8" s="4">
        <f>'Inflation Reduction Act'!W102</f>
        <v>0</v>
      </c>
      <c r="Z8" s="4">
        <f>'Inflation Reduction Act'!X102</f>
        <v>0</v>
      </c>
      <c r="AA8" s="4">
        <f>'Inflation Reduction Act'!Y102</f>
        <v>0</v>
      </c>
      <c r="AB8" s="4">
        <f>'Inflation Reduction Act'!Z102</f>
        <v>0</v>
      </c>
      <c r="AC8" s="4">
        <f>'Inflation Reduction Act'!AA102</f>
        <v>0</v>
      </c>
      <c r="AD8" s="4">
        <f>'Inflation Reduction Act'!AB102</f>
        <v>0</v>
      </c>
      <c r="AE8" s="4">
        <f>'Inflation Reduction Act'!AC102</f>
        <v>0</v>
      </c>
    </row>
    <row r="9" spans="1:33" x14ac:dyDescent="0.25">
      <c r="A9" t="s">
        <v>816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Paid'!L2*About!$A$73*1000</f>
        <v>0</v>
      </c>
      <c r="C10" s="19">
        <f>'Subsidies Paid'!M2*About!$A$73*1000</f>
        <v>0</v>
      </c>
      <c r="D10" s="19">
        <f>'Subsidies Paid'!N2*About!$A$73*1000</f>
        <v>0</v>
      </c>
      <c r="E10" s="19">
        <f>'Subsidies Paid'!O2*About!$A$73*1000</f>
        <v>0</v>
      </c>
      <c r="F10" s="19">
        <f>'Subsidies Paid'!P2*About!$A$73*1000</f>
        <v>0</v>
      </c>
      <c r="G10" s="19">
        <f>'Subsidies Paid'!Q2*About!$A$73*1000</f>
        <v>0</v>
      </c>
      <c r="H10" s="19">
        <f>'Subsidies Paid'!R2*About!$A$73*1000</f>
        <v>0</v>
      </c>
      <c r="I10" s="19">
        <f>'Subsidies Paid'!S2*About!$A$73*1000</f>
        <v>0</v>
      </c>
      <c r="J10" s="19">
        <f>'Subsidies Paid'!T2*About!$A$73*1000</f>
        <v>0</v>
      </c>
      <c r="K10" s="19">
        <f>'Subsidies Paid'!U2*About!$A$73*1000</f>
        <v>0</v>
      </c>
      <c r="L10" s="19">
        <f>'Subsidies Paid'!V2*About!$A$73*1000</f>
        <v>0</v>
      </c>
      <c r="M10" s="19">
        <f>'Subsidies Paid'!W2*About!$A$73*1000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817</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818</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819</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510</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820</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504</v>
      </c>
      <c r="B18">
        <v>0</v>
      </c>
      <c r="C18">
        <v>0</v>
      </c>
      <c r="D18" s="4">
        <f>'Inflation Reduction Act'!B115</f>
        <v>9.6911751433519235</v>
      </c>
      <c r="E18" s="4">
        <f>'Inflation Reduction Act'!C115</f>
        <v>9.6911751433519235</v>
      </c>
      <c r="F18" s="4">
        <f>'Inflation Reduction Act'!D115</f>
        <v>9.6911751433519235</v>
      </c>
      <c r="G18" s="4">
        <f>'Inflation Reduction Act'!E115</f>
        <v>10.476946100920996</v>
      </c>
      <c r="H18" s="4">
        <f>'Inflation Reduction Act'!F115</f>
        <v>10.476946100920996</v>
      </c>
      <c r="I18" s="4">
        <f>'Inflation Reduction Act'!G115</f>
        <v>10.476946100920996</v>
      </c>
      <c r="J18" s="4">
        <f>'Inflation Reduction Act'!H115</f>
        <v>10.476946100920996</v>
      </c>
      <c r="K18" s="4">
        <f>'Inflation Reduction Act'!I115</f>
        <v>10.476946100920996</v>
      </c>
      <c r="L18" s="4">
        <f>'Inflation Reduction Act'!J115</f>
        <v>10.476946100920996</v>
      </c>
      <c r="M18" s="4">
        <f>'Inflation Reduction Act'!K115</f>
        <v>10.476946100920996</v>
      </c>
      <c r="N18" s="4">
        <f>'Inflation Reduction Act'!L115</f>
        <v>10.476946100920996</v>
      </c>
      <c r="O18" s="4">
        <f>'Inflation Reduction Act'!M115</f>
        <v>10.476946100920996</v>
      </c>
      <c r="P18" s="4">
        <f>'Inflation Reduction Act'!N115</f>
        <v>10.476946100920996</v>
      </c>
      <c r="Q18" s="4">
        <f>'Inflation Reduction Act'!O115</f>
        <v>10.476946100920996</v>
      </c>
      <c r="R18" s="4">
        <f>'Inflation Reduction Act'!P115</f>
        <v>7.8577095756907491</v>
      </c>
      <c r="S18" s="4">
        <f>'Inflation Reduction Act'!Q115</f>
        <v>5.2384730504604979</v>
      </c>
      <c r="T18" s="4">
        <f>'Inflation Reduction Act'!R115</f>
        <v>0</v>
      </c>
      <c r="U18" s="4">
        <f>'Inflation Reduction Act'!S115</f>
        <v>0</v>
      </c>
      <c r="V18" s="4">
        <f>'Inflation Reduction Act'!T115</f>
        <v>0</v>
      </c>
      <c r="W18" s="4">
        <f>'Inflation Reduction Act'!U115</f>
        <v>0</v>
      </c>
      <c r="X18" s="4">
        <f>'Inflation Reduction Act'!V115</f>
        <v>0</v>
      </c>
      <c r="Y18" s="4">
        <f>'Inflation Reduction Act'!W115</f>
        <v>0</v>
      </c>
      <c r="Z18" s="4">
        <f>'Inflation Reduction Act'!X115</f>
        <v>0</v>
      </c>
      <c r="AA18" s="4">
        <f>'Inflation Reduction Act'!Y115</f>
        <v>0</v>
      </c>
      <c r="AB18" s="4">
        <f>'Inflation Reduction Act'!Z115</f>
        <v>0</v>
      </c>
      <c r="AC18" s="4">
        <f>'Inflation Reduction Act'!AA115</f>
        <v>0</v>
      </c>
      <c r="AD18" s="4">
        <f>'Inflation Reduction Act'!AB115</f>
        <v>0</v>
      </c>
      <c r="AE18" s="4">
        <f>'Inflation Reduction Act'!AC115</f>
        <v>0</v>
      </c>
    </row>
    <row r="19" spans="1:31" x14ac:dyDescent="0.25">
      <c r="A19" t="s">
        <v>821</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822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823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824</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825</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t="s">
        <v>500</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4"/>
  <sheetViews>
    <sheetView workbookViewId="0">
      <selection activeCell="A25" sqref="A25"/>
    </sheetView>
  </sheetViews>
  <sheetFormatPr defaultRowHeight="15" x14ac:dyDescent="0.25"/>
  <cols>
    <col min="1" max="1" width="32.710937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812</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813</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814</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509</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815</v>
      </c>
      <c r="B8" s="20">
        <f>Calculations!D7</f>
        <v>233752.94999999998</v>
      </c>
      <c r="C8" s="20">
        <f>Calculations!E7</f>
        <v>191193.21</v>
      </c>
      <c r="D8" s="20">
        <f>Calculations!F7</f>
        <v>393320.22572036472</v>
      </c>
      <c r="E8" s="20">
        <f>Calculations!G7</f>
        <v>373483.10336651467</v>
      </c>
      <c r="F8" s="20">
        <f>Calculations!H7</f>
        <v>356430.04534913879</v>
      </c>
      <c r="G8" s="20">
        <f>Calculations!I7</f>
        <v>337790.42589412362</v>
      </c>
      <c r="H8" s="20">
        <f>Calculations!J7</f>
        <v>323718.39373404259</v>
      </c>
      <c r="I8" s="20">
        <f>Calculations!K7</f>
        <v>305129.62961900258</v>
      </c>
      <c r="J8" s="20">
        <f>Calculations!L7</f>
        <v>288649.22053319152</v>
      </c>
      <c r="K8" s="20">
        <v>0</v>
      </c>
      <c r="L8" s="20">
        <v>0</v>
      </c>
      <c r="M8" s="20">
        <v>0</v>
      </c>
      <c r="N8" s="20">
        <v>0</v>
      </c>
      <c r="O8" s="20">
        <v>0</v>
      </c>
      <c r="P8" s="20">
        <v>0</v>
      </c>
      <c r="Q8" s="20">
        <v>0</v>
      </c>
      <c r="R8" s="20">
        <v>0</v>
      </c>
      <c r="S8" s="20">
        <v>0</v>
      </c>
      <c r="T8" s="20">
        <f>Calculations!V7</f>
        <v>40429.072999999997</v>
      </c>
      <c r="U8" s="20">
        <f>Calculations!W7</f>
        <v>40021.377999999997</v>
      </c>
      <c r="V8" s="20">
        <f>Calculations!X7</f>
        <v>39645.239999999991</v>
      </c>
      <c r="W8" s="20">
        <f>Calculations!Y7</f>
        <v>39288.062999999995</v>
      </c>
      <c r="X8" s="20">
        <f>Calculations!Z7</f>
        <v>38942.208999999995</v>
      </c>
      <c r="Y8" s="20">
        <f>Calculations!AA7</f>
        <v>38592.133999999991</v>
      </c>
      <c r="Z8" s="20">
        <f>Calculations!AB7</f>
        <v>38234.688999999991</v>
      </c>
      <c r="AA8" s="20">
        <f>Calculations!AC7</f>
        <v>37916.974999999991</v>
      </c>
      <c r="AB8" s="20">
        <f>Calculations!AD7</f>
        <v>37619.628999999994</v>
      </c>
      <c r="AC8" s="20">
        <f>Calculations!AE7</f>
        <v>37333.337999999996</v>
      </c>
      <c r="AD8" s="20">
        <f>Calculations!AF7</f>
        <v>37047.515999999996</v>
      </c>
      <c r="AE8" s="20">
        <f>Calculations!AG7</f>
        <v>36783.267999999996</v>
      </c>
      <c r="AF8" s="20"/>
      <c r="AG8" s="20"/>
    </row>
    <row r="9" spans="1:33" x14ac:dyDescent="0.25">
      <c r="A9" t="s">
        <v>816</v>
      </c>
      <c r="B9" s="20">
        <f>Calculations!D21</f>
        <v>1240009.2</v>
      </c>
      <c r="C9" s="20">
        <f>Calculations!E21</f>
        <v>1018003.8959999999</v>
      </c>
      <c r="D9" s="20">
        <f>Calculations!F21</f>
        <v>2343587.4</v>
      </c>
      <c r="E9" s="20">
        <f>Calculations!G21</f>
        <v>2257240.5</v>
      </c>
      <c r="F9" s="20">
        <f>Calculations!H21</f>
        <v>2178423.5625</v>
      </c>
      <c r="G9" s="20">
        <f>Calculations!I21</f>
        <v>2105484.0750000002</v>
      </c>
      <c r="H9" s="20">
        <f>Calculations!J21</f>
        <v>2039046.4125000001</v>
      </c>
      <c r="I9" s="20">
        <f>Calculations!K21</f>
        <v>1978844.175</v>
      </c>
      <c r="J9" s="20">
        <f>Calculations!L21</f>
        <v>1923166.575</v>
      </c>
      <c r="K9" s="20">
        <f>Calculations!M21</f>
        <v>1873553.7375</v>
      </c>
      <c r="L9" s="20">
        <f>Calculations!N21</f>
        <v>1828836</v>
      </c>
      <c r="M9" s="20">
        <f>Calculations!O21</f>
        <v>1788830.2125000001</v>
      </c>
      <c r="N9" s="20">
        <f>Calculations!P21</f>
        <v>1753465.6125</v>
      </c>
      <c r="O9" s="20">
        <f>Calculations!Q21</f>
        <v>1721401.875</v>
      </c>
      <c r="P9" s="20">
        <f>Calculations!R21</f>
        <v>1693929.375</v>
      </c>
      <c r="Q9" s="20">
        <f>Calculations!S21</f>
        <v>1669258.2375</v>
      </c>
      <c r="R9" s="20">
        <f>Calculations!T21</f>
        <v>1235822.315625</v>
      </c>
      <c r="S9" s="20">
        <f>Calculations!U21</f>
        <v>814751.1</v>
      </c>
      <c r="T9" s="20">
        <f>Calculations!V21</f>
        <v>259722.14999999997</v>
      </c>
      <c r="U9" s="20">
        <f>Calculations!W21</f>
        <v>257505.78999999995</v>
      </c>
      <c r="V9" s="20">
        <f>Calculations!X21</f>
        <v>255554.07999999996</v>
      </c>
      <c r="W9" s="20">
        <f>Calculations!Y21</f>
        <v>253886.44999999995</v>
      </c>
      <c r="X9" s="20">
        <f>Calculations!Z21</f>
        <v>252480.78999999995</v>
      </c>
      <c r="Y9" s="20">
        <f>Calculations!AA21</f>
        <v>251185.00999999995</v>
      </c>
      <c r="Z9" s="20">
        <f>Calculations!AB21</f>
        <v>249954.21999999997</v>
      </c>
      <c r="AA9" s="20">
        <f>Calculations!AC21</f>
        <v>248877.52999999997</v>
      </c>
      <c r="AB9" s="20">
        <f>Calculations!AD21</f>
        <v>247712.39999999997</v>
      </c>
      <c r="AC9" s="20">
        <f>Calculations!AE21</f>
        <v>246570.04999999996</v>
      </c>
      <c r="AD9" s="20">
        <f>Calculations!AF21</f>
        <v>245362.03999999995</v>
      </c>
      <c r="AE9" s="20">
        <f>Calculations!AG21</f>
        <v>243934.93999999997</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20">
        <f>Calculations!D27</f>
        <v>398018.85999999993</v>
      </c>
      <c r="C11" s="20">
        <f>Calculations!E27</f>
        <v>391888.35999999993</v>
      </c>
      <c r="D11" s="20">
        <f>Calculations!F27</f>
        <v>2396746.6875</v>
      </c>
      <c r="E11" s="20">
        <f>Calculations!G27</f>
        <v>2358963.6750000003</v>
      </c>
      <c r="F11" s="20">
        <f>Calculations!H27</f>
        <v>2321338.8374999999</v>
      </c>
      <c r="G11" s="20">
        <f>Calculations!I27</f>
        <v>2283863.85</v>
      </c>
      <c r="H11" s="20">
        <f>Calculations!J27</f>
        <v>2246547.0375000001</v>
      </c>
      <c r="I11" s="20">
        <f>Calculations!K27</f>
        <v>2209380.0750000002</v>
      </c>
      <c r="J11" s="20">
        <f>Calculations!L27</f>
        <v>2172367.125</v>
      </c>
      <c r="K11" s="20">
        <f>Calculations!M27</f>
        <v>2135512.35</v>
      </c>
      <c r="L11" s="20">
        <f>Calculations!N27</f>
        <v>2098395.3374999999</v>
      </c>
      <c r="M11" s="20">
        <f>Calculations!O27</f>
        <v>2087901.675</v>
      </c>
      <c r="N11" s="20">
        <f>Calculations!P27</f>
        <v>2077462.125</v>
      </c>
      <c r="O11" s="20">
        <f>Calculations!Q27</f>
        <v>2067076.6875</v>
      </c>
      <c r="P11" s="20">
        <f>Calculations!R27</f>
        <v>2056741.2</v>
      </c>
      <c r="Q11" s="20">
        <f>Calculations!S27</f>
        <v>2046455.6625000001</v>
      </c>
      <c r="R11" s="20">
        <f>Calculations!T27</f>
        <v>2036224.2375</v>
      </c>
      <c r="S11" s="20">
        <f>Calculations!U27</f>
        <v>2026042.7625</v>
      </c>
      <c r="T11" s="20">
        <f>Calculations!V27</f>
        <v>324483.00999999995</v>
      </c>
      <c r="U11" s="20">
        <f>Calculations!W27</f>
        <v>322860.93999999994</v>
      </c>
      <c r="V11" s="20">
        <f>Calculations!X27</f>
        <v>321246.90999999997</v>
      </c>
      <c r="W11" s="20">
        <f>Calculations!Y27</f>
        <v>319640.24999999994</v>
      </c>
      <c r="X11" s="20">
        <f>Calculations!Z27</f>
        <v>318042.29999999993</v>
      </c>
      <c r="Y11" s="20">
        <f>Calculations!AA27</f>
        <v>316451.71999999997</v>
      </c>
      <c r="Z11" s="20">
        <f>Calculations!AB27</f>
        <v>314869.84999999998</v>
      </c>
      <c r="AA11" s="20">
        <f>Calculations!AC27</f>
        <v>313295.34999999998</v>
      </c>
      <c r="AB11" s="20">
        <f>Calculations!AD27</f>
        <v>311728.88999999996</v>
      </c>
      <c r="AC11" s="20">
        <f>Calculations!AE27</f>
        <v>310170.46999999997</v>
      </c>
      <c r="AD11" s="20">
        <f>Calculations!AF27</f>
        <v>308619.41999999993</v>
      </c>
      <c r="AE11" s="20">
        <f>Calculations!AG27</f>
        <v>307076.40999999997</v>
      </c>
      <c r="AF11" s="20"/>
      <c r="AG11" s="20"/>
    </row>
    <row r="12" spans="1:33" x14ac:dyDescent="0.25">
      <c r="A12" t="s">
        <v>817</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818</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819</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510</v>
      </c>
      <c r="B15" s="20">
        <f>Calculations!D14</f>
        <v>794898.72</v>
      </c>
      <c r="C15" s="20">
        <f>Calculations!E14</f>
        <v>751452.57</v>
      </c>
      <c r="D15" s="20">
        <f>Calculations!F14</f>
        <v>1469824.5375000001</v>
      </c>
      <c r="E15" s="20">
        <f>Calculations!G14</f>
        <v>1356358.95</v>
      </c>
      <c r="F15" s="20">
        <f>Calculations!H14</f>
        <v>1279694.0250000001</v>
      </c>
      <c r="G15" s="20">
        <f>Calculations!I14</f>
        <v>1231513.0875000001</v>
      </c>
      <c r="H15" s="20">
        <f>Calculations!J14</f>
        <v>1187677.8</v>
      </c>
      <c r="I15" s="20">
        <f>Calculations!K14</f>
        <v>1147393.125</v>
      </c>
      <c r="J15" s="20">
        <f>Calculations!L14</f>
        <v>1110067.9875</v>
      </c>
      <c r="K15" s="20">
        <f>Calculations!M14</f>
        <v>1075211.2124999999</v>
      </c>
      <c r="L15" s="20">
        <f>Calculations!N14</f>
        <v>1044795.8250000001</v>
      </c>
      <c r="M15" s="20">
        <f>Calculations!O14</f>
        <v>1016307.675</v>
      </c>
      <c r="N15" s="20">
        <f>Calculations!P14</f>
        <v>989451.22499999998</v>
      </c>
      <c r="O15" s="20">
        <f>Calculations!Q14</f>
        <v>963993.375</v>
      </c>
      <c r="P15" s="20">
        <f>Calculations!R14</f>
        <v>939750.97499999998</v>
      </c>
      <c r="Q15" s="20">
        <f>Calculations!S14</f>
        <v>926360.21250000002</v>
      </c>
      <c r="R15" s="20">
        <f>Calculations!T14</f>
        <v>685869.69374999998</v>
      </c>
      <c r="S15" s="20">
        <f>Calculations!U14</f>
        <v>451976.73749999999</v>
      </c>
      <c r="T15" s="20">
        <f>Calculations!V14</f>
        <v>0</v>
      </c>
      <c r="U15" s="20">
        <f>Calculations!W14</f>
        <v>0</v>
      </c>
      <c r="V15" s="20">
        <f>Calculations!X14</f>
        <v>0</v>
      </c>
      <c r="W15" s="20">
        <f>Calculations!Y14</f>
        <v>0</v>
      </c>
      <c r="X15" s="20">
        <f>Calculations!Z14</f>
        <v>0</v>
      </c>
      <c r="Y15" s="20">
        <f>Calculations!AA14</f>
        <v>0</v>
      </c>
      <c r="Z15" s="20">
        <f>Calculations!AB14</f>
        <v>0</v>
      </c>
      <c r="AA15" s="20">
        <f>Calculations!AC14</f>
        <v>0</v>
      </c>
      <c r="AB15" s="20">
        <f>Calculations!AD14</f>
        <v>0</v>
      </c>
      <c r="AC15" s="20">
        <f>Calculations!AE14</f>
        <v>0</v>
      </c>
      <c r="AD15" s="20">
        <f>Calculations!AF14</f>
        <v>0</v>
      </c>
      <c r="AE15" s="20">
        <f>Calculations!AG14</f>
        <v>0</v>
      </c>
      <c r="AF15" s="20"/>
      <c r="AG15" s="20"/>
    </row>
    <row r="16" spans="1:33" x14ac:dyDescent="0.25">
      <c r="A16" t="s">
        <v>501</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820</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504</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821</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822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823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824</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825</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t="s">
        <v>500</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40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AJ792"/>
  <sheetViews>
    <sheetView topLeftCell="A83" workbookViewId="0">
      <selection activeCell="B118" sqref="B118:AC118"/>
    </sheetView>
  </sheetViews>
  <sheetFormatPr defaultColWidth="12.5703125" defaultRowHeight="15.75" customHeight="1" x14ac:dyDescent="0.2"/>
  <cols>
    <col min="1" max="1" width="94.42578125" style="78" customWidth="1"/>
    <col min="2" max="2" width="15.42578125" style="78" customWidth="1"/>
    <col min="3" max="4" width="11.5703125" style="78" customWidth="1"/>
    <col min="5" max="5" width="10.140625" style="78" customWidth="1"/>
    <col min="6" max="6" width="7.5703125" style="78" customWidth="1"/>
    <col min="7" max="7" width="9.5703125" style="78" customWidth="1"/>
    <col min="8" max="8" width="10.140625" style="78" customWidth="1"/>
    <col min="9" max="36" width="7.5703125" style="78" customWidth="1"/>
    <col min="37" max="16384" width="12.5703125" style="78"/>
  </cols>
  <sheetData>
    <row r="1" spans="1:36" ht="12.75" x14ac:dyDescent="0.2">
      <c r="A1" s="76" t="s">
        <v>676</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677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678</v>
      </c>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row>
    <row r="5" spans="1:36" ht="12.75" x14ac:dyDescent="0.2">
      <c r="A5" s="81" t="s">
        <v>679</v>
      </c>
      <c r="B5" s="81"/>
      <c r="C5" s="81"/>
      <c r="D5" s="81"/>
      <c r="E5" s="81"/>
      <c r="F5" s="81"/>
      <c r="G5" s="81"/>
      <c r="H5" s="81"/>
      <c r="I5" s="81"/>
      <c r="J5" s="81"/>
      <c r="K5" s="81"/>
      <c r="L5" s="81"/>
      <c r="M5" s="81"/>
      <c r="N5" s="82"/>
      <c r="O5" s="82"/>
      <c r="P5" s="82"/>
      <c r="Q5" s="82"/>
      <c r="R5" s="82"/>
      <c r="S5" s="82"/>
      <c r="T5" s="82"/>
      <c r="U5" s="82"/>
      <c r="V5" s="82"/>
      <c r="W5" s="82"/>
      <c r="X5" s="82"/>
      <c r="Y5" s="82"/>
      <c r="Z5" s="82"/>
      <c r="AA5" s="82"/>
      <c r="AB5" s="82"/>
      <c r="AC5" s="82"/>
      <c r="AD5" s="82"/>
      <c r="AE5" s="82"/>
      <c r="AF5" s="82"/>
      <c r="AG5" s="82"/>
      <c r="AH5" s="82"/>
      <c r="AI5" s="82"/>
      <c r="AJ5" s="82"/>
    </row>
    <row r="6" spans="1:36" ht="12.75" x14ac:dyDescent="0.2">
      <c r="A6" s="83" t="s">
        <v>680</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84" t="s">
        <v>681</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85"/>
      <c r="B8" s="77"/>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85"/>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85"/>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85"/>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85"/>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85"/>
      <c r="B13" s="77"/>
      <c r="C13" s="77"/>
      <c r="D13" s="77"/>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5"/>
      <c r="B14" s="77"/>
      <c r="C14" s="77"/>
      <c r="D14" s="77"/>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85"/>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85"/>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2.75" x14ac:dyDescent="0.2">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2.75" x14ac:dyDescent="0.2">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77" t="s">
        <v>682</v>
      </c>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77" t="s">
        <v>683</v>
      </c>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77" t="s">
        <v>684</v>
      </c>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78" t="s">
        <v>685</v>
      </c>
      <c r="B29" s="86">
        <v>0.127</v>
      </c>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78" t="s">
        <v>686</v>
      </c>
      <c r="B30" s="87">
        <f>B29*1.2</f>
        <v>0.15240000000000001</v>
      </c>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85">
        <v>2022</v>
      </c>
      <c r="C32" s="85">
        <v>2023</v>
      </c>
      <c r="D32" s="85">
        <v>2024</v>
      </c>
      <c r="E32" s="85">
        <v>2025</v>
      </c>
      <c r="F32" s="85">
        <v>2026</v>
      </c>
      <c r="G32" s="85">
        <v>2027</v>
      </c>
      <c r="H32" s="85">
        <v>2028</v>
      </c>
      <c r="I32" s="85">
        <v>2029</v>
      </c>
      <c r="J32" s="85">
        <v>2030</v>
      </c>
      <c r="K32" s="85">
        <v>2031</v>
      </c>
      <c r="L32" s="85">
        <v>2032</v>
      </c>
      <c r="M32" s="85">
        <v>2033</v>
      </c>
      <c r="N32" s="85">
        <v>2034</v>
      </c>
      <c r="O32" s="85">
        <v>2035</v>
      </c>
      <c r="P32" s="85">
        <v>2036</v>
      </c>
      <c r="Q32" s="85">
        <v>2037</v>
      </c>
      <c r="R32" s="85">
        <v>2038</v>
      </c>
      <c r="S32" s="85">
        <v>2039</v>
      </c>
      <c r="T32" s="85">
        <v>2040</v>
      </c>
      <c r="U32" s="85">
        <v>2041</v>
      </c>
      <c r="V32" s="85">
        <v>2042</v>
      </c>
      <c r="W32" s="85">
        <v>2043</v>
      </c>
      <c r="X32" s="85">
        <v>2044</v>
      </c>
      <c r="Y32" s="85">
        <v>2045</v>
      </c>
      <c r="Z32" s="85">
        <v>2046</v>
      </c>
      <c r="AA32" s="85">
        <v>2047</v>
      </c>
      <c r="AB32" s="85">
        <v>2048</v>
      </c>
      <c r="AC32" s="85">
        <v>2049</v>
      </c>
      <c r="AD32" s="85">
        <v>2050</v>
      </c>
      <c r="AE32" s="77"/>
      <c r="AF32" s="77"/>
      <c r="AG32" s="77"/>
      <c r="AH32" s="77"/>
      <c r="AI32" s="77"/>
      <c r="AJ32" s="77"/>
    </row>
    <row r="33" spans="1:36" ht="12.75" x14ac:dyDescent="0.2">
      <c r="A33" s="88" t="s">
        <v>687</v>
      </c>
      <c r="B33" s="86">
        <v>0</v>
      </c>
      <c r="C33" s="86">
        <v>0.05</v>
      </c>
      <c r="D33" s="86">
        <v>0.1</v>
      </c>
      <c r="E33" s="86">
        <v>0.15</v>
      </c>
      <c r="F33" s="86">
        <v>0.15</v>
      </c>
      <c r="G33" s="86">
        <v>0.15</v>
      </c>
      <c r="H33" s="86">
        <v>0.15</v>
      </c>
      <c r="I33" s="86">
        <v>0.15</v>
      </c>
      <c r="J33" s="86">
        <v>0.15</v>
      </c>
      <c r="K33" s="86">
        <v>0.15</v>
      </c>
      <c r="L33" s="86">
        <v>0.15</v>
      </c>
      <c r="M33" s="86">
        <v>0.15</v>
      </c>
      <c r="N33" s="86">
        <v>0.15</v>
      </c>
      <c r="O33" s="86">
        <v>0.15</v>
      </c>
      <c r="P33" s="86">
        <v>0.15</v>
      </c>
      <c r="Q33" s="86">
        <v>0.15</v>
      </c>
      <c r="R33" s="86">
        <v>0.15</v>
      </c>
      <c r="S33" s="86">
        <v>0.15</v>
      </c>
      <c r="T33" s="86">
        <v>0.15</v>
      </c>
      <c r="U33" s="86">
        <v>0.15</v>
      </c>
      <c r="V33" s="86">
        <v>0.15</v>
      </c>
      <c r="W33" s="86">
        <v>0.15</v>
      </c>
      <c r="X33" s="86">
        <v>0.15</v>
      </c>
      <c r="Y33" s="86">
        <v>0.15</v>
      </c>
      <c r="Z33" s="86">
        <v>0.15</v>
      </c>
      <c r="AA33" s="86">
        <v>0.15</v>
      </c>
      <c r="AB33" s="86">
        <v>0.15</v>
      </c>
      <c r="AC33" s="86">
        <v>0.15</v>
      </c>
      <c r="AD33" s="86">
        <v>0.15</v>
      </c>
      <c r="AE33" s="86"/>
      <c r="AF33" s="86"/>
      <c r="AG33" s="77"/>
      <c r="AH33" s="77"/>
      <c r="AI33" s="77"/>
      <c r="AJ33" s="77"/>
    </row>
    <row r="34" spans="1:36" ht="12.75" x14ac:dyDescent="0.2">
      <c r="A34" s="88" t="s">
        <v>688</v>
      </c>
      <c r="B34" s="86">
        <f>B33</f>
        <v>0</v>
      </c>
      <c r="C34" s="86">
        <v>1</v>
      </c>
      <c r="D34" s="86">
        <v>1</v>
      </c>
      <c r="E34" s="86">
        <v>1</v>
      </c>
      <c r="F34" s="86">
        <v>1</v>
      </c>
      <c r="G34" s="86">
        <v>1</v>
      </c>
      <c r="H34" s="86">
        <v>1</v>
      </c>
      <c r="I34" s="86">
        <v>1</v>
      </c>
      <c r="J34" s="86">
        <v>1</v>
      </c>
      <c r="K34" s="86">
        <v>1</v>
      </c>
      <c r="L34" s="86">
        <v>1</v>
      </c>
      <c r="M34" s="86">
        <v>1</v>
      </c>
      <c r="N34" s="86">
        <v>1</v>
      </c>
      <c r="O34" s="86">
        <v>1</v>
      </c>
      <c r="P34" s="86">
        <v>1</v>
      </c>
      <c r="Q34" s="86">
        <v>1</v>
      </c>
      <c r="R34" s="86">
        <v>1</v>
      </c>
      <c r="S34" s="86">
        <v>1</v>
      </c>
      <c r="T34" s="86">
        <v>1</v>
      </c>
      <c r="U34" s="86">
        <v>1</v>
      </c>
      <c r="V34" s="86">
        <v>1</v>
      </c>
      <c r="W34" s="86">
        <v>1</v>
      </c>
      <c r="X34" s="86">
        <v>1</v>
      </c>
      <c r="Y34" s="86">
        <v>1</v>
      </c>
      <c r="Z34" s="86">
        <v>1</v>
      </c>
      <c r="AA34" s="86">
        <v>1</v>
      </c>
      <c r="AB34" s="86">
        <v>1</v>
      </c>
      <c r="AC34" s="86">
        <v>1</v>
      </c>
      <c r="AD34" s="86">
        <v>1</v>
      </c>
      <c r="AE34" s="86"/>
      <c r="AF34" s="86"/>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1" t="s">
        <v>689</v>
      </c>
      <c r="B36" s="81"/>
      <c r="C36" s="81"/>
      <c r="D36" s="81"/>
      <c r="E36" s="81"/>
      <c r="F36" s="81"/>
      <c r="G36" s="81"/>
      <c r="H36" s="81"/>
      <c r="I36" s="81"/>
      <c r="J36" s="81"/>
      <c r="K36" s="81"/>
      <c r="L36" s="81"/>
      <c r="M36" s="81"/>
      <c r="N36" s="82"/>
      <c r="O36" s="82"/>
      <c r="P36" s="82"/>
      <c r="Q36" s="82"/>
      <c r="R36" s="82"/>
      <c r="S36" s="82"/>
      <c r="T36" s="82"/>
      <c r="U36" s="82"/>
      <c r="V36" s="82"/>
      <c r="W36" s="82"/>
      <c r="X36" s="82"/>
      <c r="Y36" s="82"/>
      <c r="Z36" s="82"/>
      <c r="AA36" s="82"/>
      <c r="AB36" s="82"/>
      <c r="AC36" s="82"/>
      <c r="AD36" s="82"/>
      <c r="AE36" s="82"/>
      <c r="AF36" s="82"/>
      <c r="AG36" s="82"/>
      <c r="AH36" s="82"/>
      <c r="AI36" s="82"/>
      <c r="AJ36" s="82"/>
    </row>
    <row r="37" spans="1:36" ht="12.75" x14ac:dyDescent="0.2">
      <c r="A37" s="77" t="s">
        <v>690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89" t="s">
        <v>691</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85"/>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90" t="s">
        <v>692</v>
      </c>
      <c r="B40" s="91" t="s">
        <v>693</v>
      </c>
      <c r="C40" s="77"/>
      <c r="D40" s="90" t="s">
        <v>694</v>
      </c>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92" t="s">
        <v>695</v>
      </c>
      <c r="B41" s="93" t="s">
        <v>696</v>
      </c>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94" t="s">
        <v>697</v>
      </c>
      <c r="B42" s="95">
        <v>0.41199999999999998</v>
      </c>
      <c r="C42" s="96"/>
      <c r="D42" s="96">
        <v>0.11</v>
      </c>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94" t="s">
        <v>698</v>
      </c>
      <c r="B43" s="95">
        <v>0.13200000000000001</v>
      </c>
      <c r="C43" s="96"/>
      <c r="D43" s="96">
        <v>0.37</v>
      </c>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94" t="s">
        <v>699</v>
      </c>
      <c r="B44" s="95">
        <v>0.114</v>
      </c>
      <c r="C44" s="96"/>
      <c r="D44" s="96">
        <v>0.15</v>
      </c>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94" t="s">
        <v>700</v>
      </c>
      <c r="B45" s="95">
        <v>7.0000000000000007E-2</v>
      </c>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2.75" x14ac:dyDescent="0.2">
      <c r="A46" s="94" t="s">
        <v>701</v>
      </c>
      <c r="B46" s="95">
        <v>8.7999999999999995E-2</v>
      </c>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row>
    <row r="47" spans="1:36" ht="12.75" x14ac:dyDescent="0.2">
      <c r="A47" s="94" t="s">
        <v>702</v>
      </c>
      <c r="B47" s="95">
        <v>5.2999999999999999E-2</v>
      </c>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2.75" x14ac:dyDescent="0.2">
      <c r="A48" s="94" t="s">
        <v>703</v>
      </c>
      <c r="B48" s="95">
        <v>4.3999999999999997E-2</v>
      </c>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94" t="s">
        <v>704</v>
      </c>
      <c r="B49" s="95">
        <v>1.7999999999999999E-2</v>
      </c>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2.75" x14ac:dyDescent="0.2">
      <c r="A50" s="94" t="s">
        <v>705</v>
      </c>
      <c r="B50" s="95">
        <v>2.5999999999999999E-2</v>
      </c>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97" t="s">
        <v>706</v>
      </c>
      <c r="B51" s="98">
        <v>4.3999999999999997E-2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77" t="s">
        <v>707</v>
      </c>
      <c r="B53" s="96">
        <f>SUMPRODUCT(B42:B44,D42:D44)/SUM(B42:B44)</f>
        <v>0.16908814589665652</v>
      </c>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77" t="s">
        <v>708</v>
      </c>
      <c r="B54" s="96">
        <f>AVERAGE(H62,B53)</f>
        <v>0.3595440729483283</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77"/>
      <c r="B55" s="96"/>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77"/>
      <c r="B56" s="85">
        <v>2022</v>
      </c>
      <c r="C56" s="85">
        <v>2023</v>
      </c>
      <c r="D56" s="85">
        <v>2024</v>
      </c>
      <c r="E56" s="85">
        <v>2025</v>
      </c>
      <c r="F56" s="85">
        <v>2026</v>
      </c>
      <c r="G56" s="85">
        <v>2027</v>
      </c>
      <c r="H56" s="85">
        <v>2028</v>
      </c>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79" t="s">
        <v>709</v>
      </c>
      <c r="B57" s="96">
        <f>B53</f>
        <v>0.16908814589665652</v>
      </c>
      <c r="C57" s="96">
        <f>B57</f>
        <v>0.16908814589665652</v>
      </c>
      <c r="D57" s="96">
        <f t="shared" ref="D57:G57" si="0">($H$57-$B$57)/5+C57</f>
        <v>0.20717933130699087</v>
      </c>
      <c r="E57" s="96">
        <f t="shared" si="0"/>
        <v>0.24527051671732522</v>
      </c>
      <c r="F57" s="96">
        <f t="shared" si="0"/>
        <v>0.2833617021276596</v>
      </c>
      <c r="G57" s="96">
        <f t="shared" si="0"/>
        <v>0.32145288753799395</v>
      </c>
      <c r="H57" s="96">
        <f>'[1]Policy Control Center'!C9</f>
        <v>0.3595440729483283</v>
      </c>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7"/>
      <c r="AG58" s="77"/>
      <c r="AH58" s="77"/>
      <c r="AI58" s="77"/>
      <c r="AJ58" s="77"/>
    </row>
    <row r="59" spans="1:36" ht="25.5" x14ac:dyDescent="0.2">
      <c r="A59" s="79" t="s">
        <v>710</v>
      </c>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7"/>
      <c r="AG59" s="77"/>
      <c r="AH59" s="77"/>
      <c r="AI59" s="77"/>
      <c r="AJ59" s="77"/>
    </row>
    <row r="60" spans="1:36" ht="12.75" x14ac:dyDescent="0.2">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85"/>
      <c r="AG60" s="85"/>
      <c r="AH60" s="85"/>
      <c r="AI60" s="85"/>
      <c r="AJ60" s="85"/>
    </row>
    <row r="61" spans="1:36" s="99" customFormat="1" ht="12.75" x14ac:dyDescent="0.2">
      <c r="A61" s="88"/>
      <c r="B61" s="88">
        <v>2022</v>
      </c>
      <c r="C61" s="88">
        <v>2023</v>
      </c>
      <c r="D61" s="88">
        <v>2024</v>
      </c>
      <c r="E61" s="88">
        <v>2025</v>
      </c>
      <c r="F61" s="88">
        <v>2026</v>
      </c>
      <c r="G61" s="88">
        <v>2027</v>
      </c>
      <c r="H61" s="88">
        <v>2028</v>
      </c>
      <c r="I61" s="88">
        <v>2029</v>
      </c>
      <c r="J61" s="88">
        <v>2030</v>
      </c>
      <c r="K61" s="88">
        <v>2031</v>
      </c>
      <c r="L61" s="88">
        <v>2032</v>
      </c>
      <c r="M61" s="88">
        <v>2033</v>
      </c>
      <c r="N61" s="88">
        <v>2034</v>
      </c>
      <c r="O61" s="88">
        <v>2035</v>
      </c>
      <c r="P61" s="88">
        <v>2036</v>
      </c>
      <c r="Q61" s="88">
        <v>2037</v>
      </c>
      <c r="R61" s="88">
        <v>2038</v>
      </c>
      <c r="S61" s="88">
        <v>2039</v>
      </c>
      <c r="T61" s="88">
        <v>2040</v>
      </c>
      <c r="U61" s="88">
        <v>2041</v>
      </c>
      <c r="V61" s="88">
        <v>2042</v>
      </c>
      <c r="W61" s="88">
        <v>2043</v>
      </c>
      <c r="X61" s="88">
        <v>2044</v>
      </c>
      <c r="Y61" s="88">
        <v>2045</v>
      </c>
      <c r="Z61" s="88">
        <v>2046</v>
      </c>
      <c r="AA61" s="88">
        <v>2047</v>
      </c>
      <c r="AB61" s="88">
        <v>2048</v>
      </c>
      <c r="AC61" s="88">
        <v>2049</v>
      </c>
      <c r="AD61" s="88">
        <v>2050</v>
      </c>
      <c r="AE61" s="88"/>
      <c r="AF61" s="85"/>
      <c r="AG61" s="85"/>
      <c r="AH61" s="85"/>
      <c r="AI61" s="85"/>
      <c r="AJ61" s="85"/>
    </row>
    <row r="62" spans="1:36" ht="12.75" x14ac:dyDescent="0.2">
      <c r="A62" s="96" t="s">
        <v>711</v>
      </c>
      <c r="B62" s="100">
        <v>0.4</v>
      </c>
      <c r="C62" s="100">
        <v>0.4</v>
      </c>
      <c r="D62" s="100">
        <v>0.4</v>
      </c>
      <c r="E62" s="100">
        <v>0.4</v>
      </c>
      <c r="F62" s="100">
        <v>0.45</v>
      </c>
      <c r="G62" s="100">
        <v>0.5</v>
      </c>
      <c r="H62" s="100">
        <v>0.55000000000000004</v>
      </c>
      <c r="I62" s="100">
        <v>0.55000000000000004</v>
      </c>
      <c r="J62" s="100">
        <v>0.55000000000000004</v>
      </c>
      <c r="K62" s="100">
        <v>0.55000000000000004</v>
      </c>
      <c r="L62" s="100">
        <v>0.55000000000000004</v>
      </c>
      <c r="M62" s="100">
        <v>0.55000000000000004</v>
      </c>
      <c r="N62" s="100">
        <v>0.55000000000000004</v>
      </c>
      <c r="O62" s="100">
        <v>0.55000000000000004</v>
      </c>
      <c r="P62" s="100">
        <v>0.55000000000000004</v>
      </c>
      <c r="Q62" s="100">
        <v>0.55000000000000004</v>
      </c>
      <c r="R62" s="100">
        <v>0.55000000000000004</v>
      </c>
      <c r="S62" s="100">
        <v>0.55000000000000004</v>
      </c>
      <c r="T62" s="100">
        <v>0.55000000000000004</v>
      </c>
      <c r="U62" s="100">
        <v>0.55000000000000004</v>
      </c>
      <c r="V62" s="100">
        <v>0.55000000000000004</v>
      </c>
      <c r="W62" s="100">
        <v>0.55000000000000004</v>
      </c>
      <c r="X62" s="100">
        <v>0.55000000000000004</v>
      </c>
      <c r="Y62" s="100">
        <v>0.55000000000000004</v>
      </c>
      <c r="Z62" s="100">
        <v>0.55000000000000004</v>
      </c>
      <c r="AA62" s="100">
        <v>0.55000000000000004</v>
      </c>
      <c r="AB62" s="100">
        <v>0.55000000000000004</v>
      </c>
      <c r="AC62" s="100">
        <v>0.55000000000000004</v>
      </c>
      <c r="AD62" s="100">
        <v>0.55000000000000004</v>
      </c>
      <c r="AE62" s="96"/>
      <c r="AF62" s="96"/>
      <c r="AG62" s="96"/>
      <c r="AH62" s="96"/>
      <c r="AI62" s="96"/>
      <c r="AJ62" s="96"/>
    </row>
    <row r="63" spans="1:36" ht="12.75" x14ac:dyDescent="0.2">
      <c r="A63" s="96" t="s">
        <v>712</v>
      </c>
      <c r="B63" s="100">
        <f>B53</f>
        <v>0.16908814589665652</v>
      </c>
      <c r="C63" s="100">
        <f>($H$63-$B$63)/COUNT($C$61:$H$61)+B63</f>
        <v>0.20083080040526849</v>
      </c>
      <c r="D63" s="100">
        <f t="shared" ref="D63:G63" si="1">($H$63-$B$63)/COUNT($C$61:$H$61)+C63</f>
        <v>0.23257345491388046</v>
      </c>
      <c r="E63" s="100">
        <f t="shared" si="1"/>
        <v>0.2643161094224924</v>
      </c>
      <c r="F63" s="100">
        <f t="shared" si="1"/>
        <v>0.29605876393110436</v>
      </c>
      <c r="G63" s="100">
        <f t="shared" si="1"/>
        <v>0.32780141843971633</v>
      </c>
      <c r="H63" s="100">
        <f>B54</f>
        <v>0.3595440729483283</v>
      </c>
      <c r="I63" s="100">
        <f>$H$63</f>
        <v>0.3595440729483283</v>
      </c>
      <c r="J63" s="100">
        <f t="shared" ref="J63:AD63" si="2">$H$63</f>
        <v>0.3595440729483283</v>
      </c>
      <c r="K63" s="100">
        <f t="shared" si="2"/>
        <v>0.3595440729483283</v>
      </c>
      <c r="L63" s="100">
        <f t="shared" si="2"/>
        <v>0.3595440729483283</v>
      </c>
      <c r="M63" s="100">
        <f t="shared" si="2"/>
        <v>0.3595440729483283</v>
      </c>
      <c r="N63" s="100">
        <f t="shared" si="2"/>
        <v>0.3595440729483283</v>
      </c>
      <c r="O63" s="100">
        <f t="shared" si="2"/>
        <v>0.3595440729483283</v>
      </c>
      <c r="P63" s="100">
        <f t="shared" si="2"/>
        <v>0.3595440729483283</v>
      </c>
      <c r="Q63" s="100">
        <f t="shared" si="2"/>
        <v>0.3595440729483283</v>
      </c>
      <c r="R63" s="100">
        <f t="shared" si="2"/>
        <v>0.3595440729483283</v>
      </c>
      <c r="S63" s="100">
        <f t="shared" si="2"/>
        <v>0.3595440729483283</v>
      </c>
      <c r="T63" s="100">
        <f t="shared" si="2"/>
        <v>0.3595440729483283</v>
      </c>
      <c r="U63" s="100">
        <f t="shared" si="2"/>
        <v>0.3595440729483283</v>
      </c>
      <c r="V63" s="100">
        <f t="shared" si="2"/>
        <v>0.3595440729483283</v>
      </c>
      <c r="W63" s="100">
        <f t="shared" si="2"/>
        <v>0.3595440729483283</v>
      </c>
      <c r="X63" s="100">
        <f t="shared" si="2"/>
        <v>0.3595440729483283</v>
      </c>
      <c r="Y63" s="100">
        <f t="shared" si="2"/>
        <v>0.3595440729483283</v>
      </c>
      <c r="Z63" s="100">
        <f t="shared" si="2"/>
        <v>0.3595440729483283</v>
      </c>
      <c r="AA63" s="100">
        <f t="shared" si="2"/>
        <v>0.3595440729483283</v>
      </c>
      <c r="AB63" s="100">
        <f t="shared" si="2"/>
        <v>0.3595440729483283</v>
      </c>
      <c r="AC63" s="100">
        <f t="shared" si="2"/>
        <v>0.3595440729483283</v>
      </c>
      <c r="AD63" s="100">
        <f t="shared" si="2"/>
        <v>0.3595440729483283</v>
      </c>
      <c r="AE63" s="96"/>
      <c r="AF63" s="96"/>
      <c r="AG63" s="96"/>
      <c r="AH63" s="96"/>
      <c r="AI63" s="96"/>
      <c r="AJ63" s="96"/>
    </row>
    <row r="64" spans="1:36" ht="12.75" x14ac:dyDescent="0.2">
      <c r="A64" s="77" t="s">
        <v>713</v>
      </c>
      <c r="B64" s="100">
        <f>B63/B62</f>
        <v>0.42272036474164126</v>
      </c>
      <c r="C64" s="100">
        <f t="shared" ref="C64:AD64" si="3">C63/C62</f>
        <v>0.50207700101317121</v>
      </c>
      <c r="D64" s="100">
        <f t="shared" si="3"/>
        <v>0.5814336372847011</v>
      </c>
      <c r="E64" s="100">
        <f t="shared" si="3"/>
        <v>0.66079027355623099</v>
      </c>
      <c r="F64" s="100">
        <f t="shared" si="3"/>
        <v>0.65790836429134303</v>
      </c>
      <c r="G64" s="100">
        <f t="shared" si="3"/>
        <v>0.65560283687943266</v>
      </c>
      <c r="H64" s="100">
        <f t="shared" si="3"/>
        <v>0.65371649626968775</v>
      </c>
      <c r="I64" s="100">
        <f t="shared" si="3"/>
        <v>0.65371649626968775</v>
      </c>
      <c r="J64" s="100">
        <f t="shared" si="3"/>
        <v>0.65371649626968775</v>
      </c>
      <c r="K64" s="100">
        <f t="shared" si="3"/>
        <v>0.65371649626968775</v>
      </c>
      <c r="L64" s="100">
        <f t="shared" si="3"/>
        <v>0.65371649626968775</v>
      </c>
      <c r="M64" s="100">
        <f t="shared" si="3"/>
        <v>0.65371649626968775</v>
      </c>
      <c r="N64" s="100">
        <f t="shared" si="3"/>
        <v>0.65371649626968775</v>
      </c>
      <c r="O64" s="100">
        <f t="shared" si="3"/>
        <v>0.65371649626968775</v>
      </c>
      <c r="P64" s="100">
        <f t="shared" si="3"/>
        <v>0.65371649626968775</v>
      </c>
      <c r="Q64" s="100">
        <f t="shared" si="3"/>
        <v>0.65371649626968775</v>
      </c>
      <c r="R64" s="100">
        <f t="shared" si="3"/>
        <v>0.65371649626968775</v>
      </c>
      <c r="S64" s="100">
        <f t="shared" si="3"/>
        <v>0.65371649626968775</v>
      </c>
      <c r="T64" s="100">
        <f t="shared" si="3"/>
        <v>0.65371649626968775</v>
      </c>
      <c r="U64" s="100">
        <f t="shared" si="3"/>
        <v>0.65371649626968775</v>
      </c>
      <c r="V64" s="100">
        <f t="shared" si="3"/>
        <v>0.65371649626968775</v>
      </c>
      <c r="W64" s="100">
        <f t="shared" si="3"/>
        <v>0.65371649626968775</v>
      </c>
      <c r="X64" s="100">
        <f t="shared" si="3"/>
        <v>0.65371649626968775</v>
      </c>
      <c r="Y64" s="100">
        <f t="shared" si="3"/>
        <v>0.65371649626968775</v>
      </c>
      <c r="Z64" s="100">
        <f t="shared" si="3"/>
        <v>0.65371649626968775</v>
      </c>
      <c r="AA64" s="100">
        <f t="shared" si="3"/>
        <v>0.65371649626968775</v>
      </c>
      <c r="AB64" s="100">
        <f t="shared" si="3"/>
        <v>0.65371649626968775</v>
      </c>
      <c r="AC64" s="100">
        <f t="shared" si="3"/>
        <v>0.65371649626968775</v>
      </c>
      <c r="AD64" s="100">
        <f t="shared" si="3"/>
        <v>0.65371649626968775</v>
      </c>
      <c r="AE64" s="77"/>
      <c r="AF64" s="77"/>
      <c r="AG64" s="77"/>
      <c r="AH64" s="77"/>
      <c r="AI64" s="77"/>
      <c r="AJ64" s="77"/>
    </row>
    <row r="65" spans="1:36" ht="12.75" x14ac:dyDescent="0.2">
      <c r="A65" s="83"/>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c r="AA65" s="100"/>
      <c r="AB65" s="100"/>
      <c r="AC65" s="100"/>
      <c r="AD65" s="100"/>
      <c r="AE65" s="85"/>
      <c r="AF65" s="85"/>
      <c r="AG65" s="85"/>
      <c r="AH65" s="85"/>
      <c r="AI65" s="85"/>
      <c r="AJ65" s="85"/>
    </row>
    <row r="66" spans="1:36" s="102" customFormat="1" ht="25.5" x14ac:dyDescent="0.2">
      <c r="A66" s="79" t="s">
        <v>714</v>
      </c>
      <c r="B66" s="101">
        <v>1</v>
      </c>
      <c r="C66" s="101">
        <v>1</v>
      </c>
      <c r="D66" s="101">
        <v>1</v>
      </c>
      <c r="E66" s="101">
        <v>1</v>
      </c>
      <c r="F66" s="101">
        <v>1</v>
      </c>
      <c r="G66" s="101">
        <v>1</v>
      </c>
      <c r="H66" s="101">
        <v>1</v>
      </c>
      <c r="I66" s="101">
        <v>1</v>
      </c>
      <c r="J66" s="101">
        <v>1</v>
      </c>
      <c r="K66" s="101">
        <v>1</v>
      </c>
      <c r="L66" s="101">
        <v>1</v>
      </c>
      <c r="M66" s="101">
        <v>1</v>
      </c>
      <c r="N66" s="101">
        <v>1</v>
      </c>
      <c r="O66" s="101">
        <v>1</v>
      </c>
      <c r="P66" s="101">
        <v>1</v>
      </c>
      <c r="Q66" s="101">
        <v>1</v>
      </c>
      <c r="R66" s="101">
        <v>1</v>
      </c>
      <c r="S66" s="101">
        <v>1</v>
      </c>
      <c r="T66" s="101">
        <v>1</v>
      </c>
      <c r="U66" s="101">
        <v>1</v>
      </c>
      <c r="V66" s="101">
        <v>1</v>
      </c>
      <c r="W66" s="101">
        <v>1</v>
      </c>
      <c r="X66" s="101">
        <v>1</v>
      </c>
      <c r="Y66" s="101">
        <v>1</v>
      </c>
      <c r="Z66" s="101">
        <v>1</v>
      </c>
      <c r="AA66" s="101">
        <v>1</v>
      </c>
      <c r="AB66" s="101">
        <v>1</v>
      </c>
      <c r="AC66" s="101">
        <v>1</v>
      </c>
      <c r="AD66" s="101">
        <v>1</v>
      </c>
      <c r="AE66" s="88"/>
      <c r="AF66" s="88"/>
      <c r="AG66" s="88"/>
      <c r="AH66" s="88"/>
      <c r="AI66" s="88"/>
      <c r="AJ66" s="88"/>
    </row>
    <row r="67" spans="1:36" ht="12.75" x14ac:dyDescent="0.2">
      <c r="A67" s="85"/>
      <c r="B67" s="85"/>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row>
    <row r="68" spans="1:36" ht="12.75" x14ac:dyDescent="0.2">
      <c r="A68" s="81" t="s">
        <v>715</v>
      </c>
      <c r="B68" s="82"/>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c r="AJ68" s="82"/>
    </row>
    <row r="69" spans="1:36" ht="12.75" x14ac:dyDescent="0.2">
      <c r="A69" s="83" t="s">
        <v>716</v>
      </c>
      <c r="B69" s="77"/>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83" t="s">
        <v>717</v>
      </c>
      <c r="B70" s="77"/>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83" t="s">
        <v>718</v>
      </c>
      <c r="B71" s="77"/>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row>
    <row r="72" spans="1:36" ht="12.75" x14ac:dyDescent="0.2">
      <c r="A72" s="83" t="s">
        <v>719</v>
      </c>
      <c r="B72" s="77"/>
      <c r="C72" s="77"/>
      <c r="D72" s="77"/>
      <c r="E72" s="77"/>
      <c r="F72" s="77"/>
      <c r="G72" s="77"/>
      <c r="H72" s="77"/>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row>
    <row r="73" spans="1:36" ht="12.75" x14ac:dyDescent="0.2">
      <c r="A73" s="83" t="s">
        <v>720</v>
      </c>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row>
    <row r="74" spans="1:36" ht="12.75" x14ac:dyDescent="0.2">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row>
    <row r="75" spans="1:36" ht="12.75" x14ac:dyDescent="0.2">
      <c r="A75" s="81" t="s">
        <v>721</v>
      </c>
      <c r="B75" s="81"/>
      <c r="C75" s="81"/>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row>
    <row r="76" spans="1:36" ht="12.75" x14ac:dyDescent="0.2">
      <c r="A76" s="103"/>
      <c r="B76" s="103"/>
      <c r="C76" s="77"/>
      <c r="D76" s="77"/>
      <c r="E76" s="77"/>
      <c r="F76" s="77"/>
      <c r="G76" s="77"/>
      <c r="H76" s="77"/>
      <c r="I76" s="77"/>
      <c r="J76" s="77"/>
      <c r="K76" s="77"/>
      <c r="L76" s="77"/>
      <c r="M76" s="77"/>
      <c r="N76" s="77"/>
      <c r="O76" s="77"/>
      <c r="P76" s="77"/>
      <c r="Q76" s="77"/>
      <c r="R76" s="77"/>
      <c r="S76" s="77"/>
      <c r="T76" s="77"/>
      <c r="U76" s="77"/>
      <c r="V76" s="77"/>
      <c r="W76" s="77"/>
      <c r="X76" s="77"/>
      <c r="Y76" s="77"/>
      <c r="Z76" s="77"/>
      <c r="AA76" s="77"/>
      <c r="AB76" s="77"/>
      <c r="AC76" s="77"/>
      <c r="AD76" s="77"/>
      <c r="AE76" s="77"/>
      <c r="AF76" s="77"/>
      <c r="AG76" s="77"/>
      <c r="AH76" s="77"/>
      <c r="AI76" s="77"/>
      <c r="AJ76" s="77"/>
    </row>
    <row r="77" spans="1:36" ht="12.75" x14ac:dyDescent="0.2">
      <c r="A77" s="103" t="s">
        <v>722</v>
      </c>
      <c r="B77" s="104">
        <v>3</v>
      </c>
      <c r="C77" s="77"/>
      <c r="D77" s="77"/>
      <c r="E77" s="77"/>
      <c r="F77" s="77"/>
      <c r="G77" s="77"/>
      <c r="H77" s="77"/>
      <c r="I77" s="77"/>
      <c r="J77" s="77"/>
      <c r="K77" s="77"/>
      <c r="L77" s="77"/>
      <c r="M77" s="77"/>
      <c r="N77" s="77"/>
      <c r="O77" s="77"/>
      <c r="P77" s="77"/>
      <c r="Q77" s="77"/>
      <c r="R77" s="77"/>
      <c r="S77" s="77"/>
      <c r="T77" s="77"/>
      <c r="U77" s="77"/>
      <c r="V77" s="77"/>
      <c r="W77" s="77"/>
      <c r="X77" s="77"/>
      <c r="Y77" s="77"/>
      <c r="Z77" s="77"/>
      <c r="AA77" s="77"/>
      <c r="AB77" s="77"/>
      <c r="AC77" s="77"/>
      <c r="AD77" s="77"/>
      <c r="AE77" s="77"/>
      <c r="AF77" s="77"/>
      <c r="AG77" s="77"/>
      <c r="AH77" s="77"/>
      <c r="AI77" s="77"/>
      <c r="AJ77" s="77"/>
    </row>
    <row r="78" spans="1:36" ht="12.75" x14ac:dyDescent="0.2">
      <c r="A78" s="103" t="s">
        <v>723</v>
      </c>
      <c r="B78" s="104">
        <v>15</v>
      </c>
      <c r="C78" s="77"/>
      <c r="D78" s="77"/>
      <c r="E78" s="77"/>
      <c r="F78" s="77"/>
      <c r="G78" s="77"/>
      <c r="H78" s="77"/>
      <c r="I78" s="77"/>
      <c r="J78" s="77"/>
      <c r="K78" s="77"/>
      <c r="L78" s="77"/>
      <c r="M78" s="77"/>
      <c r="N78" s="77"/>
      <c r="O78" s="77"/>
      <c r="P78" s="77"/>
      <c r="Q78" s="77"/>
      <c r="R78" s="77"/>
      <c r="S78" s="77"/>
      <c r="T78" s="77"/>
      <c r="U78" s="77"/>
      <c r="V78" s="77"/>
      <c r="W78" s="77"/>
      <c r="X78" s="77"/>
      <c r="Y78" s="77"/>
      <c r="Z78" s="77"/>
      <c r="AA78" s="77"/>
      <c r="AB78" s="77"/>
      <c r="AC78" s="77"/>
      <c r="AD78" s="77"/>
      <c r="AE78" s="77"/>
      <c r="AF78" s="77"/>
      <c r="AG78" s="77"/>
      <c r="AH78" s="77"/>
      <c r="AI78" s="77"/>
      <c r="AJ78" s="77"/>
    </row>
    <row r="79" spans="1:36" ht="12.75" x14ac:dyDescent="0.2">
      <c r="A79" s="103" t="s">
        <v>724</v>
      </c>
      <c r="B79" s="77">
        <v>1.6687000000000001</v>
      </c>
      <c r="C79" s="105" t="s">
        <v>725</v>
      </c>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2.75" x14ac:dyDescent="0.2">
      <c r="A80" s="103" t="s">
        <v>726</v>
      </c>
      <c r="B80" s="106">
        <v>0.88711067149387013</v>
      </c>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7.25" x14ac:dyDescent="0.4">
      <c r="A81" s="103" t="s">
        <v>727</v>
      </c>
      <c r="B81" s="107">
        <v>10</v>
      </c>
      <c r="C81" s="77"/>
      <c r="D81" s="77"/>
      <c r="E81" s="108"/>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2.75" x14ac:dyDescent="0.2">
      <c r="A82" s="103" t="s">
        <v>728</v>
      </c>
      <c r="B82" s="109">
        <f>B77*B79*B80</f>
        <v>4.4409647325654635</v>
      </c>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103" t="s">
        <v>729</v>
      </c>
      <c r="B83" s="109">
        <f>B78*B79*B80</f>
        <v>22.204823662827316</v>
      </c>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103" t="s">
        <v>730</v>
      </c>
      <c r="B84" s="110">
        <v>0.02</v>
      </c>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7.25" x14ac:dyDescent="0.4">
      <c r="A85" s="103" t="s">
        <v>731</v>
      </c>
      <c r="B85" s="110">
        <v>0.1</v>
      </c>
      <c r="C85" s="77"/>
      <c r="D85" s="77"/>
      <c r="E85" s="111"/>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103" t="s">
        <v>596</v>
      </c>
      <c r="B86" s="110">
        <v>0</v>
      </c>
      <c r="C86" s="77" t="s">
        <v>827</v>
      </c>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103" t="s">
        <v>732</v>
      </c>
      <c r="B87" s="112">
        <v>7.4999999999999997E-2</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103" t="s">
        <v>733</v>
      </c>
      <c r="B88" s="110">
        <v>0.1</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2.75" x14ac:dyDescent="0.2">
      <c r="A89" s="103" t="s">
        <v>734</v>
      </c>
      <c r="B89" s="110">
        <v>0.5</v>
      </c>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c r="B90" s="103"/>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s="116" customFormat="1" ht="12.75" x14ac:dyDescent="0.2">
      <c r="A91" s="113" t="s">
        <v>735</v>
      </c>
      <c r="B91" s="114"/>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c r="AI91" s="115"/>
      <c r="AJ91" s="115"/>
    </row>
    <row r="92" spans="1:36" ht="12.75" x14ac:dyDescent="0.2">
      <c r="A92" s="103"/>
      <c r="B92" s="103">
        <v>2023</v>
      </c>
      <c r="C92" s="103">
        <v>2024</v>
      </c>
      <c r="D92" s="103">
        <v>2025</v>
      </c>
      <c r="E92" s="103">
        <v>2026</v>
      </c>
      <c r="F92" s="103">
        <v>2027</v>
      </c>
      <c r="G92" s="103">
        <v>2028</v>
      </c>
      <c r="H92" s="103">
        <v>2029</v>
      </c>
      <c r="I92" s="103">
        <v>2030</v>
      </c>
      <c r="J92" s="103">
        <v>2031</v>
      </c>
      <c r="K92" s="103">
        <v>2032</v>
      </c>
      <c r="L92" s="103">
        <v>2033</v>
      </c>
      <c r="M92" s="103">
        <v>2034</v>
      </c>
      <c r="N92" s="103">
        <v>2035</v>
      </c>
      <c r="O92" s="103">
        <v>2036</v>
      </c>
      <c r="P92" s="103">
        <v>2037</v>
      </c>
      <c r="Q92" s="103">
        <v>2038</v>
      </c>
      <c r="R92" s="103">
        <v>2039</v>
      </c>
      <c r="S92" s="103">
        <v>2040</v>
      </c>
      <c r="T92" s="103">
        <v>2041</v>
      </c>
      <c r="U92" s="103">
        <v>2042</v>
      </c>
      <c r="V92" s="103">
        <v>2043</v>
      </c>
      <c r="W92" s="103">
        <v>2044</v>
      </c>
      <c r="X92" s="103">
        <v>2045</v>
      </c>
      <c r="Y92" s="103">
        <v>2046</v>
      </c>
      <c r="Z92" s="103">
        <v>2047</v>
      </c>
      <c r="AA92" s="103">
        <v>2048</v>
      </c>
      <c r="AB92" s="103">
        <v>2049</v>
      </c>
      <c r="AC92" s="103">
        <v>2050</v>
      </c>
      <c r="AD92" s="103"/>
      <c r="AE92" s="77"/>
      <c r="AF92" s="77"/>
      <c r="AG92" s="77"/>
      <c r="AH92" s="77"/>
      <c r="AI92" s="77"/>
    </row>
    <row r="93" spans="1:36" ht="12.75" x14ac:dyDescent="0.2">
      <c r="A93" s="103" t="s">
        <v>736</v>
      </c>
      <c r="B93" s="117">
        <v>1</v>
      </c>
      <c r="C93" s="117">
        <v>1</v>
      </c>
      <c r="D93" s="117">
        <v>1</v>
      </c>
      <c r="E93" s="117">
        <v>1</v>
      </c>
      <c r="F93" s="117">
        <v>1</v>
      </c>
      <c r="G93" s="117">
        <v>1</v>
      </c>
      <c r="H93" s="117">
        <v>1</v>
      </c>
      <c r="I93" s="117">
        <v>1</v>
      </c>
      <c r="J93" s="117">
        <v>1</v>
      </c>
      <c r="K93" s="117">
        <v>1</v>
      </c>
      <c r="L93" s="117">
        <v>1</v>
      </c>
      <c r="M93" s="117">
        <v>1</v>
      </c>
      <c r="N93" s="117">
        <v>1</v>
      </c>
      <c r="O93" s="117">
        <v>1</v>
      </c>
      <c r="P93" s="117">
        <v>0.75</v>
      </c>
      <c r="Q93" s="117">
        <v>0.5</v>
      </c>
      <c r="R93" s="117">
        <v>0</v>
      </c>
      <c r="S93" s="117">
        <v>0</v>
      </c>
      <c r="T93" s="117">
        <v>0</v>
      </c>
      <c r="U93" s="117">
        <v>0</v>
      </c>
      <c r="V93" s="117">
        <v>0</v>
      </c>
      <c r="W93" s="117">
        <v>0</v>
      </c>
      <c r="X93" s="117">
        <v>0</v>
      </c>
      <c r="Y93" s="117">
        <v>0</v>
      </c>
      <c r="Z93" s="117">
        <v>0</v>
      </c>
      <c r="AA93" s="117">
        <v>0</v>
      </c>
      <c r="AB93" s="117">
        <v>0</v>
      </c>
      <c r="AC93" s="117">
        <v>0</v>
      </c>
      <c r="AD93" s="77"/>
      <c r="AE93" s="77"/>
      <c r="AF93" s="77"/>
      <c r="AG93" s="77"/>
      <c r="AH93" s="77"/>
      <c r="AI93" s="77"/>
    </row>
    <row r="94" spans="1:36" ht="12.75" x14ac:dyDescent="0.2">
      <c r="A94" s="103"/>
      <c r="B94" s="103"/>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2.75" x14ac:dyDescent="0.2">
      <c r="A95" s="103" t="s">
        <v>737</v>
      </c>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c r="AA95" s="103"/>
      <c r="AB95" s="103"/>
      <c r="AC95" s="103"/>
      <c r="AD95" s="103"/>
      <c r="AE95" s="103"/>
      <c r="AF95" s="77"/>
      <c r="AG95" s="77"/>
      <c r="AH95" s="77"/>
      <c r="AI95" s="77"/>
      <c r="AJ95" s="77"/>
    </row>
    <row r="96" spans="1:36" ht="12.75" x14ac:dyDescent="0.2">
      <c r="A96" s="103"/>
      <c r="B96" s="103">
        <v>2023</v>
      </c>
      <c r="C96" s="103">
        <v>2024</v>
      </c>
      <c r="D96" s="103">
        <v>2025</v>
      </c>
      <c r="E96" s="103">
        <v>2026</v>
      </c>
      <c r="F96" s="103">
        <v>2027</v>
      </c>
      <c r="G96" s="103">
        <v>2028</v>
      </c>
      <c r="H96" s="103">
        <v>2029</v>
      </c>
      <c r="I96" s="103">
        <v>2030</v>
      </c>
      <c r="J96" s="103">
        <v>2031</v>
      </c>
      <c r="K96" s="103">
        <v>2032</v>
      </c>
      <c r="L96" s="103">
        <v>2033</v>
      </c>
      <c r="M96" s="103">
        <v>2034</v>
      </c>
      <c r="N96" s="103">
        <v>2035</v>
      </c>
      <c r="O96" s="103">
        <v>2036</v>
      </c>
      <c r="P96" s="103">
        <v>2037</v>
      </c>
      <c r="Q96" s="103">
        <v>2038</v>
      </c>
      <c r="R96" s="103">
        <v>2039</v>
      </c>
      <c r="S96" s="103">
        <v>2040</v>
      </c>
      <c r="T96" s="103">
        <v>2041</v>
      </c>
      <c r="U96" s="103">
        <v>2042</v>
      </c>
      <c r="V96" s="103">
        <v>2043</v>
      </c>
      <c r="W96" s="103">
        <v>2044</v>
      </c>
      <c r="X96" s="103">
        <v>2045</v>
      </c>
      <c r="Y96" s="103">
        <v>2046</v>
      </c>
      <c r="Z96" s="103">
        <v>2047</v>
      </c>
      <c r="AA96" s="103">
        <v>2048</v>
      </c>
      <c r="AB96" s="103">
        <v>2049</v>
      </c>
      <c r="AC96" s="103">
        <v>2050</v>
      </c>
      <c r="AD96" s="103"/>
      <c r="AE96" s="103"/>
      <c r="AF96" s="77"/>
      <c r="AG96" s="77"/>
      <c r="AH96" s="77"/>
      <c r="AI96" s="77"/>
      <c r="AJ96" s="77"/>
    </row>
    <row r="97" spans="1:36" ht="12.75" x14ac:dyDescent="0.2">
      <c r="A97" s="103" t="s">
        <v>738</v>
      </c>
      <c r="B97" s="118">
        <f t="shared" ref="B97:C97" si="4">C97</f>
        <v>23.620381171332561</v>
      </c>
      <c r="C97" s="118">
        <f t="shared" si="4"/>
        <v>23.620381171332561</v>
      </c>
      <c r="D97" s="118">
        <f t="shared" ref="D97:AC97" si="5">((($B$83*C34+$B$82*(1-C34))*(1+($B$85*C66+$B$84*(1-C66))))+(($B$83*C34+$B$82*(1-C34))*$B$88*$B$89))*D93*(1-B87)</f>
        <v>23.620381171332561</v>
      </c>
      <c r="E97" s="118">
        <f t="shared" si="5"/>
        <v>25.535547212251416</v>
      </c>
      <c r="F97" s="118">
        <f t="shared" si="5"/>
        <v>25.535547212251416</v>
      </c>
      <c r="G97" s="118">
        <f t="shared" si="5"/>
        <v>25.535547212251416</v>
      </c>
      <c r="H97" s="118">
        <f t="shared" si="5"/>
        <v>25.535547212251416</v>
      </c>
      <c r="I97" s="118">
        <f t="shared" si="5"/>
        <v>25.535547212251416</v>
      </c>
      <c r="J97" s="118">
        <f t="shared" si="5"/>
        <v>25.535547212251416</v>
      </c>
      <c r="K97" s="118">
        <f t="shared" si="5"/>
        <v>25.535547212251416</v>
      </c>
      <c r="L97" s="118">
        <f t="shared" si="5"/>
        <v>25.535547212251416</v>
      </c>
      <c r="M97" s="118">
        <f t="shared" si="5"/>
        <v>25.535547212251416</v>
      </c>
      <c r="N97" s="118">
        <f t="shared" si="5"/>
        <v>25.535547212251416</v>
      </c>
      <c r="O97" s="118">
        <f t="shared" si="5"/>
        <v>25.535547212251416</v>
      </c>
      <c r="P97" s="118">
        <f t="shared" si="5"/>
        <v>19.151660409188562</v>
      </c>
      <c r="Q97" s="118">
        <f t="shared" si="5"/>
        <v>12.767773606125708</v>
      </c>
      <c r="R97" s="118">
        <f t="shared" si="5"/>
        <v>0</v>
      </c>
      <c r="S97" s="118">
        <f t="shared" si="5"/>
        <v>0</v>
      </c>
      <c r="T97" s="118">
        <f t="shared" si="5"/>
        <v>0</v>
      </c>
      <c r="U97" s="118">
        <f t="shared" si="5"/>
        <v>0</v>
      </c>
      <c r="V97" s="118">
        <f t="shared" si="5"/>
        <v>0</v>
      </c>
      <c r="W97" s="118">
        <f t="shared" si="5"/>
        <v>0</v>
      </c>
      <c r="X97" s="118">
        <f t="shared" si="5"/>
        <v>0</v>
      </c>
      <c r="Y97" s="118">
        <f t="shared" si="5"/>
        <v>0</v>
      </c>
      <c r="Z97" s="118">
        <f t="shared" si="5"/>
        <v>0</v>
      </c>
      <c r="AA97" s="118">
        <f t="shared" si="5"/>
        <v>0</v>
      </c>
      <c r="AB97" s="118">
        <f t="shared" si="5"/>
        <v>0</v>
      </c>
      <c r="AC97" s="118">
        <f t="shared" si="5"/>
        <v>0</v>
      </c>
      <c r="AD97" s="103"/>
      <c r="AE97" s="103"/>
      <c r="AF97" s="77"/>
      <c r="AG97" s="77"/>
      <c r="AH97" s="77"/>
      <c r="AI97" s="77"/>
      <c r="AJ97" s="77"/>
    </row>
    <row r="98" spans="1:36" ht="12.75" x14ac:dyDescent="0.2">
      <c r="A98" s="103" t="s">
        <v>739</v>
      </c>
      <c r="B98" s="118">
        <f>-PV($B$86,$B$81,B97*8760*B166)/(B166*8760*$B149)*(1-$B$87)</f>
        <v>10.924426291741311</v>
      </c>
      <c r="C98" s="118">
        <f>-PV($B$86,$B$81,C97*8760*C166)/(C166*8760*$B149)*(1-$B$87)</f>
        <v>10.924426291741311</v>
      </c>
      <c r="D98" s="118">
        <f>-PV($B$86,$B$81,D97*8760*D166)/(D166*8760*$B149)*(1-$B$87)</f>
        <v>10.924426291741311</v>
      </c>
      <c r="E98" s="118">
        <f>-PV($B$86,$B$81,E97*8760*E166)/(E166*8760*$B149)*(1-$B$87)</f>
        <v>11.81019058566628</v>
      </c>
      <c r="F98" s="118">
        <f>-PV($B$86,$B$81,F97*8760*F166)/(F166*8760*$B149)*(1-$B$87)</f>
        <v>11.810190585666282</v>
      </c>
      <c r="G98" s="118">
        <f>-PV($B$86,$B$81,G97*8760*G166)/(G166*8760*$B149)*(1-$B$87)</f>
        <v>11.81019058566628</v>
      </c>
      <c r="H98" s="118">
        <f>-PV($B$86,$B$81,H97*8760*H166)/(H166*8760*$B149)*(1-$B$87)</f>
        <v>11.810190585666282</v>
      </c>
      <c r="I98" s="118">
        <f>-PV($B$86,$B$81,I97*8760*I166)/(I166*8760*$B149)*(1-$B$87)</f>
        <v>11.81019058566628</v>
      </c>
      <c r="J98" s="118">
        <f>-PV($B$86,$B$81,J97*8760*J166)/(J166*8760*$B149)*(1-$B$87)</f>
        <v>11.81019058566628</v>
      </c>
      <c r="K98" s="118">
        <f>-PV($B$86,$B$81,K97*8760*K166)/(K166*8760*$B149)*(1-$B$87)</f>
        <v>11.810190585666282</v>
      </c>
      <c r="L98" s="118">
        <f>-PV($B$86,$B$81,L97*8760*L166)/(L166*8760*$B149)*(1-$B$87)</f>
        <v>11.81019058566628</v>
      </c>
      <c r="M98" s="118">
        <f>-PV($B$86,$B$81,M97*8760*M166)/(M166*8760*$B149)*(1-$B$87)</f>
        <v>11.81019058566628</v>
      </c>
      <c r="N98" s="118">
        <f>-PV($B$86,$B$81,N97*8760*N166)/(N166*8760*$B149)*(1-$B$87)</f>
        <v>11.81019058566628</v>
      </c>
      <c r="O98" s="118">
        <f>-PV($B$86,$B$81,O97*8760*O166)/(O166*8760*$B149)*(1-$B$87)</f>
        <v>11.81019058566628</v>
      </c>
      <c r="P98" s="118">
        <f>-PV($B$86,$B$81,P97*8760*P166)/(P166*8760*$B149)*(1-$B$87)</f>
        <v>8.8576429392497094</v>
      </c>
      <c r="Q98" s="118">
        <f>-PV($B$86,$B$81,Q97*8760*Q166)/(Q166*8760*$B149)*(1-$B$87)</f>
        <v>5.9050952928331402</v>
      </c>
      <c r="R98" s="118">
        <f>-PV($B$86,$B$81,R97*8760*R166)/(R166*8760*$B149)*(1-$B$87)</f>
        <v>0</v>
      </c>
      <c r="S98" s="118">
        <f>-PV($B$86,$B$81,S97*8760*S166)/(S166*8760*$B149)*(1-$B$87)</f>
        <v>0</v>
      </c>
      <c r="T98" s="118">
        <f>-PV($B$86,$B$81,T97*8760*T166)/(T166*8760*$B149)*(1-$B$87)</f>
        <v>0</v>
      </c>
      <c r="U98" s="118">
        <f>-PV($B$86,$B$81,U97*8760*U166)/(U166*8760*$B149)*(1-$B$87)</f>
        <v>0</v>
      </c>
      <c r="V98" s="118">
        <f>-PV($B$86,$B$81,V97*8760*V166)/(V166*8760*$B149)*(1-$B$87)</f>
        <v>0</v>
      </c>
      <c r="W98" s="118">
        <f>-PV($B$86,$B$81,W97*8760*W166)/(W166*8760*$B149)*(1-$B$87)</f>
        <v>0</v>
      </c>
      <c r="X98" s="118">
        <f>-PV($B$86,$B$81,X97*8760*X166)/(X166*8760*$B149)*(1-$B$87)</f>
        <v>0</v>
      </c>
      <c r="Y98" s="118">
        <f>-PV($B$86,$B$81,Y97*8760*Y166)/(Y166*8760*$B149)*(1-$B$87)</f>
        <v>0</v>
      </c>
      <c r="Z98" s="118">
        <f>-PV($B$86,$B$81,Z97*8760*Z166)/(Z166*8760*$B149)*(1-$B$87)</f>
        <v>0</v>
      </c>
      <c r="AA98" s="118">
        <f>-PV($B$86,$B$81,AA97*8760*AA166)/(AA166*8760*$B149)*(1-$B$87)</f>
        <v>0</v>
      </c>
      <c r="AB98" s="118">
        <f>-PV($B$86,$B$81,AB97*8760*AB166)/(AB166*8760*$B149)*(1-$B$87)</f>
        <v>0</v>
      </c>
      <c r="AC98" s="118">
        <f>-PV($B$86,$B$81,AC97*8760*AC166)/(AC166*8760*$B149)*(1-$B$87)</f>
        <v>0</v>
      </c>
      <c r="AD98" s="103"/>
      <c r="AE98" s="103"/>
      <c r="AF98" s="77"/>
      <c r="AG98" s="77"/>
      <c r="AH98" s="77"/>
      <c r="AI98" s="77"/>
      <c r="AJ98" s="77"/>
    </row>
    <row r="99" spans="1:36" ht="12.75" x14ac:dyDescent="0.2">
      <c r="A99" s="103"/>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c r="AA99" s="118"/>
      <c r="AB99" s="118"/>
      <c r="AC99" s="118"/>
      <c r="AD99" s="103"/>
      <c r="AE99" s="103"/>
      <c r="AF99" s="77"/>
      <c r="AG99" s="77"/>
      <c r="AH99" s="77"/>
      <c r="AI99" s="77"/>
      <c r="AJ99" s="77"/>
    </row>
    <row r="100" spans="1:36" ht="12.75" x14ac:dyDescent="0.2">
      <c r="A100" s="103" t="s">
        <v>740</v>
      </c>
      <c r="B100" s="118">
        <f t="shared" ref="B100:C100" si="6">C100</f>
        <v>22.802215534460078</v>
      </c>
      <c r="C100" s="118">
        <f t="shared" si="6"/>
        <v>22.802215534460078</v>
      </c>
      <c r="D100" s="118">
        <f t="shared" ref="D100:AC100" si="7">((($B$83*C34+$B$82*(1-C34))*(1+($B$85*C64+$B$84*(1-C64))))+(($B$83*C34+$B$82*(1-C34))*$B$88*$B$89))*D93*(1-B87)</f>
        <v>22.802215534460078</v>
      </c>
      <c r="E100" s="118">
        <f t="shared" si="7"/>
        <v>24.792011830228674</v>
      </c>
      <c r="F100" s="118">
        <f t="shared" si="7"/>
        <v>24.932979839419431</v>
      </c>
      <c r="G100" s="118">
        <f t="shared" si="7"/>
        <v>24.927860456456301</v>
      </c>
      <c r="H100" s="118">
        <f t="shared" si="7"/>
        <v>24.923764950085797</v>
      </c>
      <c r="I100" s="118">
        <f t="shared" si="7"/>
        <v>24.920414081237208</v>
      </c>
      <c r="J100" s="118">
        <f t="shared" si="7"/>
        <v>24.920414081237208</v>
      </c>
      <c r="K100" s="118">
        <f t="shared" si="7"/>
        <v>24.920414081237208</v>
      </c>
      <c r="L100" s="118">
        <f t="shared" si="7"/>
        <v>24.920414081237208</v>
      </c>
      <c r="M100" s="118">
        <f t="shared" si="7"/>
        <v>24.920414081237208</v>
      </c>
      <c r="N100" s="118">
        <f t="shared" si="7"/>
        <v>24.920414081237208</v>
      </c>
      <c r="O100" s="118">
        <f t="shared" si="7"/>
        <v>24.920414081237208</v>
      </c>
      <c r="P100" s="118">
        <f t="shared" si="7"/>
        <v>18.690310560927905</v>
      </c>
      <c r="Q100" s="118">
        <f t="shared" si="7"/>
        <v>12.460207040618604</v>
      </c>
      <c r="R100" s="118">
        <f t="shared" si="7"/>
        <v>0</v>
      </c>
      <c r="S100" s="118">
        <f t="shared" si="7"/>
        <v>0</v>
      </c>
      <c r="T100" s="118">
        <f t="shared" si="7"/>
        <v>0</v>
      </c>
      <c r="U100" s="118">
        <f t="shared" si="7"/>
        <v>0</v>
      </c>
      <c r="V100" s="118">
        <f t="shared" si="7"/>
        <v>0</v>
      </c>
      <c r="W100" s="118">
        <f t="shared" si="7"/>
        <v>0</v>
      </c>
      <c r="X100" s="118">
        <f t="shared" si="7"/>
        <v>0</v>
      </c>
      <c r="Y100" s="118">
        <f t="shared" si="7"/>
        <v>0</v>
      </c>
      <c r="Z100" s="118">
        <f t="shared" si="7"/>
        <v>0</v>
      </c>
      <c r="AA100" s="118">
        <f t="shared" si="7"/>
        <v>0</v>
      </c>
      <c r="AB100" s="118">
        <f t="shared" si="7"/>
        <v>0</v>
      </c>
      <c r="AC100" s="118">
        <f t="shared" si="7"/>
        <v>0</v>
      </c>
      <c r="AD100" s="103"/>
      <c r="AE100" s="103"/>
      <c r="AF100" s="77"/>
      <c r="AG100" s="77"/>
      <c r="AH100" s="77"/>
      <c r="AI100" s="77"/>
      <c r="AJ100" s="77"/>
    </row>
    <row r="101" spans="1:36" ht="12.75" x14ac:dyDescent="0.2">
      <c r="A101" s="103" t="s">
        <v>741</v>
      </c>
      <c r="B101" s="118">
        <f>-PV($B$86,$B$81,B100*8760*B169)/(B169*8760*$B149)*(1-$B$87)</f>
        <v>10.546024684687787</v>
      </c>
      <c r="C101" s="118">
        <f>-PV($B$86,$B$81,C100*8760*C169)/(C169*8760*$B149)*(1-$B$87)</f>
        <v>10.546024684687787</v>
      </c>
      <c r="D101" s="118">
        <f>-PV($B$86,$B$81,D100*8760*D169)/(D169*8760*$B149)*(1-$B$87)</f>
        <v>10.546024684687788</v>
      </c>
      <c r="E101" s="118">
        <f>-PV($B$86,$B$81,E100*8760*E169)/(E169*8760*$B149)*(1-$B$87)</f>
        <v>11.466305471480764</v>
      </c>
      <c r="F101" s="118">
        <f>-PV($B$86,$B$81,F100*8760*F169)/(F169*8760*$B149)*(1-$B$87)</f>
        <v>11.531503175731487</v>
      </c>
      <c r="G101" s="118">
        <f>-PV($B$86,$B$81,G100*8760*G169)/(G169*8760*$B149)*(1-$B$87)</f>
        <v>11.529135461111041</v>
      </c>
      <c r="H101" s="118">
        <f>-PV($B$86,$B$81,H100*8760*H169)/(H169*8760*$B149)*(1-$B$87)</f>
        <v>11.527241289414683</v>
      </c>
      <c r="I101" s="118">
        <f>-PV($B$86,$B$81,I100*8760*I169)/(I169*8760*$B149)*(1-$B$87)</f>
        <v>11.525691512572209</v>
      </c>
      <c r="J101" s="118">
        <f>-PV($B$86,$B$81,J100*8760*J169)/(J169*8760*$B149)*(1-$B$87)</f>
        <v>11.525691512572207</v>
      </c>
      <c r="K101" s="118">
        <f>-PV($B$86,$B$81,K100*8760*K169)/(K169*8760*$B149)*(1-$B$87)</f>
        <v>11.525691512572209</v>
      </c>
      <c r="L101" s="118">
        <f>-PV($B$86,$B$81,L100*8760*L169)/(L169*8760*$B149)*(1-$B$87)</f>
        <v>11.525691512572207</v>
      </c>
      <c r="M101" s="118">
        <f>-PV($B$86,$B$81,M100*8760*M169)/(M169*8760*$B149)*(1-$B$87)</f>
        <v>11.525691512572209</v>
      </c>
      <c r="N101" s="118">
        <f>-PV($B$86,$B$81,N100*8760*N169)/(N169*8760*$B149)*(1-$B$87)</f>
        <v>11.525691512572207</v>
      </c>
      <c r="O101" s="118">
        <f>-PV($B$86,$B$81,O100*8760*O169)/(O169*8760*$B149)*(1-$B$87)</f>
        <v>11.525691512572209</v>
      </c>
      <c r="P101" s="118">
        <f>-PV($B$86,$B$81,P100*8760*P169)/(P169*8760*$B149)*(1-$B$87)</f>
        <v>8.6442686344291548</v>
      </c>
      <c r="Q101" s="118">
        <f>-PV($B$86,$B$81,Q100*8760*Q169)/(Q169*8760*$B149)*(1-$B$87)</f>
        <v>5.7628457562861053</v>
      </c>
      <c r="R101" s="118">
        <f>-PV($B$86,$B$81,R100*8760*R169)/(R169*8760*$B149)*(1-$B$87)</f>
        <v>0</v>
      </c>
      <c r="S101" s="118">
        <f>-PV($B$86,$B$81,S100*8760*S169)/(S169*8760*$B149)*(1-$B$87)</f>
        <v>0</v>
      </c>
      <c r="T101" s="118">
        <f>-PV($B$86,$B$81,T100*8760*T169)/(T169*8760*$B149)*(1-$B$87)</f>
        <v>0</v>
      </c>
      <c r="U101" s="118">
        <f>-PV($B$86,$B$81,U100*8760*U169)/(U169*8760*$B149)*(1-$B$87)</f>
        <v>0</v>
      </c>
      <c r="V101" s="118">
        <f>-PV($B$86,$B$81,V100*8760*V169)/(V169*8760*$B149)*(1-$B$87)</f>
        <v>0</v>
      </c>
      <c r="W101" s="118">
        <f>-PV($B$86,$B$81,W100*8760*W169)/(W169*8760*$B149)*(1-$B$87)</f>
        <v>0</v>
      </c>
      <c r="X101" s="118">
        <f>-PV($B$86,$B$81,X100*8760*X169)/(X169*8760*$B149)*(1-$B$87)</f>
        <v>0</v>
      </c>
      <c r="Y101" s="118">
        <f>-PV($B$86,$B$81,Y100*8760*Y169)/(Y169*8760*$B149)*(1-$B$87)</f>
        <v>0</v>
      </c>
      <c r="Z101" s="118">
        <f>-PV($B$86,$B$81,Z100*8760*Z169)/(Z169*8760*$B149)*(1-$B$87)</f>
        <v>0</v>
      </c>
      <c r="AA101" s="118">
        <f>-PV($B$86,$B$81,AA100*8760*AA169)/(AA169*8760*$B149)*(1-$B$87)</f>
        <v>0</v>
      </c>
      <c r="AB101" s="118">
        <f>-PV($B$86,$B$81,AB100*8760*AB169)/(AB169*8760*$B149)*(1-$B$87)</f>
        <v>0</v>
      </c>
      <c r="AC101" s="118">
        <f>-PV($B$86,$B$81,AC100*8760*AC169)/(AC169*8760*$B149)*(1-$B$87)</f>
        <v>0</v>
      </c>
      <c r="AD101" s="103"/>
      <c r="AE101" s="103"/>
      <c r="AF101" s="77"/>
      <c r="AG101" s="77"/>
      <c r="AH101" s="77"/>
      <c r="AI101" s="77"/>
      <c r="AJ101" s="77"/>
    </row>
    <row r="102" spans="1:36" ht="12.75" x14ac:dyDescent="0.2">
      <c r="A102" s="103" t="s">
        <v>742</v>
      </c>
      <c r="B102" s="119">
        <f>B101*$B$80</f>
        <v>9.3554910396243116</v>
      </c>
      <c r="C102" s="119">
        <f t="shared" ref="C102:AC102" si="8">C101*$B$80</f>
        <v>9.3554910396243116</v>
      </c>
      <c r="D102" s="119">
        <f t="shared" si="8"/>
        <v>9.3554910396243134</v>
      </c>
      <c r="E102" s="119">
        <f t="shared" si="8"/>
        <v>10.171881946359138</v>
      </c>
      <c r="F102" s="119">
        <f t="shared" si="8"/>
        <v>10.229719525556856</v>
      </c>
      <c r="G102" s="119">
        <f t="shared" si="8"/>
        <v>10.227619100650006</v>
      </c>
      <c r="H102" s="119">
        <f t="shared" si="8"/>
        <v>10.225938760724524</v>
      </c>
      <c r="I102" s="120">
        <f t="shared" si="8"/>
        <v>10.224563937149131</v>
      </c>
      <c r="J102" s="120">
        <f t="shared" si="8"/>
        <v>10.22456393714913</v>
      </c>
      <c r="K102" s="120">
        <f t="shared" si="8"/>
        <v>10.224563937149131</v>
      </c>
      <c r="L102" s="120">
        <f t="shared" si="8"/>
        <v>10.22456393714913</v>
      </c>
      <c r="M102" s="120">
        <f t="shared" si="8"/>
        <v>10.224563937149131</v>
      </c>
      <c r="N102" s="120">
        <f t="shared" si="8"/>
        <v>10.22456393714913</v>
      </c>
      <c r="O102" s="120">
        <f t="shared" si="8"/>
        <v>10.224563937149131</v>
      </c>
      <c r="P102" s="120">
        <f t="shared" si="8"/>
        <v>7.6684229528618477</v>
      </c>
      <c r="Q102" s="120">
        <f t="shared" si="8"/>
        <v>5.1122819685745666</v>
      </c>
      <c r="R102" s="118">
        <f t="shared" si="8"/>
        <v>0</v>
      </c>
      <c r="S102" s="118">
        <f t="shared" si="8"/>
        <v>0</v>
      </c>
      <c r="T102" s="118">
        <f t="shared" si="8"/>
        <v>0</v>
      </c>
      <c r="U102" s="118">
        <f t="shared" si="8"/>
        <v>0</v>
      </c>
      <c r="V102" s="118">
        <f t="shared" si="8"/>
        <v>0</v>
      </c>
      <c r="W102" s="118">
        <f t="shared" si="8"/>
        <v>0</v>
      </c>
      <c r="X102" s="118">
        <f t="shared" si="8"/>
        <v>0</v>
      </c>
      <c r="Y102" s="118">
        <f t="shared" si="8"/>
        <v>0</v>
      </c>
      <c r="Z102" s="118">
        <f t="shared" si="8"/>
        <v>0</v>
      </c>
      <c r="AA102" s="118">
        <f t="shared" si="8"/>
        <v>0</v>
      </c>
      <c r="AB102" s="118">
        <f t="shared" si="8"/>
        <v>0</v>
      </c>
      <c r="AC102" s="118">
        <f t="shared" si="8"/>
        <v>0</v>
      </c>
      <c r="AD102" s="103"/>
      <c r="AE102" s="103"/>
      <c r="AF102" s="77"/>
      <c r="AG102" s="77"/>
      <c r="AH102" s="77"/>
      <c r="AI102" s="77"/>
      <c r="AJ102" s="77"/>
    </row>
    <row r="103" spans="1:36" ht="12.75" x14ac:dyDescent="0.2">
      <c r="A103" s="103" t="s">
        <v>743</v>
      </c>
      <c r="B103" s="119"/>
      <c r="C103" s="119"/>
      <c r="D103" s="119"/>
      <c r="E103" s="119"/>
      <c r="F103" s="119"/>
      <c r="G103" s="119"/>
      <c r="H103" s="119"/>
      <c r="I103" s="120"/>
      <c r="J103" s="120"/>
      <c r="K103" s="120"/>
      <c r="L103" s="120"/>
      <c r="M103" s="120"/>
      <c r="N103" s="120"/>
      <c r="O103" s="120"/>
      <c r="P103" s="120"/>
      <c r="Q103" s="120"/>
      <c r="R103" s="118"/>
      <c r="S103" s="118"/>
      <c r="T103" s="118"/>
      <c r="U103" s="118"/>
      <c r="V103" s="118"/>
      <c r="W103" s="118"/>
      <c r="X103" s="118"/>
      <c r="Y103" s="118"/>
      <c r="Z103" s="118"/>
      <c r="AA103" s="118"/>
      <c r="AB103" s="118"/>
      <c r="AC103" s="118"/>
      <c r="AD103" s="103"/>
      <c r="AE103" s="103"/>
      <c r="AF103" s="77"/>
      <c r="AG103" s="77"/>
      <c r="AH103" s="77"/>
      <c r="AI103" s="77"/>
      <c r="AJ103" s="77"/>
    </row>
    <row r="104" spans="1:36" ht="12.75" x14ac:dyDescent="0.2">
      <c r="A104" s="103"/>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c r="AA104" s="118"/>
      <c r="AB104" s="118"/>
      <c r="AC104" s="118"/>
      <c r="AD104" s="103"/>
      <c r="AE104" s="103"/>
      <c r="AF104" s="77"/>
      <c r="AG104" s="77"/>
      <c r="AH104" s="77"/>
      <c r="AI104" s="77"/>
      <c r="AJ104" s="77"/>
    </row>
    <row r="105" spans="1:36" ht="12.75" x14ac:dyDescent="0.2">
      <c r="A105" s="103" t="s">
        <v>744</v>
      </c>
      <c r="B105" s="118">
        <f t="shared" ref="B105:C105" si="9">C105</f>
        <v>23.620381171332561</v>
      </c>
      <c r="C105" s="118">
        <f t="shared" si="9"/>
        <v>23.620381171332561</v>
      </c>
      <c r="D105" s="118">
        <f t="shared" ref="D105:AC105" si="10">((($B$83*C34+$B$82*(1-C34))*(1+($B$85*C66+$B$84*(1-C66))))+(($B$83*C34+$B$82*(1-C34))*$B$88*$B$89))*D93*(1-B87)</f>
        <v>23.620381171332561</v>
      </c>
      <c r="E105" s="118">
        <f t="shared" si="10"/>
        <v>25.535547212251416</v>
      </c>
      <c r="F105" s="118">
        <f t="shared" si="10"/>
        <v>25.535547212251416</v>
      </c>
      <c r="G105" s="118">
        <f t="shared" si="10"/>
        <v>25.535547212251416</v>
      </c>
      <c r="H105" s="118">
        <f t="shared" si="10"/>
        <v>25.535547212251416</v>
      </c>
      <c r="I105" s="118">
        <f t="shared" si="10"/>
        <v>25.535547212251416</v>
      </c>
      <c r="J105" s="118">
        <f t="shared" si="10"/>
        <v>25.535547212251416</v>
      </c>
      <c r="K105" s="118">
        <f t="shared" si="10"/>
        <v>25.535547212251416</v>
      </c>
      <c r="L105" s="118">
        <f t="shared" si="10"/>
        <v>25.535547212251416</v>
      </c>
      <c r="M105" s="118">
        <f t="shared" si="10"/>
        <v>25.535547212251416</v>
      </c>
      <c r="N105" s="118">
        <f t="shared" si="10"/>
        <v>25.535547212251416</v>
      </c>
      <c r="O105" s="118">
        <f t="shared" si="10"/>
        <v>25.535547212251416</v>
      </c>
      <c r="P105" s="118">
        <f t="shared" si="10"/>
        <v>19.151660409188562</v>
      </c>
      <c r="Q105" s="118">
        <f t="shared" si="10"/>
        <v>12.767773606125708</v>
      </c>
      <c r="R105" s="118">
        <f t="shared" si="10"/>
        <v>0</v>
      </c>
      <c r="S105" s="118">
        <f t="shared" si="10"/>
        <v>0</v>
      </c>
      <c r="T105" s="118">
        <f t="shared" si="10"/>
        <v>0</v>
      </c>
      <c r="U105" s="118">
        <f t="shared" si="10"/>
        <v>0</v>
      </c>
      <c r="V105" s="118">
        <f t="shared" si="10"/>
        <v>0</v>
      </c>
      <c r="W105" s="118">
        <f t="shared" si="10"/>
        <v>0</v>
      </c>
      <c r="X105" s="118">
        <f t="shared" si="10"/>
        <v>0</v>
      </c>
      <c r="Y105" s="118">
        <f t="shared" si="10"/>
        <v>0</v>
      </c>
      <c r="Z105" s="118">
        <f t="shared" si="10"/>
        <v>0</v>
      </c>
      <c r="AA105" s="118">
        <f t="shared" si="10"/>
        <v>0</v>
      </c>
      <c r="AB105" s="118">
        <f t="shared" si="10"/>
        <v>0</v>
      </c>
      <c r="AC105" s="118">
        <f t="shared" si="10"/>
        <v>0</v>
      </c>
      <c r="AD105" s="103"/>
      <c r="AE105" s="103"/>
      <c r="AF105" s="77"/>
      <c r="AG105" s="77"/>
      <c r="AH105" s="77"/>
      <c r="AI105" s="77"/>
      <c r="AJ105" s="77"/>
    </row>
    <row r="106" spans="1:36" ht="12.75" x14ac:dyDescent="0.2">
      <c r="A106" s="103" t="s">
        <v>745</v>
      </c>
      <c r="B106" s="118">
        <f>-PV($B$86,$B$81,B105*8760*B172)/(B172*8760*$B149)*(1-$B$87)</f>
        <v>10.924426291741311</v>
      </c>
      <c r="C106" s="118">
        <f>-PV($B$86,$B$81,C105*8760*C172)/(C172*8760*$B149)*(1-$B$87)</f>
        <v>10.924426291741311</v>
      </c>
      <c r="D106" s="118">
        <f>-PV($B$86,$B$81,D105*8760*D172)/(D172*8760*$B149)*(1-$B$87)</f>
        <v>10.924426291741311</v>
      </c>
      <c r="E106" s="118">
        <f>-PV($B$86,$B$81,E105*8760*E172)/(E172*8760*$B149)*(1-$B$87)</f>
        <v>11.81019058566628</v>
      </c>
      <c r="F106" s="118">
        <f>-PV($B$86,$B$81,F105*8760*F172)/(F172*8760*$B149)*(1-$B$87)</f>
        <v>11.81019058566628</v>
      </c>
      <c r="G106" s="118">
        <f>-PV($B$86,$B$81,G105*8760*G172)/(G172*8760*$B149)*(1-$B$87)</f>
        <v>11.81019058566628</v>
      </c>
      <c r="H106" s="118">
        <f>-PV($B$86,$B$81,H105*8760*H172)/(H172*8760*$B149)*(1-$B$87)</f>
        <v>11.81019058566628</v>
      </c>
      <c r="I106" s="118">
        <f>-PV($B$86,$B$81,I105*8760*I172)/(I172*8760*$B149)*(1-$B$87)</f>
        <v>11.81019058566628</v>
      </c>
      <c r="J106" s="118">
        <f>-PV($B$86,$B$81,J105*8760*J172)/(J172*8760*$B149)*(1-$B$87)</f>
        <v>11.81019058566628</v>
      </c>
      <c r="K106" s="118">
        <f>-PV($B$86,$B$81,K105*8760*K172)/(K172*8760*$B149)*(1-$B$87)</f>
        <v>11.81019058566628</v>
      </c>
      <c r="L106" s="118">
        <f>-PV($B$86,$B$81,L105*8760*L172)/(L172*8760*$B149)*(1-$B$87)</f>
        <v>11.81019058566628</v>
      </c>
      <c r="M106" s="118">
        <f>-PV($B$86,$B$81,M105*8760*M172)/(M172*8760*$B149)*(1-$B$87)</f>
        <v>11.81019058566628</v>
      </c>
      <c r="N106" s="118">
        <f>-PV($B$86,$B$81,N105*8760*N172)/(N172*8760*$B149)*(1-$B$87)</f>
        <v>11.81019058566628</v>
      </c>
      <c r="O106" s="118">
        <f>-PV($B$86,$B$81,O105*8760*O172)/(O172*8760*$B149)*(1-$B$87)</f>
        <v>11.81019058566628</v>
      </c>
      <c r="P106" s="118">
        <f>-PV($B$86,$B$81,P105*8760*P172)/(P172*8760*$B149)*(1-$B$87)</f>
        <v>8.8576429392497111</v>
      </c>
      <c r="Q106" s="118">
        <f>-PV($B$86,$B$81,Q105*8760*Q172)/(Q172*8760*$B149)*(1-$B$87)</f>
        <v>5.9050952928331402</v>
      </c>
      <c r="R106" s="118">
        <f>-PV($B$86,$B$81,R105*8760*R172)/(R172*8760*$B149)*(1-$B$87)</f>
        <v>0</v>
      </c>
      <c r="S106" s="118">
        <f>-PV($B$86,$B$81,S105*8760*S172)/(S172*8760*$B149)*(1-$B$87)</f>
        <v>0</v>
      </c>
      <c r="T106" s="118">
        <f>-PV($B$86,$B$81,T105*8760*T172)/(T172*8760*$B149)*(1-$B$87)</f>
        <v>0</v>
      </c>
      <c r="U106" s="118">
        <f>-PV($B$86,$B$81,U105*8760*U172)/(U172*8760*$B149)*(1-$B$87)</f>
        <v>0</v>
      </c>
      <c r="V106" s="118">
        <f>-PV($B$86,$B$81,V105*8760*V172)/(V172*8760*$B149)*(1-$B$87)</f>
        <v>0</v>
      </c>
      <c r="W106" s="118">
        <f>-PV($B$86,$B$81,W105*8760*W172)/(W172*8760*$B149)*(1-$B$87)</f>
        <v>0</v>
      </c>
      <c r="X106" s="118">
        <f>-PV($B$86,$B$81,X105*8760*X172)/(X172*8760*$B149)*(1-$B$87)</f>
        <v>0</v>
      </c>
      <c r="Y106" s="118">
        <f>-PV($B$86,$B$81,Y105*8760*Y172)/(Y172*8760*$B149)*(1-$B$87)</f>
        <v>0</v>
      </c>
      <c r="Z106" s="118">
        <f>-PV($B$86,$B$81,Z105*8760*Z172)/(Z172*8760*$B149)*(1-$B$87)</f>
        <v>0</v>
      </c>
      <c r="AA106" s="118">
        <f>-PV($B$86,$B$81,AA105*8760*AA172)/(AA172*8760*$B149)*(1-$B$87)</f>
        <v>0</v>
      </c>
      <c r="AB106" s="118">
        <f>-PV($B$86,$B$81,AB105*8760*AB172)/(AB172*8760*$B149)*(1-$B$87)</f>
        <v>0</v>
      </c>
      <c r="AC106" s="118">
        <f>-PV($B$86,$B$81,AC105*8760*AC172)/(AC172*8760*$B149)*(1-$B$87)</f>
        <v>0</v>
      </c>
      <c r="AD106" s="103"/>
      <c r="AE106" s="103"/>
      <c r="AF106" s="77"/>
      <c r="AG106" s="77"/>
      <c r="AH106" s="77"/>
      <c r="AI106" s="77"/>
      <c r="AJ106" s="77"/>
    </row>
    <row r="107" spans="1:36" ht="12.75" x14ac:dyDescent="0.2">
      <c r="A107" s="103" t="s">
        <v>746</v>
      </c>
      <c r="B107" s="118">
        <f>B106*$B$80</f>
        <v>9.6911751433519235</v>
      </c>
      <c r="C107" s="118">
        <f t="shared" ref="C107:AC107" si="11">C106*$B$80</f>
        <v>9.6911751433519235</v>
      </c>
      <c r="D107" s="118">
        <f t="shared" si="11"/>
        <v>9.6911751433519235</v>
      </c>
      <c r="E107" s="118">
        <f t="shared" si="11"/>
        <v>10.476946100920998</v>
      </c>
      <c r="F107" s="118">
        <f t="shared" si="11"/>
        <v>10.476946100920998</v>
      </c>
      <c r="G107" s="118">
        <f t="shared" si="11"/>
        <v>10.476946100920998</v>
      </c>
      <c r="H107" s="118">
        <f t="shared" si="11"/>
        <v>10.476946100920998</v>
      </c>
      <c r="I107" s="118">
        <f t="shared" si="11"/>
        <v>10.476946100920998</v>
      </c>
      <c r="J107" s="118">
        <f t="shared" si="11"/>
        <v>10.476946100920998</v>
      </c>
      <c r="K107" s="118">
        <f t="shared" si="11"/>
        <v>10.476946100920998</v>
      </c>
      <c r="L107" s="118">
        <f t="shared" si="11"/>
        <v>10.476946100920998</v>
      </c>
      <c r="M107" s="118">
        <f t="shared" si="11"/>
        <v>10.476946100920998</v>
      </c>
      <c r="N107" s="118">
        <f t="shared" si="11"/>
        <v>10.476946100920998</v>
      </c>
      <c r="O107" s="118">
        <f t="shared" si="11"/>
        <v>10.476946100920998</v>
      </c>
      <c r="P107" s="118">
        <f t="shared" si="11"/>
        <v>7.8577095756907491</v>
      </c>
      <c r="Q107" s="118">
        <f t="shared" si="11"/>
        <v>5.2384730504604988</v>
      </c>
      <c r="R107" s="118">
        <f t="shared" si="11"/>
        <v>0</v>
      </c>
      <c r="S107" s="118">
        <f t="shared" si="11"/>
        <v>0</v>
      </c>
      <c r="T107" s="118">
        <f t="shared" si="11"/>
        <v>0</v>
      </c>
      <c r="U107" s="118">
        <f t="shared" si="11"/>
        <v>0</v>
      </c>
      <c r="V107" s="118">
        <f t="shared" si="11"/>
        <v>0</v>
      </c>
      <c r="W107" s="118">
        <f t="shared" si="11"/>
        <v>0</v>
      </c>
      <c r="X107" s="118">
        <f t="shared" si="11"/>
        <v>0</v>
      </c>
      <c r="Y107" s="118">
        <f t="shared" si="11"/>
        <v>0</v>
      </c>
      <c r="Z107" s="118">
        <f t="shared" si="11"/>
        <v>0</v>
      </c>
      <c r="AA107" s="118">
        <f t="shared" si="11"/>
        <v>0</v>
      </c>
      <c r="AB107" s="118">
        <f t="shared" si="11"/>
        <v>0</v>
      </c>
      <c r="AC107" s="118">
        <f t="shared" si="11"/>
        <v>0</v>
      </c>
      <c r="AD107" s="103"/>
      <c r="AE107" s="103"/>
      <c r="AF107" s="77"/>
      <c r="AG107" s="77"/>
      <c r="AH107" s="77"/>
      <c r="AI107" s="77"/>
      <c r="AJ107" s="77"/>
    </row>
    <row r="108" spans="1:36" ht="12.75" x14ac:dyDescent="0.2">
      <c r="A108" s="103"/>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c r="AA108" s="118"/>
      <c r="AB108" s="118"/>
      <c r="AC108" s="118"/>
      <c r="AD108" s="103"/>
      <c r="AE108" s="103"/>
      <c r="AF108" s="77"/>
      <c r="AG108" s="77"/>
      <c r="AH108" s="77"/>
      <c r="AI108" s="77"/>
      <c r="AJ108" s="77"/>
    </row>
    <row r="109" spans="1:36" ht="12.75" x14ac:dyDescent="0.2">
      <c r="A109" s="103" t="s">
        <v>747</v>
      </c>
      <c r="B109" s="118">
        <f t="shared" ref="B109:C109" si="12">C109</f>
        <v>23.620381171332561</v>
      </c>
      <c r="C109" s="118">
        <f t="shared" si="12"/>
        <v>23.620381171332561</v>
      </c>
      <c r="D109" s="118">
        <f t="shared" ref="D109:AC109" si="13">((($B$83*C34+$B$82*(1-C34))*(1+($B$85*C66+$B$84*(1-C66))))+(($B$83*C34+$B$82*(1-C34))*$B$88*$B$89))*D93*(1-B87)</f>
        <v>23.620381171332561</v>
      </c>
      <c r="E109" s="118">
        <f t="shared" si="13"/>
        <v>25.535547212251416</v>
      </c>
      <c r="F109" s="118">
        <f t="shared" si="13"/>
        <v>25.535547212251416</v>
      </c>
      <c r="G109" s="118">
        <f t="shared" si="13"/>
        <v>25.535547212251416</v>
      </c>
      <c r="H109" s="118">
        <f t="shared" si="13"/>
        <v>25.535547212251416</v>
      </c>
      <c r="I109" s="118">
        <f t="shared" si="13"/>
        <v>25.535547212251416</v>
      </c>
      <c r="J109" s="118">
        <f t="shared" si="13"/>
        <v>25.535547212251416</v>
      </c>
      <c r="K109" s="118">
        <f t="shared" si="13"/>
        <v>25.535547212251416</v>
      </c>
      <c r="L109" s="118">
        <f t="shared" si="13"/>
        <v>25.535547212251416</v>
      </c>
      <c r="M109" s="118">
        <f t="shared" si="13"/>
        <v>25.535547212251416</v>
      </c>
      <c r="N109" s="118">
        <f t="shared" si="13"/>
        <v>25.535547212251416</v>
      </c>
      <c r="O109" s="118">
        <f t="shared" si="13"/>
        <v>25.535547212251416</v>
      </c>
      <c r="P109" s="118">
        <f t="shared" si="13"/>
        <v>19.151660409188562</v>
      </c>
      <c r="Q109" s="118">
        <f t="shared" si="13"/>
        <v>12.767773606125708</v>
      </c>
      <c r="R109" s="118">
        <f t="shared" si="13"/>
        <v>0</v>
      </c>
      <c r="S109" s="118">
        <f t="shared" si="13"/>
        <v>0</v>
      </c>
      <c r="T109" s="118">
        <f t="shared" si="13"/>
        <v>0</v>
      </c>
      <c r="U109" s="118">
        <f t="shared" si="13"/>
        <v>0</v>
      </c>
      <c r="V109" s="118">
        <f t="shared" si="13"/>
        <v>0</v>
      </c>
      <c r="W109" s="118">
        <f t="shared" si="13"/>
        <v>0</v>
      </c>
      <c r="X109" s="118">
        <f t="shared" si="13"/>
        <v>0</v>
      </c>
      <c r="Y109" s="118">
        <f t="shared" si="13"/>
        <v>0</v>
      </c>
      <c r="Z109" s="118">
        <f t="shared" si="13"/>
        <v>0</v>
      </c>
      <c r="AA109" s="118">
        <f t="shared" si="13"/>
        <v>0</v>
      </c>
      <c r="AB109" s="118">
        <f t="shared" si="13"/>
        <v>0</v>
      </c>
      <c r="AC109" s="118">
        <f t="shared" si="13"/>
        <v>0</v>
      </c>
      <c r="AD109" s="103"/>
      <c r="AE109" s="103"/>
      <c r="AF109" s="77"/>
      <c r="AG109" s="77"/>
      <c r="AH109" s="77"/>
      <c r="AI109" s="77"/>
      <c r="AJ109" s="77"/>
    </row>
    <row r="110" spans="1:36" ht="12.75" x14ac:dyDescent="0.2">
      <c r="A110" s="103" t="s">
        <v>748</v>
      </c>
      <c r="B110" s="118">
        <f>-PV($B$86,$B$81,B109*8760*B178)/(B178*8760*$B149)*(1-$B$87)</f>
        <v>10.924426291741311</v>
      </c>
      <c r="C110" s="118">
        <f>-PV($B$86,$B$81,C109*8760*C178)/(C178*8760*$B149)*(1-$B$87)</f>
        <v>10.924426291741311</v>
      </c>
      <c r="D110" s="118">
        <f>-PV($B$86,$B$81,D109*8760*D178)/(D178*8760*$B149)*(1-$B$87)</f>
        <v>10.924426291741311</v>
      </c>
      <c r="E110" s="118">
        <f>-PV($B$86,$B$81,E109*8760*E178)/(E178*8760*$B149)*(1-$B$87)</f>
        <v>11.81019058566628</v>
      </c>
      <c r="F110" s="118">
        <f>-PV($B$86,$B$81,F109*8760*F178)/(F178*8760*$B149)*(1-$B$87)</f>
        <v>11.81019058566628</v>
      </c>
      <c r="G110" s="118">
        <f>-PV($B$86,$B$81,G109*8760*G178)/(G178*8760*$B149)*(1-$B$87)</f>
        <v>11.81019058566628</v>
      </c>
      <c r="H110" s="118">
        <f>-PV($B$86,$B$81,H109*8760*H178)/(H178*8760*$B149)*(1-$B$87)</f>
        <v>11.81019058566628</v>
      </c>
      <c r="I110" s="118">
        <f>-PV($B$86,$B$81,I109*8760*I178)/(I178*8760*$B149)*(1-$B$87)</f>
        <v>11.81019058566628</v>
      </c>
      <c r="J110" s="118">
        <f>-PV($B$86,$B$81,J109*8760*J178)/(J178*8760*$B149)*(1-$B$87)</f>
        <v>11.81019058566628</v>
      </c>
      <c r="K110" s="118">
        <f>-PV($B$86,$B$81,K109*8760*K178)/(K178*8760*$B149)*(1-$B$87)</f>
        <v>11.81019058566628</v>
      </c>
      <c r="L110" s="118">
        <f>-PV($B$86,$B$81,L109*8760*L178)/(L178*8760*$B149)*(1-$B$87)</f>
        <v>11.81019058566628</v>
      </c>
      <c r="M110" s="118">
        <f>-PV($B$86,$B$81,M109*8760*M178)/(M178*8760*$B149)*(1-$B$87)</f>
        <v>11.81019058566628</v>
      </c>
      <c r="N110" s="118">
        <f>-PV($B$86,$B$81,N109*8760*N178)/(N178*8760*$B149)*(1-$B$87)</f>
        <v>11.81019058566628</v>
      </c>
      <c r="O110" s="118">
        <f>-PV($B$86,$B$81,O109*8760*O178)/(O178*8760*$B149)*(1-$B$87)</f>
        <v>11.81019058566628</v>
      </c>
      <c r="P110" s="118">
        <f>-PV($B$86,$B$81,P109*8760*P178)/(P178*8760*$B149)*(1-$B$87)</f>
        <v>8.8576429392497111</v>
      </c>
      <c r="Q110" s="118">
        <f>-PV($B$86,$B$81,Q109*8760*Q178)/(Q178*8760*$B149)*(1-$B$87)</f>
        <v>5.9050952928331402</v>
      </c>
      <c r="R110" s="118">
        <f>-PV($B$86,$B$81,R109*8760*R178)/(R178*8760*$B149)*(1-$B$87)</f>
        <v>0</v>
      </c>
      <c r="S110" s="118">
        <f>-PV($B$86,$B$81,S109*8760*S178)/(S178*8760*$B149)*(1-$B$87)</f>
        <v>0</v>
      </c>
      <c r="T110" s="118">
        <f>-PV($B$86,$B$81,T109*8760*T178)/(T178*8760*$B149)*(1-$B$87)</f>
        <v>0</v>
      </c>
      <c r="U110" s="118">
        <f>-PV($B$86,$B$81,U109*8760*U178)/(U178*8760*$B149)*(1-$B$87)</f>
        <v>0</v>
      </c>
      <c r="V110" s="118">
        <f>-PV($B$86,$B$81,V109*8760*V178)/(V178*8760*$B149)*(1-$B$87)</f>
        <v>0</v>
      </c>
      <c r="W110" s="118">
        <f>-PV($B$86,$B$81,W109*8760*W178)/(W178*8760*$B149)*(1-$B$87)</f>
        <v>0</v>
      </c>
      <c r="X110" s="118">
        <f>-PV($B$86,$B$81,X109*8760*X178)/(X178*8760*$B149)*(1-$B$87)</f>
        <v>0</v>
      </c>
      <c r="Y110" s="118">
        <f>-PV($B$86,$B$81,Y109*8760*Y178)/(Y178*8760*$B149)*(1-$B$87)</f>
        <v>0</v>
      </c>
      <c r="Z110" s="118">
        <f>-PV($B$86,$B$81,Z109*8760*Z178)/(Z178*8760*$B149)*(1-$B$87)</f>
        <v>0</v>
      </c>
      <c r="AA110" s="118">
        <f>-PV($B$86,$B$81,AA109*8760*AA178)/(AA178*8760*$B149)*(1-$B$87)</f>
        <v>0</v>
      </c>
      <c r="AB110" s="118">
        <f>-PV($B$86,$B$81,AB109*8760*AB178)/(AB178*8760*$B149)*(1-$B$87)</f>
        <v>0</v>
      </c>
      <c r="AC110" s="118">
        <f>-PV($B$86,$B$81,AC109*8760*AC178)/(AC178*8760*$B149)*(1-$B$87)</f>
        <v>0</v>
      </c>
      <c r="AD110" s="103"/>
      <c r="AE110" s="103"/>
      <c r="AF110" s="77"/>
      <c r="AG110" s="77"/>
      <c r="AH110" s="77"/>
      <c r="AI110" s="77"/>
      <c r="AJ110" s="77"/>
    </row>
    <row r="111" spans="1:36" ht="12.75" x14ac:dyDescent="0.2">
      <c r="A111" s="103" t="s">
        <v>749</v>
      </c>
      <c r="B111" s="118">
        <f>B110*$B$80</f>
        <v>9.6911751433519235</v>
      </c>
      <c r="C111" s="118">
        <f t="shared" ref="C111:AC111" si="14">C110*$B$80</f>
        <v>9.6911751433519235</v>
      </c>
      <c r="D111" s="118">
        <f t="shared" si="14"/>
        <v>9.6911751433519235</v>
      </c>
      <c r="E111" s="118">
        <f t="shared" si="14"/>
        <v>10.476946100920998</v>
      </c>
      <c r="F111" s="118">
        <f t="shared" si="14"/>
        <v>10.476946100920998</v>
      </c>
      <c r="G111" s="118">
        <f t="shared" si="14"/>
        <v>10.476946100920998</v>
      </c>
      <c r="H111" s="118">
        <f t="shared" si="14"/>
        <v>10.476946100920998</v>
      </c>
      <c r="I111" s="118">
        <f t="shared" si="14"/>
        <v>10.476946100920998</v>
      </c>
      <c r="J111" s="118">
        <f t="shared" si="14"/>
        <v>10.476946100920998</v>
      </c>
      <c r="K111" s="118">
        <f t="shared" si="14"/>
        <v>10.476946100920998</v>
      </c>
      <c r="L111" s="118">
        <f t="shared" si="14"/>
        <v>10.476946100920998</v>
      </c>
      <c r="M111" s="118">
        <f t="shared" si="14"/>
        <v>10.476946100920998</v>
      </c>
      <c r="N111" s="118">
        <f t="shared" si="14"/>
        <v>10.476946100920998</v>
      </c>
      <c r="O111" s="118">
        <f t="shared" si="14"/>
        <v>10.476946100920998</v>
      </c>
      <c r="P111" s="118">
        <f t="shared" si="14"/>
        <v>7.8577095756907491</v>
      </c>
      <c r="Q111" s="118">
        <f t="shared" si="14"/>
        <v>5.2384730504604988</v>
      </c>
      <c r="R111" s="118">
        <f t="shared" si="14"/>
        <v>0</v>
      </c>
      <c r="S111" s="118">
        <f t="shared" si="14"/>
        <v>0</v>
      </c>
      <c r="T111" s="118">
        <f t="shared" si="14"/>
        <v>0</v>
      </c>
      <c r="U111" s="118">
        <f t="shared" si="14"/>
        <v>0</v>
      </c>
      <c r="V111" s="118">
        <f t="shared" si="14"/>
        <v>0</v>
      </c>
      <c r="W111" s="118">
        <f t="shared" si="14"/>
        <v>0</v>
      </c>
      <c r="X111" s="118">
        <f t="shared" si="14"/>
        <v>0</v>
      </c>
      <c r="Y111" s="118">
        <f t="shared" si="14"/>
        <v>0</v>
      </c>
      <c r="Z111" s="118">
        <f t="shared" si="14"/>
        <v>0</v>
      </c>
      <c r="AA111" s="118">
        <f t="shared" si="14"/>
        <v>0</v>
      </c>
      <c r="AB111" s="118">
        <f t="shared" si="14"/>
        <v>0</v>
      </c>
      <c r="AC111" s="118">
        <f t="shared" si="14"/>
        <v>0</v>
      </c>
      <c r="AD111" s="103"/>
      <c r="AE111" s="103"/>
      <c r="AF111" s="77"/>
      <c r="AG111" s="77"/>
      <c r="AH111" s="77"/>
      <c r="AI111" s="77"/>
      <c r="AJ111" s="77"/>
    </row>
    <row r="112" spans="1:36" ht="12.75" x14ac:dyDescent="0.2">
      <c r="A112" s="103"/>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c r="AA112" s="118"/>
      <c r="AB112" s="118"/>
      <c r="AC112" s="118"/>
      <c r="AD112" s="103"/>
      <c r="AE112" s="103"/>
      <c r="AF112" s="77"/>
      <c r="AG112" s="77"/>
      <c r="AH112" s="77"/>
      <c r="AI112" s="77"/>
      <c r="AJ112" s="77"/>
    </row>
    <row r="113" spans="1:36" ht="12.75" x14ac:dyDescent="0.2">
      <c r="A113" s="103" t="s">
        <v>750</v>
      </c>
      <c r="B113" s="118">
        <f t="shared" ref="B113:C113" si="15">C113</f>
        <v>23.620381171332561</v>
      </c>
      <c r="C113" s="118">
        <f t="shared" si="15"/>
        <v>23.620381171332561</v>
      </c>
      <c r="D113" s="118">
        <f t="shared" ref="D113:AC113" si="16">((($B$83*C34+$B$82*(1-C34))*(1+($B$85*C66+$B$84*(1-C66))))+(($B$83*C34+$B$82*(1-C34))*$B$88*$B$89))*D93*(1-B87)</f>
        <v>23.620381171332561</v>
      </c>
      <c r="E113" s="118">
        <f t="shared" si="16"/>
        <v>25.535547212251416</v>
      </c>
      <c r="F113" s="118">
        <f t="shared" si="16"/>
        <v>25.535547212251416</v>
      </c>
      <c r="G113" s="118">
        <f t="shared" si="16"/>
        <v>25.535547212251416</v>
      </c>
      <c r="H113" s="118">
        <f t="shared" si="16"/>
        <v>25.535547212251416</v>
      </c>
      <c r="I113" s="118">
        <f t="shared" si="16"/>
        <v>25.535547212251416</v>
      </c>
      <c r="J113" s="118">
        <f t="shared" si="16"/>
        <v>25.535547212251416</v>
      </c>
      <c r="K113" s="118">
        <f t="shared" si="16"/>
        <v>25.535547212251416</v>
      </c>
      <c r="L113" s="118">
        <f t="shared" si="16"/>
        <v>25.535547212251416</v>
      </c>
      <c r="M113" s="118">
        <f t="shared" si="16"/>
        <v>25.535547212251416</v>
      </c>
      <c r="N113" s="118">
        <f t="shared" si="16"/>
        <v>25.535547212251416</v>
      </c>
      <c r="O113" s="118">
        <f t="shared" si="16"/>
        <v>25.535547212251416</v>
      </c>
      <c r="P113" s="118">
        <f t="shared" si="16"/>
        <v>19.151660409188562</v>
      </c>
      <c r="Q113" s="118">
        <f t="shared" si="16"/>
        <v>12.767773606125708</v>
      </c>
      <c r="R113" s="118">
        <f t="shared" si="16"/>
        <v>0</v>
      </c>
      <c r="S113" s="118">
        <f t="shared" si="16"/>
        <v>0</v>
      </c>
      <c r="T113" s="118">
        <f t="shared" si="16"/>
        <v>0</v>
      </c>
      <c r="U113" s="118">
        <f t="shared" si="16"/>
        <v>0</v>
      </c>
      <c r="V113" s="118">
        <f t="shared" si="16"/>
        <v>0</v>
      </c>
      <c r="W113" s="118">
        <f t="shared" si="16"/>
        <v>0</v>
      </c>
      <c r="X113" s="118">
        <f t="shared" si="16"/>
        <v>0</v>
      </c>
      <c r="Y113" s="118">
        <f t="shared" si="16"/>
        <v>0</v>
      </c>
      <c r="Z113" s="118">
        <f t="shared" si="16"/>
        <v>0</v>
      </c>
      <c r="AA113" s="118">
        <f t="shared" si="16"/>
        <v>0</v>
      </c>
      <c r="AB113" s="118">
        <f t="shared" si="16"/>
        <v>0</v>
      </c>
      <c r="AC113" s="118">
        <f t="shared" si="16"/>
        <v>0</v>
      </c>
      <c r="AD113" s="103"/>
      <c r="AE113" s="103"/>
      <c r="AF113" s="77"/>
      <c r="AG113" s="77"/>
      <c r="AH113" s="77"/>
      <c r="AI113" s="77"/>
      <c r="AJ113" s="77"/>
    </row>
    <row r="114" spans="1:36" ht="12.75" x14ac:dyDescent="0.2">
      <c r="A114" s="103" t="s">
        <v>751</v>
      </c>
      <c r="B114" s="118">
        <f>-PV($B$86,$B$81,B113*8760*B199)/(B199*8760*$B149)*(1-$B$87)</f>
        <v>10.924426291741311</v>
      </c>
      <c r="C114" s="118">
        <f>-PV($B$86,$B$81,C113*8760*C199)/(C199*8760*$B149)*(1-$B$87)</f>
        <v>10.924426291741311</v>
      </c>
      <c r="D114" s="118">
        <f>-PV($B$86,$B$81,D113*8760*D199)/(D199*8760*$B149)*(1-$B$87)</f>
        <v>10.924426291741311</v>
      </c>
      <c r="E114" s="118">
        <f>-PV($B$86,$B$81,E113*8760*E199)/(E199*8760*$B149)*(1-$B$87)</f>
        <v>11.810190585666279</v>
      </c>
      <c r="F114" s="118">
        <f>-PV($B$86,$B$81,F113*8760*F199)/(F199*8760*$B149)*(1-$B$87)</f>
        <v>11.810190585666279</v>
      </c>
      <c r="G114" s="118">
        <f>-PV($B$86,$B$81,G113*8760*G199)/(G199*8760*$B149)*(1-$B$87)</f>
        <v>11.810190585666279</v>
      </c>
      <c r="H114" s="118">
        <f>-PV($B$86,$B$81,H113*8760*H199)/(H199*8760*$B149)*(1-$B$87)</f>
        <v>11.810190585666279</v>
      </c>
      <c r="I114" s="118">
        <f>-PV($B$86,$B$81,I113*8760*I199)/(I199*8760*$B149)*(1-$B$87)</f>
        <v>11.810190585666279</v>
      </c>
      <c r="J114" s="118">
        <f>-PV($B$86,$B$81,J113*8760*J199)/(J199*8760*$B149)*(1-$B$87)</f>
        <v>11.810190585666279</v>
      </c>
      <c r="K114" s="118">
        <f>-PV($B$86,$B$81,K113*8760*K199)/(K199*8760*$B149)*(1-$B$87)</f>
        <v>11.810190585666279</v>
      </c>
      <c r="L114" s="118">
        <f>-PV($B$86,$B$81,L113*8760*L199)/(L199*8760*$B149)*(1-$B$87)</f>
        <v>11.810190585666279</v>
      </c>
      <c r="M114" s="118">
        <f>-PV($B$86,$B$81,M113*8760*M199)/(M199*8760*$B149)*(1-$B$87)</f>
        <v>11.810190585666279</v>
      </c>
      <c r="N114" s="118">
        <f>-PV($B$86,$B$81,N113*8760*N199)/(N199*8760*$B149)*(1-$B$87)</f>
        <v>11.810190585666279</v>
      </c>
      <c r="O114" s="118">
        <f>-PV($B$86,$B$81,O113*8760*O199)/(O199*8760*$B149)*(1-$B$87)</f>
        <v>11.810190585666279</v>
      </c>
      <c r="P114" s="118">
        <f>-PV($B$86,$B$81,P113*8760*P199)/(P199*8760*$B149)*(1-$B$87)</f>
        <v>8.8576429392497111</v>
      </c>
      <c r="Q114" s="118">
        <f>-PV($B$86,$B$81,Q113*8760*Q199)/(Q199*8760*$B149)*(1-$B$87)</f>
        <v>5.9050952928331393</v>
      </c>
      <c r="R114" s="118">
        <f>-PV($B$86,$B$81,R113*8760*R199)/(R199*8760*$B149)*(1-$B$87)</f>
        <v>0</v>
      </c>
      <c r="S114" s="118">
        <f>-PV($B$86,$B$81,S113*8760*S199)/(S199*8760*$B149)*(1-$B$87)</f>
        <v>0</v>
      </c>
      <c r="T114" s="118">
        <f>-PV($B$86,$B$81,T113*8760*T199)/(T199*8760*$B149)*(1-$B$87)</f>
        <v>0</v>
      </c>
      <c r="U114" s="118">
        <f>-PV($B$86,$B$81,U113*8760*U199)/(U199*8760*$B149)*(1-$B$87)</f>
        <v>0</v>
      </c>
      <c r="V114" s="118">
        <f>-PV($B$86,$B$81,V113*8760*V199)/(V199*8760*$B149)*(1-$B$87)</f>
        <v>0</v>
      </c>
      <c r="W114" s="118">
        <f>-PV($B$86,$B$81,W113*8760*W199)/(W199*8760*$B149)*(1-$B$87)</f>
        <v>0</v>
      </c>
      <c r="X114" s="118">
        <f>-PV($B$86,$B$81,X113*8760*X199)/(X199*8760*$B149)*(1-$B$87)</f>
        <v>0</v>
      </c>
      <c r="Y114" s="118">
        <f>-PV($B$86,$B$81,Y113*8760*Y199)/(Y199*8760*$B149)*(1-$B$87)</f>
        <v>0</v>
      </c>
      <c r="Z114" s="118">
        <f>-PV($B$86,$B$81,Z113*8760*Z199)/(Z199*8760*$B149)*(1-$B$87)</f>
        <v>0</v>
      </c>
      <c r="AA114" s="118">
        <f>-PV($B$86,$B$81,AA113*8760*AA199)/(AA199*8760*$B149)*(1-$B$87)</f>
        <v>0</v>
      </c>
      <c r="AB114" s="118">
        <f>-PV($B$86,$B$81,AB113*8760*AB199)/(AB199*8760*$B149)*(1-$B$87)</f>
        <v>0</v>
      </c>
      <c r="AC114" s="118">
        <f>-PV($B$86,$B$81,AC113*8760*AC199)/(AC199*8760*$B149)*(1-$B$87)</f>
        <v>0</v>
      </c>
      <c r="AD114" s="103"/>
      <c r="AE114" s="103"/>
      <c r="AF114" s="77"/>
      <c r="AG114" s="77"/>
      <c r="AH114" s="77"/>
      <c r="AI114" s="77"/>
      <c r="AJ114" s="77"/>
    </row>
    <row r="115" spans="1:36" ht="12.75" x14ac:dyDescent="0.2">
      <c r="A115" s="103" t="s">
        <v>752</v>
      </c>
      <c r="B115" s="118">
        <f>B114*$B$80</f>
        <v>9.6911751433519235</v>
      </c>
      <c r="C115" s="118">
        <f t="shared" ref="C115:AC115" si="17">C114*$B$80</f>
        <v>9.6911751433519235</v>
      </c>
      <c r="D115" s="118">
        <f t="shared" si="17"/>
        <v>9.6911751433519235</v>
      </c>
      <c r="E115" s="118">
        <f t="shared" si="17"/>
        <v>10.476946100920996</v>
      </c>
      <c r="F115" s="118">
        <f t="shared" si="17"/>
        <v>10.476946100920996</v>
      </c>
      <c r="G115" s="118">
        <f t="shared" si="17"/>
        <v>10.476946100920996</v>
      </c>
      <c r="H115" s="118">
        <f t="shared" si="17"/>
        <v>10.476946100920996</v>
      </c>
      <c r="I115" s="118">
        <f t="shared" si="17"/>
        <v>10.476946100920996</v>
      </c>
      <c r="J115" s="118">
        <f t="shared" si="17"/>
        <v>10.476946100920996</v>
      </c>
      <c r="K115" s="118">
        <f t="shared" si="17"/>
        <v>10.476946100920996</v>
      </c>
      <c r="L115" s="118">
        <f t="shared" si="17"/>
        <v>10.476946100920996</v>
      </c>
      <c r="M115" s="118">
        <f t="shared" si="17"/>
        <v>10.476946100920996</v>
      </c>
      <c r="N115" s="118">
        <f t="shared" si="17"/>
        <v>10.476946100920996</v>
      </c>
      <c r="O115" s="118">
        <f t="shared" si="17"/>
        <v>10.476946100920996</v>
      </c>
      <c r="P115" s="118">
        <f t="shared" si="17"/>
        <v>7.8577095756907491</v>
      </c>
      <c r="Q115" s="118">
        <f t="shared" si="17"/>
        <v>5.2384730504604979</v>
      </c>
      <c r="R115" s="118">
        <f t="shared" si="17"/>
        <v>0</v>
      </c>
      <c r="S115" s="118">
        <f t="shared" si="17"/>
        <v>0</v>
      </c>
      <c r="T115" s="118">
        <f t="shared" si="17"/>
        <v>0</v>
      </c>
      <c r="U115" s="118">
        <f t="shared" si="17"/>
        <v>0</v>
      </c>
      <c r="V115" s="118">
        <f t="shared" si="17"/>
        <v>0</v>
      </c>
      <c r="W115" s="118">
        <f t="shared" si="17"/>
        <v>0</v>
      </c>
      <c r="X115" s="118">
        <f t="shared" si="17"/>
        <v>0</v>
      </c>
      <c r="Y115" s="118">
        <f t="shared" si="17"/>
        <v>0</v>
      </c>
      <c r="Z115" s="118">
        <f t="shared" si="17"/>
        <v>0</v>
      </c>
      <c r="AA115" s="118">
        <f t="shared" si="17"/>
        <v>0</v>
      </c>
      <c r="AB115" s="118">
        <f t="shared" si="17"/>
        <v>0</v>
      </c>
      <c r="AC115" s="118">
        <f t="shared" si="17"/>
        <v>0</v>
      </c>
      <c r="AD115" s="103"/>
      <c r="AE115" s="103"/>
      <c r="AF115" s="77"/>
      <c r="AG115" s="77"/>
      <c r="AH115" s="77"/>
      <c r="AI115" s="77"/>
      <c r="AJ115" s="77"/>
    </row>
    <row r="116" spans="1:36" ht="12.75" x14ac:dyDescent="0.2">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t="s">
        <v>830</v>
      </c>
      <c r="B117" s="118">
        <f>15</f>
        <v>15</v>
      </c>
      <c r="C117" s="118">
        <f>15</f>
        <v>15</v>
      </c>
      <c r="D117" s="118">
        <f>15</f>
        <v>15</v>
      </c>
      <c r="E117" s="118">
        <f>15</f>
        <v>15</v>
      </c>
      <c r="F117" s="118">
        <f>15</f>
        <v>15</v>
      </c>
      <c r="G117" s="118">
        <f>15</f>
        <v>15</v>
      </c>
      <c r="H117" s="118">
        <f>15</f>
        <v>15</v>
      </c>
      <c r="I117" s="118">
        <f>15</f>
        <v>15</v>
      </c>
      <c r="J117" s="118">
        <f>15</f>
        <v>15</v>
      </c>
      <c r="K117" s="118">
        <f>15</f>
        <v>15</v>
      </c>
      <c r="L117" s="118">
        <f>15</f>
        <v>15</v>
      </c>
      <c r="M117" s="118">
        <f>15</f>
        <v>15</v>
      </c>
      <c r="N117" s="118">
        <f>15</f>
        <v>15</v>
      </c>
      <c r="O117" s="118">
        <f>15</f>
        <v>15</v>
      </c>
      <c r="P117" s="118">
        <f>15</f>
        <v>15</v>
      </c>
      <c r="Q117" s="118">
        <f>15</f>
        <v>15</v>
      </c>
      <c r="R117" s="118">
        <f>15</f>
        <v>15</v>
      </c>
      <c r="S117" s="118">
        <f>15</f>
        <v>15</v>
      </c>
      <c r="T117" s="118">
        <f>15</f>
        <v>15</v>
      </c>
      <c r="U117" s="118">
        <f>15</f>
        <v>15</v>
      </c>
      <c r="V117" s="118">
        <f>15</f>
        <v>15</v>
      </c>
      <c r="W117" s="118">
        <f>15</f>
        <v>15</v>
      </c>
      <c r="X117" s="118">
        <f>15</f>
        <v>15</v>
      </c>
      <c r="Y117" s="118">
        <f>15</f>
        <v>15</v>
      </c>
      <c r="Z117" s="118">
        <f>15</f>
        <v>15</v>
      </c>
      <c r="AA117" s="118">
        <f>15</f>
        <v>15</v>
      </c>
      <c r="AB117" s="118">
        <f>15</f>
        <v>15</v>
      </c>
      <c r="AC117" s="118">
        <f>15</f>
        <v>15</v>
      </c>
      <c r="AD117" s="103"/>
      <c r="AE117" s="103"/>
      <c r="AF117" s="77"/>
      <c r="AG117" s="77"/>
      <c r="AH117" s="77"/>
      <c r="AI117" s="77"/>
      <c r="AJ117" s="77"/>
    </row>
    <row r="118" spans="1:36" ht="12.75" x14ac:dyDescent="0.2">
      <c r="A118" s="103" t="s">
        <v>831</v>
      </c>
      <c r="B118" s="118">
        <f>B117*(1-$B$87)*$B$81/B149</f>
        <v>6.9375</v>
      </c>
      <c r="C118" s="118">
        <f t="shared" ref="C118:AC118" si="18">C117*(1-$B$87)*$B$81/C149</f>
        <v>6.9375</v>
      </c>
      <c r="D118" s="118">
        <f t="shared" si="18"/>
        <v>6.9375</v>
      </c>
      <c r="E118" s="118">
        <f t="shared" si="18"/>
        <v>6.9375</v>
      </c>
      <c r="F118" s="118">
        <f t="shared" si="18"/>
        <v>6.9375</v>
      </c>
      <c r="G118" s="118">
        <f t="shared" si="18"/>
        <v>6.9375</v>
      </c>
      <c r="H118" s="118">
        <f t="shared" si="18"/>
        <v>6.9375</v>
      </c>
      <c r="I118" s="118">
        <f t="shared" si="18"/>
        <v>6.9375</v>
      </c>
      <c r="J118" s="118">
        <f t="shared" si="18"/>
        <v>6.9375</v>
      </c>
      <c r="K118" s="118">
        <f t="shared" si="18"/>
        <v>6.9375</v>
      </c>
      <c r="L118" s="118">
        <f t="shared" si="18"/>
        <v>6.9375</v>
      </c>
      <c r="M118" s="118">
        <f t="shared" si="18"/>
        <v>6.9375</v>
      </c>
      <c r="N118" s="118">
        <f t="shared" si="18"/>
        <v>6.9375</v>
      </c>
      <c r="O118" s="118">
        <f t="shared" si="18"/>
        <v>6.9375</v>
      </c>
      <c r="P118" s="118">
        <f t="shared" si="18"/>
        <v>6.9375</v>
      </c>
      <c r="Q118" s="118">
        <f t="shared" si="18"/>
        <v>6.9375</v>
      </c>
      <c r="R118" s="118">
        <f t="shared" si="18"/>
        <v>6.9375</v>
      </c>
      <c r="S118" s="118">
        <f t="shared" si="18"/>
        <v>6.9375</v>
      </c>
      <c r="T118" s="118">
        <f t="shared" si="18"/>
        <v>6.9375</v>
      </c>
      <c r="U118" s="118">
        <f t="shared" si="18"/>
        <v>6.9375</v>
      </c>
      <c r="V118" s="118">
        <f t="shared" si="18"/>
        <v>6.9375</v>
      </c>
      <c r="W118" s="118">
        <f t="shared" si="18"/>
        <v>6.9375</v>
      </c>
      <c r="X118" s="118">
        <f t="shared" si="18"/>
        <v>6.9375</v>
      </c>
      <c r="Y118" s="118">
        <f t="shared" si="18"/>
        <v>6.9375</v>
      </c>
      <c r="Z118" s="118">
        <f t="shared" si="18"/>
        <v>6.9375</v>
      </c>
      <c r="AA118" s="118">
        <f t="shared" si="18"/>
        <v>6.9375</v>
      </c>
      <c r="AB118" s="118">
        <f t="shared" si="18"/>
        <v>6.9375</v>
      </c>
      <c r="AC118" s="118">
        <f t="shared" si="18"/>
        <v>6.9375</v>
      </c>
      <c r="AD118" s="103"/>
      <c r="AE118" s="103"/>
      <c r="AF118" s="77"/>
      <c r="AG118" s="77"/>
      <c r="AH118" s="77"/>
      <c r="AI118" s="77"/>
      <c r="AJ118" s="77"/>
    </row>
    <row r="119" spans="1:36" ht="12.75" x14ac:dyDescent="0.2">
      <c r="A119" s="103" t="s">
        <v>832</v>
      </c>
      <c r="B119" s="118">
        <f>B118*$B$80</f>
        <v>6.1543302834887239</v>
      </c>
      <c r="C119" s="118">
        <f t="shared" ref="C119:AC119" si="19">C118*$B$80</f>
        <v>6.1543302834887239</v>
      </c>
      <c r="D119" s="118">
        <f t="shared" si="19"/>
        <v>6.1543302834887239</v>
      </c>
      <c r="E119" s="118">
        <f t="shared" si="19"/>
        <v>6.1543302834887239</v>
      </c>
      <c r="F119" s="118">
        <f t="shared" si="19"/>
        <v>6.1543302834887239</v>
      </c>
      <c r="G119" s="118">
        <f t="shared" si="19"/>
        <v>6.1543302834887239</v>
      </c>
      <c r="H119" s="118">
        <f t="shared" si="19"/>
        <v>6.1543302834887239</v>
      </c>
      <c r="I119" s="118">
        <f t="shared" si="19"/>
        <v>6.1543302834887239</v>
      </c>
      <c r="J119" s="118">
        <f t="shared" si="19"/>
        <v>6.1543302834887239</v>
      </c>
      <c r="K119" s="118">
        <f t="shared" si="19"/>
        <v>6.1543302834887239</v>
      </c>
      <c r="L119" s="118">
        <f t="shared" si="19"/>
        <v>6.1543302834887239</v>
      </c>
      <c r="M119" s="118">
        <f t="shared" si="19"/>
        <v>6.1543302834887239</v>
      </c>
      <c r="N119" s="118">
        <f t="shared" si="19"/>
        <v>6.1543302834887239</v>
      </c>
      <c r="O119" s="118">
        <f t="shared" si="19"/>
        <v>6.1543302834887239</v>
      </c>
      <c r="P119" s="118">
        <f t="shared" si="19"/>
        <v>6.1543302834887239</v>
      </c>
      <c r="Q119" s="118">
        <f t="shared" si="19"/>
        <v>6.1543302834887239</v>
      </c>
      <c r="R119" s="118">
        <f t="shared" si="19"/>
        <v>6.1543302834887239</v>
      </c>
      <c r="S119" s="118">
        <f t="shared" si="19"/>
        <v>6.1543302834887239</v>
      </c>
      <c r="T119" s="118">
        <f t="shared" si="19"/>
        <v>6.1543302834887239</v>
      </c>
      <c r="U119" s="118">
        <f t="shared" si="19"/>
        <v>6.1543302834887239</v>
      </c>
      <c r="V119" s="118">
        <f t="shared" si="19"/>
        <v>6.1543302834887239</v>
      </c>
      <c r="W119" s="118">
        <f t="shared" si="19"/>
        <v>6.1543302834887239</v>
      </c>
      <c r="X119" s="118">
        <f t="shared" si="19"/>
        <v>6.1543302834887239</v>
      </c>
      <c r="Y119" s="118">
        <f t="shared" si="19"/>
        <v>6.1543302834887239</v>
      </c>
      <c r="Z119" s="118">
        <f t="shared" si="19"/>
        <v>6.1543302834887239</v>
      </c>
      <c r="AA119" s="118">
        <f t="shared" si="19"/>
        <v>6.1543302834887239</v>
      </c>
      <c r="AB119" s="118">
        <f t="shared" si="19"/>
        <v>6.1543302834887239</v>
      </c>
      <c r="AC119" s="118">
        <f t="shared" si="19"/>
        <v>6.1543302834887239</v>
      </c>
      <c r="AD119" s="103"/>
      <c r="AE119" s="103"/>
      <c r="AF119" s="77"/>
      <c r="AG119" s="77"/>
      <c r="AH119" s="77"/>
      <c r="AI119" s="77"/>
      <c r="AJ119" s="77"/>
    </row>
    <row r="120" spans="1:36" ht="12.75" x14ac:dyDescent="0.2">
      <c r="A120" s="103"/>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c r="AA120" s="118"/>
      <c r="AB120" s="118"/>
      <c r="AC120" s="118"/>
      <c r="AD120" s="103"/>
      <c r="AE120" s="103"/>
      <c r="AF120" s="77"/>
      <c r="AG120" s="77"/>
      <c r="AH120" s="77"/>
      <c r="AI120" s="77"/>
      <c r="AJ120" s="77"/>
    </row>
    <row r="121" spans="1:36" s="116" customFormat="1" ht="12.75" x14ac:dyDescent="0.2">
      <c r="A121" s="113" t="s">
        <v>753</v>
      </c>
      <c r="B121" s="121"/>
      <c r="C121" s="121"/>
      <c r="D121" s="121"/>
      <c r="E121" s="121"/>
      <c r="F121" s="121"/>
      <c r="G121" s="121"/>
      <c r="H121" s="121"/>
      <c r="I121" s="121"/>
      <c r="J121" s="121"/>
      <c r="K121" s="121"/>
      <c r="L121" s="121"/>
      <c r="M121" s="121"/>
      <c r="N121" s="121"/>
      <c r="O121" s="121"/>
      <c r="P121" s="121"/>
      <c r="Q121" s="121"/>
      <c r="R121" s="121"/>
      <c r="S121" s="121"/>
      <c r="T121" s="121"/>
      <c r="U121" s="121"/>
      <c r="V121" s="121"/>
      <c r="W121" s="121"/>
      <c r="X121" s="121"/>
      <c r="Y121" s="121"/>
      <c r="Z121" s="121"/>
      <c r="AA121" s="121"/>
      <c r="AB121" s="121"/>
      <c r="AC121" s="121"/>
      <c r="AD121" s="114"/>
      <c r="AE121" s="114"/>
      <c r="AF121" s="115"/>
      <c r="AG121" s="115"/>
      <c r="AH121" s="115"/>
      <c r="AI121" s="115"/>
      <c r="AJ121" s="115"/>
    </row>
    <row r="122" spans="1:36" ht="12.75" x14ac:dyDescent="0.2">
      <c r="A122" s="103" t="s">
        <v>754</v>
      </c>
      <c r="B122" s="103">
        <v>2022</v>
      </c>
      <c r="C122" s="103">
        <v>2023</v>
      </c>
      <c r="D122" s="103">
        <v>2024</v>
      </c>
      <c r="E122" s="103">
        <v>2025</v>
      </c>
      <c r="F122" s="103">
        <v>2026</v>
      </c>
      <c r="G122" s="103">
        <v>2027</v>
      </c>
      <c r="H122" s="103">
        <v>2028</v>
      </c>
      <c r="I122" s="103">
        <v>2029</v>
      </c>
      <c r="J122" s="103">
        <v>2030</v>
      </c>
      <c r="K122" s="103">
        <v>2031</v>
      </c>
      <c r="L122" s="103">
        <v>2032</v>
      </c>
      <c r="M122" s="77">
        <v>2033</v>
      </c>
      <c r="N122" s="77">
        <v>2034</v>
      </c>
      <c r="O122" s="77">
        <v>2035</v>
      </c>
      <c r="P122" s="77">
        <v>2036</v>
      </c>
      <c r="Q122" s="77">
        <v>2037</v>
      </c>
      <c r="R122" s="77">
        <v>2038</v>
      </c>
      <c r="S122" s="77">
        <v>2039</v>
      </c>
      <c r="T122" s="77">
        <v>2040</v>
      </c>
      <c r="U122" s="77">
        <v>2041</v>
      </c>
      <c r="V122" s="77">
        <v>2042</v>
      </c>
      <c r="W122" s="77">
        <v>2043</v>
      </c>
      <c r="X122" s="77">
        <v>2044</v>
      </c>
      <c r="Y122" s="77">
        <v>2045</v>
      </c>
      <c r="Z122" s="77">
        <v>2046</v>
      </c>
      <c r="AA122" s="77">
        <v>2047</v>
      </c>
      <c r="AB122" s="77">
        <v>2048</v>
      </c>
      <c r="AC122" s="77">
        <v>2049</v>
      </c>
      <c r="AD122" s="77">
        <v>2050</v>
      </c>
      <c r="AE122" s="77"/>
      <c r="AF122" s="77"/>
      <c r="AG122" s="77"/>
      <c r="AH122" s="77"/>
      <c r="AI122" s="77"/>
      <c r="AJ122" s="77"/>
    </row>
    <row r="123" spans="1:36" ht="12.75" x14ac:dyDescent="0.2">
      <c r="A123" s="103" t="s">
        <v>755</v>
      </c>
      <c r="B123" s="117">
        <v>0</v>
      </c>
      <c r="C123" s="117">
        <v>1</v>
      </c>
      <c r="D123" s="117">
        <v>1</v>
      </c>
      <c r="E123" s="117">
        <v>1</v>
      </c>
      <c r="F123" s="117">
        <v>1</v>
      </c>
      <c r="G123" s="117">
        <v>1</v>
      </c>
      <c r="H123" s="117">
        <v>1</v>
      </c>
      <c r="I123" s="117">
        <v>1</v>
      </c>
      <c r="J123" s="117">
        <v>1</v>
      </c>
      <c r="K123" s="117">
        <v>1</v>
      </c>
      <c r="L123" s="117">
        <v>1</v>
      </c>
      <c r="M123" s="117">
        <v>1</v>
      </c>
      <c r="N123" s="117">
        <v>1</v>
      </c>
      <c r="O123" s="117">
        <v>1</v>
      </c>
      <c r="P123" s="117">
        <v>1</v>
      </c>
      <c r="Q123" s="117">
        <v>0.75</v>
      </c>
      <c r="R123" s="117">
        <v>0.5</v>
      </c>
      <c r="S123" s="117">
        <v>0</v>
      </c>
      <c r="T123" s="117">
        <v>0</v>
      </c>
      <c r="U123" s="117">
        <v>0</v>
      </c>
      <c r="V123" s="117">
        <v>0</v>
      </c>
      <c r="W123" s="117">
        <v>0</v>
      </c>
      <c r="X123" s="117">
        <v>0</v>
      </c>
      <c r="Y123" s="117">
        <v>0</v>
      </c>
      <c r="Z123" s="117">
        <v>0</v>
      </c>
      <c r="AA123" s="117">
        <v>0</v>
      </c>
      <c r="AB123" s="117">
        <v>0</v>
      </c>
      <c r="AC123" s="117">
        <v>0</v>
      </c>
      <c r="AD123" s="117">
        <v>0</v>
      </c>
      <c r="AE123" s="77"/>
      <c r="AF123" s="77"/>
      <c r="AG123" s="77"/>
      <c r="AH123" s="77"/>
      <c r="AI123" s="77"/>
      <c r="AJ123" s="77"/>
    </row>
    <row r="124" spans="1:36" ht="12.75" x14ac:dyDescent="0.2">
      <c r="A124" s="85"/>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c r="AA124" s="77"/>
      <c r="AB124" s="77"/>
      <c r="AC124" s="77"/>
      <c r="AD124" s="77"/>
      <c r="AE124" s="77"/>
      <c r="AF124" s="77"/>
      <c r="AG124" s="77"/>
      <c r="AH124" s="77"/>
      <c r="AI124" s="77"/>
      <c r="AJ124" s="77"/>
    </row>
    <row r="125" spans="1:36" ht="12.75" x14ac:dyDescent="0.2">
      <c r="A125" s="103" t="s">
        <v>756</v>
      </c>
      <c r="B125" s="122">
        <v>0.06</v>
      </c>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c r="AA125" s="77"/>
      <c r="AB125" s="77"/>
      <c r="AC125" s="77"/>
      <c r="AD125" s="77"/>
      <c r="AE125" s="77"/>
      <c r="AF125" s="77"/>
      <c r="AG125" s="77"/>
      <c r="AH125" s="77"/>
      <c r="AI125" s="77"/>
      <c r="AJ125" s="77"/>
    </row>
    <row r="126" spans="1:36" ht="12.75" x14ac:dyDescent="0.2">
      <c r="A126" s="103" t="s">
        <v>757</v>
      </c>
      <c r="B126" s="122">
        <v>0.3</v>
      </c>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c r="AB126" s="77"/>
      <c r="AC126" s="77"/>
      <c r="AD126" s="77"/>
      <c r="AE126" s="77"/>
      <c r="AF126" s="77"/>
      <c r="AG126" s="77"/>
      <c r="AH126" s="77"/>
      <c r="AI126" s="77"/>
      <c r="AJ126" s="77"/>
    </row>
    <row r="127" spans="1:36" ht="12.75" x14ac:dyDescent="0.2">
      <c r="A127" s="103" t="s">
        <v>730</v>
      </c>
      <c r="B127" s="122">
        <v>0.02</v>
      </c>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77"/>
      <c r="AB127" s="77"/>
      <c r="AC127" s="77"/>
      <c r="AD127" s="77"/>
      <c r="AE127" s="77"/>
      <c r="AF127" s="77"/>
      <c r="AG127" s="77"/>
      <c r="AH127" s="77"/>
      <c r="AI127" s="77"/>
      <c r="AJ127" s="77"/>
    </row>
    <row r="128" spans="1:36" ht="12.75" x14ac:dyDescent="0.2">
      <c r="A128" s="103" t="s">
        <v>731</v>
      </c>
      <c r="B128" s="122">
        <v>0.1</v>
      </c>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c r="AA128" s="77"/>
      <c r="AB128" s="77"/>
      <c r="AC128" s="77"/>
      <c r="AD128" s="77"/>
      <c r="AE128" s="77"/>
      <c r="AF128" s="77"/>
      <c r="AG128" s="77"/>
      <c r="AH128" s="77"/>
      <c r="AI128" s="77"/>
      <c r="AJ128" s="77"/>
    </row>
    <row r="129" spans="1:36" ht="12.75" x14ac:dyDescent="0.2">
      <c r="A129" s="77" t="s">
        <v>732</v>
      </c>
      <c r="B129" s="96">
        <v>7.4999999999999997E-2</v>
      </c>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c r="AA129" s="77"/>
      <c r="AB129" s="77"/>
      <c r="AC129" s="77"/>
      <c r="AD129" s="77"/>
      <c r="AE129" s="77"/>
      <c r="AF129" s="77"/>
      <c r="AG129" s="77"/>
      <c r="AH129" s="77"/>
      <c r="AI129" s="77"/>
      <c r="AJ129" s="77"/>
    </row>
    <row r="130" spans="1:36" ht="12.75" x14ac:dyDescent="0.2">
      <c r="A130" s="103" t="s">
        <v>733</v>
      </c>
      <c r="B130" s="110">
        <v>0.1</v>
      </c>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c r="AA130" s="77"/>
      <c r="AB130" s="77"/>
      <c r="AC130" s="77"/>
      <c r="AD130" s="77"/>
      <c r="AE130" s="77"/>
      <c r="AF130" s="77"/>
      <c r="AG130" s="77"/>
      <c r="AH130" s="77"/>
      <c r="AI130" s="77"/>
      <c r="AJ130" s="77"/>
    </row>
    <row r="131" spans="1:36" ht="12.75" x14ac:dyDescent="0.2">
      <c r="A131" s="103" t="s">
        <v>734</v>
      </c>
      <c r="B131" s="110">
        <v>0.5</v>
      </c>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c r="AA131" s="77"/>
      <c r="AB131" s="77"/>
      <c r="AC131" s="77"/>
      <c r="AD131" s="77"/>
      <c r="AE131" s="77"/>
      <c r="AF131" s="77"/>
      <c r="AG131" s="77"/>
      <c r="AH131" s="77"/>
      <c r="AI131" s="77"/>
      <c r="AJ131" s="77"/>
    </row>
    <row r="132" spans="1:36" ht="12.75" x14ac:dyDescent="0.2">
      <c r="A132" s="85"/>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c r="AA132" s="77"/>
      <c r="AB132" s="77"/>
      <c r="AC132" s="77"/>
      <c r="AD132" s="77"/>
      <c r="AE132" s="77"/>
      <c r="AF132" s="77"/>
      <c r="AG132" s="77"/>
      <c r="AH132" s="77"/>
      <c r="AI132" s="77"/>
      <c r="AJ132" s="77"/>
    </row>
    <row r="133" spans="1:36" ht="12.75" x14ac:dyDescent="0.2">
      <c r="A133" s="123" t="s">
        <v>758</v>
      </c>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c r="AA133" s="77"/>
      <c r="AB133" s="77"/>
      <c r="AC133" s="77"/>
      <c r="AD133" s="77"/>
      <c r="AE133" s="77"/>
      <c r="AF133" s="77"/>
      <c r="AG133" s="77"/>
      <c r="AH133" s="77"/>
      <c r="AI133" s="77"/>
      <c r="AJ133" s="77"/>
    </row>
    <row r="134" spans="1:36" ht="12.75" x14ac:dyDescent="0.2">
      <c r="A134" s="103"/>
      <c r="B134" s="103"/>
      <c r="C134" s="103"/>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c r="Z134" s="103"/>
      <c r="AA134" s="103"/>
      <c r="AB134" s="103"/>
      <c r="AC134" s="103"/>
      <c r="AD134" s="103"/>
      <c r="AE134" s="103"/>
      <c r="AF134" s="77"/>
      <c r="AG134" s="77"/>
      <c r="AH134" s="77"/>
      <c r="AI134" s="77"/>
      <c r="AJ134" s="77"/>
    </row>
    <row r="135" spans="1:36" ht="12.75" x14ac:dyDescent="0.2">
      <c r="A135" s="103"/>
      <c r="B135" s="103">
        <v>2023</v>
      </c>
      <c r="C135" s="103">
        <v>2024</v>
      </c>
      <c r="D135" s="103">
        <v>2025</v>
      </c>
      <c r="E135" s="103">
        <v>2026</v>
      </c>
      <c r="F135" s="103">
        <v>2027</v>
      </c>
      <c r="G135" s="103">
        <v>2028</v>
      </c>
      <c r="H135" s="103">
        <v>2029</v>
      </c>
      <c r="I135" s="103">
        <v>2030</v>
      </c>
      <c r="J135" s="103">
        <v>2031</v>
      </c>
      <c r="K135" s="103">
        <v>2032</v>
      </c>
      <c r="L135" s="103">
        <v>2033</v>
      </c>
      <c r="M135" s="103">
        <v>2034</v>
      </c>
      <c r="N135" s="103">
        <v>2035</v>
      </c>
      <c r="O135" s="103">
        <v>2036</v>
      </c>
      <c r="P135" s="103">
        <v>2037</v>
      </c>
      <c r="Q135" s="103">
        <v>2038</v>
      </c>
      <c r="R135" s="103">
        <v>2039</v>
      </c>
      <c r="S135" s="103">
        <v>2040</v>
      </c>
      <c r="T135" s="103">
        <v>2041</v>
      </c>
      <c r="U135" s="103">
        <v>2042</v>
      </c>
      <c r="V135" s="103">
        <v>2043</v>
      </c>
      <c r="W135" s="103">
        <v>2044</v>
      </c>
      <c r="X135" s="103">
        <v>2045</v>
      </c>
      <c r="Y135" s="103">
        <v>2046</v>
      </c>
      <c r="Z135" s="103">
        <v>2047</v>
      </c>
      <c r="AA135" s="103">
        <v>2048</v>
      </c>
      <c r="AB135" s="103">
        <v>2049</v>
      </c>
      <c r="AC135" s="103">
        <v>2050</v>
      </c>
      <c r="AD135" s="103"/>
      <c r="AE135" s="103"/>
      <c r="AF135" s="77"/>
      <c r="AG135" s="77"/>
      <c r="AH135" s="77"/>
      <c r="AI135" s="77"/>
      <c r="AJ135" s="77"/>
    </row>
    <row r="136" spans="1:36" ht="12.75" x14ac:dyDescent="0.2">
      <c r="A136" s="77" t="s">
        <v>759</v>
      </c>
      <c r="B136" s="118">
        <f t="shared" ref="B136:C136" si="20">C136</f>
        <v>0.37940369807497465</v>
      </c>
      <c r="C136" s="118">
        <f t="shared" si="20"/>
        <v>0.37940369807497465</v>
      </c>
      <c r="D136" s="118">
        <f>(($B$126*C34+$B$125*(1-C34))+($B$128*C64+$B$127*(1-C64))+($B$130*$B$131))*(1-$B$129)*E123</f>
        <v>0.37940369807497465</v>
      </c>
      <c r="E136" s="118">
        <f>(($B$126*D34+$B$125*(1-D34))+($B$128*D64+$B$127*(1-D64))+($B$130*$B$131))*(1-$B$129)*F123</f>
        <v>0.38527608915906791</v>
      </c>
      <c r="F136" s="118">
        <f>(($B$126*E34+$B$125*(1-E34))+($B$128*E64+$B$127*(1-E64))+($B$130*$B$131))*(1-$B$129)*G123</f>
        <v>0.39114848024316112</v>
      </c>
      <c r="G136" s="118">
        <f>(($B$126*F34+$B$125*(1-F34))+($B$128*F64+$B$127*(1-F64))+($B$130*$B$131))*(1-$B$129)*H123</f>
        <v>0.39093521895755939</v>
      </c>
      <c r="H136" s="118">
        <f>(($B$126*G34+$B$125*(1-G34))+($B$128*G64+$B$127*(1-G64))+($B$130*$B$131))*(1-$B$129)*I123</f>
        <v>0.39076460992907802</v>
      </c>
      <c r="I136" s="118">
        <f>(($B$126*H34+$B$125*(1-H34))+($B$128*H64+$B$127*(1-H64))+($B$130*$B$131))*(1-$B$129)*J123</f>
        <v>0.39062502072395688</v>
      </c>
      <c r="J136" s="118">
        <f>(($B$126*I34+$B$125*(1-I34))+($B$128*I64+$B$127*(1-I64))+($B$130*$B$131))*(1-$B$129)*K123</f>
        <v>0.39062502072395688</v>
      </c>
      <c r="K136" s="118">
        <f>(($B$126*J34+$B$125*(1-J34))+($B$128*J64+$B$127*(1-J64))+($B$130*$B$131))*(1-$B$129)*L123</f>
        <v>0.39062502072395688</v>
      </c>
      <c r="L136" s="118">
        <f>(($B$126*K34+$B$125*(1-K34))+($B$128*K64+$B$127*(1-K64))+($B$130*$B$131))*(1-$B$129)*M123</f>
        <v>0.39062502072395688</v>
      </c>
      <c r="M136" s="118">
        <f>(($B$126*L34+$B$125*(1-L34))+($B$128*L64+$B$127*(1-L64))+($B$130*$B$131))*(1-$B$129)*N123</f>
        <v>0.39062502072395688</v>
      </c>
      <c r="N136" s="118">
        <f>(($B$126*M34+$B$125*(1-M34))+($B$128*M64+$B$127*(1-M64))+($B$130*$B$131))*(1-$B$129)*O123</f>
        <v>0.39062502072395688</v>
      </c>
      <c r="O136" s="118">
        <f>(($B$126*N34+$B$125*(1-N34))+($B$128*N64+$B$127*(1-N64))+($B$130*$B$131))*(1-$B$129)*P123</f>
        <v>0.39062502072395688</v>
      </c>
      <c r="P136" s="118">
        <f>(($B$126*O34+$B$125*(1-O34))+($B$128*O64+$B$127*(1-O64))+($B$130*$B$131))*(1-$B$129)*Q123</f>
        <v>0.29296876554296769</v>
      </c>
      <c r="Q136" s="118">
        <f>(($B$126*P34+$B$125*(1-P34))+($B$128*P64+$B$127*(1-P64))+($B$130*$B$131))*(1-$B$129)*R123</f>
        <v>0.19531251036197844</v>
      </c>
      <c r="R136" s="118">
        <f>(($B$126*Q34+$B$125*(1-Q34))+($B$128*Q64+$B$127*(1-Q64))+($B$130*$B$131))*(1-$B$129)*S123</f>
        <v>0</v>
      </c>
      <c r="S136" s="118">
        <f>(($B$126*R34+$B$125*(1-R34))+($B$128*R64+$B$127*(1-R64))+($B$130*$B$131))*(1-$B$129)*T123</f>
        <v>0</v>
      </c>
      <c r="T136" s="118">
        <f>(($B$126*S34+$B$125*(1-S34))+($B$128*S64+$B$127*(1-S64))+($B$130*$B$131))*(1-$B$129)*U123</f>
        <v>0</v>
      </c>
      <c r="U136" s="118">
        <f>(($B$126*T34+$B$125*(1-T34))+($B$128*T64+$B$127*(1-T64))+($B$130*$B$131))*(1-$B$129)*V123</f>
        <v>0</v>
      </c>
      <c r="V136" s="118">
        <f>(($B$126*U34+$B$125*(1-U34))+($B$128*U64+$B$127*(1-U64))+($B$130*$B$131))*(1-$B$129)*W123</f>
        <v>0</v>
      </c>
      <c r="W136" s="103">
        <f>(($B$126*V34+$B$125*(1-V34))+($B$128*V64+$B$127*(1-V64))+($B$130*$B$131))*(1-$B$129)*X123</f>
        <v>0</v>
      </c>
      <c r="X136" s="103">
        <f>(($B$126*W34+$B$125*(1-W34))+($B$128*W64+$B$127*(1-W64))+($B$130*$B$131))*(1-$B$129)*Y123</f>
        <v>0</v>
      </c>
      <c r="Y136" s="103">
        <f>(($B$126*X34+$B$125*(1-X34))+($B$128*X64+$B$127*(1-X64))+($B$130*$B$131))*(1-$B$129)*Z123</f>
        <v>0</v>
      </c>
      <c r="Z136" s="103">
        <f>(($B$126*Y34+$B$125*(1-Y34))+($B$128*Y64+$B$127*(1-Y64))+($B$130*$B$131))*(1-$B$129)*AA123</f>
        <v>0</v>
      </c>
      <c r="AA136" s="103">
        <f>(($B$126*Z34+$B$125*(1-Z34))+($B$128*Z64+$B$127*(1-Z64))+($B$130*$B$131))*(1-$B$129)*AB123</f>
        <v>0</v>
      </c>
      <c r="AB136" s="103">
        <f>(($B$126*AA34+$B$125*(1-AA34))+($B$128*AA64+$B$127*(1-AA64))+($B$130*$B$131))*(1-$B$129)*AC123</f>
        <v>0</v>
      </c>
      <c r="AC136" s="103">
        <f>(($B$126*AB34+$B$125*(1-AB34))+($B$128*AB64+$B$127*(1-AB64))+($B$130*$B$131))*(1-$B$129)*AD123</f>
        <v>0</v>
      </c>
      <c r="AD136" s="103"/>
      <c r="AE136" s="103"/>
      <c r="AF136" s="77"/>
      <c r="AG136" s="77"/>
      <c r="AH136" s="77"/>
      <c r="AI136" s="77"/>
      <c r="AJ136" s="77"/>
    </row>
    <row r="137" spans="1:36" ht="12.75" x14ac:dyDescent="0.2">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03"/>
      <c r="X137" s="103"/>
      <c r="Y137" s="103"/>
      <c r="Z137" s="103"/>
      <c r="AA137" s="103"/>
      <c r="AB137" s="103"/>
      <c r="AC137" s="103"/>
      <c r="AD137" s="103"/>
      <c r="AE137" s="103"/>
      <c r="AF137" s="77"/>
      <c r="AG137" s="77"/>
      <c r="AH137" s="77"/>
      <c r="AI137" s="77"/>
      <c r="AJ137" s="77"/>
    </row>
    <row r="138" spans="1:36" ht="12.75" x14ac:dyDescent="0.2">
      <c r="A138" s="103"/>
      <c r="B138" s="118">
        <v>2023</v>
      </c>
      <c r="C138" s="118">
        <v>2024</v>
      </c>
      <c r="D138" s="118">
        <v>2025</v>
      </c>
      <c r="E138" s="118">
        <v>2026</v>
      </c>
      <c r="F138" s="118">
        <v>2027</v>
      </c>
      <c r="G138" s="118">
        <v>2028</v>
      </c>
      <c r="H138" s="118">
        <v>2029</v>
      </c>
      <c r="I138" s="118">
        <v>2030</v>
      </c>
      <c r="J138" s="118">
        <v>2031</v>
      </c>
      <c r="K138" s="118">
        <v>2032</v>
      </c>
      <c r="L138" s="118">
        <v>2033</v>
      </c>
      <c r="M138" s="118">
        <v>2034</v>
      </c>
      <c r="N138" s="118">
        <v>2035</v>
      </c>
      <c r="O138" s="118">
        <v>2036</v>
      </c>
      <c r="P138" s="118">
        <v>2037</v>
      </c>
      <c r="Q138" s="118">
        <v>2038</v>
      </c>
      <c r="R138" s="118">
        <v>2039</v>
      </c>
      <c r="S138" s="118">
        <v>2040</v>
      </c>
      <c r="T138" s="118">
        <v>2041</v>
      </c>
      <c r="U138" s="118">
        <v>2042</v>
      </c>
      <c r="V138" s="118">
        <v>2043</v>
      </c>
      <c r="W138" s="103">
        <v>2044</v>
      </c>
      <c r="X138" s="103">
        <v>2045</v>
      </c>
      <c r="Y138" s="103">
        <v>2046</v>
      </c>
      <c r="Z138" s="103">
        <v>2047</v>
      </c>
      <c r="AA138" s="103">
        <v>2048</v>
      </c>
      <c r="AB138" s="103">
        <v>2049</v>
      </c>
      <c r="AC138" s="103">
        <v>2050</v>
      </c>
      <c r="AD138" s="103"/>
      <c r="AE138" s="103"/>
      <c r="AF138" s="77"/>
      <c r="AG138" s="77"/>
      <c r="AH138" s="77"/>
      <c r="AI138" s="77"/>
      <c r="AJ138" s="77"/>
    </row>
    <row r="139" spans="1:36" ht="12.75" x14ac:dyDescent="0.2">
      <c r="A139" s="77" t="s">
        <v>760</v>
      </c>
      <c r="B139" s="118">
        <f t="shared" ref="B139:C139" si="21">C139</f>
        <v>0.41625000000000001</v>
      </c>
      <c r="C139" s="118">
        <f t="shared" si="21"/>
        <v>0.41625000000000001</v>
      </c>
      <c r="D139" s="118">
        <f>(($B$126*C34+$B$125*(1-C34))+($B$128*C66+$B$127*(1-C66))+($B$130*$B$131))*(1-$B$129)*E123</f>
        <v>0.41625000000000001</v>
      </c>
      <c r="E139" s="118">
        <f>(($B$126*D34+$B$125*(1-D34))+($B$128*D66+$B$127*(1-D66))+($B$130*$B$131))*(1-$B$129)*F123</f>
        <v>0.41625000000000001</v>
      </c>
      <c r="F139" s="118">
        <f>(($B$126*E34+$B$125*(1-E34))+($B$128*E66+$B$127*(1-E66))+($B$130*$B$131))*(1-$B$129)*G123</f>
        <v>0.41625000000000001</v>
      </c>
      <c r="G139" s="118">
        <f>(($B$126*F34+$B$125*(1-F34))+($B$128*F66+$B$127*(1-F66))+($B$130*$B$131))*(1-$B$129)*H123</f>
        <v>0.41625000000000001</v>
      </c>
      <c r="H139" s="118">
        <f>(($B$126*G34+$B$125*(1-G34))+($B$128*G66+$B$127*(1-G66))+($B$130*$B$131))*(1-$B$129)*I123</f>
        <v>0.41625000000000001</v>
      </c>
      <c r="I139" s="118">
        <f>(($B$126*H34+$B$125*(1-H34))+($B$128*H66+$B$127*(1-H66))+($B$130*$B$131))*(1-$B$129)*J123</f>
        <v>0.41625000000000001</v>
      </c>
      <c r="J139" s="118">
        <f>(($B$126*I34+$B$125*(1-I34))+($B$128*I66+$B$127*(1-I66))+($B$130*$B$131))*(1-$B$129)*K123</f>
        <v>0.41625000000000001</v>
      </c>
      <c r="K139" s="118">
        <f>(($B$126*J34+$B$125*(1-J34))+($B$128*J66+$B$127*(1-J66))+($B$130*$B$131))*(1-$B$129)*L123</f>
        <v>0.41625000000000001</v>
      </c>
      <c r="L139" s="118">
        <f>(($B$126*K34+$B$125*(1-K34))+($B$128*K66+$B$127*(1-K66))+($B$130*$B$131))*(1-$B$129)*M123</f>
        <v>0.41625000000000001</v>
      </c>
      <c r="M139" s="118">
        <f>(($B$126*L34+$B$125*(1-L34))+($B$128*L66+$B$127*(1-L66))+($B$130*$B$131))*(1-$B$129)*N123</f>
        <v>0.41625000000000001</v>
      </c>
      <c r="N139" s="118">
        <f>(($B$126*M34+$B$125*(1-M34))+($B$128*M66+$B$127*(1-M66))+($B$130*$B$131))*(1-$B$129)*O123</f>
        <v>0.41625000000000001</v>
      </c>
      <c r="O139" s="118">
        <f>(($B$126*N34+$B$125*(1-N34))+($B$128*N66+$B$127*(1-N66))+($B$130*$B$131))*(1-$B$129)*P123</f>
        <v>0.41625000000000001</v>
      </c>
      <c r="P139" s="118">
        <f>(($B$126*O34+$B$125*(1-O34))+($B$128*O66+$B$127*(1-O66))+($B$130*$B$131))*(1-$B$129)*Q123</f>
        <v>0.31218750000000001</v>
      </c>
      <c r="Q139" s="118">
        <f>(($B$126*P34+$B$125*(1-P34))+($B$128*P66+$B$127*(1-P66))+($B$130*$B$131))*(1-$B$129)*R123</f>
        <v>0.208125</v>
      </c>
      <c r="R139" s="118">
        <f>(($B$126*Q34+$B$125*(1-Q34))+($B$128*Q66+$B$127*(1-Q66))+($B$130*$B$131))*(1-$B$129)*S123</f>
        <v>0</v>
      </c>
      <c r="S139" s="118">
        <f>(($B$126*R34+$B$125*(1-R34))+($B$128*R66+$B$127*(1-R66))+($B$130*$B$131))*(1-$B$129)*T123</f>
        <v>0</v>
      </c>
      <c r="T139" s="118">
        <f>(($B$126*S34+$B$125*(1-S34))+($B$128*S66+$B$127*(1-S66))+($B$130*$B$131))*(1-$B$129)*U123</f>
        <v>0</v>
      </c>
      <c r="U139" s="118">
        <f>(($B$126*T34+$B$125*(1-T34))+($B$128*T66+$B$127*(1-T66))+($B$130*$B$131))*(1-$B$129)*V123</f>
        <v>0</v>
      </c>
      <c r="V139" s="118">
        <f>(($B$126*U34+$B$125*(1-U34))+($B$128*U66+$B$127*(1-U66))+($B$130*$B$131))*(1-$B$129)*W123</f>
        <v>0</v>
      </c>
      <c r="W139" s="103">
        <f>(($B$126*V34+$B$125*(1-V34))+($B$128*V66+$B$127*(1-V66))+($B$130*$B$131))*(1-$B$129)*X123</f>
        <v>0</v>
      </c>
      <c r="X139" s="103">
        <f>(($B$126*W34+$B$125*(1-W34))+($B$128*W66+$B$127*(1-W66))+($B$130*$B$131))*(1-$B$129)*Y123</f>
        <v>0</v>
      </c>
      <c r="Y139" s="103">
        <f>(($B$126*X34+$B$125*(1-X34))+($B$128*X66+$B$127*(1-X66))+($B$130*$B$131))*(1-$B$129)*Z123</f>
        <v>0</v>
      </c>
      <c r="Z139" s="103">
        <f>(($B$126*Y34+$B$125*(1-Y34))+($B$128*Y66+$B$127*(1-Y66))+($B$130*$B$131))*(1-$B$129)*AA123</f>
        <v>0</v>
      </c>
      <c r="AA139" s="103">
        <f>(($B$126*Z34+$B$125*(1-Z34))+($B$128*Z66+$B$127*(1-Z66))+($B$130*$B$131))*(1-$B$129)*AB123</f>
        <v>0</v>
      </c>
      <c r="AB139" s="103">
        <f>(($B$126*AA34+$B$125*(1-AA34))+($B$128*AA66+$B$127*(1-AA66))+($B$130*$B$131))*(1-$B$129)*AC123</f>
        <v>0</v>
      </c>
      <c r="AC139" s="103">
        <f>(($B$126*AB34+$B$125*(1-AB34))+($B$128*AB66+$B$127*(1-AB66))+($B$130*$B$131))*(1-$B$129)*AD123</f>
        <v>0</v>
      </c>
      <c r="AD139" s="103"/>
      <c r="AE139" s="103"/>
      <c r="AF139" s="77"/>
      <c r="AG139" s="77"/>
      <c r="AH139" s="77"/>
      <c r="AI139" s="77"/>
      <c r="AJ139" s="77"/>
    </row>
    <row r="140" spans="1:36" ht="12.75" x14ac:dyDescent="0.2">
      <c r="A140" s="77"/>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03"/>
      <c r="X140" s="103"/>
      <c r="Y140" s="103"/>
      <c r="Z140" s="103"/>
      <c r="AA140" s="103"/>
      <c r="AB140" s="103"/>
      <c r="AC140" s="103"/>
      <c r="AD140" s="103"/>
      <c r="AE140" s="103"/>
      <c r="AF140" s="77"/>
      <c r="AG140" s="77"/>
      <c r="AH140" s="77"/>
      <c r="AI140" s="77"/>
      <c r="AJ140" s="77"/>
    </row>
    <row r="141" spans="1:36" ht="12.75" x14ac:dyDescent="0.2">
      <c r="A141" s="103"/>
      <c r="B141" s="118">
        <v>2023</v>
      </c>
      <c r="C141" s="118">
        <v>2024</v>
      </c>
      <c r="D141" s="118">
        <v>2025</v>
      </c>
      <c r="E141" s="118">
        <v>2026</v>
      </c>
      <c r="F141" s="118">
        <v>2027</v>
      </c>
      <c r="G141" s="118">
        <v>2028</v>
      </c>
      <c r="H141" s="118">
        <v>2029</v>
      </c>
      <c r="I141" s="118">
        <v>2030</v>
      </c>
      <c r="J141" s="118">
        <v>2031</v>
      </c>
      <c r="K141" s="118">
        <v>2032</v>
      </c>
      <c r="L141" s="118">
        <v>2033</v>
      </c>
      <c r="M141" s="118">
        <v>2034</v>
      </c>
      <c r="N141" s="118">
        <v>2035</v>
      </c>
      <c r="O141" s="118">
        <v>2036</v>
      </c>
      <c r="P141" s="118">
        <v>2037</v>
      </c>
      <c r="Q141" s="118">
        <v>2038</v>
      </c>
      <c r="R141" s="118">
        <v>2039</v>
      </c>
      <c r="S141" s="118">
        <v>2040</v>
      </c>
      <c r="T141" s="118">
        <v>2041</v>
      </c>
      <c r="U141" s="118">
        <v>2042</v>
      </c>
      <c r="V141" s="118">
        <v>2043</v>
      </c>
      <c r="W141" s="103">
        <v>2044</v>
      </c>
      <c r="X141" s="103">
        <v>2045</v>
      </c>
      <c r="Y141" s="103">
        <v>2046</v>
      </c>
      <c r="Z141" s="103">
        <v>2047</v>
      </c>
      <c r="AA141" s="103">
        <v>2048</v>
      </c>
      <c r="AB141" s="103">
        <v>2049</v>
      </c>
      <c r="AC141" s="103">
        <v>2050</v>
      </c>
      <c r="AD141" s="103"/>
      <c r="AE141" s="103"/>
      <c r="AF141" s="77"/>
      <c r="AG141" s="77"/>
      <c r="AH141" s="77"/>
      <c r="AI141" s="77"/>
      <c r="AJ141" s="77"/>
    </row>
    <row r="142" spans="1:36" ht="12.75" x14ac:dyDescent="0.2">
      <c r="A142" s="77" t="s">
        <v>761</v>
      </c>
      <c r="B142" s="118">
        <f t="shared" ref="B142:C142" si="22">C142</f>
        <v>0.41625000000000001</v>
      </c>
      <c r="C142" s="118">
        <f t="shared" si="22"/>
        <v>0.41625000000000001</v>
      </c>
      <c r="D142" s="118">
        <f>(($B$126*C34+$B$125*(1-C34))+($B$128*C66+$B$127*(1-C66))+($B$130*$B$131))*(1-$B$129)*E123</f>
        <v>0.41625000000000001</v>
      </c>
      <c r="E142" s="118">
        <f>(($B$126*D34+$B$125*(1-D34))+($B$128*D66+$B$127*(1-D66))+($B$130*$B$131))*(1-$B$129)*F123</f>
        <v>0.41625000000000001</v>
      </c>
      <c r="F142" s="118">
        <f>(($B$126*E34+$B$125*(1-E34))+($B$128*E66+$B$127*(1-E66))+($B$130*$B$131))*(1-$B$129)*G123</f>
        <v>0.41625000000000001</v>
      </c>
      <c r="G142" s="118">
        <f>(($B$126*F34+$B$125*(1-F34))+($B$128*F66+$B$127*(1-F66))+($B$130*$B$131))*(1-$B$129)*H123</f>
        <v>0.41625000000000001</v>
      </c>
      <c r="H142" s="118">
        <f>(($B$126*G34+$B$125*(1-G34))+($B$128*G66+$B$127*(1-G66))+($B$130*$B$131))*(1-$B$129)*I123</f>
        <v>0.41625000000000001</v>
      </c>
      <c r="I142" s="118">
        <f>(($B$126*H34+$B$125*(1-H34))+($B$128*H66+$B$127*(1-H66))+($B$130*$B$131))*(1-$B$129)*J123</f>
        <v>0.41625000000000001</v>
      </c>
      <c r="J142" s="118">
        <f>(($B$126*I34+$B$125*(1-I34))+($B$128*I66+$B$127*(1-I66))+($B$130*$B$131))*(1-$B$129)*K123</f>
        <v>0.41625000000000001</v>
      </c>
      <c r="K142" s="118">
        <f>(($B$126*J34+$B$125*(1-J34))+($B$128*J66+$B$127*(1-J66))+($B$130*$B$131))*(1-$B$129)*L123</f>
        <v>0.41625000000000001</v>
      </c>
      <c r="L142" s="118">
        <f>(($B$126*K34+$B$125*(1-K34))+($B$128*K66+$B$127*(1-K66))+($B$130*$B$131))*(1-$B$129)*M123</f>
        <v>0.41625000000000001</v>
      </c>
      <c r="M142" s="118">
        <f>(($B$126*L34+$B$125*(1-L34))+($B$128*L66+$B$127*(1-L66))+($B$130*$B$131))*(1-$B$129)*N123</f>
        <v>0.41625000000000001</v>
      </c>
      <c r="N142" s="118">
        <f>(($B$126*M34+$B$125*(1-M34))+($B$128*M66+$B$127*(1-M66))+($B$130*$B$131))*(1-$B$129)*O123</f>
        <v>0.41625000000000001</v>
      </c>
      <c r="O142" s="118">
        <f>(($B$126*N34+$B$125*(1-N34))+($B$128*N66+$B$127*(1-N66))+($B$130*$B$131))*(1-$B$129)*P123</f>
        <v>0.41625000000000001</v>
      </c>
      <c r="P142" s="118">
        <f>(($B$126*O34+$B$125*(1-O34))+($B$128*O66+$B$127*(1-O66))+($B$130*$B$131))*(1-$B$129)*Q123</f>
        <v>0.31218750000000001</v>
      </c>
      <c r="Q142" s="118">
        <f>(($B$126*P34+$B$125*(1-P34))+($B$128*P66+$B$127*(1-P66))+($B$130*$B$131))*(1-$B$129)*R123</f>
        <v>0.208125</v>
      </c>
      <c r="R142" s="118">
        <f>(($B$126*Q34+$B$125*(1-Q34))+($B$128*Q66+$B$127*(1-Q66))+($B$130*$B$131))*(1-$B$129)*S123</f>
        <v>0</v>
      </c>
      <c r="S142" s="118">
        <f>(($B$126*R34+$B$125*(1-R34))+($B$128*R66+$B$127*(1-R66))+($B$130*$B$131))*(1-$B$129)*T123</f>
        <v>0</v>
      </c>
      <c r="T142" s="118">
        <f>(($B$126*S34+$B$125*(1-S34))+($B$128*S66+$B$127*(1-S66))+($B$130*$B$131))*(1-$B$129)*U123</f>
        <v>0</v>
      </c>
      <c r="U142" s="118">
        <f>(($B$126*T34+$B$125*(1-T34))+($B$128*T66+$B$127*(1-T66))+($B$130*$B$131))*(1-$B$129)*V123</f>
        <v>0</v>
      </c>
      <c r="V142" s="118">
        <f>(($B$126*U34+$B$125*(1-U34))+($B$128*U66+$B$127*(1-U66))+($B$130*$B$131))*(1-$B$129)*W123</f>
        <v>0</v>
      </c>
      <c r="W142" s="103">
        <f>(($B$126*V34+$B$125*(1-V34))+($B$128*V66+$B$127*(1-V66))+($B$130*$B$131))*(1-$B$129)*X123</f>
        <v>0</v>
      </c>
      <c r="X142" s="103">
        <f>(($B$126*W34+$B$125*(1-W34))+($B$128*W66+$B$127*(1-W66))+($B$130*$B$131))*(1-$B$129)*Y123</f>
        <v>0</v>
      </c>
      <c r="Y142" s="103">
        <f>(($B$126*X34+$B$125*(1-X34))+($B$128*X66+$B$127*(1-X66))+($B$130*$B$131))*(1-$B$129)*Z123</f>
        <v>0</v>
      </c>
      <c r="Z142" s="103">
        <f>(($B$126*Y34+$B$125*(1-Y34))+($B$128*Y66+$B$127*(1-Y66))+($B$130*$B$131))*(1-$B$129)*AA123</f>
        <v>0</v>
      </c>
      <c r="AA142" s="103">
        <f>(($B$126*Z34+$B$125*(1-Z34))+($B$128*Z66+$B$127*(1-Z66))+($B$130*$B$131))*(1-$B$129)*AB123</f>
        <v>0</v>
      </c>
      <c r="AB142" s="103">
        <f>(($B$126*AA34+$B$125*(1-AA34))+($B$128*AA66+$B$127*(1-AA66))+($B$130*$B$131))*(1-$B$129)*AC123</f>
        <v>0</v>
      </c>
      <c r="AC142" s="103">
        <f>(($B$126*AB34+$B$125*(1-AB34))+($B$128*AB66+$B$127*(1-AB66))+($B$130*$B$131))*(1-$B$129)*AD123</f>
        <v>0</v>
      </c>
      <c r="AD142" s="103"/>
      <c r="AE142" s="103"/>
      <c r="AF142" s="77"/>
      <c r="AG142" s="77"/>
      <c r="AH142" s="77"/>
      <c r="AI142" s="77"/>
      <c r="AJ142" s="77"/>
    </row>
    <row r="143" spans="1:36" ht="12.75" x14ac:dyDescent="0.2">
      <c r="A143" s="103"/>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03"/>
      <c r="X143" s="103"/>
      <c r="Y143" s="103"/>
      <c r="Z143" s="103"/>
      <c r="AA143" s="103"/>
      <c r="AB143" s="103"/>
      <c r="AC143" s="103"/>
      <c r="AD143" s="103"/>
      <c r="AE143" s="103"/>
      <c r="AF143" s="77"/>
      <c r="AG143" s="77"/>
      <c r="AH143" s="77"/>
      <c r="AI143" s="77"/>
      <c r="AJ143" s="77"/>
    </row>
    <row r="144" spans="1:36" ht="12.75" x14ac:dyDescent="0.2">
      <c r="A144" s="103"/>
      <c r="B144" s="118">
        <v>2023</v>
      </c>
      <c r="C144" s="118">
        <v>2024</v>
      </c>
      <c r="D144" s="118">
        <v>2025</v>
      </c>
      <c r="E144" s="118">
        <v>2026</v>
      </c>
      <c r="F144" s="118">
        <v>2027</v>
      </c>
      <c r="G144" s="118">
        <v>2028</v>
      </c>
      <c r="H144" s="118">
        <v>2029</v>
      </c>
      <c r="I144" s="118">
        <v>2030</v>
      </c>
      <c r="J144" s="118">
        <v>2031</v>
      </c>
      <c r="K144" s="118">
        <v>2032</v>
      </c>
      <c r="L144" s="118">
        <v>2033</v>
      </c>
      <c r="M144" s="118">
        <v>2034</v>
      </c>
      <c r="N144" s="118">
        <v>2035</v>
      </c>
      <c r="O144" s="118">
        <v>2036</v>
      </c>
      <c r="P144" s="118">
        <v>2037</v>
      </c>
      <c r="Q144" s="118">
        <v>2038</v>
      </c>
      <c r="R144" s="118">
        <v>2039</v>
      </c>
      <c r="S144" s="118">
        <v>2040</v>
      </c>
      <c r="T144" s="118">
        <v>2041</v>
      </c>
      <c r="U144" s="118">
        <v>2042</v>
      </c>
      <c r="V144" s="118">
        <v>2043</v>
      </c>
      <c r="W144" s="103">
        <v>2044</v>
      </c>
      <c r="X144" s="103">
        <v>2045</v>
      </c>
      <c r="Y144" s="103">
        <v>2046</v>
      </c>
      <c r="Z144" s="103">
        <v>2047</v>
      </c>
      <c r="AA144" s="103">
        <v>2048</v>
      </c>
      <c r="AB144" s="103">
        <v>2049</v>
      </c>
      <c r="AC144" s="103">
        <v>2050</v>
      </c>
      <c r="AD144" s="103"/>
      <c r="AE144" s="103"/>
      <c r="AF144" s="77"/>
      <c r="AG144" s="77"/>
      <c r="AH144" s="77"/>
      <c r="AI144" s="77"/>
      <c r="AJ144" s="77"/>
    </row>
    <row r="145" spans="1:36" ht="12.75" x14ac:dyDescent="0.2">
      <c r="A145" s="77" t="s">
        <v>762</v>
      </c>
      <c r="B145" s="118">
        <f t="shared" ref="B145:C145" si="23">C145</f>
        <v>0.41625000000000001</v>
      </c>
      <c r="C145" s="118">
        <f t="shared" si="23"/>
        <v>0.41625000000000001</v>
      </c>
      <c r="D145" s="118">
        <f>(($B$126*C34+$B$125*(1-C34))+($B$128*C66+$B$127*(1-C66))+($B$130*$B$131))*(1-$B$129)*E123</f>
        <v>0.41625000000000001</v>
      </c>
      <c r="E145" s="118">
        <f>(($B$126*D34+$B$125*(1-D34))+($B$128*D66+$B$127*(1-D66))+($B$130*$B$131))*(1-$B$129)*F123</f>
        <v>0.41625000000000001</v>
      </c>
      <c r="F145" s="118">
        <f>(($B$126*E34+$B$125*(1-E34))+($B$128*E66+$B$127*(1-E66))+($B$130*$B$131))*(1-$B$129)*G123</f>
        <v>0.41625000000000001</v>
      </c>
      <c r="G145" s="118">
        <f>(($B$126*F34+$B$125*(1-F34))+($B$128*F66+$B$127*(1-F66))+($B$130*$B$131))*(1-$B$129)*H123</f>
        <v>0.41625000000000001</v>
      </c>
      <c r="H145" s="118">
        <f>(($B$126*G34+$B$125*(1-G34))+($B$128*G66+$B$127*(1-G66))+($B$130*$B$131))*(1-$B$129)*I123</f>
        <v>0.41625000000000001</v>
      </c>
      <c r="I145" s="118">
        <f>(($B$126*H34+$B$125*(1-H34))+($B$128*H66+$B$127*(1-H66))+($B$130*$B$131))*(1-$B$129)*J123</f>
        <v>0.41625000000000001</v>
      </c>
      <c r="J145" s="118">
        <f>(($B$126*I34+$B$125*(1-I34))+($B$128*I66+$B$127*(1-I66))+($B$130*$B$131))*(1-$B$129)*K123</f>
        <v>0.41625000000000001</v>
      </c>
      <c r="K145" s="118">
        <f>(($B$126*J34+$B$125*(1-J34))+($B$128*J66+$B$127*(1-J66))+($B$130*$B$131))*(1-$B$129)*L123</f>
        <v>0.41625000000000001</v>
      </c>
      <c r="L145" s="118">
        <f>(($B$126*K34+$B$125*(1-K34))+($B$128*K66+$B$127*(1-K66))+($B$130*$B$131))*(1-$B$129)*M123</f>
        <v>0.41625000000000001</v>
      </c>
      <c r="M145" s="118">
        <f>(($B$126*L34+$B$125*(1-L34))+($B$128*L66+$B$127*(1-L66))+($B$130*$B$131))*(1-$B$129)*N123</f>
        <v>0.41625000000000001</v>
      </c>
      <c r="N145" s="118">
        <f>(($B$126*M34+$B$125*(1-M34))+($B$128*M66+$B$127*(1-M66))+($B$130*$B$131))*(1-$B$129)*O123</f>
        <v>0.41625000000000001</v>
      </c>
      <c r="O145" s="118">
        <f>(($B$126*N34+$B$125*(1-N34))+($B$128*N66+$B$127*(1-N66))+($B$130*$B$131))*(1-$B$129)*P123</f>
        <v>0.41625000000000001</v>
      </c>
      <c r="P145" s="118">
        <f>(($B$126*O34+$B$125*(1-O34))+($B$128*O66+$B$127*(1-O66))+($B$130*$B$131))*(1-$B$129)*Q123</f>
        <v>0.31218750000000001</v>
      </c>
      <c r="Q145" s="118">
        <f>(($B$126*P34+$B$125*(1-P34))+($B$128*P66+$B$127*(1-P66))+($B$130*$B$131))*(1-$B$129)*R123</f>
        <v>0.208125</v>
      </c>
      <c r="R145" s="118">
        <f>(($B$126*Q34+$B$125*(1-Q34))+($B$128*Q66+$B$127*(1-Q66))+($B$130*$B$131))*(1-$B$129)*S123</f>
        <v>0</v>
      </c>
      <c r="S145" s="118">
        <f>(($B$126*R34+$B$125*(1-R34))+($B$128*R66+$B$127*(1-R66))+($B$130*$B$131))*(1-$B$129)*T123</f>
        <v>0</v>
      </c>
      <c r="T145" s="118">
        <f>(($B$126*S34+$B$125*(1-S34))+($B$128*S66+$B$127*(1-S66))+($B$130*$B$131))*(1-$B$129)*U123</f>
        <v>0</v>
      </c>
      <c r="U145" s="118">
        <f>(($B$126*T34+$B$125*(1-T34))+($B$128*T66+$B$127*(1-T66))+($B$130*$B$131))*(1-$B$129)*V123</f>
        <v>0</v>
      </c>
      <c r="V145" s="118">
        <f>(($B$126*U34+$B$125*(1-U34))+($B$128*U66+$B$127*(1-U66))+($B$130*$B$131))*(1-$B$129)*W123</f>
        <v>0</v>
      </c>
      <c r="W145" s="103">
        <f>(($B$126*V34+$B$125*(1-V34))+($B$128*V66+$B$127*(1-V66))+($B$130*$B$131))*(1-$B$129)*X123</f>
        <v>0</v>
      </c>
      <c r="X145" s="103">
        <f>(($B$126*W34+$B$125*(1-W34))+($B$128*W66+$B$127*(1-W66))+($B$130*$B$131))*(1-$B$129)*Y123</f>
        <v>0</v>
      </c>
      <c r="Y145" s="103">
        <f>(($B$126*X34+$B$125*(1-X34))+($B$128*X66+$B$127*(1-X66))+($B$130*$B$131))*(1-$B$129)*Z123</f>
        <v>0</v>
      </c>
      <c r="Z145" s="103">
        <f>(($B$126*Y34+$B$125*(1-Y34))+($B$128*Y66+$B$127*(1-Y66))+($B$130*$B$131))*(1-$B$129)*AA123</f>
        <v>0</v>
      </c>
      <c r="AA145" s="103">
        <f>(($B$126*Z34+$B$125*(1-Z34))+($B$128*Z66+$B$127*(1-Z66))+($B$130*$B$131))*(1-$B$129)*AB123</f>
        <v>0</v>
      </c>
      <c r="AB145" s="103">
        <f>(($B$126*AA34+$B$125*(1-AA34))+($B$128*AA66+$B$127*(1-AA66))+($B$130*$B$131))*(1-$B$129)*AC123</f>
        <v>0</v>
      </c>
      <c r="AC145" s="103">
        <f>(($B$126*AB34+$B$125*(1-AB34))+($B$128*AB66+$B$127*(1-AB66))+($B$130*$B$131))*(1-$B$129)*AD123</f>
        <v>0</v>
      </c>
      <c r="AD145" s="103"/>
      <c r="AE145" s="103"/>
      <c r="AF145" s="77"/>
      <c r="AG145" s="77"/>
      <c r="AH145" s="77"/>
      <c r="AI145" s="77"/>
      <c r="AJ145" s="77"/>
    </row>
    <row r="146" spans="1:36" ht="12.75" x14ac:dyDescent="0.2">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c r="AA146" s="85"/>
      <c r="AB146" s="85"/>
      <c r="AC146" s="85"/>
      <c r="AD146" s="85"/>
      <c r="AE146" s="85"/>
      <c r="AF146" s="85"/>
      <c r="AG146" s="85"/>
      <c r="AH146" s="85"/>
      <c r="AI146" s="85"/>
      <c r="AJ146" s="85"/>
    </row>
    <row r="147" spans="1:36" ht="12.75" x14ac:dyDescent="0.2">
      <c r="A147" s="81" t="s">
        <v>826</v>
      </c>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81"/>
      <c r="AI147" s="81"/>
      <c r="AJ147" s="81"/>
    </row>
    <row r="148" spans="1:36" ht="12.75" x14ac:dyDescent="0.2">
      <c r="A148" s="77" t="s">
        <v>828</v>
      </c>
      <c r="B148" s="77">
        <v>2021</v>
      </c>
      <c r="C148" s="77">
        <v>2022</v>
      </c>
      <c r="D148" s="77">
        <v>2023</v>
      </c>
      <c r="E148" s="77">
        <v>2024</v>
      </c>
      <c r="F148" s="77">
        <v>2025</v>
      </c>
      <c r="G148" s="77">
        <v>2026</v>
      </c>
      <c r="H148" s="77">
        <v>2027</v>
      </c>
      <c r="I148" s="77">
        <v>2028</v>
      </c>
      <c r="J148" s="77">
        <v>2029</v>
      </c>
      <c r="K148" s="77">
        <v>2030</v>
      </c>
      <c r="L148" s="77">
        <v>2031</v>
      </c>
      <c r="M148" s="77">
        <v>2032</v>
      </c>
      <c r="N148" s="77">
        <v>2033</v>
      </c>
      <c r="O148" s="77">
        <v>2034</v>
      </c>
      <c r="P148" s="77">
        <v>2035</v>
      </c>
      <c r="Q148" s="77">
        <v>2036</v>
      </c>
      <c r="R148" s="77">
        <v>2037</v>
      </c>
      <c r="S148" s="77">
        <v>2038</v>
      </c>
      <c r="T148" s="77">
        <v>2039</v>
      </c>
      <c r="U148" s="77">
        <v>2040</v>
      </c>
      <c r="V148" s="77">
        <v>2041</v>
      </c>
      <c r="W148" s="77">
        <v>2042</v>
      </c>
      <c r="X148" s="77">
        <v>2043</v>
      </c>
      <c r="Y148" s="77">
        <v>2044</v>
      </c>
      <c r="Z148" s="77">
        <v>2045</v>
      </c>
      <c r="AA148" s="77">
        <v>2046</v>
      </c>
      <c r="AB148" s="77">
        <v>2047</v>
      </c>
      <c r="AC148" s="77">
        <v>2048</v>
      </c>
      <c r="AD148" s="77">
        <v>2049</v>
      </c>
      <c r="AE148" s="77">
        <v>2050</v>
      </c>
      <c r="AF148" s="77">
        <v>2050</v>
      </c>
      <c r="AG148" s="77">
        <v>2050</v>
      </c>
      <c r="AH148" s="77"/>
      <c r="AI148" s="77"/>
      <c r="AJ148" s="77"/>
    </row>
    <row r="149" spans="1:36" ht="12.75" x14ac:dyDescent="0.2">
      <c r="A149" s="77" t="s">
        <v>829</v>
      </c>
      <c r="B149" s="77">
        <v>20</v>
      </c>
      <c r="C149" s="77">
        <v>20</v>
      </c>
      <c r="D149" s="77">
        <v>20</v>
      </c>
      <c r="E149" s="77">
        <v>20</v>
      </c>
      <c r="F149" s="77">
        <v>20</v>
      </c>
      <c r="G149" s="77">
        <v>20</v>
      </c>
      <c r="H149" s="77">
        <v>20</v>
      </c>
      <c r="I149" s="77">
        <v>20</v>
      </c>
      <c r="J149" s="77">
        <v>20</v>
      </c>
      <c r="K149" s="77">
        <v>20</v>
      </c>
      <c r="L149" s="77">
        <v>20</v>
      </c>
      <c r="M149" s="77">
        <v>20</v>
      </c>
      <c r="N149" s="77">
        <v>20</v>
      </c>
      <c r="O149" s="77">
        <v>20</v>
      </c>
      <c r="P149" s="77">
        <v>20</v>
      </c>
      <c r="Q149" s="77">
        <v>20</v>
      </c>
      <c r="R149" s="77">
        <v>20</v>
      </c>
      <c r="S149" s="77">
        <v>20</v>
      </c>
      <c r="T149" s="77">
        <v>20</v>
      </c>
      <c r="U149" s="77">
        <v>20</v>
      </c>
      <c r="V149" s="77">
        <v>20</v>
      </c>
      <c r="W149" s="77">
        <v>20</v>
      </c>
      <c r="X149" s="77">
        <v>20</v>
      </c>
      <c r="Y149" s="77">
        <v>20</v>
      </c>
      <c r="Z149" s="77">
        <v>20</v>
      </c>
      <c r="AA149" s="77">
        <v>20</v>
      </c>
      <c r="AB149" s="77">
        <v>20</v>
      </c>
      <c r="AC149" s="77">
        <v>20</v>
      </c>
      <c r="AD149" s="77">
        <v>20</v>
      </c>
      <c r="AE149" s="77">
        <v>20</v>
      </c>
      <c r="AF149" s="77">
        <v>20</v>
      </c>
      <c r="AG149" s="77">
        <v>20</v>
      </c>
      <c r="AH149" s="77"/>
      <c r="AI149" s="77"/>
      <c r="AJ149" s="77"/>
    </row>
    <row r="150" spans="1:36" ht="12.75" x14ac:dyDescent="0.2">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2.75" x14ac:dyDescent="0.2">
      <c r="A151" s="77" t="s">
        <v>763</v>
      </c>
      <c r="B151" s="77">
        <v>2020</v>
      </c>
      <c r="C151" s="77">
        <v>2021</v>
      </c>
      <c r="D151" s="77">
        <v>2022</v>
      </c>
      <c r="E151" s="77">
        <v>2023</v>
      </c>
      <c r="F151" s="77">
        <v>2024</v>
      </c>
      <c r="G151" s="77">
        <v>2025</v>
      </c>
      <c r="H151" s="77">
        <v>2026</v>
      </c>
      <c r="I151" s="77">
        <v>2027</v>
      </c>
      <c r="J151" s="77">
        <v>2028</v>
      </c>
      <c r="K151" s="77">
        <v>2029</v>
      </c>
      <c r="L151" s="77">
        <v>2030</v>
      </c>
      <c r="M151" s="77">
        <v>2031</v>
      </c>
      <c r="N151" s="77">
        <v>2032</v>
      </c>
      <c r="O151" s="77">
        <v>2033</v>
      </c>
      <c r="P151" s="77">
        <v>2034</v>
      </c>
      <c r="Q151" s="77">
        <v>2035</v>
      </c>
      <c r="R151" s="77">
        <v>2036</v>
      </c>
      <c r="S151" s="77">
        <v>2037</v>
      </c>
      <c r="T151" s="77">
        <v>2038</v>
      </c>
      <c r="U151" s="77">
        <v>2039</v>
      </c>
      <c r="V151" s="77">
        <v>2040</v>
      </c>
      <c r="W151" s="77">
        <v>2041</v>
      </c>
      <c r="X151" s="77">
        <v>2042</v>
      </c>
      <c r="Y151" s="77">
        <v>2043</v>
      </c>
      <c r="Z151" s="77">
        <v>2044</v>
      </c>
      <c r="AA151" s="77">
        <v>2045</v>
      </c>
      <c r="AB151" s="77">
        <v>2046</v>
      </c>
      <c r="AC151" s="77">
        <v>2047</v>
      </c>
      <c r="AD151" s="77">
        <v>2048</v>
      </c>
      <c r="AE151" s="77">
        <v>2049</v>
      </c>
      <c r="AF151" s="77">
        <v>2050</v>
      </c>
      <c r="AG151" s="77"/>
      <c r="AH151" s="77"/>
      <c r="AI151" s="77"/>
      <c r="AJ151" s="77"/>
    </row>
    <row r="152" spans="1:36" ht="12.75" x14ac:dyDescent="0.2">
      <c r="A152" s="77" t="s">
        <v>764</v>
      </c>
      <c r="B152" s="77">
        <v>0.44</v>
      </c>
      <c r="C152" s="77">
        <v>0.44</v>
      </c>
      <c r="D152" s="77">
        <v>0.44</v>
      </c>
      <c r="E152" s="77">
        <v>0.44</v>
      </c>
      <c r="F152" s="77">
        <v>0.44</v>
      </c>
      <c r="G152" s="77">
        <v>0.44</v>
      </c>
      <c r="H152" s="77">
        <v>0.44</v>
      </c>
      <c r="I152" s="77">
        <v>0.44</v>
      </c>
      <c r="J152" s="77">
        <v>0.44</v>
      </c>
      <c r="K152" s="77">
        <v>0.44</v>
      </c>
      <c r="L152" s="77">
        <v>0.44</v>
      </c>
      <c r="M152" s="77">
        <v>0.44</v>
      </c>
      <c r="N152" s="77">
        <v>0.44</v>
      </c>
      <c r="O152" s="77">
        <v>0.44</v>
      </c>
      <c r="P152" s="77">
        <v>0.44</v>
      </c>
      <c r="Q152" s="77">
        <v>0.44</v>
      </c>
      <c r="R152" s="77">
        <v>0.44</v>
      </c>
      <c r="S152" s="77">
        <v>0.44</v>
      </c>
      <c r="T152" s="77">
        <v>0.44</v>
      </c>
      <c r="U152" s="77">
        <v>0.44</v>
      </c>
      <c r="V152" s="77">
        <v>0.44</v>
      </c>
      <c r="W152" s="77">
        <v>0.44</v>
      </c>
      <c r="X152" s="77">
        <v>0.44</v>
      </c>
      <c r="Y152" s="77">
        <v>0.44</v>
      </c>
      <c r="Z152" s="77">
        <v>0.44</v>
      </c>
      <c r="AA152" s="77">
        <v>0.44</v>
      </c>
      <c r="AB152" s="77">
        <v>0.44</v>
      </c>
      <c r="AC152" s="77">
        <v>0.44</v>
      </c>
      <c r="AD152" s="77">
        <v>0.44</v>
      </c>
      <c r="AE152" s="77">
        <v>0.44</v>
      </c>
      <c r="AF152" s="77">
        <v>0.44</v>
      </c>
      <c r="AG152" s="77"/>
      <c r="AH152" s="77"/>
      <c r="AI152" s="77"/>
      <c r="AJ152" s="77"/>
    </row>
    <row r="153" spans="1:36" ht="12.75" x14ac:dyDescent="0.2">
      <c r="A153" s="77" t="s">
        <v>765</v>
      </c>
      <c r="B153" s="77">
        <v>0</v>
      </c>
      <c r="C153" s="77">
        <v>0</v>
      </c>
      <c r="D153" s="77">
        <v>0</v>
      </c>
      <c r="E153" s="77">
        <v>0</v>
      </c>
      <c r="F153" s="77">
        <v>0</v>
      </c>
      <c r="G153" s="77">
        <v>0</v>
      </c>
      <c r="H153" s="77">
        <v>0</v>
      </c>
      <c r="I153" s="77">
        <v>0</v>
      </c>
      <c r="J153" s="77">
        <v>0</v>
      </c>
      <c r="K153" s="77">
        <v>0</v>
      </c>
      <c r="L153" s="77">
        <v>0</v>
      </c>
      <c r="M153" s="77">
        <v>0</v>
      </c>
      <c r="N153" s="77">
        <v>0</v>
      </c>
      <c r="O153" s="77">
        <v>0</v>
      </c>
      <c r="P153" s="77">
        <v>0</v>
      </c>
      <c r="Q153" s="77">
        <v>0</v>
      </c>
      <c r="R153" s="77">
        <v>0</v>
      </c>
      <c r="S153" s="77">
        <v>0</v>
      </c>
      <c r="T153" s="77">
        <v>0</v>
      </c>
      <c r="U153" s="77">
        <v>0</v>
      </c>
      <c r="V153" s="77">
        <v>0</v>
      </c>
      <c r="W153" s="77">
        <v>0</v>
      </c>
      <c r="X153" s="77">
        <v>0</v>
      </c>
      <c r="Y153" s="77">
        <v>0</v>
      </c>
      <c r="Z153" s="77">
        <v>0</v>
      </c>
      <c r="AA153" s="77">
        <v>0</v>
      </c>
      <c r="AB153" s="77">
        <v>0</v>
      </c>
      <c r="AC153" s="77">
        <v>0</v>
      </c>
      <c r="AD153" s="77">
        <v>0</v>
      </c>
      <c r="AE153" s="77">
        <v>0</v>
      </c>
      <c r="AF153" s="77">
        <v>0</v>
      </c>
      <c r="AG153" s="77"/>
      <c r="AH153" s="77"/>
      <c r="AI153" s="77"/>
      <c r="AJ153" s="77"/>
    </row>
    <row r="154" spans="1:36" ht="12.75" x14ac:dyDescent="0.2">
      <c r="A154" s="77" t="s">
        <v>766</v>
      </c>
      <c r="B154" s="77">
        <v>0.48399999999999999</v>
      </c>
      <c r="C154" s="77">
        <v>0.48399999999999999</v>
      </c>
      <c r="D154" s="77">
        <v>0.48399999999999999</v>
      </c>
      <c r="E154" s="77">
        <v>0.48399999999999999</v>
      </c>
      <c r="F154" s="77">
        <v>0.48399999999999999</v>
      </c>
      <c r="G154" s="77">
        <v>0.48399999999999999</v>
      </c>
      <c r="H154" s="77">
        <v>0.48399999999999999</v>
      </c>
      <c r="I154" s="77">
        <v>0.48399999999999999</v>
      </c>
      <c r="J154" s="77">
        <v>0.48399999999999999</v>
      </c>
      <c r="K154" s="77">
        <v>0.48399999999999999</v>
      </c>
      <c r="L154" s="77">
        <v>0.48399999999999999</v>
      </c>
      <c r="M154" s="77">
        <v>0.48399999999999999</v>
      </c>
      <c r="N154" s="77">
        <v>0.48399999999999999</v>
      </c>
      <c r="O154" s="77">
        <v>0.48399999999999999</v>
      </c>
      <c r="P154" s="77">
        <v>0.48399999999999999</v>
      </c>
      <c r="Q154" s="77">
        <v>0.48399999999999999</v>
      </c>
      <c r="R154" s="77">
        <v>0.48399999999999999</v>
      </c>
      <c r="S154" s="77">
        <v>0.48399999999999999</v>
      </c>
      <c r="T154" s="77">
        <v>0.48399999999999999</v>
      </c>
      <c r="U154" s="77">
        <v>0.48399999999999999</v>
      </c>
      <c r="V154" s="77">
        <v>0.48399999999999999</v>
      </c>
      <c r="W154" s="77">
        <v>0.48399999999999999</v>
      </c>
      <c r="X154" s="77">
        <v>0.48399999999999999</v>
      </c>
      <c r="Y154" s="77">
        <v>0.48399999999999999</v>
      </c>
      <c r="Z154" s="77">
        <v>0.48399999999999999</v>
      </c>
      <c r="AA154" s="77">
        <v>0.48399999999999999</v>
      </c>
      <c r="AB154" s="77">
        <v>0.48399999999999999</v>
      </c>
      <c r="AC154" s="77">
        <v>0.48399999999999999</v>
      </c>
      <c r="AD154" s="77">
        <v>0.48399999999999999</v>
      </c>
      <c r="AE154" s="77">
        <v>0.48399999999999999</v>
      </c>
      <c r="AF154" s="77">
        <v>0.48399999999999999</v>
      </c>
      <c r="AG154" s="77"/>
      <c r="AH154" s="77"/>
      <c r="AI154" s="77"/>
      <c r="AJ154" s="77"/>
    </row>
    <row r="155" spans="1:36" ht="12.75" x14ac:dyDescent="0.2">
      <c r="A155" s="77" t="s">
        <v>767</v>
      </c>
      <c r="B155" s="77">
        <v>0.14199999999999999</v>
      </c>
      <c r="C155" s="77">
        <v>0.14199999999999999</v>
      </c>
      <c r="D155" s="77">
        <v>0.14199999999999999</v>
      </c>
      <c r="E155" s="77">
        <v>0.14199999999999999</v>
      </c>
      <c r="F155" s="77">
        <v>0.14199999999999999</v>
      </c>
      <c r="G155" s="77">
        <v>0.14199999999999999</v>
      </c>
      <c r="H155" s="77">
        <v>0.14199999999999999</v>
      </c>
      <c r="I155" s="77">
        <v>0.14199999999999999</v>
      </c>
      <c r="J155" s="77">
        <v>0.14199999999999999</v>
      </c>
      <c r="K155" s="77">
        <v>0.14199999999999999</v>
      </c>
      <c r="L155" s="77">
        <v>0.14199999999999999</v>
      </c>
      <c r="M155" s="77">
        <v>0.14199999999999999</v>
      </c>
      <c r="N155" s="77">
        <v>0.14199999999999999</v>
      </c>
      <c r="O155" s="77">
        <v>0.14199999999999999</v>
      </c>
      <c r="P155" s="77">
        <v>0.14199999999999999</v>
      </c>
      <c r="Q155" s="77">
        <v>0.14199999999999999</v>
      </c>
      <c r="R155" s="77">
        <v>0.14199999999999999</v>
      </c>
      <c r="S155" s="77">
        <v>0.14199999999999999</v>
      </c>
      <c r="T155" s="77">
        <v>0.14199999999999999</v>
      </c>
      <c r="U155" s="77">
        <v>0.14199999999999999</v>
      </c>
      <c r="V155" s="77">
        <v>0.14199999999999999</v>
      </c>
      <c r="W155" s="77">
        <v>0.14199999999999999</v>
      </c>
      <c r="X155" s="77">
        <v>0.14199999999999999</v>
      </c>
      <c r="Y155" s="77">
        <v>0.14199999999999999</v>
      </c>
      <c r="Z155" s="77">
        <v>0.14199999999999999</v>
      </c>
      <c r="AA155" s="77">
        <v>0.14199999999999999</v>
      </c>
      <c r="AB155" s="77">
        <v>0.14199999999999999</v>
      </c>
      <c r="AC155" s="77">
        <v>0.14199999999999999</v>
      </c>
      <c r="AD155" s="77">
        <v>0.14199999999999999</v>
      </c>
      <c r="AE155" s="77">
        <v>0.14199999999999999</v>
      </c>
      <c r="AF155" s="77">
        <v>0.14199999999999999</v>
      </c>
      <c r="AG155" s="77"/>
      <c r="AH155" s="77"/>
      <c r="AI155" s="77"/>
      <c r="AJ155" s="77"/>
    </row>
    <row r="156" spans="1:36" ht="12.75" x14ac:dyDescent="0.2">
      <c r="A156" s="77" t="s">
        <v>768</v>
      </c>
      <c r="B156" s="77">
        <v>0.56999999999999995</v>
      </c>
      <c r="C156" s="77">
        <v>0.56999999999999995</v>
      </c>
      <c r="D156" s="77">
        <v>0.56999999999999995</v>
      </c>
      <c r="E156" s="77">
        <v>0.56999999999999995</v>
      </c>
      <c r="F156" s="77">
        <v>0.56999999999999995</v>
      </c>
      <c r="G156" s="77">
        <v>0.56999999999999995</v>
      </c>
      <c r="H156" s="77">
        <v>0.56999999999999995</v>
      </c>
      <c r="I156" s="77">
        <v>0.56999999999999995</v>
      </c>
      <c r="J156" s="77">
        <v>0.56999999999999995</v>
      </c>
      <c r="K156" s="77">
        <v>0.56999999999999995</v>
      </c>
      <c r="L156" s="77">
        <v>0.56999999999999995</v>
      </c>
      <c r="M156" s="77">
        <v>0.56999999999999995</v>
      </c>
      <c r="N156" s="77">
        <v>0.56999999999999995</v>
      </c>
      <c r="O156" s="77">
        <v>0.56999999999999995</v>
      </c>
      <c r="P156" s="77">
        <v>0.56999999999999995</v>
      </c>
      <c r="Q156" s="77">
        <v>0.56999999999999995</v>
      </c>
      <c r="R156" s="77">
        <v>0.56999999999999995</v>
      </c>
      <c r="S156" s="77">
        <v>0.56999999999999995</v>
      </c>
      <c r="T156" s="77">
        <v>0.56999999999999995</v>
      </c>
      <c r="U156" s="77">
        <v>0.56999999999999995</v>
      </c>
      <c r="V156" s="77">
        <v>0.56999999999999995</v>
      </c>
      <c r="W156" s="77">
        <v>0.56999999999999995</v>
      </c>
      <c r="X156" s="77">
        <v>0.56999999999999995</v>
      </c>
      <c r="Y156" s="77">
        <v>0.56999999999999995</v>
      </c>
      <c r="Z156" s="77">
        <v>0.56999999999999995</v>
      </c>
      <c r="AA156" s="77">
        <v>0.56999999999999995</v>
      </c>
      <c r="AB156" s="77">
        <v>0.56999999999999995</v>
      </c>
      <c r="AC156" s="77">
        <v>0.56999999999999995</v>
      </c>
      <c r="AD156" s="77">
        <v>0.56999999999999995</v>
      </c>
      <c r="AE156" s="77">
        <v>0.56999999999999995</v>
      </c>
      <c r="AF156" s="77">
        <v>0.56999999999999995</v>
      </c>
      <c r="AG156" s="77"/>
      <c r="AH156" s="77"/>
      <c r="AI156" s="77"/>
      <c r="AJ156" s="77"/>
    </row>
    <row r="157" spans="1:36" ht="12.75" x14ac:dyDescent="0.2">
      <c r="A157" s="77" t="s">
        <v>769</v>
      </c>
      <c r="B157" s="77">
        <v>0.627</v>
      </c>
      <c r="C157" s="77">
        <v>0.627</v>
      </c>
      <c r="D157" s="77">
        <v>0.627</v>
      </c>
      <c r="E157" s="77">
        <v>0.627</v>
      </c>
      <c r="F157" s="77">
        <v>0.627</v>
      </c>
      <c r="G157" s="77">
        <v>0.627</v>
      </c>
      <c r="H157" s="77">
        <v>0.627</v>
      </c>
      <c r="I157" s="77">
        <v>0.627</v>
      </c>
      <c r="J157" s="77">
        <v>0.627</v>
      </c>
      <c r="K157" s="77">
        <v>0.627</v>
      </c>
      <c r="L157" s="77">
        <v>0.627</v>
      </c>
      <c r="M157" s="77">
        <v>0.627</v>
      </c>
      <c r="N157" s="77">
        <v>0.627</v>
      </c>
      <c r="O157" s="77">
        <v>0.627</v>
      </c>
      <c r="P157" s="77">
        <v>0.627</v>
      </c>
      <c r="Q157" s="77">
        <v>0.627</v>
      </c>
      <c r="R157" s="77">
        <v>0.627</v>
      </c>
      <c r="S157" s="77">
        <v>0.627</v>
      </c>
      <c r="T157" s="77">
        <v>0.627</v>
      </c>
      <c r="U157" s="77">
        <v>0.627</v>
      </c>
      <c r="V157" s="77">
        <v>0.627</v>
      </c>
      <c r="W157" s="77">
        <v>0.627</v>
      </c>
      <c r="X157" s="77">
        <v>0.627</v>
      </c>
      <c r="Y157" s="77">
        <v>0.627</v>
      </c>
      <c r="Z157" s="77">
        <v>0.627</v>
      </c>
      <c r="AA157" s="77">
        <v>0.627</v>
      </c>
      <c r="AB157" s="77">
        <v>0.627</v>
      </c>
      <c r="AC157" s="77">
        <v>0.627</v>
      </c>
      <c r="AD157" s="77">
        <v>0.627</v>
      </c>
      <c r="AE157" s="77">
        <v>0.627</v>
      </c>
      <c r="AF157" s="77">
        <v>0.627</v>
      </c>
      <c r="AG157" s="77"/>
      <c r="AH157" s="77"/>
      <c r="AI157" s="77"/>
      <c r="AJ157" s="77"/>
    </row>
    <row r="158" spans="1:36" ht="12.75" x14ac:dyDescent="0.2">
      <c r="A158" s="77" t="s">
        <v>770</v>
      </c>
      <c r="B158" s="77">
        <v>0.92400000000000004</v>
      </c>
      <c r="C158" s="77">
        <v>0.92400000000000004</v>
      </c>
      <c r="D158" s="77">
        <v>0.92400000000000004</v>
      </c>
      <c r="E158" s="77">
        <v>0.92400000000000004</v>
      </c>
      <c r="F158" s="77">
        <v>0.92400000000000004</v>
      </c>
      <c r="G158" s="77">
        <v>0.92400000000000004</v>
      </c>
      <c r="H158" s="77">
        <v>0.92400000000000004</v>
      </c>
      <c r="I158" s="77">
        <v>0.92400000000000004</v>
      </c>
      <c r="J158" s="77">
        <v>0.92400000000000004</v>
      </c>
      <c r="K158" s="77">
        <v>0.92400000000000004</v>
      </c>
      <c r="L158" s="77">
        <v>0.92400000000000004</v>
      </c>
      <c r="M158" s="77">
        <v>0.92400000000000004</v>
      </c>
      <c r="N158" s="77">
        <v>0.92400000000000004</v>
      </c>
      <c r="O158" s="77">
        <v>0.92400000000000004</v>
      </c>
      <c r="P158" s="77">
        <v>0.92400000000000004</v>
      </c>
      <c r="Q158" s="77">
        <v>0.92400000000000004</v>
      </c>
      <c r="R158" s="77">
        <v>0.92400000000000004</v>
      </c>
      <c r="S158" s="77">
        <v>0.92400000000000004</v>
      </c>
      <c r="T158" s="77">
        <v>0.92400000000000004</v>
      </c>
      <c r="U158" s="77">
        <v>0.92400000000000004</v>
      </c>
      <c r="V158" s="77">
        <v>0.92400000000000004</v>
      </c>
      <c r="W158" s="77">
        <v>0.92400000000000004</v>
      </c>
      <c r="X158" s="77">
        <v>0.92400000000000004</v>
      </c>
      <c r="Y158" s="77">
        <v>0.92400000000000004</v>
      </c>
      <c r="Z158" s="77">
        <v>0.92400000000000004</v>
      </c>
      <c r="AA158" s="77">
        <v>0.92400000000000004</v>
      </c>
      <c r="AB158" s="77">
        <v>0.92400000000000004</v>
      </c>
      <c r="AC158" s="77">
        <v>0.92400000000000004</v>
      </c>
      <c r="AD158" s="77">
        <v>0.92400000000000004</v>
      </c>
      <c r="AE158" s="77">
        <v>0.92400000000000004</v>
      </c>
      <c r="AF158" s="77">
        <v>0.92400000000000004</v>
      </c>
      <c r="AG158" s="77"/>
      <c r="AH158" s="77"/>
      <c r="AI158" s="77"/>
      <c r="AJ158" s="77"/>
    </row>
    <row r="159" spans="1:36" ht="12.75" x14ac:dyDescent="0.2">
      <c r="A159" s="77" t="s">
        <v>771</v>
      </c>
      <c r="B159" s="77">
        <v>0</v>
      </c>
      <c r="C159" s="77">
        <v>0</v>
      </c>
      <c r="D159" s="77">
        <v>0</v>
      </c>
      <c r="E159" s="77">
        <v>0</v>
      </c>
      <c r="F159" s="77">
        <v>0</v>
      </c>
      <c r="G159" s="77">
        <v>0</v>
      </c>
      <c r="H159" s="77">
        <v>0</v>
      </c>
      <c r="I159" s="77">
        <v>0</v>
      </c>
      <c r="J159" s="77">
        <v>0</v>
      </c>
      <c r="K159" s="124">
        <v>0</v>
      </c>
      <c r="L159" s="124">
        <v>0</v>
      </c>
      <c r="M159" s="124">
        <v>0</v>
      </c>
      <c r="N159" s="124">
        <v>0</v>
      </c>
      <c r="O159" s="124">
        <v>0</v>
      </c>
      <c r="P159" s="124">
        <v>0</v>
      </c>
      <c r="Q159" s="124">
        <v>0</v>
      </c>
      <c r="R159" s="124">
        <v>0</v>
      </c>
      <c r="S159" s="124">
        <v>0</v>
      </c>
      <c r="T159" s="124">
        <v>0</v>
      </c>
      <c r="U159" s="124">
        <v>0</v>
      </c>
      <c r="V159" s="124">
        <v>0</v>
      </c>
      <c r="W159" s="124">
        <v>0</v>
      </c>
      <c r="X159" s="124">
        <v>0</v>
      </c>
      <c r="Y159" s="124">
        <v>0</v>
      </c>
      <c r="Z159" s="124">
        <v>0</v>
      </c>
      <c r="AA159" s="124">
        <v>0</v>
      </c>
      <c r="AB159" s="124">
        <v>0</v>
      </c>
      <c r="AC159" s="124">
        <v>0</v>
      </c>
      <c r="AD159" s="124">
        <v>0</v>
      </c>
      <c r="AE159" s="124">
        <v>0</v>
      </c>
      <c r="AF159" s="124">
        <v>0</v>
      </c>
      <c r="AG159" s="124"/>
      <c r="AH159" s="124"/>
      <c r="AI159" s="124"/>
      <c r="AJ159" s="124"/>
    </row>
    <row r="160" spans="1:36" ht="12.75" x14ac:dyDescent="0.2">
      <c r="A160" s="77" t="s">
        <v>772</v>
      </c>
      <c r="B160" s="77">
        <v>0.92400000000000004</v>
      </c>
      <c r="C160" s="77">
        <v>0.92400000000000004</v>
      </c>
      <c r="D160" s="77">
        <v>0.92400000000000004</v>
      </c>
      <c r="E160" s="77">
        <v>0.92400000000000004</v>
      </c>
      <c r="F160" s="77">
        <v>0.92400000000000004</v>
      </c>
      <c r="G160" s="77">
        <v>0.92400000000000004</v>
      </c>
      <c r="H160" s="77">
        <v>0.92400000000000004</v>
      </c>
      <c r="I160" s="77">
        <v>0.92400000000000004</v>
      </c>
      <c r="J160" s="77">
        <v>0.92400000000000004</v>
      </c>
      <c r="K160" s="77">
        <v>0.92400000000000004</v>
      </c>
      <c r="L160" s="77">
        <v>0.92400000000000004</v>
      </c>
      <c r="M160" s="77">
        <v>0.92400000000000004</v>
      </c>
      <c r="N160" s="77">
        <v>0.92400000000000004</v>
      </c>
      <c r="O160" s="77">
        <v>0.92400000000000004</v>
      </c>
      <c r="P160" s="77">
        <v>0.92400000000000004</v>
      </c>
      <c r="Q160" s="77">
        <v>0.92400000000000004</v>
      </c>
      <c r="R160" s="77">
        <v>0.92400000000000004</v>
      </c>
      <c r="S160" s="77">
        <v>0.92400000000000004</v>
      </c>
      <c r="T160" s="77">
        <v>0.92400000000000004</v>
      </c>
      <c r="U160" s="77">
        <v>0.92400000000000004</v>
      </c>
      <c r="V160" s="77">
        <v>0.92400000000000004</v>
      </c>
      <c r="W160" s="77">
        <v>0.92400000000000004</v>
      </c>
      <c r="X160" s="77">
        <v>0.92400000000000004</v>
      </c>
      <c r="Y160" s="77">
        <v>0.92400000000000004</v>
      </c>
      <c r="Z160" s="77">
        <v>0.92400000000000004</v>
      </c>
      <c r="AA160" s="77">
        <v>0.92400000000000004</v>
      </c>
      <c r="AB160" s="77">
        <v>0.92400000000000004</v>
      </c>
      <c r="AC160" s="77">
        <v>0.92400000000000004</v>
      </c>
      <c r="AD160" s="77">
        <v>0.92400000000000004</v>
      </c>
      <c r="AE160" s="77">
        <v>0.92400000000000004</v>
      </c>
      <c r="AF160" s="77">
        <v>0.92400000000000004</v>
      </c>
      <c r="AG160" s="77"/>
      <c r="AH160" s="77"/>
      <c r="AI160" s="77"/>
      <c r="AJ160" s="77"/>
    </row>
    <row r="161" spans="1:36" ht="12.75" x14ac:dyDescent="0.2">
      <c r="A161" s="77" t="s">
        <v>773</v>
      </c>
      <c r="B161" s="77">
        <v>0.40699999999999997</v>
      </c>
      <c r="C161" s="77">
        <v>0.40699999999999997</v>
      </c>
      <c r="D161" s="77">
        <v>0.40699999999999997</v>
      </c>
      <c r="E161" s="77">
        <v>0.40699999999999997</v>
      </c>
      <c r="F161" s="77">
        <v>0.40699999999999997</v>
      </c>
      <c r="G161" s="77">
        <v>0.40699999999999997</v>
      </c>
      <c r="H161" s="77">
        <v>0.40699999999999997</v>
      </c>
      <c r="I161" s="77">
        <v>0.40699999999999997</v>
      </c>
      <c r="J161" s="77">
        <v>0.40699999999999997</v>
      </c>
      <c r="K161" s="77">
        <v>0.40699999999999997</v>
      </c>
      <c r="L161" s="77">
        <v>0.40699999999999997</v>
      </c>
      <c r="M161" s="77">
        <v>0.40699999999999997</v>
      </c>
      <c r="N161" s="77">
        <v>0.40699999999999997</v>
      </c>
      <c r="O161" s="77">
        <v>0.40699999999999997</v>
      </c>
      <c r="P161" s="77">
        <v>0.40699999999999997</v>
      </c>
      <c r="Q161" s="77">
        <v>0.40699999999999997</v>
      </c>
      <c r="R161" s="77">
        <v>0.40699999999999997</v>
      </c>
      <c r="S161" s="77">
        <v>0.40699999999999997</v>
      </c>
      <c r="T161" s="77">
        <v>0.40699999999999997</v>
      </c>
      <c r="U161" s="77">
        <v>0.40699999999999997</v>
      </c>
      <c r="V161" s="77">
        <v>0.40699999999999997</v>
      </c>
      <c r="W161" s="77">
        <v>0.40699999999999997</v>
      </c>
      <c r="X161" s="77">
        <v>0.40699999999999997</v>
      </c>
      <c r="Y161" s="77">
        <v>0.40699999999999997</v>
      </c>
      <c r="Z161" s="77">
        <v>0.40699999999999997</v>
      </c>
      <c r="AA161" s="77">
        <v>0.40699999999999997</v>
      </c>
      <c r="AB161" s="77">
        <v>0.40699999999999997</v>
      </c>
      <c r="AC161" s="77">
        <v>0.40699999999999997</v>
      </c>
      <c r="AD161" s="77">
        <v>0.40699999999999997</v>
      </c>
      <c r="AE161" s="77">
        <v>0.40699999999999997</v>
      </c>
      <c r="AF161" s="77">
        <v>0.40699999999999997</v>
      </c>
      <c r="AG161" s="77"/>
      <c r="AH161" s="77"/>
      <c r="AI161" s="77"/>
      <c r="AJ161" s="77"/>
    </row>
    <row r="162" spans="1:36" ht="12.75" x14ac:dyDescent="0.2">
      <c r="A162" s="77" t="s">
        <v>774</v>
      </c>
      <c r="B162" s="77">
        <v>0</v>
      </c>
      <c r="C162" s="77">
        <v>0</v>
      </c>
      <c r="D162" s="77">
        <v>0</v>
      </c>
      <c r="E162" s="77">
        <v>0</v>
      </c>
      <c r="F162" s="77">
        <v>0</v>
      </c>
      <c r="G162" s="77">
        <v>0</v>
      </c>
      <c r="H162" s="77">
        <v>0</v>
      </c>
      <c r="I162" s="77">
        <v>0</v>
      </c>
      <c r="J162" s="77">
        <v>0</v>
      </c>
      <c r="K162" s="77">
        <v>0</v>
      </c>
      <c r="L162" s="77">
        <v>0</v>
      </c>
      <c r="M162" s="77">
        <v>0</v>
      </c>
      <c r="N162" s="77">
        <v>0</v>
      </c>
      <c r="O162" s="77">
        <v>0</v>
      </c>
      <c r="P162" s="77">
        <v>0</v>
      </c>
      <c r="Q162" s="77">
        <v>0</v>
      </c>
      <c r="R162" s="77">
        <v>0</v>
      </c>
      <c r="S162" s="77">
        <v>0</v>
      </c>
      <c r="T162" s="77">
        <v>0</v>
      </c>
      <c r="U162" s="77">
        <v>0</v>
      </c>
      <c r="V162" s="77">
        <v>0</v>
      </c>
      <c r="W162" s="77">
        <v>0</v>
      </c>
      <c r="X162" s="77">
        <v>0</v>
      </c>
      <c r="Y162" s="77">
        <v>0</v>
      </c>
      <c r="Z162" s="77">
        <v>0</v>
      </c>
      <c r="AA162" s="77">
        <v>0</v>
      </c>
      <c r="AB162" s="77">
        <v>0</v>
      </c>
      <c r="AC162" s="77">
        <v>0</v>
      </c>
      <c r="AD162" s="77">
        <v>0</v>
      </c>
      <c r="AE162" s="77">
        <v>0</v>
      </c>
      <c r="AF162" s="77">
        <v>0</v>
      </c>
      <c r="AG162" s="77"/>
      <c r="AH162" s="77"/>
      <c r="AI162" s="77"/>
      <c r="AJ162" s="77"/>
    </row>
    <row r="163" spans="1:36" ht="12.75" x14ac:dyDescent="0.2">
      <c r="A163" s="77" t="s">
        <v>775</v>
      </c>
      <c r="B163" s="77">
        <v>0.44800000000000001</v>
      </c>
      <c r="C163" s="77">
        <v>0.44800000000000001</v>
      </c>
      <c r="D163" s="77">
        <v>0.44800000000000001</v>
      </c>
      <c r="E163" s="77">
        <v>0.44800000000000001</v>
      </c>
      <c r="F163" s="77">
        <v>0.44800000000000001</v>
      </c>
      <c r="G163" s="77">
        <v>0.44800000000000001</v>
      </c>
      <c r="H163" s="77">
        <v>0.44800000000000001</v>
      </c>
      <c r="I163" s="77">
        <v>0.44800000000000001</v>
      </c>
      <c r="J163" s="77">
        <v>0.44800000000000001</v>
      </c>
      <c r="K163" s="77">
        <v>0.44800000000000001</v>
      </c>
      <c r="L163" s="77">
        <v>0.44800000000000001</v>
      </c>
      <c r="M163" s="77">
        <v>0.44800000000000001</v>
      </c>
      <c r="N163" s="77">
        <v>0.44800000000000001</v>
      </c>
      <c r="O163" s="77">
        <v>0.44800000000000001</v>
      </c>
      <c r="P163" s="77">
        <v>0.44800000000000001</v>
      </c>
      <c r="Q163" s="77">
        <v>0.44800000000000001</v>
      </c>
      <c r="R163" s="77">
        <v>0.44800000000000001</v>
      </c>
      <c r="S163" s="77">
        <v>0.44800000000000001</v>
      </c>
      <c r="T163" s="77">
        <v>0.44800000000000001</v>
      </c>
      <c r="U163" s="77">
        <v>0.44800000000000001</v>
      </c>
      <c r="V163" s="77">
        <v>0.44800000000000001</v>
      </c>
      <c r="W163" s="77">
        <v>0.44800000000000001</v>
      </c>
      <c r="X163" s="77">
        <v>0.44800000000000001</v>
      </c>
      <c r="Y163" s="77">
        <v>0.44800000000000001</v>
      </c>
      <c r="Z163" s="77">
        <v>0.44800000000000001</v>
      </c>
      <c r="AA163" s="77">
        <v>0.44800000000000001</v>
      </c>
      <c r="AB163" s="77">
        <v>0.44800000000000001</v>
      </c>
      <c r="AC163" s="77">
        <v>0.44800000000000001</v>
      </c>
      <c r="AD163" s="77">
        <v>0.44800000000000001</v>
      </c>
      <c r="AE163" s="77">
        <v>0.44800000000000001</v>
      </c>
      <c r="AF163" s="77">
        <v>0.44800000000000001</v>
      </c>
      <c r="AG163" s="77"/>
      <c r="AH163" s="77"/>
      <c r="AI163" s="77"/>
      <c r="AJ163" s="77"/>
    </row>
    <row r="164" spans="1:36" ht="12.75" x14ac:dyDescent="0.2">
      <c r="A164" s="77" t="s">
        <v>776</v>
      </c>
      <c r="B164" s="77">
        <v>0.35299999999999998</v>
      </c>
      <c r="C164" s="77">
        <v>0.35299999999999998</v>
      </c>
      <c r="D164" s="77">
        <v>0.35299999999999998</v>
      </c>
      <c r="E164" s="77">
        <v>0.35299999999999998</v>
      </c>
      <c r="F164" s="77">
        <v>0.35299999999999998</v>
      </c>
      <c r="G164" s="77">
        <v>0.35299999999999998</v>
      </c>
      <c r="H164" s="77">
        <v>0.35299999999999998</v>
      </c>
      <c r="I164" s="77">
        <v>0.35299999999999998</v>
      </c>
      <c r="J164" s="77">
        <v>0.35299999999999998</v>
      </c>
      <c r="K164" s="77">
        <v>0.35299999999999998</v>
      </c>
      <c r="L164" s="77">
        <v>0.35299999999999998</v>
      </c>
      <c r="M164" s="77">
        <v>0.35299999999999998</v>
      </c>
      <c r="N164" s="77">
        <v>0.35299999999999998</v>
      </c>
      <c r="O164" s="77">
        <v>0.35299999999999998</v>
      </c>
      <c r="P164" s="77">
        <v>0.35299999999999998</v>
      </c>
      <c r="Q164" s="77">
        <v>0.35299999999999998</v>
      </c>
      <c r="R164" s="77">
        <v>0.35299999999999998</v>
      </c>
      <c r="S164" s="77">
        <v>0.35299999999999998</v>
      </c>
      <c r="T164" s="77">
        <v>0.35299999999999998</v>
      </c>
      <c r="U164" s="77">
        <v>0.35299999999999998</v>
      </c>
      <c r="V164" s="77">
        <v>0.35299999999999998</v>
      </c>
      <c r="W164" s="77">
        <v>0.35299999999999998</v>
      </c>
      <c r="X164" s="77">
        <v>0.35299999999999998</v>
      </c>
      <c r="Y164" s="77">
        <v>0.35299999999999998</v>
      </c>
      <c r="Z164" s="77">
        <v>0.35299999999999998</v>
      </c>
      <c r="AA164" s="77">
        <v>0.35299999999999998</v>
      </c>
      <c r="AB164" s="77">
        <v>0.35299999999999998</v>
      </c>
      <c r="AC164" s="77">
        <v>0.35299999999999998</v>
      </c>
      <c r="AD164" s="77">
        <v>0.35299999999999998</v>
      </c>
      <c r="AE164" s="77">
        <v>0.35299999999999998</v>
      </c>
      <c r="AF164" s="77">
        <v>0.35299999999999998</v>
      </c>
      <c r="AG164" s="77"/>
      <c r="AH164" s="77"/>
      <c r="AI164" s="77"/>
      <c r="AJ164" s="77"/>
    </row>
    <row r="165" spans="1:36" ht="12.75" x14ac:dyDescent="0.2">
      <c r="A165" s="77" t="s">
        <v>777</v>
      </c>
      <c r="B165" s="77">
        <v>0</v>
      </c>
      <c r="C165" s="77">
        <v>0</v>
      </c>
      <c r="D165" s="77">
        <v>0</v>
      </c>
      <c r="E165" s="77">
        <v>0</v>
      </c>
      <c r="F165" s="77">
        <v>0</v>
      </c>
      <c r="G165" s="77">
        <v>0</v>
      </c>
      <c r="H165" s="77">
        <v>0</v>
      </c>
      <c r="I165" s="77">
        <v>0</v>
      </c>
      <c r="J165" s="77">
        <v>0</v>
      </c>
      <c r="K165" s="77">
        <v>0</v>
      </c>
      <c r="L165" s="77">
        <v>0</v>
      </c>
      <c r="M165" s="77">
        <v>0</v>
      </c>
      <c r="N165" s="77">
        <v>0</v>
      </c>
      <c r="O165" s="77">
        <v>0</v>
      </c>
      <c r="P165" s="77">
        <v>0</v>
      </c>
      <c r="Q165" s="77">
        <v>0</v>
      </c>
      <c r="R165" s="77">
        <v>0</v>
      </c>
      <c r="S165" s="77">
        <v>0</v>
      </c>
      <c r="T165" s="77">
        <v>0</v>
      </c>
      <c r="U165" s="77">
        <v>0</v>
      </c>
      <c r="V165" s="77">
        <v>0</v>
      </c>
      <c r="W165" s="77">
        <v>0</v>
      </c>
      <c r="X165" s="77">
        <v>0</v>
      </c>
      <c r="Y165" s="77">
        <v>0</v>
      </c>
      <c r="Z165" s="77">
        <v>0</v>
      </c>
      <c r="AA165" s="77">
        <v>0</v>
      </c>
      <c r="AB165" s="77">
        <v>0</v>
      </c>
      <c r="AC165" s="77">
        <v>0</v>
      </c>
      <c r="AD165" s="77">
        <v>0</v>
      </c>
      <c r="AE165" s="77">
        <v>0</v>
      </c>
      <c r="AF165" s="77">
        <v>0</v>
      </c>
      <c r="AG165" s="77"/>
      <c r="AH165" s="77"/>
      <c r="AI165" s="77"/>
      <c r="AJ165" s="77"/>
    </row>
    <row r="166" spans="1:36" ht="12.75" x14ac:dyDescent="0.2">
      <c r="A166" s="77" t="s">
        <v>778</v>
      </c>
      <c r="B166" s="77">
        <v>0.40100000000000002</v>
      </c>
      <c r="C166" s="77">
        <v>0.40400000000000003</v>
      </c>
      <c r="D166" s="77">
        <v>0.40699999999999997</v>
      </c>
      <c r="E166" s="77">
        <v>0.41</v>
      </c>
      <c r="F166" s="77">
        <v>0.41299999999999998</v>
      </c>
      <c r="G166" s="77">
        <v>0.41499999999999998</v>
      </c>
      <c r="H166" s="77">
        <v>0.41799999999999998</v>
      </c>
      <c r="I166" s="77">
        <v>0.42099999999999999</v>
      </c>
      <c r="J166" s="77">
        <v>0.42399999999999999</v>
      </c>
      <c r="K166" s="77">
        <v>0.42699999999999999</v>
      </c>
      <c r="L166" s="77">
        <v>0.43</v>
      </c>
      <c r="M166" s="77">
        <v>0.43099999999999999</v>
      </c>
      <c r="N166" s="77">
        <v>0.43099999999999999</v>
      </c>
      <c r="O166" s="77">
        <v>0.432</v>
      </c>
      <c r="P166" s="77">
        <v>0.433</v>
      </c>
      <c r="Q166" s="77">
        <v>0.434</v>
      </c>
      <c r="R166" s="77">
        <v>0.434</v>
      </c>
      <c r="S166" s="77">
        <v>0.435</v>
      </c>
      <c r="T166" s="77">
        <v>0.436</v>
      </c>
      <c r="U166" s="77">
        <v>0.437</v>
      </c>
      <c r="V166" s="77">
        <v>0.437</v>
      </c>
      <c r="W166" s="77">
        <v>0.438</v>
      </c>
      <c r="X166" s="77">
        <v>0.439</v>
      </c>
      <c r="Y166" s="77">
        <v>0.44</v>
      </c>
      <c r="Z166" s="77">
        <v>0.44</v>
      </c>
      <c r="AA166" s="77">
        <v>0.441</v>
      </c>
      <c r="AB166" s="77">
        <v>0.442</v>
      </c>
      <c r="AC166" s="77">
        <v>0.443</v>
      </c>
      <c r="AD166" s="77">
        <v>0.443</v>
      </c>
      <c r="AE166" s="77">
        <v>0.44400000000000001</v>
      </c>
      <c r="AF166" s="77">
        <v>0.44500000000000001</v>
      </c>
      <c r="AG166" s="77"/>
      <c r="AH166" s="77"/>
      <c r="AI166" s="77"/>
      <c r="AJ166" s="77"/>
    </row>
    <row r="167" spans="1:36" ht="12.75" x14ac:dyDescent="0.2">
      <c r="A167" s="77" t="s">
        <v>779</v>
      </c>
      <c r="B167" s="77">
        <v>0.24199999999999999</v>
      </c>
      <c r="C167" s="77">
        <v>0.24199999999999999</v>
      </c>
      <c r="D167" s="77">
        <v>0.24199999999999999</v>
      </c>
      <c r="E167" s="77">
        <v>0.24199999999999999</v>
      </c>
      <c r="F167" s="77">
        <v>0.24199999999999999</v>
      </c>
      <c r="G167" s="77">
        <v>0.24199999999999999</v>
      </c>
      <c r="H167" s="77">
        <v>0.24199999999999999</v>
      </c>
      <c r="I167" s="77">
        <v>0.24199999999999999</v>
      </c>
      <c r="J167" s="77">
        <v>0.24199999999999999</v>
      </c>
      <c r="K167" s="77">
        <v>0.24199999999999999</v>
      </c>
      <c r="L167" s="77">
        <v>0.24199999999999999</v>
      </c>
      <c r="M167" s="77">
        <v>0.24199999999999999</v>
      </c>
      <c r="N167" s="77">
        <v>0.24199999999999999</v>
      </c>
      <c r="O167" s="77">
        <v>0.24199999999999999</v>
      </c>
      <c r="P167" s="77">
        <v>0.24199999999999999</v>
      </c>
      <c r="Q167" s="77">
        <v>0.24199999999999999</v>
      </c>
      <c r="R167" s="77">
        <v>0.24199999999999999</v>
      </c>
      <c r="S167" s="77">
        <v>0.24199999999999999</v>
      </c>
      <c r="T167" s="77">
        <v>0.24199999999999999</v>
      </c>
      <c r="U167" s="77">
        <v>0.24199999999999999</v>
      </c>
      <c r="V167" s="77">
        <v>0.24199999999999999</v>
      </c>
      <c r="W167" s="77">
        <v>0.24199999999999999</v>
      </c>
      <c r="X167" s="77">
        <v>0.24199999999999999</v>
      </c>
      <c r="Y167" s="77">
        <v>0.24199999999999999</v>
      </c>
      <c r="Z167" s="77">
        <v>0.24199999999999999</v>
      </c>
      <c r="AA167" s="77">
        <v>0.24199999999999999</v>
      </c>
      <c r="AB167" s="77">
        <v>0.24199999999999999</v>
      </c>
      <c r="AC167" s="77">
        <v>0.24199999999999999</v>
      </c>
      <c r="AD167" s="77">
        <v>0.24199999999999999</v>
      </c>
      <c r="AE167" s="77">
        <v>0.24199999999999999</v>
      </c>
      <c r="AF167" s="77">
        <v>0.24199999999999999</v>
      </c>
      <c r="AG167" s="77"/>
      <c r="AH167" s="77"/>
      <c r="AI167" s="77"/>
      <c r="AJ167" s="77"/>
    </row>
    <row r="168" spans="1:36" ht="12.75" x14ac:dyDescent="0.2">
      <c r="A168" s="77" t="s">
        <v>780</v>
      </c>
      <c r="B168" s="77">
        <v>0</v>
      </c>
      <c r="C168" s="77">
        <v>0</v>
      </c>
      <c r="D168" s="77">
        <v>0</v>
      </c>
      <c r="E168" s="77">
        <v>0</v>
      </c>
      <c r="F168" s="77">
        <v>0</v>
      </c>
      <c r="G168" s="77">
        <v>0</v>
      </c>
      <c r="H168" s="77">
        <v>0</v>
      </c>
      <c r="I168" s="77">
        <v>0</v>
      </c>
      <c r="J168" s="77">
        <v>0</v>
      </c>
      <c r="K168" s="77">
        <v>0</v>
      </c>
      <c r="L168" s="77">
        <v>0</v>
      </c>
      <c r="M168" s="77">
        <v>0</v>
      </c>
      <c r="N168" s="77">
        <v>0</v>
      </c>
      <c r="O168" s="77">
        <v>0</v>
      </c>
      <c r="P168" s="77">
        <v>0</v>
      </c>
      <c r="Q168" s="77">
        <v>0</v>
      </c>
      <c r="R168" s="77">
        <v>0</v>
      </c>
      <c r="S168" s="77">
        <v>0</v>
      </c>
      <c r="T168" s="77">
        <v>0</v>
      </c>
      <c r="U168" s="77">
        <v>0</v>
      </c>
      <c r="V168" s="77">
        <v>0</v>
      </c>
      <c r="W168" s="77">
        <v>0</v>
      </c>
      <c r="X168" s="77">
        <v>0</v>
      </c>
      <c r="Y168" s="77">
        <v>0</v>
      </c>
      <c r="Z168" s="77">
        <v>0</v>
      </c>
      <c r="AA168" s="77">
        <v>0</v>
      </c>
      <c r="AB168" s="77">
        <v>0</v>
      </c>
      <c r="AC168" s="77">
        <v>0</v>
      </c>
      <c r="AD168" s="77">
        <v>0</v>
      </c>
      <c r="AE168" s="77">
        <v>0</v>
      </c>
      <c r="AF168" s="77">
        <v>0</v>
      </c>
      <c r="AG168" s="77"/>
      <c r="AH168" s="77"/>
      <c r="AI168" s="77"/>
      <c r="AJ168" s="77"/>
    </row>
    <row r="169" spans="1:36" ht="12.75" x14ac:dyDescent="0.2">
      <c r="A169" s="77" t="s">
        <v>781</v>
      </c>
      <c r="B169" s="77">
        <v>0.24299999999999999</v>
      </c>
      <c r="C169" s="77">
        <v>0.245</v>
      </c>
      <c r="D169" s="77">
        <v>0.247</v>
      </c>
      <c r="E169" s="77">
        <v>0.249</v>
      </c>
      <c r="F169" s="77">
        <v>0.252</v>
      </c>
      <c r="G169" s="77">
        <v>0.254</v>
      </c>
      <c r="H169" s="77">
        <v>0.25600000000000001</v>
      </c>
      <c r="I169" s="77">
        <v>0.25900000000000001</v>
      </c>
      <c r="J169" s="77">
        <v>0.26100000000000001</v>
      </c>
      <c r="K169" s="77">
        <v>0.26300000000000001</v>
      </c>
      <c r="L169" s="77">
        <v>0.26600000000000001</v>
      </c>
      <c r="M169" s="77">
        <v>0.26700000000000002</v>
      </c>
      <c r="N169" s="77">
        <v>0.26800000000000002</v>
      </c>
      <c r="O169" s="77">
        <v>0.26900000000000002</v>
      </c>
      <c r="P169" s="77">
        <v>0.27</v>
      </c>
      <c r="Q169" s="77">
        <v>0.27100000000000002</v>
      </c>
      <c r="R169" s="77">
        <v>0.27200000000000002</v>
      </c>
      <c r="S169" s="77">
        <v>0.27300000000000002</v>
      </c>
      <c r="T169" s="77">
        <v>0.27400000000000002</v>
      </c>
      <c r="U169" s="77">
        <v>0.27500000000000002</v>
      </c>
      <c r="V169" s="77">
        <v>0.27600000000000002</v>
      </c>
      <c r="W169" s="77">
        <v>0.27700000000000002</v>
      </c>
      <c r="X169" s="77">
        <v>0.27800000000000002</v>
      </c>
      <c r="Y169" s="77">
        <v>0.27900000000000003</v>
      </c>
      <c r="Z169" s="77">
        <v>0.28000000000000003</v>
      </c>
      <c r="AA169" s="77">
        <v>0.28100000000000003</v>
      </c>
      <c r="AB169" s="77">
        <v>0.28199999999999997</v>
      </c>
      <c r="AC169" s="77">
        <v>0.28299999999999997</v>
      </c>
      <c r="AD169" s="77">
        <v>0.28399999999999997</v>
      </c>
      <c r="AE169" s="77">
        <v>0.28499999999999998</v>
      </c>
      <c r="AF169" s="77">
        <v>0.28599999999999998</v>
      </c>
      <c r="AG169" s="77"/>
      <c r="AH169" s="77"/>
      <c r="AI169" s="77"/>
      <c r="AJ169" s="77"/>
    </row>
    <row r="170" spans="1:36" ht="12.75" x14ac:dyDescent="0.2">
      <c r="A170" s="77" t="s">
        <v>782</v>
      </c>
      <c r="B170" s="77">
        <v>0.20599999999999999</v>
      </c>
      <c r="C170" s="77">
        <v>0.20599999999999999</v>
      </c>
      <c r="D170" s="77">
        <v>0.20599999999999999</v>
      </c>
      <c r="E170" s="77">
        <v>0.20599999999999999</v>
      </c>
      <c r="F170" s="77">
        <v>0.20599999999999999</v>
      </c>
      <c r="G170" s="77">
        <v>0.20599999999999999</v>
      </c>
      <c r="H170" s="77">
        <v>0.20599999999999999</v>
      </c>
      <c r="I170" s="77">
        <v>0.20599999999999999</v>
      </c>
      <c r="J170" s="77">
        <v>0.20599999999999999</v>
      </c>
      <c r="K170" s="77">
        <v>0.20599999999999999</v>
      </c>
      <c r="L170" s="77">
        <v>0.20599999999999999</v>
      </c>
      <c r="M170" s="77">
        <v>0.20599999999999999</v>
      </c>
      <c r="N170" s="77">
        <v>0.20599999999999999</v>
      </c>
      <c r="O170" s="77">
        <v>0.20599999999999999</v>
      </c>
      <c r="P170" s="77">
        <v>0.20599999999999999</v>
      </c>
      <c r="Q170" s="77">
        <v>0.20599999999999999</v>
      </c>
      <c r="R170" s="77">
        <v>0.20599999999999999</v>
      </c>
      <c r="S170" s="77">
        <v>0.20599999999999999</v>
      </c>
      <c r="T170" s="77">
        <v>0.20599999999999999</v>
      </c>
      <c r="U170" s="77">
        <v>0.20599999999999999</v>
      </c>
      <c r="V170" s="77">
        <v>0.20599999999999999</v>
      </c>
      <c r="W170" s="77">
        <v>0.20599999999999999</v>
      </c>
      <c r="X170" s="77">
        <v>0.20599999999999999</v>
      </c>
      <c r="Y170" s="77">
        <v>0.20599999999999999</v>
      </c>
      <c r="Z170" s="77">
        <v>0.20599999999999999</v>
      </c>
      <c r="AA170" s="77">
        <v>0.20599999999999999</v>
      </c>
      <c r="AB170" s="77">
        <v>0.20599999999999999</v>
      </c>
      <c r="AC170" s="77">
        <v>0.20599999999999999</v>
      </c>
      <c r="AD170" s="77">
        <v>0.20599999999999999</v>
      </c>
      <c r="AE170" s="77">
        <v>0.20599999999999999</v>
      </c>
      <c r="AF170" s="77">
        <v>0.20599999999999999</v>
      </c>
      <c r="AG170" s="77"/>
      <c r="AH170" s="77"/>
      <c r="AI170" s="77"/>
      <c r="AJ170" s="77"/>
    </row>
    <row r="171" spans="1:36" ht="12.75" x14ac:dyDescent="0.2">
      <c r="A171" s="77" t="s">
        <v>783</v>
      </c>
      <c r="B171" s="77">
        <v>0</v>
      </c>
      <c r="C171" s="77">
        <v>0</v>
      </c>
      <c r="D171" s="77">
        <v>0</v>
      </c>
      <c r="E171" s="77">
        <v>0</v>
      </c>
      <c r="F171" s="77">
        <v>0</v>
      </c>
      <c r="G171" s="77">
        <v>0</v>
      </c>
      <c r="H171" s="77">
        <v>0</v>
      </c>
      <c r="I171" s="77">
        <v>0</v>
      </c>
      <c r="J171" s="77">
        <v>0</v>
      </c>
      <c r="K171" s="77">
        <v>0</v>
      </c>
      <c r="L171" s="77">
        <v>0</v>
      </c>
      <c r="M171" s="77">
        <v>0</v>
      </c>
      <c r="N171" s="77">
        <v>0</v>
      </c>
      <c r="O171" s="77">
        <v>0</v>
      </c>
      <c r="P171" s="77">
        <v>0</v>
      </c>
      <c r="Q171" s="77">
        <v>0</v>
      </c>
      <c r="R171" s="77">
        <v>0</v>
      </c>
      <c r="S171" s="77">
        <v>0</v>
      </c>
      <c r="T171" s="77">
        <v>0</v>
      </c>
      <c r="U171" s="77">
        <v>0</v>
      </c>
      <c r="V171" s="77">
        <v>0</v>
      </c>
      <c r="W171" s="77">
        <v>0</v>
      </c>
      <c r="X171" s="77">
        <v>0</v>
      </c>
      <c r="Y171" s="77">
        <v>0</v>
      </c>
      <c r="Z171" s="77">
        <v>0</v>
      </c>
      <c r="AA171" s="77">
        <v>0</v>
      </c>
      <c r="AB171" s="77">
        <v>0</v>
      </c>
      <c r="AC171" s="77">
        <v>0</v>
      </c>
      <c r="AD171" s="77">
        <v>0</v>
      </c>
      <c r="AE171" s="77">
        <v>0</v>
      </c>
      <c r="AF171" s="77">
        <v>0</v>
      </c>
      <c r="AG171" s="77"/>
      <c r="AH171" s="77"/>
      <c r="AI171" s="77"/>
      <c r="AJ171" s="77"/>
    </row>
    <row r="172" spans="1:36" ht="12.75" x14ac:dyDescent="0.2">
      <c r="A172" s="77" t="s">
        <v>784</v>
      </c>
      <c r="B172" s="77">
        <v>0.57599999999999996</v>
      </c>
      <c r="C172" s="77">
        <v>0.57599999999999996</v>
      </c>
      <c r="D172" s="77">
        <v>0.57599999999999996</v>
      </c>
      <c r="E172" s="77">
        <v>0.57599999999999996</v>
      </c>
      <c r="F172" s="77">
        <v>0.57599999999999996</v>
      </c>
      <c r="G172" s="77">
        <v>0.57599999999999996</v>
      </c>
      <c r="H172" s="77">
        <v>0.57599999999999996</v>
      </c>
      <c r="I172" s="77">
        <v>0.57599999999999996</v>
      </c>
      <c r="J172" s="77">
        <v>0.57599999999999996</v>
      </c>
      <c r="K172" s="77">
        <v>0.57599999999999996</v>
      </c>
      <c r="L172" s="77">
        <v>0.57599999999999996</v>
      </c>
      <c r="M172" s="77">
        <v>0.57599999999999996</v>
      </c>
      <c r="N172" s="77">
        <v>0.57599999999999996</v>
      </c>
      <c r="O172" s="77">
        <v>0.57599999999999996</v>
      </c>
      <c r="P172" s="77">
        <v>0.57599999999999996</v>
      </c>
      <c r="Q172" s="77">
        <v>0.57599999999999996</v>
      </c>
      <c r="R172" s="77">
        <v>0.57599999999999996</v>
      </c>
      <c r="S172" s="77">
        <v>0.57599999999999996</v>
      </c>
      <c r="T172" s="77">
        <v>0.57599999999999996</v>
      </c>
      <c r="U172" s="77">
        <v>0.57599999999999996</v>
      </c>
      <c r="V172" s="77">
        <v>0.57599999999999996</v>
      </c>
      <c r="W172" s="77">
        <v>0.57599999999999996</v>
      </c>
      <c r="X172" s="77">
        <v>0.57599999999999996</v>
      </c>
      <c r="Y172" s="77">
        <v>0.57599999999999996</v>
      </c>
      <c r="Z172" s="77">
        <v>0.57599999999999996</v>
      </c>
      <c r="AA172" s="77">
        <v>0.57599999999999996</v>
      </c>
      <c r="AB172" s="77">
        <v>0.57599999999999996</v>
      </c>
      <c r="AC172" s="77">
        <v>0.57599999999999996</v>
      </c>
      <c r="AD172" s="77">
        <v>0.57599999999999996</v>
      </c>
      <c r="AE172" s="77">
        <v>0.57599999999999996</v>
      </c>
      <c r="AF172" s="77">
        <v>0.57599999999999996</v>
      </c>
      <c r="AG172" s="77"/>
      <c r="AH172" s="77"/>
      <c r="AI172" s="77"/>
      <c r="AJ172" s="77"/>
    </row>
    <row r="173" spans="1:36" ht="12.75" x14ac:dyDescent="0.2">
      <c r="A173" s="77" t="s">
        <v>785</v>
      </c>
      <c r="B173" s="77">
        <v>0.625</v>
      </c>
      <c r="C173" s="77">
        <v>0.625</v>
      </c>
      <c r="D173" s="77">
        <v>0.625</v>
      </c>
      <c r="E173" s="77">
        <v>0.625</v>
      </c>
      <c r="F173" s="77">
        <v>0.625</v>
      </c>
      <c r="G173" s="77">
        <v>0.625</v>
      </c>
      <c r="H173" s="77">
        <v>0.625</v>
      </c>
      <c r="I173" s="77">
        <v>0.625</v>
      </c>
      <c r="J173" s="77">
        <v>0.625</v>
      </c>
      <c r="K173" s="77">
        <v>0.625</v>
      </c>
      <c r="L173" s="77">
        <v>0.625</v>
      </c>
      <c r="M173" s="77">
        <v>0.625</v>
      </c>
      <c r="N173" s="77">
        <v>0.625</v>
      </c>
      <c r="O173" s="77">
        <v>0.625</v>
      </c>
      <c r="P173" s="77">
        <v>0.625</v>
      </c>
      <c r="Q173" s="77">
        <v>0.625</v>
      </c>
      <c r="R173" s="77">
        <v>0.625</v>
      </c>
      <c r="S173" s="77">
        <v>0.625</v>
      </c>
      <c r="T173" s="77">
        <v>0.625</v>
      </c>
      <c r="U173" s="77">
        <v>0.625</v>
      </c>
      <c r="V173" s="77">
        <v>0.625</v>
      </c>
      <c r="W173" s="77">
        <v>0.625</v>
      </c>
      <c r="X173" s="77">
        <v>0.625</v>
      </c>
      <c r="Y173" s="77">
        <v>0.625</v>
      </c>
      <c r="Z173" s="77">
        <v>0.625</v>
      </c>
      <c r="AA173" s="77">
        <v>0.625</v>
      </c>
      <c r="AB173" s="77">
        <v>0.625</v>
      </c>
      <c r="AC173" s="77">
        <v>0.625</v>
      </c>
      <c r="AD173" s="77">
        <v>0.625</v>
      </c>
      <c r="AE173" s="77">
        <v>0.625</v>
      </c>
      <c r="AF173" s="77">
        <v>0.625</v>
      </c>
      <c r="AG173" s="77"/>
      <c r="AH173" s="77"/>
      <c r="AI173" s="77"/>
      <c r="AJ173" s="77"/>
    </row>
    <row r="174" spans="1:36" ht="12.75" x14ac:dyDescent="0.2">
      <c r="A174" s="77" t="s">
        <v>786</v>
      </c>
      <c r="B174" s="77">
        <v>0</v>
      </c>
      <c r="C174" s="77">
        <v>0</v>
      </c>
      <c r="D174" s="77">
        <v>0</v>
      </c>
      <c r="E174" s="77">
        <v>0</v>
      </c>
      <c r="F174" s="77">
        <v>0</v>
      </c>
      <c r="G174" s="77">
        <v>0</v>
      </c>
      <c r="H174" s="77">
        <v>0</v>
      </c>
      <c r="I174" s="77">
        <v>0</v>
      </c>
      <c r="J174" s="77">
        <v>0</v>
      </c>
      <c r="K174" s="77">
        <v>0</v>
      </c>
      <c r="L174" s="77">
        <v>0</v>
      </c>
      <c r="M174" s="77">
        <v>0</v>
      </c>
      <c r="N174" s="77">
        <v>0</v>
      </c>
      <c r="O174" s="77">
        <v>0</v>
      </c>
      <c r="P174" s="77">
        <v>0</v>
      </c>
      <c r="Q174" s="77">
        <v>0</v>
      </c>
      <c r="R174" s="77">
        <v>0</v>
      </c>
      <c r="S174" s="77">
        <v>0</v>
      </c>
      <c r="T174" s="77">
        <v>0</v>
      </c>
      <c r="U174" s="77">
        <v>0</v>
      </c>
      <c r="V174" s="77">
        <v>0</v>
      </c>
      <c r="W174" s="77">
        <v>0</v>
      </c>
      <c r="X174" s="77">
        <v>0</v>
      </c>
      <c r="Y174" s="77">
        <v>0</v>
      </c>
      <c r="Z174" s="77">
        <v>0</v>
      </c>
      <c r="AA174" s="77">
        <v>0</v>
      </c>
      <c r="AB174" s="77">
        <v>0</v>
      </c>
      <c r="AC174" s="77">
        <v>0</v>
      </c>
      <c r="AD174" s="77">
        <v>0</v>
      </c>
      <c r="AE174" s="77">
        <v>0</v>
      </c>
      <c r="AF174" s="77">
        <v>0</v>
      </c>
      <c r="AG174" s="77"/>
      <c r="AH174" s="77"/>
      <c r="AI174" s="77"/>
      <c r="AJ174" s="77"/>
    </row>
    <row r="175" spans="1:36" ht="12.75" x14ac:dyDescent="0.2">
      <c r="A175" s="77" t="s">
        <v>787</v>
      </c>
      <c r="B175" s="77">
        <v>0.68799999999999994</v>
      </c>
      <c r="C175" s="77">
        <v>0.68799999999999994</v>
      </c>
      <c r="D175" s="77">
        <v>0.68799999999999994</v>
      </c>
      <c r="E175" s="77">
        <v>0.68799999999999994</v>
      </c>
      <c r="F175" s="77">
        <v>0.68799999999999994</v>
      </c>
      <c r="G175" s="77">
        <v>0.68799999999999994</v>
      </c>
      <c r="H175" s="77">
        <v>0.68799999999999994</v>
      </c>
      <c r="I175" s="77">
        <v>0.68799999999999994</v>
      </c>
      <c r="J175" s="77">
        <v>0.68799999999999994</v>
      </c>
      <c r="K175" s="77">
        <v>0.68799999999999994</v>
      </c>
      <c r="L175" s="77">
        <v>0.68799999999999994</v>
      </c>
      <c r="M175" s="77">
        <v>0.68799999999999994</v>
      </c>
      <c r="N175" s="77">
        <v>0.68799999999999994</v>
      </c>
      <c r="O175" s="77">
        <v>0.68799999999999994</v>
      </c>
      <c r="P175" s="77">
        <v>0.68799999999999994</v>
      </c>
      <c r="Q175" s="77">
        <v>0.68799999999999994</v>
      </c>
      <c r="R175" s="77">
        <v>0.68799999999999994</v>
      </c>
      <c r="S175" s="77">
        <v>0.68799999999999994</v>
      </c>
      <c r="T175" s="77">
        <v>0.68799999999999994</v>
      </c>
      <c r="U175" s="77">
        <v>0.68799999999999994</v>
      </c>
      <c r="V175" s="77">
        <v>0.68799999999999994</v>
      </c>
      <c r="W175" s="77">
        <v>0.68799999999999994</v>
      </c>
      <c r="X175" s="77">
        <v>0.68799999999999994</v>
      </c>
      <c r="Y175" s="77">
        <v>0.68799999999999994</v>
      </c>
      <c r="Z175" s="77">
        <v>0.68799999999999994</v>
      </c>
      <c r="AA175" s="77">
        <v>0.68799999999999994</v>
      </c>
      <c r="AB175" s="77">
        <v>0.68799999999999994</v>
      </c>
      <c r="AC175" s="77">
        <v>0.68799999999999994</v>
      </c>
      <c r="AD175" s="77">
        <v>0.68799999999999994</v>
      </c>
      <c r="AE175" s="77">
        <v>0.68799999999999994</v>
      </c>
      <c r="AF175" s="77">
        <v>0.68799999999999994</v>
      </c>
      <c r="AG175" s="77"/>
      <c r="AH175" s="77"/>
      <c r="AI175" s="77"/>
      <c r="AJ175" s="77"/>
    </row>
    <row r="176" spans="1:36" ht="12.75" x14ac:dyDescent="0.2">
      <c r="A176" s="77" t="s">
        <v>788</v>
      </c>
      <c r="B176" s="77">
        <v>0.69099999999999995</v>
      </c>
      <c r="C176" s="77">
        <v>0.69099999999999995</v>
      </c>
      <c r="D176" s="77">
        <v>0.69099999999999995</v>
      </c>
      <c r="E176" s="77">
        <v>0.69099999999999995</v>
      </c>
      <c r="F176" s="77">
        <v>0.69099999999999995</v>
      </c>
      <c r="G176" s="77">
        <v>0.69099999999999995</v>
      </c>
      <c r="H176" s="77">
        <v>0.69099999999999995</v>
      </c>
      <c r="I176" s="77">
        <v>0.69099999999999995</v>
      </c>
      <c r="J176" s="77">
        <v>0.69099999999999995</v>
      </c>
      <c r="K176" s="77">
        <v>0.69099999999999995</v>
      </c>
      <c r="L176" s="77">
        <v>0.69099999999999995</v>
      </c>
      <c r="M176" s="77">
        <v>0.69099999999999995</v>
      </c>
      <c r="N176" s="77">
        <v>0.69099999999999995</v>
      </c>
      <c r="O176" s="77">
        <v>0.69099999999999995</v>
      </c>
      <c r="P176" s="77">
        <v>0.69099999999999995</v>
      </c>
      <c r="Q176" s="77">
        <v>0.69099999999999995</v>
      </c>
      <c r="R176" s="77">
        <v>0.69099999999999995</v>
      </c>
      <c r="S176" s="77">
        <v>0.69099999999999995</v>
      </c>
      <c r="T176" s="77">
        <v>0.69099999999999995</v>
      </c>
      <c r="U176" s="77">
        <v>0.69099999999999995</v>
      </c>
      <c r="V176" s="77">
        <v>0.69099999999999995</v>
      </c>
      <c r="W176" s="77">
        <v>0.69099999999999995</v>
      </c>
      <c r="X176" s="77">
        <v>0.69099999999999995</v>
      </c>
      <c r="Y176" s="77">
        <v>0.69099999999999995</v>
      </c>
      <c r="Z176" s="77">
        <v>0.69099999999999995</v>
      </c>
      <c r="AA176" s="77">
        <v>0.69099999999999995</v>
      </c>
      <c r="AB176" s="77">
        <v>0.69099999999999995</v>
      </c>
      <c r="AC176" s="77">
        <v>0.69099999999999995</v>
      </c>
      <c r="AD176" s="77">
        <v>0.69099999999999995</v>
      </c>
      <c r="AE176" s="77">
        <v>0.69099999999999995</v>
      </c>
      <c r="AF176" s="77">
        <v>0.69099999999999995</v>
      </c>
      <c r="AG176" s="77"/>
      <c r="AH176" s="77"/>
      <c r="AI176" s="77"/>
      <c r="AJ176" s="77"/>
    </row>
    <row r="177" spans="1:36" ht="12.75" x14ac:dyDescent="0.2">
      <c r="A177" s="77" t="s">
        <v>789</v>
      </c>
      <c r="B177" s="77">
        <v>0</v>
      </c>
      <c r="C177" s="77">
        <v>0</v>
      </c>
      <c r="D177" s="77">
        <v>0</v>
      </c>
      <c r="E177" s="77">
        <v>0</v>
      </c>
      <c r="F177" s="77">
        <v>0</v>
      </c>
      <c r="G177" s="77">
        <v>0</v>
      </c>
      <c r="H177" s="77">
        <v>0</v>
      </c>
      <c r="I177" s="77">
        <v>0</v>
      </c>
      <c r="J177" s="77">
        <v>0</v>
      </c>
      <c r="K177" s="77">
        <v>0</v>
      </c>
      <c r="L177" s="77">
        <v>0</v>
      </c>
      <c r="M177" s="77">
        <v>0</v>
      </c>
      <c r="N177" s="77">
        <v>0</v>
      </c>
      <c r="O177" s="77">
        <v>0</v>
      </c>
      <c r="P177" s="77">
        <v>0</v>
      </c>
      <c r="Q177" s="77">
        <v>0</v>
      </c>
      <c r="R177" s="77">
        <v>0</v>
      </c>
      <c r="S177" s="77">
        <v>0</v>
      </c>
      <c r="T177" s="77">
        <v>0</v>
      </c>
      <c r="U177" s="77">
        <v>0</v>
      </c>
      <c r="V177" s="77">
        <v>0</v>
      </c>
      <c r="W177" s="77">
        <v>0</v>
      </c>
      <c r="X177" s="77">
        <v>0</v>
      </c>
      <c r="Y177" s="77">
        <v>0</v>
      </c>
      <c r="Z177" s="77">
        <v>0</v>
      </c>
      <c r="AA177" s="77">
        <v>0</v>
      </c>
      <c r="AB177" s="77">
        <v>0</v>
      </c>
      <c r="AC177" s="77">
        <v>0</v>
      </c>
      <c r="AD177" s="77">
        <v>0</v>
      </c>
      <c r="AE177" s="77">
        <v>0</v>
      </c>
      <c r="AF177" s="77">
        <v>0</v>
      </c>
      <c r="AG177" s="77"/>
      <c r="AH177" s="77"/>
      <c r="AI177" s="77"/>
      <c r="AJ177" s="77"/>
    </row>
    <row r="178" spans="1:36" ht="12.75" x14ac:dyDescent="0.2">
      <c r="A178" s="77" t="s">
        <v>790</v>
      </c>
      <c r="B178" s="77">
        <v>0.76</v>
      </c>
      <c r="C178" s="77">
        <v>0.76</v>
      </c>
      <c r="D178" s="77">
        <v>0.76</v>
      </c>
      <c r="E178" s="77">
        <v>0.76</v>
      </c>
      <c r="F178" s="77">
        <v>0.76</v>
      </c>
      <c r="G178" s="77">
        <v>0.76</v>
      </c>
      <c r="H178" s="77">
        <v>0.76</v>
      </c>
      <c r="I178" s="77">
        <v>0.76</v>
      </c>
      <c r="J178" s="77">
        <v>0.76</v>
      </c>
      <c r="K178" s="77">
        <v>0.76</v>
      </c>
      <c r="L178" s="77">
        <v>0.76</v>
      </c>
      <c r="M178" s="77">
        <v>0.76</v>
      </c>
      <c r="N178" s="77">
        <v>0.76</v>
      </c>
      <c r="O178" s="77">
        <v>0.76</v>
      </c>
      <c r="P178" s="77">
        <v>0.76</v>
      </c>
      <c r="Q178" s="77">
        <v>0.76</v>
      </c>
      <c r="R178" s="77">
        <v>0.76</v>
      </c>
      <c r="S178" s="77">
        <v>0.76</v>
      </c>
      <c r="T178" s="77">
        <v>0.76</v>
      </c>
      <c r="U178" s="77">
        <v>0.76</v>
      </c>
      <c r="V178" s="77">
        <v>0.76</v>
      </c>
      <c r="W178" s="77">
        <v>0.76</v>
      </c>
      <c r="X178" s="77">
        <v>0.76</v>
      </c>
      <c r="Y178" s="77">
        <v>0.76</v>
      </c>
      <c r="Z178" s="77">
        <v>0.76</v>
      </c>
      <c r="AA178" s="77">
        <v>0.76</v>
      </c>
      <c r="AB178" s="77">
        <v>0.76</v>
      </c>
      <c r="AC178" s="77">
        <v>0.76</v>
      </c>
      <c r="AD178" s="77">
        <v>0.76</v>
      </c>
      <c r="AE178" s="77">
        <v>0.76</v>
      </c>
      <c r="AF178" s="77">
        <v>0.76</v>
      </c>
      <c r="AG178" s="77"/>
      <c r="AH178" s="77"/>
      <c r="AI178" s="77"/>
      <c r="AJ178" s="77"/>
    </row>
    <row r="179" spans="1:36" ht="12.75" x14ac:dyDescent="0.2">
      <c r="A179" s="77" t="s">
        <v>791</v>
      </c>
      <c r="B179" s="77">
        <v>5.6000000000000001E-2</v>
      </c>
      <c r="C179" s="77">
        <v>5.6000000000000001E-2</v>
      </c>
      <c r="D179" s="77">
        <v>5.6000000000000001E-2</v>
      </c>
      <c r="E179" s="77">
        <v>5.6000000000000001E-2</v>
      </c>
      <c r="F179" s="77">
        <v>5.6000000000000001E-2</v>
      </c>
      <c r="G179" s="77">
        <v>5.6000000000000001E-2</v>
      </c>
      <c r="H179" s="77">
        <v>5.6000000000000001E-2</v>
      </c>
      <c r="I179" s="77">
        <v>5.6000000000000001E-2</v>
      </c>
      <c r="J179" s="77">
        <v>5.6000000000000001E-2</v>
      </c>
      <c r="K179" s="77">
        <v>5.6000000000000001E-2</v>
      </c>
      <c r="L179" s="77">
        <v>5.6000000000000001E-2</v>
      </c>
      <c r="M179" s="77">
        <v>5.6000000000000001E-2</v>
      </c>
      <c r="N179" s="77">
        <v>5.6000000000000001E-2</v>
      </c>
      <c r="O179" s="77">
        <v>5.6000000000000001E-2</v>
      </c>
      <c r="P179" s="77">
        <v>5.6000000000000001E-2</v>
      </c>
      <c r="Q179" s="77">
        <v>5.6000000000000001E-2</v>
      </c>
      <c r="R179" s="77">
        <v>5.6000000000000001E-2</v>
      </c>
      <c r="S179" s="77">
        <v>5.6000000000000001E-2</v>
      </c>
      <c r="T179" s="77">
        <v>5.6000000000000001E-2</v>
      </c>
      <c r="U179" s="77">
        <v>5.6000000000000001E-2</v>
      </c>
      <c r="V179" s="77">
        <v>5.6000000000000001E-2</v>
      </c>
      <c r="W179" s="77">
        <v>5.6000000000000001E-2</v>
      </c>
      <c r="X179" s="77">
        <v>5.6000000000000001E-2</v>
      </c>
      <c r="Y179" s="77">
        <v>5.6000000000000001E-2</v>
      </c>
      <c r="Z179" s="77">
        <v>5.6000000000000001E-2</v>
      </c>
      <c r="AA179" s="77">
        <v>5.6000000000000001E-2</v>
      </c>
      <c r="AB179" s="77">
        <v>5.6000000000000001E-2</v>
      </c>
      <c r="AC179" s="77">
        <v>5.6000000000000001E-2</v>
      </c>
      <c r="AD179" s="77">
        <v>5.6000000000000001E-2</v>
      </c>
      <c r="AE179" s="77">
        <v>5.6000000000000001E-2</v>
      </c>
      <c r="AF179" s="77">
        <v>5.6000000000000001E-2</v>
      </c>
      <c r="AG179" s="77"/>
      <c r="AH179" s="77"/>
      <c r="AI179" s="77"/>
      <c r="AJ179" s="77"/>
    </row>
    <row r="180" spans="1:36" ht="12.75" x14ac:dyDescent="0.2">
      <c r="A180" s="77" t="s">
        <v>792</v>
      </c>
      <c r="B180" s="77">
        <v>0</v>
      </c>
      <c r="C180" s="77">
        <v>0</v>
      </c>
      <c r="D180" s="77">
        <v>0</v>
      </c>
      <c r="E180" s="77">
        <v>0</v>
      </c>
      <c r="F180" s="77">
        <v>0</v>
      </c>
      <c r="G180" s="77">
        <v>0</v>
      </c>
      <c r="H180" s="77">
        <v>0</v>
      </c>
      <c r="I180" s="77">
        <v>0</v>
      </c>
      <c r="J180" s="77">
        <v>0</v>
      </c>
      <c r="K180" s="77">
        <v>0</v>
      </c>
      <c r="L180" s="77">
        <v>0</v>
      </c>
      <c r="M180" s="77">
        <v>0</v>
      </c>
      <c r="N180" s="77">
        <v>0</v>
      </c>
      <c r="O180" s="77">
        <v>0</v>
      </c>
      <c r="P180" s="77">
        <v>0</v>
      </c>
      <c r="Q180" s="77">
        <v>0</v>
      </c>
      <c r="R180" s="77">
        <v>0</v>
      </c>
      <c r="S180" s="77">
        <v>0</v>
      </c>
      <c r="T180" s="77">
        <v>0</v>
      </c>
      <c r="U180" s="77">
        <v>0</v>
      </c>
      <c r="V180" s="77">
        <v>0</v>
      </c>
      <c r="W180" s="77">
        <v>0</v>
      </c>
      <c r="X180" s="77">
        <v>0</v>
      </c>
      <c r="Y180" s="77">
        <v>0</v>
      </c>
      <c r="Z180" s="77">
        <v>0</v>
      </c>
      <c r="AA180" s="77">
        <v>0</v>
      </c>
      <c r="AB180" s="77">
        <v>0</v>
      </c>
      <c r="AC180" s="77">
        <v>0</v>
      </c>
      <c r="AD180" s="77">
        <v>0</v>
      </c>
      <c r="AE180" s="77">
        <v>0</v>
      </c>
      <c r="AF180" s="77">
        <v>0</v>
      </c>
      <c r="AG180" s="77"/>
      <c r="AH180" s="77"/>
      <c r="AI180" s="77"/>
      <c r="AJ180" s="77"/>
    </row>
    <row r="181" spans="1:36" ht="12.75" x14ac:dyDescent="0.2">
      <c r="A181" s="77" t="s">
        <v>793</v>
      </c>
      <c r="B181" s="77">
        <v>6.2E-2</v>
      </c>
      <c r="C181" s="77">
        <v>6.2E-2</v>
      </c>
      <c r="D181" s="77">
        <v>6.2E-2</v>
      </c>
      <c r="E181" s="77">
        <v>6.2E-2</v>
      </c>
      <c r="F181" s="77">
        <v>6.2E-2</v>
      </c>
      <c r="G181" s="77">
        <v>6.2E-2</v>
      </c>
      <c r="H181" s="77">
        <v>6.2E-2</v>
      </c>
      <c r="I181" s="77">
        <v>6.2E-2</v>
      </c>
      <c r="J181" s="77">
        <v>6.2E-2</v>
      </c>
      <c r="K181" s="77">
        <v>6.2E-2</v>
      </c>
      <c r="L181" s="77">
        <v>6.2E-2</v>
      </c>
      <c r="M181" s="77">
        <v>6.2E-2</v>
      </c>
      <c r="N181" s="77">
        <v>6.2E-2</v>
      </c>
      <c r="O181" s="77">
        <v>6.2E-2</v>
      </c>
      <c r="P181" s="77">
        <v>6.2E-2</v>
      </c>
      <c r="Q181" s="77">
        <v>6.2E-2</v>
      </c>
      <c r="R181" s="77">
        <v>6.2E-2</v>
      </c>
      <c r="S181" s="77">
        <v>6.2E-2</v>
      </c>
      <c r="T181" s="77">
        <v>6.2E-2</v>
      </c>
      <c r="U181" s="77">
        <v>6.2E-2</v>
      </c>
      <c r="V181" s="77">
        <v>6.2E-2</v>
      </c>
      <c r="W181" s="77">
        <v>6.2E-2</v>
      </c>
      <c r="X181" s="77">
        <v>6.2E-2</v>
      </c>
      <c r="Y181" s="77">
        <v>6.2E-2</v>
      </c>
      <c r="Z181" s="77">
        <v>6.2E-2</v>
      </c>
      <c r="AA181" s="77">
        <v>6.2E-2</v>
      </c>
      <c r="AB181" s="77">
        <v>6.2E-2</v>
      </c>
      <c r="AC181" s="77">
        <v>6.2E-2</v>
      </c>
      <c r="AD181" s="77">
        <v>6.2E-2</v>
      </c>
      <c r="AE181" s="77">
        <v>6.2E-2</v>
      </c>
      <c r="AF181" s="77">
        <v>6.2E-2</v>
      </c>
      <c r="AG181" s="77"/>
      <c r="AH181" s="77"/>
      <c r="AI181" s="77"/>
      <c r="AJ181" s="77"/>
    </row>
    <row r="182" spans="1:36" ht="12.75" x14ac:dyDescent="0.2">
      <c r="A182" s="77" t="s">
        <v>794</v>
      </c>
      <c r="B182" s="77">
        <v>0.13300000000000001</v>
      </c>
      <c r="C182" s="77">
        <v>0.13300000000000001</v>
      </c>
      <c r="D182" s="77">
        <v>0.13300000000000001</v>
      </c>
      <c r="E182" s="77">
        <v>0.13300000000000001</v>
      </c>
      <c r="F182" s="77">
        <v>0.13300000000000001</v>
      </c>
      <c r="G182" s="77">
        <v>0.13300000000000001</v>
      </c>
      <c r="H182" s="77">
        <v>0.13300000000000001</v>
      </c>
      <c r="I182" s="77">
        <v>0.13300000000000001</v>
      </c>
      <c r="J182" s="77">
        <v>0.13300000000000001</v>
      </c>
      <c r="K182" s="77">
        <v>0.13300000000000001</v>
      </c>
      <c r="L182" s="77">
        <v>0.13300000000000001</v>
      </c>
      <c r="M182" s="77">
        <v>0.13300000000000001</v>
      </c>
      <c r="N182" s="77">
        <v>0.13300000000000001</v>
      </c>
      <c r="O182" s="77">
        <v>0.13300000000000001</v>
      </c>
      <c r="P182" s="77">
        <v>0.13300000000000001</v>
      </c>
      <c r="Q182" s="77">
        <v>0.13300000000000001</v>
      </c>
      <c r="R182" s="77">
        <v>0.13300000000000001</v>
      </c>
      <c r="S182" s="77">
        <v>0.13300000000000001</v>
      </c>
      <c r="T182" s="77">
        <v>0.13300000000000001</v>
      </c>
      <c r="U182" s="77">
        <v>0.13300000000000001</v>
      </c>
      <c r="V182" s="77">
        <v>0.13300000000000001</v>
      </c>
      <c r="W182" s="77">
        <v>0.13300000000000001</v>
      </c>
      <c r="X182" s="77">
        <v>0.13300000000000001</v>
      </c>
      <c r="Y182" s="77">
        <v>0.13300000000000001</v>
      </c>
      <c r="Z182" s="77">
        <v>0.13300000000000001</v>
      </c>
      <c r="AA182" s="77">
        <v>0.13300000000000001</v>
      </c>
      <c r="AB182" s="77">
        <v>0.13300000000000001</v>
      </c>
      <c r="AC182" s="77">
        <v>0.13300000000000001</v>
      </c>
      <c r="AD182" s="77">
        <v>0.13300000000000001</v>
      </c>
      <c r="AE182" s="77">
        <v>0.13300000000000001</v>
      </c>
      <c r="AF182" s="77">
        <v>0.13300000000000001</v>
      </c>
      <c r="AG182" s="77"/>
      <c r="AH182" s="77"/>
      <c r="AI182" s="77"/>
      <c r="AJ182" s="77"/>
    </row>
    <row r="183" spans="1:36" ht="12.75" x14ac:dyDescent="0.2">
      <c r="A183" s="77" t="s">
        <v>795</v>
      </c>
      <c r="B183" s="77">
        <v>0</v>
      </c>
      <c r="C183" s="77">
        <v>0</v>
      </c>
      <c r="D183" s="77">
        <v>0</v>
      </c>
      <c r="E183" s="77">
        <v>0</v>
      </c>
      <c r="F183" s="77">
        <v>0</v>
      </c>
      <c r="G183" s="77">
        <v>0</v>
      </c>
      <c r="H183" s="77">
        <v>0</v>
      </c>
      <c r="I183" s="77">
        <v>0</v>
      </c>
      <c r="J183" s="77">
        <v>0</v>
      </c>
      <c r="K183" s="77">
        <v>0</v>
      </c>
      <c r="L183" s="77">
        <v>0</v>
      </c>
      <c r="M183" s="77">
        <v>0</v>
      </c>
      <c r="N183" s="77">
        <v>0</v>
      </c>
      <c r="O183" s="77">
        <v>0</v>
      </c>
      <c r="P183" s="77">
        <v>0</v>
      </c>
      <c r="Q183" s="77">
        <v>0</v>
      </c>
      <c r="R183" s="77">
        <v>0</v>
      </c>
      <c r="S183" s="77">
        <v>0</v>
      </c>
      <c r="T183" s="77">
        <v>0</v>
      </c>
      <c r="U183" s="77">
        <v>0</v>
      </c>
      <c r="V183" s="77">
        <v>0</v>
      </c>
      <c r="W183" s="77">
        <v>0</v>
      </c>
      <c r="X183" s="77">
        <v>0</v>
      </c>
      <c r="Y183" s="77">
        <v>0</v>
      </c>
      <c r="Z183" s="77">
        <v>0</v>
      </c>
      <c r="AA183" s="77">
        <v>0</v>
      </c>
      <c r="AB183" s="77">
        <v>0</v>
      </c>
      <c r="AC183" s="77">
        <v>0</v>
      </c>
      <c r="AD183" s="77">
        <v>0</v>
      </c>
      <c r="AE183" s="77">
        <v>0</v>
      </c>
      <c r="AF183" s="77">
        <v>0</v>
      </c>
      <c r="AG183" s="77"/>
      <c r="AH183" s="77"/>
      <c r="AI183" s="77"/>
      <c r="AJ183" s="77"/>
    </row>
    <row r="184" spans="1:36" ht="12.75" x14ac:dyDescent="0.2">
      <c r="A184" s="77" t="s">
        <v>796</v>
      </c>
      <c r="B184" s="77">
        <v>0.14599999999999999</v>
      </c>
      <c r="C184" s="77">
        <v>0.14599999999999999</v>
      </c>
      <c r="D184" s="77">
        <v>0.14599999999999999</v>
      </c>
      <c r="E184" s="77">
        <v>0.14599999999999999</v>
      </c>
      <c r="F184" s="77">
        <v>0.14599999999999999</v>
      </c>
      <c r="G184" s="77">
        <v>0.14599999999999999</v>
      </c>
      <c r="H184" s="77">
        <v>0.14599999999999999</v>
      </c>
      <c r="I184" s="77">
        <v>0.14599999999999999</v>
      </c>
      <c r="J184" s="77">
        <v>0.14599999999999999</v>
      </c>
      <c r="K184" s="77">
        <v>0.14599999999999999</v>
      </c>
      <c r="L184" s="77">
        <v>0.14599999999999999</v>
      </c>
      <c r="M184" s="77">
        <v>0.14599999999999999</v>
      </c>
      <c r="N184" s="77">
        <v>0.14599999999999999</v>
      </c>
      <c r="O184" s="77">
        <v>0.14599999999999999</v>
      </c>
      <c r="P184" s="77">
        <v>0.14599999999999999</v>
      </c>
      <c r="Q184" s="77">
        <v>0.14599999999999999</v>
      </c>
      <c r="R184" s="77">
        <v>0.14599999999999999</v>
      </c>
      <c r="S184" s="77">
        <v>0.14599999999999999</v>
      </c>
      <c r="T184" s="77">
        <v>0.14599999999999999</v>
      </c>
      <c r="U184" s="77">
        <v>0.14599999999999999</v>
      </c>
      <c r="V184" s="77">
        <v>0.14599999999999999</v>
      </c>
      <c r="W184" s="77">
        <v>0.14599999999999999</v>
      </c>
      <c r="X184" s="77">
        <v>0.14599999999999999</v>
      </c>
      <c r="Y184" s="77">
        <v>0.14599999999999999</v>
      </c>
      <c r="Z184" s="77">
        <v>0.14599999999999999</v>
      </c>
      <c r="AA184" s="77">
        <v>0.14599999999999999</v>
      </c>
      <c r="AB184" s="77">
        <v>0.14599999999999999</v>
      </c>
      <c r="AC184" s="77">
        <v>0.14599999999999999</v>
      </c>
      <c r="AD184" s="77">
        <v>0.14599999999999999</v>
      </c>
      <c r="AE184" s="77">
        <v>0.14599999999999999</v>
      </c>
      <c r="AF184" s="77">
        <v>0.14599999999999999</v>
      </c>
      <c r="AG184" s="77"/>
      <c r="AH184" s="77"/>
      <c r="AI184" s="77"/>
      <c r="AJ184" s="77"/>
    </row>
    <row r="185" spans="1:36" ht="12.75" x14ac:dyDescent="0.2">
      <c r="A185" s="77" t="s">
        <v>797</v>
      </c>
      <c r="B185" s="77">
        <v>0.75800000000000001</v>
      </c>
      <c r="C185" s="77">
        <v>0.75800000000000001</v>
      </c>
      <c r="D185" s="77">
        <v>0.75800000000000001</v>
      </c>
      <c r="E185" s="77">
        <v>0.75800000000000001</v>
      </c>
      <c r="F185" s="77">
        <v>0.75800000000000001</v>
      </c>
      <c r="G185" s="77">
        <v>0.75800000000000001</v>
      </c>
      <c r="H185" s="77">
        <v>0.75800000000000001</v>
      </c>
      <c r="I185" s="77">
        <v>0.75800000000000001</v>
      </c>
      <c r="J185" s="77">
        <v>0.75800000000000001</v>
      </c>
      <c r="K185" s="77">
        <v>0.75800000000000001</v>
      </c>
      <c r="L185" s="77">
        <v>0.75800000000000001</v>
      </c>
      <c r="M185" s="77">
        <v>0.75800000000000001</v>
      </c>
      <c r="N185" s="77">
        <v>0.75800000000000001</v>
      </c>
      <c r="O185" s="77">
        <v>0.75800000000000001</v>
      </c>
      <c r="P185" s="77">
        <v>0.75800000000000001</v>
      </c>
      <c r="Q185" s="77">
        <v>0.75800000000000001</v>
      </c>
      <c r="R185" s="77">
        <v>0.75800000000000001</v>
      </c>
      <c r="S185" s="77">
        <v>0.75800000000000001</v>
      </c>
      <c r="T185" s="77">
        <v>0.75800000000000001</v>
      </c>
      <c r="U185" s="77">
        <v>0.75800000000000001</v>
      </c>
      <c r="V185" s="77">
        <v>0.75800000000000001</v>
      </c>
      <c r="W185" s="77">
        <v>0.75800000000000001</v>
      </c>
      <c r="X185" s="77">
        <v>0.75800000000000001</v>
      </c>
      <c r="Y185" s="77">
        <v>0.75800000000000001</v>
      </c>
      <c r="Z185" s="77">
        <v>0.75800000000000001</v>
      </c>
      <c r="AA185" s="77">
        <v>0.75800000000000001</v>
      </c>
      <c r="AB185" s="77">
        <v>0.75800000000000001</v>
      </c>
      <c r="AC185" s="77">
        <v>0.75800000000000001</v>
      </c>
      <c r="AD185" s="77">
        <v>0.75800000000000001</v>
      </c>
      <c r="AE185" s="77">
        <v>0.75800000000000001</v>
      </c>
      <c r="AF185" s="77">
        <v>0.75800000000000001</v>
      </c>
      <c r="AG185" s="77"/>
      <c r="AH185" s="77"/>
      <c r="AI185" s="77"/>
      <c r="AJ185" s="77"/>
    </row>
    <row r="186" spans="1:36" ht="12.75" x14ac:dyDescent="0.2">
      <c r="A186" s="77" t="s">
        <v>798</v>
      </c>
      <c r="B186" s="77">
        <v>0</v>
      </c>
      <c r="C186" s="77">
        <v>0</v>
      </c>
      <c r="D186" s="77">
        <v>0</v>
      </c>
      <c r="E186" s="77">
        <v>0</v>
      </c>
      <c r="F186" s="77">
        <v>0</v>
      </c>
      <c r="G186" s="77">
        <v>0</v>
      </c>
      <c r="H186" s="77">
        <v>0</v>
      </c>
      <c r="I186" s="77">
        <v>0</v>
      </c>
      <c r="J186" s="77">
        <v>0</v>
      </c>
      <c r="K186" s="77">
        <v>0</v>
      </c>
      <c r="L186" s="77">
        <v>0</v>
      </c>
      <c r="M186" s="77">
        <v>0</v>
      </c>
      <c r="N186" s="77">
        <v>0</v>
      </c>
      <c r="O186" s="77">
        <v>0</v>
      </c>
      <c r="P186" s="77">
        <v>0</v>
      </c>
      <c r="Q186" s="77">
        <v>0</v>
      </c>
      <c r="R186" s="77">
        <v>0</v>
      </c>
      <c r="S186" s="77">
        <v>0</v>
      </c>
      <c r="T186" s="77">
        <v>0</v>
      </c>
      <c r="U186" s="77">
        <v>0</v>
      </c>
      <c r="V186" s="77">
        <v>0</v>
      </c>
      <c r="W186" s="77">
        <v>0</v>
      </c>
      <c r="X186" s="77">
        <v>0</v>
      </c>
      <c r="Y186" s="77">
        <v>0</v>
      </c>
      <c r="Z186" s="77">
        <v>0</v>
      </c>
      <c r="AA186" s="77">
        <v>0</v>
      </c>
      <c r="AB186" s="77">
        <v>0</v>
      </c>
      <c r="AC186" s="77">
        <v>0</v>
      </c>
      <c r="AD186" s="77">
        <v>0</v>
      </c>
      <c r="AE186" s="77">
        <v>0</v>
      </c>
      <c r="AF186" s="77">
        <v>0</v>
      </c>
      <c r="AG186" s="77"/>
      <c r="AH186" s="77"/>
      <c r="AI186" s="77"/>
      <c r="AJ186" s="77"/>
    </row>
    <row r="187" spans="1:36" ht="12.75" x14ac:dyDescent="0.2">
      <c r="A187" s="77" t="s">
        <v>799</v>
      </c>
      <c r="B187" s="77">
        <v>0.83399999999999996</v>
      </c>
      <c r="C187" s="77">
        <v>0.83399999999999996</v>
      </c>
      <c r="D187" s="77">
        <v>0.83399999999999996</v>
      </c>
      <c r="E187" s="77">
        <v>0.83399999999999996</v>
      </c>
      <c r="F187" s="77">
        <v>0.83399999999999996</v>
      </c>
      <c r="G187" s="77">
        <v>0.83399999999999996</v>
      </c>
      <c r="H187" s="77">
        <v>0.83399999999999996</v>
      </c>
      <c r="I187" s="77">
        <v>0.83399999999999996</v>
      </c>
      <c r="J187" s="77">
        <v>0.83399999999999996</v>
      </c>
      <c r="K187" s="77">
        <v>0.83399999999999996</v>
      </c>
      <c r="L187" s="77">
        <v>0.83399999999999996</v>
      </c>
      <c r="M187" s="77">
        <v>0.83399999999999996</v>
      </c>
      <c r="N187" s="77">
        <v>0.83399999999999996</v>
      </c>
      <c r="O187" s="77">
        <v>0.83399999999999996</v>
      </c>
      <c r="P187" s="77">
        <v>0.83399999999999996</v>
      </c>
      <c r="Q187" s="77">
        <v>0.83399999999999996</v>
      </c>
      <c r="R187" s="77">
        <v>0.83399999999999996</v>
      </c>
      <c r="S187" s="77">
        <v>0.83399999999999996</v>
      </c>
      <c r="T187" s="77">
        <v>0.83399999999999996</v>
      </c>
      <c r="U187" s="77">
        <v>0.83399999999999996</v>
      </c>
      <c r="V187" s="77">
        <v>0.83399999999999996</v>
      </c>
      <c r="W187" s="77">
        <v>0.83399999999999996</v>
      </c>
      <c r="X187" s="77">
        <v>0.83399999999999996</v>
      </c>
      <c r="Y187" s="77">
        <v>0.83399999999999996</v>
      </c>
      <c r="Z187" s="77">
        <v>0.83399999999999996</v>
      </c>
      <c r="AA187" s="77">
        <v>0.83399999999999996</v>
      </c>
      <c r="AB187" s="77">
        <v>0.83399999999999996</v>
      </c>
      <c r="AC187" s="77">
        <v>0.83399999999999996</v>
      </c>
      <c r="AD187" s="77">
        <v>0.83399999999999996</v>
      </c>
      <c r="AE187" s="77">
        <v>0.83399999999999996</v>
      </c>
      <c r="AF187" s="77">
        <v>0.83399999999999996</v>
      </c>
      <c r="AG187" s="77"/>
      <c r="AH187" s="77"/>
      <c r="AI187" s="77"/>
      <c r="AJ187" s="77"/>
    </row>
    <row r="188" spans="1:36" ht="12.75" x14ac:dyDescent="0.2">
      <c r="A188" s="77" t="s">
        <v>800</v>
      </c>
      <c r="B188" s="77">
        <v>0.49199999999999999</v>
      </c>
      <c r="C188" s="77">
        <v>0.49199999999999999</v>
      </c>
      <c r="D188" s="77">
        <v>0.49199999999999999</v>
      </c>
      <c r="E188" s="77">
        <v>0.49199999999999999</v>
      </c>
      <c r="F188" s="77">
        <v>0.49199999999999999</v>
      </c>
      <c r="G188" s="77">
        <v>0.49199999999999999</v>
      </c>
      <c r="H188" s="77">
        <v>0.49199999999999999</v>
      </c>
      <c r="I188" s="77">
        <v>0.49199999999999999</v>
      </c>
      <c r="J188" s="77">
        <v>0.49199999999999999</v>
      </c>
      <c r="K188" s="77">
        <v>0.49199999999999999</v>
      </c>
      <c r="L188" s="77">
        <v>0.49199999999999999</v>
      </c>
      <c r="M188" s="77">
        <v>0.49199999999999999</v>
      </c>
      <c r="N188" s="77">
        <v>0.49199999999999999</v>
      </c>
      <c r="O188" s="77">
        <v>0.49199999999999999</v>
      </c>
      <c r="P188" s="77">
        <v>0.49199999999999999</v>
      </c>
      <c r="Q188" s="77">
        <v>0.49199999999999999</v>
      </c>
      <c r="R188" s="77">
        <v>0.49199999999999999</v>
      </c>
      <c r="S188" s="77">
        <v>0.49199999999999999</v>
      </c>
      <c r="T188" s="77">
        <v>0.49199999999999999</v>
      </c>
      <c r="U188" s="77">
        <v>0.49199999999999999</v>
      </c>
      <c r="V188" s="77">
        <v>0.49199999999999999</v>
      </c>
      <c r="W188" s="77">
        <v>0.49199999999999999</v>
      </c>
      <c r="X188" s="77">
        <v>0.49199999999999999</v>
      </c>
      <c r="Y188" s="77">
        <v>0.49199999999999999</v>
      </c>
      <c r="Z188" s="77">
        <v>0.49199999999999999</v>
      </c>
      <c r="AA188" s="77">
        <v>0.49199999999999999</v>
      </c>
      <c r="AB188" s="77">
        <v>0.49199999999999999</v>
      </c>
      <c r="AC188" s="77">
        <v>0.49199999999999999</v>
      </c>
      <c r="AD188" s="77">
        <v>0.49199999999999999</v>
      </c>
      <c r="AE188" s="77">
        <v>0.49199999999999999</v>
      </c>
      <c r="AF188" s="77">
        <v>0.49199999999999999</v>
      </c>
      <c r="AG188" s="77"/>
      <c r="AH188" s="77"/>
      <c r="AI188" s="77"/>
      <c r="AJ188" s="77"/>
    </row>
    <row r="189" spans="1:36" ht="12.75" x14ac:dyDescent="0.2">
      <c r="A189" s="77" t="s">
        <v>801</v>
      </c>
      <c r="B189" s="77">
        <v>0</v>
      </c>
      <c r="C189" s="77">
        <v>0</v>
      </c>
      <c r="D189" s="77">
        <v>0</v>
      </c>
      <c r="E189" s="77">
        <v>0</v>
      </c>
      <c r="F189" s="77">
        <v>0</v>
      </c>
      <c r="G189" s="77">
        <v>0</v>
      </c>
      <c r="H189" s="77">
        <v>0</v>
      </c>
      <c r="I189" s="77">
        <v>0</v>
      </c>
      <c r="J189" s="77">
        <v>0</v>
      </c>
      <c r="K189" s="77">
        <v>0</v>
      </c>
      <c r="L189" s="77">
        <v>0</v>
      </c>
      <c r="M189" s="77">
        <v>0</v>
      </c>
      <c r="N189" s="77">
        <v>0</v>
      </c>
      <c r="O189" s="77">
        <v>0</v>
      </c>
      <c r="P189" s="77">
        <v>0</v>
      </c>
      <c r="Q189" s="77">
        <v>0</v>
      </c>
      <c r="R189" s="77">
        <v>0</v>
      </c>
      <c r="S189" s="77">
        <v>0</v>
      </c>
      <c r="T189" s="77">
        <v>0</v>
      </c>
      <c r="U189" s="77">
        <v>0</v>
      </c>
      <c r="V189" s="77">
        <v>0</v>
      </c>
      <c r="W189" s="77">
        <v>0</v>
      </c>
      <c r="X189" s="77">
        <v>0</v>
      </c>
      <c r="Y189" s="77">
        <v>0</v>
      </c>
      <c r="Z189" s="77">
        <v>0</v>
      </c>
      <c r="AA189" s="77">
        <v>0</v>
      </c>
      <c r="AB189" s="77">
        <v>0</v>
      </c>
      <c r="AC189" s="77">
        <v>0</v>
      </c>
      <c r="AD189" s="77">
        <v>0</v>
      </c>
      <c r="AE189" s="77">
        <v>0</v>
      </c>
      <c r="AF189" s="77">
        <v>0</v>
      </c>
      <c r="AG189" s="77"/>
      <c r="AH189" s="77"/>
      <c r="AI189" s="77"/>
      <c r="AJ189" s="77"/>
    </row>
    <row r="190" spans="1:36" ht="12.75" x14ac:dyDescent="0.2">
      <c r="A190" s="77" t="s">
        <v>802</v>
      </c>
      <c r="B190" s="77">
        <v>0.49199999999999999</v>
      </c>
      <c r="C190" s="77">
        <v>0.498</v>
      </c>
      <c r="D190" s="77">
        <v>0.503</v>
      </c>
      <c r="E190" s="77">
        <v>0.50800000000000001</v>
      </c>
      <c r="F190" s="77">
        <v>0.51200000000000001</v>
      </c>
      <c r="G190" s="77">
        <v>0.51700000000000002</v>
      </c>
      <c r="H190" s="77">
        <v>0.52100000000000002</v>
      </c>
      <c r="I190" s="77">
        <v>0.52500000000000002</v>
      </c>
      <c r="J190" s="77">
        <v>0.52900000000000003</v>
      </c>
      <c r="K190" s="77">
        <v>0.53300000000000003</v>
      </c>
      <c r="L190" s="77">
        <v>0.53700000000000003</v>
      </c>
      <c r="M190" s="77">
        <v>0.53800000000000003</v>
      </c>
      <c r="N190" s="77">
        <v>0.54</v>
      </c>
      <c r="O190" s="77">
        <v>0.54200000000000004</v>
      </c>
      <c r="P190" s="77">
        <v>0.54300000000000004</v>
      </c>
      <c r="Q190" s="77">
        <v>0.54500000000000004</v>
      </c>
      <c r="R190" s="77">
        <v>0.54600000000000004</v>
      </c>
      <c r="S190" s="77">
        <v>0.54800000000000004</v>
      </c>
      <c r="T190" s="77">
        <v>0.54900000000000004</v>
      </c>
      <c r="U190" s="77">
        <v>0.55100000000000005</v>
      </c>
      <c r="V190" s="77">
        <v>0.55200000000000005</v>
      </c>
      <c r="W190" s="77">
        <v>0.55400000000000005</v>
      </c>
      <c r="X190" s="77">
        <v>0.55500000000000005</v>
      </c>
      <c r="Y190" s="77">
        <v>0.55700000000000005</v>
      </c>
      <c r="Z190" s="77">
        <v>0.55800000000000005</v>
      </c>
      <c r="AA190" s="77">
        <v>0.55900000000000005</v>
      </c>
      <c r="AB190" s="77">
        <v>0.56100000000000005</v>
      </c>
      <c r="AC190" s="77">
        <v>0.56200000000000006</v>
      </c>
      <c r="AD190" s="77">
        <v>0.56299999999999994</v>
      </c>
      <c r="AE190" s="77">
        <v>0.56499999999999995</v>
      </c>
      <c r="AF190" s="77">
        <v>0.56599999999999995</v>
      </c>
      <c r="AG190" s="77"/>
      <c r="AH190" s="77"/>
      <c r="AI190" s="77"/>
      <c r="AJ190" s="77"/>
    </row>
    <row r="191" spans="1:36" ht="12.75" x14ac:dyDescent="0.2">
      <c r="A191" s="77" t="s">
        <v>803</v>
      </c>
      <c r="B191" s="77">
        <v>5.6000000000000001E-2</v>
      </c>
      <c r="C191" s="77">
        <v>5.6000000000000001E-2</v>
      </c>
      <c r="D191" s="77">
        <v>5.6000000000000001E-2</v>
      </c>
      <c r="E191" s="77">
        <v>5.6000000000000001E-2</v>
      </c>
      <c r="F191" s="77">
        <v>5.6000000000000001E-2</v>
      </c>
      <c r="G191" s="77">
        <v>5.6000000000000001E-2</v>
      </c>
      <c r="H191" s="77">
        <v>5.6000000000000001E-2</v>
      </c>
      <c r="I191" s="77">
        <v>5.6000000000000001E-2</v>
      </c>
      <c r="J191" s="77">
        <v>5.6000000000000001E-2</v>
      </c>
      <c r="K191" s="77">
        <v>5.6000000000000001E-2</v>
      </c>
      <c r="L191" s="77">
        <v>5.6000000000000001E-2</v>
      </c>
      <c r="M191" s="77">
        <v>5.6000000000000001E-2</v>
      </c>
      <c r="N191" s="77">
        <v>5.6000000000000001E-2</v>
      </c>
      <c r="O191" s="77">
        <v>5.6000000000000001E-2</v>
      </c>
      <c r="P191" s="77">
        <v>5.6000000000000001E-2</v>
      </c>
      <c r="Q191" s="77">
        <v>5.6000000000000001E-2</v>
      </c>
      <c r="R191" s="77">
        <v>5.6000000000000001E-2</v>
      </c>
      <c r="S191" s="77">
        <v>5.6000000000000001E-2</v>
      </c>
      <c r="T191" s="77">
        <v>5.6000000000000001E-2</v>
      </c>
      <c r="U191" s="77">
        <v>5.6000000000000001E-2</v>
      </c>
      <c r="V191" s="77">
        <v>5.6000000000000001E-2</v>
      </c>
      <c r="W191" s="77">
        <v>5.6000000000000001E-2</v>
      </c>
      <c r="X191" s="77">
        <v>5.6000000000000001E-2</v>
      </c>
      <c r="Y191" s="77">
        <v>5.6000000000000001E-2</v>
      </c>
      <c r="Z191" s="77">
        <v>5.6000000000000001E-2</v>
      </c>
      <c r="AA191" s="77">
        <v>5.6000000000000001E-2</v>
      </c>
      <c r="AB191" s="77">
        <v>5.6000000000000001E-2</v>
      </c>
      <c r="AC191" s="77">
        <v>5.6000000000000001E-2</v>
      </c>
      <c r="AD191" s="77">
        <v>5.6000000000000001E-2</v>
      </c>
      <c r="AE191" s="77">
        <v>5.6000000000000001E-2</v>
      </c>
      <c r="AF191" s="77">
        <v>5.6000000000000001E-2</v>
      </c>
      <c r="AG191" s="77"/>
      <c r="AH191" s="77"/>
      <c r="AI191" s="77"/>
      <c r="AJ191" s="77"/>
    </row>
    <row r="192" spans="1:36" ht="12.75" x14ac:dyDescent="0.2">
      <c r="A192" s="77" t="s">
        <v>804</v>
      </c>
      <c r="B192" s="77">
        <v>0</v>
      </c>
      <c r="C192" s="77">
        <v>0</v>
      </c>
      <c r="D192" s="77">
        <v>0</v>
      </c>
      <c r="E192" s="77">
        <v>0</v>
      </c>
      <c r="F192" s="77">
        <v>0</v>
      </c>
      <c r="G192" s="77">
        <v>0</v>
      </c>
      <c r="H192" s="77">
        <v>0</v>
      </c>
      <c r="I192" s="77">
        <v>0</v>
      </c>
      <c r="J192" s="77">
        <v>0</v>
      </c>
      <c r="K192" s="77">
        <v>0</v>
      </c>
      <c r="L192" s="77">
        <v>0</v>
      </c>
      <c r="M192" s="77">
        <v>0</v>
      </c>
      <c r="N192" s="77">
        <v>0</v>
      </c>
      <c r="O192" s="77">
        <v>0</v>
      </c>
      <c r="P192" s="77">
        <v>0</v>
      </c>
      <c r="Q192" s="77">
        <v>0</v>
      </c>
      <c r="R192" s="77">
        <v>0</v>
      </c>
      <c r="S192" s="77">
        <v>0</v>
      </c>
      <c r="T192" s="77">
        <v>0</v>
      </c>
      <c r="U192" s="77">
        <v>0</v>
      </c>
      <c r="V192" s="77">
        <v>0</v>
      </c>
      <c r="W192" s="77">
        <v>0</v>
      </c>
      <c r="X192" s="77">
        <v>0</v>
      </c>
      <c r="Y192" s="77">
        <v>0</v>
      </c>
      <c r="Z192" s="77">
        <v>0</v>
      </c>
      <c r="AA192" s="77">
        <v>0</v>
      </c>
      <c r="AB192" s="77">
        <v>0</v>
      </c>
      <c r="AC192" s="77">
        <v>0</v>
      </c>
      <c r="AD192" s="77">
        <v>0</v>
      </c>
      <c r="AE192" s="77">
        <v>0</v>
      </c>
      <c r="AF192" s="77">
        <v>0</v>
      </c>
      <c r="AG192" s="77"/>
      <c r="AH192" s="77"/>
      <c r="AI192" s="77"/>
      <c r="AJ192" s="77"/>
    </row>
    <row r="193" spans="1:36" ht="12.75" x14ac:dyDescent="0.2">
      <c r="A193" s="77" t="s">
        <v>805</v>
      </c>
      <c r="B193" s="77">
        <v>6.2E-2</v>
      </c>
      <c r="C193" s="77">
        <v>6.2E-2</v>
      </c>
      <c r="D193" s="77">
        <v>6.2E-2</v>
      </c>
      <c r="E193" s="77">
        <v>6.2E-2</v>
      </c>
      <c r="F193" s="77">
        <v>6.2E-2</v>
      </c>
      <c r="G193" s="77">
        <v>6.2E-2</v>
      </c>
      <c r="H193" s="77">
        <v>6.2E-2</v>
      </c>
      <c r="I193" s="77">
        <v>6.2E-2</v>
      </c>
      <c r="J193" s="77">
        <v>6.2E-2</v>
      </c>
      <c r="K193" s="77">
        <v>6.2E-2</v>
      </c>
      <c r="L193" s="77">
        <v>6.2E-2</v>
      </c>
      <c r="M193" s="77">
        <v>6.2E-2</v>
      </c>
      <c r="N193" s="77">
        <v>6.2E-2</v>
      </c>
      <c r="O193" s="77">
        <v>6.2E-2</v>
      </c>
      <c r="P193" s="77">
        <v>6.2E-2</v>
      </c>
      <c r="Q193" s="77">
        <v>6.2E-2</v>
      </c>
      <c r="R193" s="77">
        <v>6.2E-2</v>
      </c>
      <c r="S193" s="77">
        <v>6.2E-2</v>
      </c>
      <c r="T193" s="77">
        <v>6.2E-2</v>
      </c>
      <c r="U193" s="77">
        <v>6.2E-2</v>
      </c>
      <c r="V193" s="77">
        <v>6.2E-2</v>
      </c>
      <c r="W193" s="77">
        <v>6.2E-2</v>
      </c>
      <c r="X193" s="77">
        <v>6.2E-2</v>
      </c>
      <c r="Y193" s="77">
        <v>6.2E-2</v>
      </c>
      <c r="Z193" s="77">
        <v>6.2E-2</v>
      </c>
      <c r="AA193" s="77">
        <v>6.2E-2</v>
      </c>
      <c r="AB193" s="77">
        <v>6.2E-2</v>
      </c>
      <c r="AC193" s="77">
        <v>6.2E-2</v>
      </c>
      <c r="AD193" s="77">
        <v>6.2E-2</v>
      </c>
      <c r="AE193" s="77">
        <v>6.2E-2</v>
      </c>
      <c r="AF193" s="77">
        <v>6.2E-2</v>
      </c>
      <c r="AG193" s="77"/>
      <c r="AH193" s="77"/>
      <c r="AI193" s="77"/>
      <c r="AJ193" s="77"/>
    </row>
    <row r="194" spans="1:36" ht="12.75" x14ac:dyDescent="0.2">
      <c r="A194" s="77" t="s">
        <v>806</v>
      </c>
      <c r="B194" s="77">
        <v>5.6000000000000001E-2</v>
      </c>
      <c r="C194" s="77">
        <v>5.6000000000000001E-2</v>
      </c>
      <c r="D194" s="77">
        <v>5.6000000000000001E-2</v>
      </c>
      <c r="E194" s="77">
        <v>5.6000000000000001E-2</v>
      </c>
      <c r="F194" s="77">
        <v>5.6000000000000001E-2</v>
      </c>
      <c r="G194" s="77">
        <v>5.6000000000000001E-2</v>
      </c>
      <c r="H194" s="77">
        <v>5.6000000000000001E-2</v>
      </c>
      <c r="I194" s="77">
        <v>5.6000000000000001E-2</v>
      </c>
      <c r="J194" s="77">
        <v>5.6000000000000001E-2</v>
      </c>
      <c r="K194" s="77">
        <v>5.6000000000000001E-2</v>
      </c>
      <c r="L194" s="77">
        <v>5.6000000000000001E-2</v>
      </c>
      <c r="M194" s="77">
        <v>5.6000000000000001E-2</v>
      </c>
      <c r="N194" s="77">
        <v>5.6000000000000001E-2</v>
      </c>
      <c r="O194" s="77">
        <v>5.6000000000000001E-2</v>
      </c>
      <c r="P194" s="77">
        <v>5.6000000000000001E-2</v>
      </c>
      <c r="Q194" s="77">
        <v>5.6000000000000001E-2</v>
      </c>
      <c r="R194" s="77">
        <v>5.6000000000000001E-2</v>
      </c>
      <c r="S194" s="77">
        <v>5.6000000000000001E-2</v>
      </c>
      <c r="T194" s="77">
        <v>5.6000000000000001E-2</v>
      </c>
      <c r="U194" s="77">
        <v>5.6000000000000001E-2</v>
      </c>
      <c r="V194" s="77">
        <v>5.6000000000000001E-2</v>
      </c>
      <c r="W194" s="77">
        <v>5.6000000000000001E-2</v>
      </c>
      <c r="X194" s="77">
        <v>5.6000000000000001E-2</v>
      </c>
      <c r="Y194" s="77">
        <v>5.6000000000000001E-2</v>
      </c>
      <c r="Z194" s="77">
        <v>5.6000000000000001E-2</v>
      </c>
      <c r="AA194" s="77">
        <v>5.6000000000000001E-2</v>
      </c>
      <c r="AB194" s="77">
        <v>5.6000000000000001E-2</v>
      </c>
      <c r="AC194" s="77">
        <v>5.6000000000000001E-2</v>
      </c>
      <c r="AD194" s="77">
        <v>5.6000000000000001E-2</v>
      </c>
      <c r="AE194" s="77">
        <v>5.6000000000000001E-2</v>
      </c>
      <c r="AF194" s="77">
        <v>5.6000000000000001E-2</v>
      </c>
      <c r="AG194" s="77"/>
      <c r="AH194" s="77"/>
      <c r="AI194" s="77"/>
      <c r="AJ194" s="77"/>
    </row>
    <row r="195" spans="1:36" ht="12.75" x14ac:dyDescent="0.2">
      <c r="A195" s="77" t="s">
        <v>807</v>
      </c>
      <c r="B195" s="77">
        <v>0</v>
      </c>
      <c r="C195" s="77">
        <v>0</v>
      </c>
      <c r="D195" s="77">
        <v>0</v>
      </c>
      <c r="E195" s="77">
        <v>0</v>
      </c>
      <c r="F195" s="77">
        <v>0</v>
      </c>
      <c r="G195" s="77">
        <v>0</v>
      </c>
      <c r="H195" s="77">
        <v>0</v>
      </c>
      <c r="I195" s="77">
        <v>0</v>
      </c>
      <c r="J195" s="77">
        <v>0</v>
      </c>
      <c r="K195" s="77">
        <v>0</v>
      </c>
      <c r="L195" s="77">
        <v>0</v>
      </c>
      <c r="M195" s="77">
        <v>0</v>
      </c>
      <c r="N195" s="77">
        <v>0</v>
      </c>
      <c r="O195" s="77">
        <v>0</v>
      </c>
      <c r="P195" s="77">
        <v>0</v>
      </c>
      <c r="Q195" s="77">
        <v>0</v>
      </c>
      <c r="R195" s="77">
        <v>0</v>
      </c>
      <c r="S195" s="77">
        <v>0</v>
      </c>
      <c r="T195" s="77">
        <v>0</v>
      </c>
      <c r="U195" s="77">
        <v>0</v>
      </c>
      <c r="V195" s="77">
        <v>0</v>
      </c>
      <c r="W195" s="77">
        <v>0</v>
      </c>
      <c r="X195" s="77">
        <v>0</v>
      </c>
      <c r="Y195" s="77">
        <v>0</v>
      </c>
      <c r="Z195" s="77">
        <v>0</v>
      </c>
      <c r="AA195" s="77">
        <v>0</v>
      </c>
      <c r="AB195" s="77">
        <v>0</v>
      </c>
      <c r="AC195" s="77">
        <v>0</v>
      </c>
      <c r="AD195" s="77">
        <v>0</v>
      </c>
      <c r="AE195" s="77">
        <v>0</v>
      </c>
      <c r="AF195" s="77">
        <v>0</v>
      </c>
      <c r="AG195" s="77"/>
      <c r="AH195" s="77"/>
      <c r="AI195" s="77"/>
      <c r="AJ195" s="77"/>
    </row>
    <row r="196" spans="1:36" ht="12.75" x14ac:dyDescent="0.2">
      <c r="A196" s="77" t="s">
        <v>808</v>
      </c>
      <c r="B196" s="77">
        <v>6.2E-2</v>
      </c>
      <c r="C196" s="77">
        <v>6.2E-2</v>
      </c>
      <c r="D196" s="77">
        <v>6.2E-2</v>
      </c>
      <c r="E196" s="77">
        <v>6.2E-2</v>
      </c>
      <c r="F196" s="77">
        <v>6.2E-2</v>
      </c>
      <c r="G196" s="77">
        <v>6.2E-2</v>
      </c>
      <c r="H196" s="77">
        <v>6.2E-2</v>
      </c>
      <c r="I196" s="77">
        <v>6.2E-2</v>
      </c>
      <c r="J196" s="77">
        <v>6.2E-2</v>
      </c>
      <c r="K196" s="77">
        <v>6.2E-2</v>
      </c>
      <c r="L196" s="77">
        <v>6.2E-2</v>
      </c>
      <c r="M196" s="77">
        <v>6.2E-2</v>
      </c>
      <c r="N196" s="77">
        <v>6.2E-2</v>
      </c>
      <c r="O196" s="77">
        <v>6.2E-2</v>
      </c>
      <c r="P196" s="77">
        <v>6.2E-2</v>
      </c>
      <c r="Q196" s="77">
        <v>6.2E-2</v>
      </c>
      <c r="R196" s="77">
        <v>6.2E-2</v>
      </c>
      <c r="S196" s="77">
        <v>6.2E-2</v>
      </c>
      <c r="T196" s="77">
        <v>6.2E-2</v>
      </c>
      <c r="U196" s="77">
        <v>6.2E-2</v>
      </c>
      <c r="V196" s="77">
        <v>6.2E-2</v>
      </c>
      <c r="W196" s="77">
        <v>6.2E-2</v>
      </c>
      <c r="X196" s="77">
        <v>6.2E-2</v>
      </c>
      <c r="Y196" s="77">
        <v>6.2E-2</v>
      </c>
      <c r="Z196" s="77">
        <v>6.2E-2</v>
      </c>
      <c r="AA196" s="77">
        <v>6.2E-2</v>
      </c>
      <c r="AB196" s="77">
        <v>6.2E-2</v>
      </c>
      <c r="AC196" s="77">
        <v>6.2E-2</v>
      </c>
      <c r="AD196" s="77">
        <v>6.2E-2</v>
      </c>
      <c r="AE196" s="77">
        <v>6.2E-2</v>
      </c>
      <c r="AF196" s="77">
        <v>6.2E-2</v>
      </c>
      <c r="AG196" s="77"/>
      <c r="AH196" s="77"/>
      <c r="AI196" s="77"/>
      <c r="AJ196" s="77"/>
    </row>
    <row r="197" spans="1:36" ht="12.75" x14ac:dyDescent="0.2">
      <c r="A197" s="77" t="s">
        <v>809</v>
      </c>
      <c r="B197" s="77">
        <v>0.64600000000000002</v>
      </c>
      <c r="C197" s="77">
        <v>0.64600000000000002</v>
      </c>
      <c r="D197" s="77">
        <v>0.64600000000000002</v>
      </c>
      <c r="E197" s="77">
        <v>0.64600000000000002</v>
      </c>
      <c r="F197" s="77">
        <v>0.64600000000000002</v>
      </c>
      <c r="G197" s="77">
        <v>0.64600000000000002</v>
      </c>
      <c r="H197" s="77">
        <v>0.64600000000000002</v>
      </c>
      <c r="I197" s="77">
        <v>0.64600000000000002</v>
      </c>
      <c r="J197" s="77">
        <v>0.64600000000000002</v>
      </c>
      <c r="K197" s="77">
        <v>0.64600000000000002</v>
      </c>
      <c r="L197" s="77">
        <v>0.64600000000000002</v>
      </c>
      <c r="M197" s="77">
        <v>0.64600000000000002</v>
      </c>
      <c r="N197" s="77">
        <v>0.64600000000000002</v>
      </c>
      <c r="O197" s="77">
        <v>0.64600000000000002</v>
      </c>
      <c r="P197" s="77">
        <v>0.64600000000000002</v>
      </c>
      <c r="Q197" s="77">
        <v>0.64600000000000002</v>
      </c>
      <c r="R197" s="77">
        <v>0.64600000000000002</v>
      </c>
      <c r="S197" s="77">
        <v>0.64600000000000002</v>
      </c>
      <c r="T197" s="77">
        <v>0.64600000000000002</v>
      </c>
      <c r="U197" s="77">
        <v>0.64600000000000002</v>
      </c>
      <c r="V197" s="77">
        <v>0.64600000000000002</v>
      </c>
      <c r="W197" s="77">
        <v>0.64600000000000002</v>
      </c>
      <c r="X197" s="77">
        <v>0.64600000000000002</v>
      </c>
      <c r="Y197" s="77">
        <v>0.64600000000000002</v>
      </c>
      <c r="Z197" s="77">
        <v>0.64600000000000002</v>
      </c>
      <c r="AA197" s="77">
        <v>0.64600000000000002</v>
      </c>
      <c r="AB197" s="77">
        <v>0.64600000000000002</v>
      </c>
      <c r="AC197" s="77">
        <v>0.64600000000000002</v>
      </c>
      <c r="AD197" s="77">
        <v>0.64600000000000002</v>
      </c>
      <c r="AE197" s="77">
        <v>0.64600000000000002</v>
      </c>
      <c r="AF197" s="77">
        <v>0.64600000000000002</v>
      </c>
      <c r="AG197" s="77"/>
      <c r="AH197" s="77"/>
      <c r="AI197" s="77"/>
      <c r="AJ197" s="77"/>
    </row>
    <row r="198" spans="1:36" ht="12.75" x14ac:dyDescent="0.2">
      <c r="A198" s="77" t="s">
        <v>810</v>
      </c>
      <c r="B198" s="77">
        <v>0</v>
      </c>
      <c r="C198" s="77">
        <v>0</v>
      </c>
      <c r="D198" s="77">
        <v>0</v>
      </c>
      <c r="E198" s="77">
        <v>0</v>
      </c>
      <c r="F198" s="77">
        <v>0</v>
      </c>
      <c r="G198" s="77">
        <v>0</v>
      </c>
      <c r="H198" s="77">
        <v>0</v>
      </c>
      <c r="I198" s="77">
        <v>0</v>
      </c>
      <c r="J198" s="77">
        <v>0</v>
      </c>
      <c r="K198" s="77">
        <v>0</v>
      </c>
      <c r="L198" s="77">
        <v>0</v>
      </c>
      <c r="M198" s="77">
        <v>0</v>
      </c>
      <c r="N198" s="77">
        <v>0</v>
      </c>
      <c r="O198" s="77">
        <v>0</v>
      </c>
      <c r="P198" s="77">
        <v>0</v>
      </c>
      <c r="Q198" s="77">
        <v>0</v>
      </c>
      <c r="R198" s="77">
        <v>0</v>
      </c>
      <c r="S198" s="77">
        <v>0</v>
      </c>
      <c r="T198" s="77">
        <v>0</v>
      </c>
      <c r="U198" s="77">
        <v>0</v>
      </c>
      <c r="V198" s="77">
        <v>0</v>
      </c>
      <c r="W198" s="77">
        <v>0</v>
      </c>
      <c r="X198" s="77">
        <v>0</v>
      </c>
      <c r="Y198" s="77">
        <v>0</v>
      </c>
      <c r="Z198" s="77">
        <v>0</v>
      </c>
      <c r="AA198" s="77">
        <v>0</v>
      </c>
      <c r="AB198" s="77">
        <v>0</v>
      </c>
      <c r="AC198" s="77">
        <v>0</v>
      </c>
      <c r="AD198" s="77">
        <v>0</v>
      </c>
      <c r="AE198" s="77">
        <v>0</v>
      </c>
      <c r="AF198" s="77">
        <v>0</v>
      </c>
      <c r="AG198" s="77"/>
      <c r="AH198" s="77"/>
      <c r="AI198" s="77"/>
      <c r="AJ198" s="77"/>
    </row>
    <row r="199" spans="1:36" ht="12.75" x14ac:dyDescent="0.2">
      <c r="A199" s="77" t="s">
        <v>811</v>
      </c>
      <c r="B199" s="77">
        <v>0.71099999999999997</v>
      </c>
      <c r="C199" s="77">
        <v>0.71099999999999997</v>
      </c>
      <c r="D199" s="77">
        <v>0.71099999999999997</v>
      </c>
      <c r="E199" s="77">
        <v>0.71099999999999997</v>
      </c>
      <c r="F199" s="77">
        <v>0.71099999999999997</v>
      </c>
      <c r="G199" s="77">
        <v>0.71099999999999997</v>
      </c>
      <c r="H199" s="77">
        <v>0.71099999999999997</v>
      </c>
      <c r="I199" s="77">
        <v>0.71099999999999997</v>
      </c>
      <c r="J199" s="77">
        <v>0.71099999999999997</v>
      </c>
      <c r="K199" s="77">
        <v>0.71099999999999997</v>
      </c>
      <c r="L199" s="77">
        <v>0.71099999999999997</v>
      </c>
      <c r="M199" s="77">
        <v>0.71099999999999997</v>
      </c>
      <c r="N199" s="77">
        <v>0.71099999999999997</v>
      </c>
      <c r="O199" s="77">
        <v>0.71099999999999997</v>
      </c>
      <c r="P199" s="77">
        <v>0.71099999999999997</v>
      </c>
      <c r="Q199" s="77">
        <v>0.71099999999999997</v>
      </c>
      <c r="R199" s="77">
        <v>0.71099999999999997</v>
      </c>
      <c r="S199" s="77">
        <v>0.71099999999999997</v>
      </c>
      <c r="T199" s="77">
        <v>0.71099999999999997</v>
      </c>
      <c r="U199" s="77">
        <v>0.71099999999999997</v>
      </c>
      <c r="V199" s="77">
        <v>0.71099999999999997</v>
      </c>
      <c r="W199" s="77">
        <v>0.71099999999999997</v>
      </c>
      <c r="X199" s="77">
        <v>0.71099999999999997</v>
      </c>
      <c r="Y199" s="77">
        <v>0.71099999999999997</v>
      </c>
      <c r="Z199" s="77">
        <v>0.71099999999999997</v>
      </c>
      <c r="AA199" s="77">
        <v>0.71099999999999997</v>
      </c>
      <c r="AB199" s="77">
        <v>0.71099999999999997</v>
      </c>
      <c r="AC199" s="77">
        <v>0.71099999999999997</v>
      </c>
      <c r="AD199" s="77">
        <v>0.71099999999999997</v>
      </c>
      <c r="AE199" s="77">
        <v>0.71099999999999997</v>
      </c>
      <c r="AF199" s="77">
        <v>0.71099999999999997</v>
      </c>
      <c r="AG199" s="77"/>
      <c r="AH199" s="77"/>
      <c r="AI199" s="77"/>
      <c r="AJ199" s="77"/>
    </row>
    <row r="200" spans="1:36" ht="12.75" x14ac:dyDescent="0.2">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c r="AB200" s="77"/>
      <c r="AC200" s="77"/>
      <c r="AD200" s="77"/>
      <c r="AE200" s="77"/>
      <c r="AF200" s="77"/>
      <c r="AG200" s="77"/>
      <c r="AH200" s="77"/>
      <c r="AI200" s="77"/>
      <c r="AJ200" s="77"/>
    </row>
    <row r="201" spans="1:36" ht="12.75" x14ac:dyDescent="0.2">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7"/>
      <c r="AI201" s="77"/>
      <c r="AJ201" s="77"/>
    </row>
    <row r="202" spans="1:36" ht="12.75" x14ac:dyDescent="0.2">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77"/>
      <c r="AH202" s="77"/>
      <c r="AI202" s="77"/>
      <c r="AJ202" s="77"/>
    </row>
    <row r="203" spans="1:36" ht="12.75" x14ac:dyDescent="0.2">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77"/>
      <c r="AH203" s="77"/>
      <c r="AI203" s="77"/>
      <c r="AJ203" s="77"/>
    </row>
    <row r="204" spans="1:36" ht="12.75" x14ac:dyDescent="0.2">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row>
    <row r="205" spans="1:36" ht="12.75" x14ac:dyDescent="0.2">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c r="AE205" s="77"/>
      <c r="AF205" s="77"/>
      <c r="AG205" s="77"/>
      <c r="AH205" s="77"/>
      <c r="AI205" s="77"/>
      <c r="AJ205" s="77"/>
    </row>
    <row r="206" spans="1:36" ht="12.75" x14ac:dyDescent="0.2">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77"/>
      <c r="AH206" s="77"/>
      <c r="AI206" s="77"/>
      <c r="AJ206" s="77"/>
    </row>
    <row r="207" spans="1:36" ht="12.75" x14ac:dyDescent="0.2">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c r="AE207" s="77"/>
      <c r="AF207" s="77"/>
      <c r="AG207" s="77"/>
      <c r="AH207" s="77"/>
      <c r="AI207" s="77"/>
      <c r="AJ207" s="77"/>
    </row>
    <row r="208" spans="1:36" ht="12.75" x14ac:dyDescent="0.2">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c r="AE208" s="77"/>
      <c r="AF208" s="77"/>
      <c r="AG208" s="77"/>
      <c r="AH208" s="77"/>
      <c r="AI208" s="77"/>
      <c r="AJ208" s="77"/>
    </row>
    <row r="209" spans="1:36" ht="12.75" x14ac:dyDescent="0.2">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c r="AB209" s="77"/>
      <c r="AC209" s="77"/>
      <c r="AD209" s="77"/>
      <c r="AE209" s="77"/>
      <c r="AF209" s="77"/>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2.75" x14ac:dyDescent="0.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row>
    <row r="213" spans="1:36" ht="12.75" x14ac:dyDescent="0.2">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row>
    <row r="214" spans="1:36" ht="12.75" x14ac:dyDescent="0.2">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row>
    <row r="215" spans="1:36" ht="12.75" x14ac:dyDescent="0.2">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row>
    <row r="216" spans="1:36" ht="12.75" x14ac:dyDescent="0.2">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row>
    <row r="217" spans="1:36" ht="12.75" x14ac:dyDescent="0.2">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2.75" x14ac:dyDescent="0.2">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2.75" x14ac:dyDescent="0.2">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row>
    <row r="220" spans="1:36" ht="12.75" x14ac:dyDescent="0.2">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2.75" x14ac:dyDescent="0.2">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2.75" x14ac:dyDescent="0.2">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row>
    <row r="223" spans="1:36" ht="12.75" x14ac:dyDescent="0.2">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row>
    <row r="224" spans="1:36" ht="12.75" x14ac:dyDescent="0.2">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row>
    <row r="225" spans="1:36" ht="12.75" x14ac:dyDescent="0.2">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row>
    <row r="226" spans="1:36" ht="12.75" x14ac:dyDescent="0.2">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row>
    <row r="227" spans="1:36" ht="12.75" x14ac:dyDescent="0.2">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row>
    <row r="228" spans="1:36" ht="12.75" x14ac:dyDescent="0.2">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row>
    <row r="229" spans="1:36" ht="12.75" x14ac:dyDescent="0.2">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row>
    <row r="230" spans="1:36" ht="12.75" x14ac:dyDescent="0.2">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row>
    <row r="231" spans="1:36" ht="12.75" x14ac:dyDescent="0.2">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row>
    <row r="232" spans="1:36" ht="12.75" x14ac:dyDescent="0.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row>
    <row r="233" spans="1:36" ht="12.75" x14ac:dyDescent="0.2">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row>
    <row r="234" spans="1:36" ht="12.75" x14ac:dyDescent="0.2">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row>
    <row r="235" spans="1:36" ht="12.75" x14ac:dyDescent="0.2">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row>
    <row r="236" spans="1:36" ht="12.75" x14ac:dyDescent="0.2">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row>
    <row r="237" spans="1:36"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36" ht="12.75" x14ac:dyDescent="0.2">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row>
    <row r="239" spans="1:36"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row>
    <row r="240" spans="1:36" ht="12.75" x14ac:dyDescent="0.2">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row>
    <row r="241" spans="1:36" ht="12.75" x14ac:dyDescent="0.2">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row>
    <row r="242" spans="1:36" ht="12.75" x14ac:dyDescent="0.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row>
    <row r="243" spans="1:36"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row>
    <row r="244" spans="1:36" ht="12.75" x14ac:dyDescent="0.2">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36" ht="12.75" x14ac:dyDescent="0.2">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row>
    <row r="246" spans="1:36" ht="12.75" x14ac:dyDescent="0.2">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row>
    <row r="247" spans="1:36"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36" ht="12.75" x14ac:dyDescent="0.2">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row>
    <row r="249" spans="1:36" ht="12.75" x14ac:dyDescent="0.2">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row>
    <row r="250" spans="1:36" ht="12.75" x14ac:dyDescent="0.2">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row>
    <row r="251" spans="1:36"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row>
    <row r="252" spans="1:36"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row>
    <row r="253" spans="1:36"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row>
    <row r="254" spans="1:36"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row>
    <row r="255" spans="1:36"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row>
    <row r="256" spans="1:36"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row>
    <row r="257" spans="1:36"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row>
    <row r="258" spans="1:36"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row>
    <row r="259" spans="1:36"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row>
    <row r="260" spans="1:36"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row>
    <row r="261" spans="1:36"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row>
    <row r="262" spans="1:36"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row>
    <row r="263" spans="1:36"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row>
    <row r="264" spans="1:36"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row>
    <row r="265" spans="1:36"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row>
    <row r="266" spans="1:36"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row>
    <row r="267" spans="1:36"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row>
    <row r="268" spans="1:36"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row>
    <row r="269" spans="1:36"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row>
    <row r="270" spans="1:36"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row>
    <row r="271" spans="1:36"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row>
    <row r="272" spans="1:36"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row>
    <row r="273" spans="1:36"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row>
    <row r="274" spans="1:36"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row>
    <row r="275" spans="1:36"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row>
    <row r="276" spans="1:36"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row>
    <row r="277" spans="1:36"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row>
    <row r="278" spans="1:36"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row>
    <row r="279" spans="1:36"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row>
    <row r="280" spans="1:36"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row>
    <row r="281" spans="1:36"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row>
    <row r="282" spans="1:36"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row>
    <row r="283" spans="1:36"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row>
    <row r="284" spans="1:36"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row>
    <row r="285" spans="1:36"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row>
    <row r="286" spans="1:36"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row>
    <row r="287" spans="1:36"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row>
    <row r="288" spans="1:36"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row>
    <row r="289" spans="1:36"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row>
    <row r="290" spans="1:36"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row>
    <row r="291" spans="1:36"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row>
    <row r="292" spans="1:36"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row>
    <row r="293" spans="1:36"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row>
    <row r="294" spans="1:36"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row>
    <row r="295" spans="1:36"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row>
    <row r="296" spans="1:36"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row>
    <row r="297" spans="1:36"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row>
    <row r="298" spans="1:36"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row>
    <row r="299" spans="1:36"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row>
    <row r="300" spans="1:36"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row>
    <row r="301" spans="1:36"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row>
    <row r="302" spans="1:36"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row>
    <row r="303" spans="1:36"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row>
    <row r="304" spans="1:36"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row>
    <row r="305" spans="1:36"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row>
    <row r="306" spans="1:36"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row>
    <row r="307" spans="1:36"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row>
    <row r="308" spans="1:36"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row>
    <row r="309" spans="1:36"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row>
    <row r="310" spans="1:36"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row>
    <row r="311" spans="1:36"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row>
    <row r="312" spans="1:36"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row>
    <row r="313" spans="1:36"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row>
    <row r="314" spans="1:36"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row>
    <row r="315" spans="1:36"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row>
    <row r="316" spans="1:36"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row>
    <row r="317" spans="1:36"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row>
    <row r="318" spans="1:36"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row>
    <row r="319" spans="1:36"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row>
    <row r="320" spans="1:36"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row>
    <row r="321" spans="1:36"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row>
    <row r="322" spans="1:36"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row>
    <row r="323" spans="1:36"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row>
    <row r="324" spans="1:36"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row>
    <row r="325" spans="1:36"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row>
    <row r="326" spans="1:36"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row>
    <row r="327" spans="1:36"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row>
    <row r="328" spans="1:36"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row>
    <row r="329" spans="1:36"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row>
    <row r="330" spans="1:36"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row>
    <row r="331" spans="1:36"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row>
    <row r="332" spans="1:36"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row>
    <row r="333" spans="1:36"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row>
    <row r="334" spans="1:36"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row>
    <row r="335" spans="1:36"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row>
    <row r="336" spans="1:36"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row>
    <row r="337" spans="1:36"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row>
    <row r="338" spans="1:36"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row>
    <row r="339" spans="1:36"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row>
    <row r="340" spans="1:36"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row>
    <row r="341" spans="1:36"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row>
    <row r="342" spans="1:36"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row>
    <row r="343" spans="1:36"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row>
    <row r="344" spans="1:36"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row>
    <row r="345" spans="1:36"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row>
    <row r="346" spans="1:36"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row>
    <row r="347" spans="1:36"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row>
    <row r="348" spans="1:36"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row>
    <row r="349" spans="1:36"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row>
    <row r="350" spans="1:36"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row>
    <row r="351" spans="1:36"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row>
    <row r="352" spans="1:36"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row>
    <row r="353" spans="1:36"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row>
    <row r="354" spans="1:36"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row>
    <row r="355" spans="1:36"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row>
    <row r="356" spans="1:36"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row>
    <row r="357" spans="1:36"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row>
    <row r="358" spans="1:36"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row>
    <row r="359" spans="1:36"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row>
    <row r="360" spans="1:36"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row>
    <row r="361" spans="1:36"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row>
    <row r="362" spans="1:36"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row>
    <row r="363" spans="1:36"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row>
    <row r="364" spans="1:36"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row>
    <row r="365" spans="1:36"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row>
    <row r="366" spans="1:36"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row>
    <row r="367" spans="1:36"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row>
    <row r="368" spans="1:36"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row>
    <row r="369" spans="1:36"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row>
    <row r="370" spans="1:36"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row>
    <row r="371" spans="1:36"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row>
    <row r="372" spans="1:36"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row>
    <row r="373" spans="1:36"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row>
    <row r="374" spans="1:36"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row>
    <row r="375" spans="1:36"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row>
    <row r="376" spans="1:36"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row>
    <row r="377" spans="1:36"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row>
    <row r="378" spans="1:36"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row>
    <row r="379" spans="1:36"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row>
    <row r="380" spans="1:36"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row>
    <row r="381" spans="1:36"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row>
    <row r="382" spans="1:36"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row>
    <row r="383" spans="1:36"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row>
    <row r="384" spans="1:36"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row>
    <row r="385" spans="1:36"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row>
    <row r="386" spans="1:36"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row>
    <row r="387" spans="1:36"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row>
    <row r="388" spans="1:36"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row>
    <row r="389" spans="1:36"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row>
    <row r="390" spans="1:36"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row>
    <row r="391" spans="1:36"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row>
    <row r="392" spans="1:36"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row>
    <row r="393" spans="1:36"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row>
    <row r="394" spans="1:36"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row>
    <row r="395" spans="1:36"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row>
    <row r="396" spans="1:36"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row>
    <row r="397" spans="1:36"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row>
    <row r="398" spans="1:36"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row>
    <row r="399" spans="1:36"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row>
    <row r="400" spans="1:36"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row>
    <row r="401" spans="1:36"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row>
    <row r="402" spans="1:36"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row>
    <row r="403" spans="1:36"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row>
    <row r="404" spans="1:36"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row>
    <row r="405" spans="1:36"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row>
    <row r="406" spans="1:36"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row>
    <row r="407" spans="1:36"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row>
    <row r="408" spans="1:36"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row>
    <row r="409" spans="1:36"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row>
    <row r="410" spans="1:36"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row>
    <row r="411" spans="1:36"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row>
    <row r="412" spans="1:36"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row>
    <row r="413" spans="1:36"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row>
    <row r="414" spans="1:36"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row>
    <row r="415" spans="1:36"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row>
    <row r="416" spans="1:36"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row>
    <row r="417" spans="1:36"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row>
    <row r="418" spans="1:36"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row>
    <row r="419" spans="1:36"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row>
    <row r="420" spans="1:36"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row>
    <row r="421" spans="1:36"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row>
    <row r="422" spans="1:36"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row>
    <row r="423" spans="1:36"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row>
    <row r="424" spans="1:36"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row>
    <row r="425" spans="1:36"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row>
    <row r="426" spans="1:36"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row>
    <row r="427" spans="1:36"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36"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36"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36"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36"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36"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36" ht="12.75" x14ac:dyDescent="0.2">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36" ht="12.75" x14ac:dyDescent="0.2">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36" ht="12.75" x14ac:dyDescent="0.2">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36" ht="12.75" x14ac:dyDescent="0.2">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36" ht="12.75" x14ac:dyDescent="0.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36" ht="12.75" x14ac:dyDescent="0.2">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36" ht="12.75" x14ac:dyDescent="0.2">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36" ht="12.75" x14ac:dyDescent="0.2">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36" ht="12.75" x14ac:dyDescent="0.2">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36" ht="12.75" x14ac:dyDescent="0.2">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row r="448" spans="1:36" ht="12.75" x14ac:dyDescent="0.2">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c r="AA448" s="77"/>
      <c r="AB448" s="77"/>
      <c r="AC448" s="77"/>
      <c r="AD448" s="77"/>
      <c r="AE448" s="77"/>
      <c r="AF448" s="77"/>
      <c r="AG448" s="77"/>
      <c r="AH448" s="77"/>
      <c r="AI448" s="77"/>
      <c r="AJ448" s="77"/>
    </row>
    <row r="449" spans="1:36" ht="12.75" x14ac:dyDescent="0.2">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c r="AA449" s="77"/>
      <c r="AB449" s="77"/>
      <c r="AC449" s="77"/>
      <c r="AD449" s="77"/>
      <c r="AE449" s="77"/>
      <c r="AF449" s="77"/>
      <c r="AG449" s="77"/>
      <c r="AH449" s="77"/>
      <c r="AI449" s="77"/>
      <c r="AJ449" s="77"/>
    </row>
    <row r="450" spans="1:36" ht="12.75" x14ac:dyDescent="0.2">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c r="AA450" s="77"/>
      <c r="AB450" s="77"/>
      <c r="AC450" s="77"/>
      <c r="AD450" s="77"/>
      <c r="AE450" s="77"/>
      <c r="AF450" s="77"/>
      <c r="AG450" s="77"/>
      <c r="AH450" s="77"/>
      <c r="AI450" s="77"/>
      <c r="AJ450" s="77"/>
    </row>
    <row r="451" spans="1:36" ht="12.75" x14ac:dyDescent="0.2">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c r="AA451" s="77"/>
      <c r="AB451" s="77"/>
      <c r="AC451" s="77"/>
      <c r="AD451" s="77"/>
      <c r="AE451" s="77"/>
      <c r="AF451" s="77"/>
      <c r="AG451" s="77"/>
      <c r="AH451" s="77"/>
      <c r="AI451" s="77"/>
      <c r="AJ451" s="77"/>
    </row>
    <row r="452" spans="1:36" ht="12.75" x14ac:dyDescent="0.2">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c r="AA452" s="77"/>
      <c r="AB452" s="77"/>
      <c r="AC452" s="77"/>
      <c r="AD452" s="77"/>
      <c r="AE452" s="77"/>
      <c r="AF452" s="77"/>
      <c r="AG452" s="77"/>
      <c r="AH452" s="77"/>
      <c r="AI452" s="77"/>
      <c r="AJ452" s="77"/>
    </row>
    <row r="453" spans="1:36" ht="12.75" x14ac:dyDescent="0.2">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c r="AA453" s="77"/>
      <c r="AB453" s="77"/>
      <c r="AC453" s="77"/>
      <c r="AD453" s="77"/>
      <c r="AE453" s="77"/>
      <c r="AF453" s="77"/>
      <c r="AG453" s="77"/>
      <c r="AH453" s="77"/>
      <c r="AI453" s="77"/>
      <c r="AJ453" s="77"/>
    </row>
    <row r="454" spans="1:36" ht="12.75" x14ac:dyDescent="0.2">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c r="AA454" s="77"/>
      <c r="AB454" s="77"/>
      <c r="AC454" s="77"/>
      <c r="AD454" s="77"/>
      <c r="AE454" s="77"/>
      <c r="AF454" s="77"/>
      <c r="AG454" s="77"/>
      <c r="AH454" s="77"/>
      <c r="AI454" s="77"/>
      <c r="AJ454" s="77"/>
    </row>
    <row r="455" spans="1:36" ht="12.75" x14ac:dyDescent="0.2">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c r="AA455" s="77"/>
      <c r="AB455" s="77"/>
      <c r="AC455" s="77"/>
      <c r="AD455" s="77"/>
      <c r="AE455" s="77"/>
      <c r="AF455" s="77"/>
      <c r="AG455" s="77"/>
      <c r="AH455" s="77"/>
      <c r="AI455" s="77"/>
      <c r="AJ455" s="77"/>
    </row>
    <row r="456" spans="1:36" ht="12.75" x14ac:dyDescent="0.2">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c r="AA456" s="77"/>
      <c r="AB456" s="77"/>
      <c r="AC456" s="77"/>
      <c r="AD456" s="77"/>
      <c r="AE456" s="77"/>
      <c r="AF456" s="77"/>
      <c r="AG456" s="77"/>
      <c r="AH456" s="77"/>
      <c r="AI456" s="77"/>
      <c r="AJ456" s="77"/>
    </row>
    <row r="457" spans="1:36" ht="12.75" x14ac:dyDescent="0.2">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c r="AA457" s="77"/>
      <c r="AB457" s="77"/>
      <c r="AC457" s="77"/>
      <c r="AD457" s="77"/>
      <c r="AE457" s="77"/>
      <c r="AF457" s="77"/>
      <c r="AG457" s="77"/>
      <c r="AH457" s="77"/>
      <c r="AI457" s="77"/>
      <c r="AJ457" s="77"/>
    </row>
    <row r="458" spans="1:36" ht="12.75" x14ac:dyDescent="0.2">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c r="AA458" s="77"/>
      <c r="AB458" s="77"/>
      <c r="AC458" s="77"/>
      <c r="AD458" s="77"/>
      <c r="AE458" s="77"/>
      <c r="AF458" s="77"/>
      <c r="AG458" s="77"/>
      <c r="AH458" s="77"/>
      <c r="AI458" s="77"/>
      <c r="AJ458" s="77"/>
    </row>
    <row r="459" spans="1:36" ht="12.75" x14ac:dyDescent="0.2">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c r="AA459" s="77"/>
      <c r="AB459" s="77"/>
      <c r="AC459" s="77"/>
      <c r="AD459" s="77"/>
      <c r="AE459" s="77"/>
      <c r="AF459" s="77"/>
      <c r="AG459" s="77"/>
      <c r="AH459" s="77"/>
      <c r="AI459" s="77"/>
      <c r="AJ459" s="77"/>
    </row>
    <row r="460" spans="1:36" ht="12.75" x14ac:dyDescent="0.2">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c r="AA460" s="77"/>
      <c r="AB460" s="77"/>
      <c r="AC460" s="77"/>
      <c r="AD460" s="77"/>
      <c r="AE460" s="77"/>
      <c r="AF460" s="77"/>
      <c r="AG460" s="77"/>
      <c r="AH460" s="77"/>
      <c r="AI460" s="77"/>
      <c r="AJ460" s="77"/>
    </row>
    <row r="461" spans="1:36" ht="12.75" x14ac:dyDescent="0.2">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c r="AA461" s="77"/>
      <c r="AB461" s="77"/>
      <c r="AC461" s="77"/>
      <c r="AD461" s="77"/>
      <c r="AE461" s="77"/>
      <c r="AF461" s="77"/>
      <c r="AG461" s="77"/>
      <c r="AH461" s="77"/>
      <c r="AI461" s="77"/>
      <c r="AJ461" s="77"/>
    </row>
    <row r="462" spans="1:36" ht="12.75" x14ac:dyDescent="0.2">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c r="AA462" s="77"/>
      <c r="AB462" s="77"/>
      <c r="AC462" s="77"/>
      <c r="AD462" s="77"/>
      <c r="AE462" s="77"/>
      <c r="AF462" s="77"/>
      <c r="AG462" s="77"/>
      <c r="AH462" s="77"/>
      <c r="AI462" s="77"/>
      <c r="AJ462" s="77"/>
    </row>
    <row r="463" spans="1:36" ht="12.75" x14ac:dyDescent="0.2">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c r="AA463" s="77"/>
      <c r="AB463" s="77"/>
      <c r="AC463" s="77"/>
      <c r="AD463" s="77"/>
      <c r="AE463" s="77"/>
      <c r="AF463" s="77"/>
      <c r="AG463" s="77"/>
      <c r="AH463" s="77"/>
      <c r="AI463" s="77"/>
      <c r="AJ463" s="77"/>
    </row>
    <row r="464" spans="1:36" ht="12.75" x14ac:dyDescent="0.2">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c r="AA464" s="77"/>
      <c r="AB464" s="77"/>
      <c r="AC464" s="77"/>
      <c r="AD464" s="77"/>
      <c r="AE464" s="77"/>
      <c r="AF464" s="77"/>
      <c r="AG464" s="77"/>
      <c r="AH464" s="77"/>
      <c r="AI464" s="77"/>
      <c r="AJ464" s="77"/>
    </row>
    <row r="465" spans="1:36" ht="12.75" x14ac:dyDescent="0.2">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c r="AA465" s="77"/>
      <c r="AB465" s="77"/>
      <c r="AC465" s="77"/>
      <c r="AD465" s="77"/>
      <c r="AE465" s="77"/>
      <c r="AF465" s="77"/>
      <c r="AG465" s="77"/>
      <c r="AH465" s="77"/>
      <c r="AI465" s="77"/>
      <c r="AJ465" s="77"/>
    </row>
    <row r="466" spans="1:36" ht="12.75" x14ac:dyDescent="0.2">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c r="AA466" s="77"/>
      <c r="AB466" s="77"/>
      <c r="AC466" s="77"/>
      <c r="AD466" s="77"/>
      <c r="AE466" s="77"/>
      <c r="AF466" s="77"/>
      <c r="AG466" s="77"/>
      <c r="AH466" s="77"/>
      <c r="AI466" s="77"/>
      <c r="AJ466" s="77"/>
    </row>
    <row r="467" spans="1:36" ht="12.75" x14ac:dyDescent="0.2">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c r="AA467" s="77"/>
      <c r="AB467" s="77"/>
      <c r="AC467" s="77"/>
      <c r="AD467" s="77"/>
      <c r="AE467" s="77"/>
      <c r="AF467" s="77"/>
      <c r="AG467" s="77"/>
      <c r="AH467" s="77"/>
      <c r="AI467" s="77"/>
      <c r="AJ467" s="77"/>
    </row>
    <row r="468" spans="1:36" ht="12.75" x14ac:dyDescent="0.2">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c r="AA468" s="77"/>
      <c r="AB468" s="77"/>
      <c r="AC468" s="77"/>
      <c r="AD468" s="77"/>
      <c r="AE468" s="77"/>
      <c r="AF468" s="77"/>
      <c r="AG468" s="77"/>
      <c r="AH468" s="77"/>
      <c r="AI468" s="77"/>
      <c r="AJ468" s="77"/>
    </row>
    <row r="469" spans="1:36" ht="12.75" x14ac:dyDescent="0.2">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c r="AA469" s="77"/>
      <c r="AB469" s="77"/>
      <c r="AC469" s="77"/>
      <c r="AD469" s="77"/>
      <c r="AE469" s="77"/>
      <c r="AF469" s="77"/>
      <c r="AG469" s="77"/>
      <c r="AH469" s="77"/>
      <c r="AI469" s="77"/>
      <c r="AJ469" s="77"/>
    </row>
    <row r="470" spans="1:36" ht="12.75" x14ac:dyDescent="0.2">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c r="AA470" s="77"/>
      <c r="AB470" s="77"/>
      <c r="AC470" s="77"/>
      <c r="AD470" s="77"/>
      <c r="AE470" s="77"/>
      <c r="AF470" s="77"/>
      <c r="AG470" s="77"/>
      <c r="AH470" s="77"/>
      <c r="AI470" s="77"/>
      <c r="AJ470" s="77"/>
    </row>
    <row r="471" spans="1:36" ht="12.75" x14ac:dyDescent="0.2">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c r="AA471" s="77"/>
      <c r="AB471" s="77"/>
      <c r="AC471" s="77"/>
      <c r="AD471" s="77"/>
      <c r="AE471" s="77"/>
      <c r="AF471" s="77"/>
      <c r="AG471" s="77"/>
      <c r="AH471" s="77"/>
      <c r="AI471" s="77"/>
      <c r="AJ471" s="77"/>
    </row>
    <row r="472" spans="1:36" ht="12.75" x14ac:dyDescent="0.2">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c r="AA472" s="77"/>
      <c r="AB472" s="77"/>
      <c r="AC472" s="77"/>
      <c r="AD472" s="77"/>
      <c r="AE472" s="77"/>
      <c r="AF472" s="77"/>
      <c r="AG472" s="77"/>
      <c r="AH472" s="77"/>
      <c r="AI472" s="77"/>
      <c r="AJ472" s="77"/>
    </row>
    <row r="473" spans="1:36" ht="12.75" x14ac:dyDescent="0.2">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c r="AA473" s="77"/>
      <c r="AB473" s="77"/>
      <c r="AC473" s="77"/>
      <c r="AD473" s="77"/>
      <c r="AE473" s="77"/>
      <c r="AF473" s="77"/>
      <c r="AG473" s="77"/>
      <c r="AH473" s="77"/>
      <c r="AI473" s="77"/>
      <c r="AJ473" s="77"/>
    </row>
    <row r="474" spans="1:36" ht="12.75" x14ac:dyDescent="0.2">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c r="AA474" s="77"/>
      <c r="AB474" s="77"/>
      <c r="AC474" s="77"/>
      <c r="AD474" s="77"/>
      <c r="AE474" s="77"/>
      <c r="AF474" s="77"/>
      <c r="AG474" s="77"/>
      <c r="AH474" s="77"/>
      <c r="AI474" s="77"/>
      <c r="AJ474" s="77"/>
    </row>
    <row r="475" spans="1:36" ht="12.75" x14ac:dyDescent="0.2">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c r="AA475" s="77"/>
      <c r="AB475" s="77"/>
      <c r="AC475" s="77"/>
      <c r="AD475" s="77"/>
      <c r="AE475" s="77"/>
      <c r="AF475" s="77"/>
      <c r="AG475" s="77"/>
      <c r="AH475" s="77"/>
      <c r="AI475" s="77"/>
      <c r="AJ475" s="77"/>
    </row>
    <row r="476" spans="1:36" ht="12.75" x14ac:dyDescent="0.2">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c r="AA476" s="77"/>
      <c r="AB476" s="77"/>
      <c r="AC476" s="77"/>
      <c r="AD476" s="77"/>
      <c r="AE476" s="77"/>
      <c r="AF476" s="77"/>
      <c r="AG476" s="77"/>
      <c r="AH476" s="77"/>
      <c r="AI476" s="77"/>
      <c r="AJ476" s="77"/>
    </row>
    <row r="477" spans="1:36" ht="12.75" x14ac:dyDescent="0.2">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c r="AA477" s="77"/>
      <c r="AB477" s="77"/>
      <c r="AC477" s="77"/>
      <c r="AD477" s="77"/>
      <c r="AE477" s="77"/>
      <c r="AF477" s="77"/>
      <c r="AG477" s="77"/>
      <c r="AH477" s="77"/>
      <c r="AI477" s="77"/>
      <c r="AJ477" s="77"/>
    </row>
    <row r="478" spans="1:36" ht="12.75" x14ac:dyDescent="0.2">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c r="AA478" s="77"/>
      <c r="AB478" s="77"/>
      <c r="AC478" s="77"/>
      <c r="AD478" s="77"/>
      <c r="AE478" s="77"/>
      <c r="AF478" s="77"/>
      <c r="AG478" s="77"/>
      <c r="AH478" s="77"/>
      <c r="AI478" s="77"/>
      <c r="AJ478" s="77"/>
    </row>
    <row r="479" spans="1:36" ht="12.75" x14ac:dyDescent="0.2">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c r="AA479" s="77"/>
      <c r="AB479" s="77"/>
      <c r="AC479" s="77"/>
      <c r="AD479" s="77"/>
      <c r="AE479" s="77"/>
      <c r="AF479" s="77"/>
      <c r="AG479" s="77"/>
      <c r="AH479" s="77"/>
      <c r="AI479" s="77"/>
      <c r="AJ479" s="77"/>
    </row>
    <row r="480" spans="1:36" ht="12.75" x14ac:dyDescent="0.2">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c r="AA480" s="77"/>
      <c r="AB480" s="77"/>
      <c r="AC480" s="77"/>
      <c r="AD480" s="77"/>
      <c r="AE480" s="77"/>
      <c r="AF480" s="77"/>
      <c r="AG480" s="77"/>
      <c r="AH480" s="77"/>
      <c r="AI480" s="77"/>
      <c r="AJ480" s="77"/>
    </row>
    <row r="481" spans="1:36" ht="12.75" x14ac:dyDescent="0.2">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c r="AA481" s="77"/>
      <c r="AB481" s="77"/>
      <c r="AC481" s="77"/>
      <c r="AD481" s="77"/>
      <c r="AE481" s="77"/>
      <c r="AF481" s="77"/>
      <c r="AG481" s="77"/>
      <c r="AH481" s="77"/>
      <c r="AI481" s="77"/>
      <c r="AJ481" s="77"/>
    </row>
    <row r="482" spans="1:36" ht="12.75" x14ac:dyDescent="0.2">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c r="AA482" s="77"/>
      <c r="AB482" s="77"/>
      <c r="AC482" s="77"/>
      <c r="AD482" s="77"/>
      <c r="AE482" s="77"/>
      <c r="AF482" s="77"/>
      <c r="AG482" s="77"/>
      <c r="AH482" s="77"/>
      <c r="AI482" s="77"/>
      <c r="AJ482" s="77"/>
    </row>
    <row r="483" spans="1:36" ht="12.75" x14ac:dyDescent="0.2">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c r="AA483" s="77"/>
      <c r="AB483" s="77"/>
      <c r="AC483" s="77"/>
      <c r="AD483" s="77"/>
      <c r="AE483" s="77"/>
      <c r="AF483" s="77"/>
      <c r="AG483" s="77"/>
      <c r="AH483" s="77"/>
      <c r="AI483" s="77"/>
      <c r="AJ483" s="77"/>
    </row>
    <row r="484" spans="1:36" ht="12.75" x14ac:dyDescent="0.2">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c r="AA484" s="77"/>
      <c r="AB484" s="77"/>
      <c r="AC484" s="77"/>
      <c r="AD484" s="77"/>
      <c r="AE484" s="77"/>
      <c r="AF484" s="77"/>
      <c r="AG484" s="77"/>
      <c r="AH484" s="77"/>
      <c r="AI484" s="77"/>
      <c r="AJ484" s="77"/>
    </row>
    <row r="485" spans="1:36" ht="12.75" x14ac:dyDescent="0.2">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c r="AA485" s="77"/>
      <c r="AB485" s="77"/>
      <c r="AC485" s="77"/>
      <c r="AD485" s="77"/>
      <c r="AE485" s="77"/>
      <c r="AF485" s="77"/>
      <c r="AG485" s="77"/>
      <c r="AH485" s="77"/>
      <c r="AI485" s="77"/>
      <c r="AJ485" s="77"/>
    </row>
    <row r="486" spans="1:36" ht="12.75" x14ac:dyDescent="0.2">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c r="AA486" s="77"/>
      <c r="AB486" s="77"/>
      <c r="AC486" s="77"/>
      <c r="AD486" s="77"/>
      <c r="AE486" s="77"/>
      <c r="AF486" s="77"/>
      <c r="AG486" s="77"/>
      <c r="AH486" s="77"/>
      <c r="AI486" s="77"/>
      <c r="AJ486" s="77"/>
    </row>
    <row r="487" spans="1:36" ht="12.75" x14ac:dyDescent="0.2">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c r="AA487" s="77"/>
      <c r="AB487" s="77"/>
      <c r="AC487" s="77"/>
      <c r="AD487" s="77"/>
      <c r="AE487" s="77"/>
      <c r="AF487" s="77"/>
      <c r="AG487" s="77"/>
      <c r="AH487" s="77"/>
      <c r="AI487" s="77"/>
      <c r="AJ487" s="77"/>
    </row>
    <row r="488" spans="1:36" ht="12.75" x14ac:dyDescent="0.2">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c r="AA488" s="77"/>
      <c r="AB488" s="77"/>
      <c r="AC488" s="77"/>
      <c r="AD488" s="77"/>
      <c r="AE488" s="77"/>
      <c r="AF488" s="77"/>
      <c r="AG488" s="77"/>
      <c r="AH488" s="77"/>
      <c r="AI488" s="77"/>
      <c r="AJ488" s="77"/>
    </row>
    <row r="489" spans="1:36" ht="12.75" x14ac:dyDescent="0.2">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c r="AA489" s="77"/>
      <c r="AB489" s="77"/>
      <c r="AC489" s="77"/>
      <c r="AD489" s="77"/>
      <c r="AE489" s="77"/>
      <c r="AF489" s="77"/>
      <c r="AG489" s="77"/>
      <c r="AH489" s="77"/>
      <c r="AI489" s="77"/>
      <c r="AJ489" s="77"/>
    </row>
    <row r="490" spans="1:36" ht="12.75" x14ac:dyDescent="0.2">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c r="AA490" s="77"/>
      <c r="AB490" s="77"/>
      <c r="AC490" s="77"/>
      <c r="AD490" s="77"/>
      <c r="AE490" s="77"/>
      <c r="AF490" s="77"/>
      <c r="AG490" s="77"/>
      <c r="AH490" s="77"/>
      <c r="AI490" s="77"/>
      <c r="AJ490" s="77"/>
    </row>
    <row r="491" spans="1:36" ht="12.75" x14ac:dyDescent="0.2">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c r="AA491" s="77"/>
      <c r="AB491" s="77"/>
      <c r="AC491" s="77"/>
      <c r="AD491" s="77"/>
      <c r="AE491" s="77"/>
      <c r="AF491" s="77"/>
      <c r="AG491" s="77"/>
      <c r="AH491" s="77"/>
      <c r="AI491" s="77"/>
      <c r="AJ491" s="77"/>
    </row>
    <row r="492" spans="1:36" ht="12.75" x14ac:dyDescent="0.2">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c r="AA492" s="77"/>
      <c r="AB492" s="77"/>
      <c r="AC492" s="77"/>
      <c r="AD492" s="77"/>
      <c r="AE492" s="77"/>
      <c r="AF492" s="77"/>
      <c r="AG492" s="77"/>
      <c r="AH492" s="77"/>
      <c r="AI492" s="77"/>
      <c r="AJ492" s="77"/>
    </row>
    <row r="493" spans="1:36" ht="12.75" x14ac:dyDescent="0.2">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c r="AA493" s="77"/>
      <c r="AB493" s="77"/>
      <c r="AC493" s="77"/>
      <c r="AD493" s="77"/>
      <c r="AE493" s="77"/>
      <c r="AF493" s="77"/>
      <c r="AG493" s="77"/>
      <c r="AH493" s="77"/>
      <c r="AI493" s="77"/>
      <c r="AJ493" s="77"/>
    </row>
    <row r="494" spans="1:36" ht="12.75" x14ac:dyDescent="0.2">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c r="AA494" s="77"/>
      <c r="AB494" s="77"/>
      <c r="AC494" s="77"/>
      <c r="AD494" s="77"/>
      <c r="AE494" s="77"/>
      <c r="AF494" s="77"/>
      <c r="AG494" s="77"/>
      <c r="AH494" s="77"/>
      <c r="AI494" s="77"/>
      <c r="AJ494" s="77"/>
    </row>
    <row r="495" spans="1:36" ht="12.75" x14ac:dyDescent="0.2">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c r="AA495" s="77"/>
      <c r="AB495" s="77"/>
      <c r="AC495" s="77"/>
      <c r="AD495" s="77"/>
      <c r="AE495" s="77"/>
      <c r="AF495" s="77"/>
      <c r="AG495" s="77"/>
      <c r="AH495" s="77"/>
      <c r="AI495" s="77"/>
      <c r="AJ495" s="77"/>
    </row>
    <row r="496" spans="1:36" ht="12.75" x14ac:dyDescent="0.2">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c r="AA496" s="77"/>
      <c r="AB496" s="77"/>
      <c r="AC496" s="77"/>
      <c r="AD496" s="77"/>
      <c r="AE496" s="77"/>
      <c r="AF496" s="77"/>
      <c r="AG496" s="77"/>
      <c r="AH496" s="77"/>
      <c r="AI496" s="77"/>
      <c r="AJ496" s="77"/>
    </row>
    <row r="497" spans="1:36" ht="12.75" x14ac:dyDescent="0.2">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c r="AA497" s="77"/>
      <c r="AB497" s="77"/>
      <c r="AC497" s="77"/>
      <c r="AD497" s="77"/>
      <c r="AE497" s="77"/>
      <c r="AF497" s="77"/>
      <c r="AG497" s="77"/>
      <c r="AH497" s="77"/>
      <c r="AI497" s="77"/>
      <c r="AJ497" s="77"/>
    </row>
    <row r="498" spans="1:36" ht="12.75" x14ac:dyDescent="0.2">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c r="AA498" s="77"/>
      <c r="AB498" s="77"/>
      <c r="AC498" s="77"/>
      <c r="AD498" s="77"/>
      <c r="AE498" s="77"/>
      <c r="AF498" s="77"/>
      <c r="AG498" s="77"/>
      <c r="AH498" s="77"/>
      <c r="AI498" s="77"/>
      <c r="AJ498" s="77"/>
    </row>
    <row r="499" spans="1:36" ht="12.75" x14ac:dyDescent="0.2">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c r="AA499" s="77"/>
      <c r="AB499" s="77"/>
      <c r="AC499" s="77"/>
      <c r="AD499" s="77"/>
      <c r="AE499" s="77"/>
      <c r="AF499" s="77"/>
      <c r="AG499" s="77"/>
      <c r="AH499" s="77"/>
      <c r="AI499" s="77"/>
      <c r="AJ499" s="77"/>
    </row>
    <row r="500" spans="1:36" ht="12.75" x14ac:dyDescent="0.2">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c r="AA500" s="77"/>
      <c r="AB500" s="77"/>
      <c r="AC500" s="77"/>
      <c r="AD500" s="77"/>
      <c r="AE500" s="77"/>
      <c r="AF500" s="77"/>
      <c r="AG500" s="77"/>
      <c r="AH500" s="77"/>
      <c r="AI500" s="77"/>
      <c r="AJ500" s="77"/>
    </row>
    <row r="501" spans="1:36" ht="12.75" x14ac:dyDescent="0.2">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c r="AA501" s="77"/>
      <c r="AB501" s="77"/>
      <c r="AC501" s="77"/>
      <c r="AD501" s="77"/>
      <c r="AE501" s="77"/>
      <c r="AF501" s="77"/>
      <c r="AG501" s="77"/>
      <c r="AH501" s="77"/>
      <c r="AI501" s="77"/>
      <c r="AJ501" s="77"/>
    </row>
    <row r="502" spans="1:36" ht="12.75" x14ac:dyDescent="0.2">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c r="AA502" s="77"/>
      <c r="AB502" s="77"/>
      <c r="AC502" s="77"/>
      <c r="AD502" s="77"/>
      <c r="AE502" s="77"/>
      <c r="AF502" s="77"/>
      <c r="AG502" s="77"/>
      <c r="AH502" s="77"/>
      <c r="AI502" s="77"/>
      <c r="AJ502" s="77"/>
    </row>
    <row r="503" spans="1:36" ht="12.75" x14ac:dyDescent="0.2">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c r="AA503" s="77"/>
      <c r="AB503" s="77"/>
      <c r="AC503" s="77"/>
      <c r="AD503" s="77"/>
      <c r="AE503" s="77"/>
      <c r="AF503" s="77"/>
      <c r="AG503" s="77"/>
      <c r="AH503" s="77"/>
      <c r="AI503" s="77"/>
      <c r="AJ503" s="77"/>
    </row>
    <row r="504" spans="1:36" ht="12.75" x14ac:dyDescent="0.2">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c r="AA504" s="77"/>
      <c r="AB504" s="77"/>
      <c r="AC504" s="77"/>
      <c r="AD504" s="77"/>
      <c r="AE504" s="77"/>
      <c r="AF504" s="77"/>
      <c r="AG504" s="77"/>
      <c r="AH504" s="77"/>
      <c r="AI504" s="77"/>
      <c r="AJ504" s="77"/>
    </row>
    <row r="505" spans="1:36" ht="12.75" x14ac:dyDescent="0.2">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c r="AA505" s="77"/>
      <c r="AB505" s="77"/>
      <c r="AC505" s="77"/>
      <c r="AD505" s="77"/>
      <c r="AE505" s="77"/>
      <c r="AF505" s="77"/>
      <c r="AG505" s="77"/>
      <c r="AH505" s="77"/>
      <c r="AI505" s="77"/>
      <c r="AJ505" s="77"/>
    </row>
    <row r="506" spans="1:36" ht="12.75" x14ac:dyDescent="0.2">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c r="AA506" s="77"/>
      <c r="AB506" s="77"/>
      <c r="AC506" s="77"/>
      <c r="AD506" s="77"/>
      <c r="AE506" s="77"/>
      <c r="AF506" s="77"/>
      <c r="AG506" s="77"/>
      <c r="AH506" s="77"/>
      <c r="AI506" s="77"/>
      <c r="AJ506" s="77"/>
    </row>
    <row r="507" spans="1:36" ht="12.75" x14ac:dyDescent="0.2">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c r="AA507" s="77"/>
      <c r="AB507" s="77"/>
      <c r="AC507" s="77"/>
      <c r="AD507" s="77"/>
      <c r="AE507" s="77"/>
      <c r="AF507" s="77"/>
      <c r="AG507" s="77"/>
      <c r="AH507" s="77"/>
      <c r="AI507" s="77"/>
      <c r="AJ507" s="77"/>
    </row>
    <row r="508" spans="1:36" ht="12.75" x14ac:dyDescent="0.2">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c r="AA508" s="77"/>
      <c r="AB508" s="77"/>
      <c r="AC508" s="77"/>
      <c r="AD508" s="77"/>
      <c r="AE508" s="77"/>
      <c r="AF508" s="77"/>
      <c r="AG508" s="77"/>
      <c r="AH508" s="77"/>
      <c r="AI508" s="77"/>
      <c r="AJ508" s="77"/>
    </row>
    <row r="509" spans="1:36" ht="12.75" x14ac:dyDescent="0.2">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c r="AA509" s="77"/>
      <c r="AB509" s="77"/>
      <c r="AC509" s="77"/>
      <c r="AD509" s="77"/>
      <c r="AE509" s="77"/>
      <c r="AF509" s="77"/>
      <c r="AG509" s="77"/>
      <c r="AH509" s="77"/>
      <c r="AI509" s="77"/>
      <c r="AJ509" s="77"/>
    </row>
    <row r="510" spans="1:36" ht="12.75" x14ac:dyDescent="0.2">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c r="AA510" s="77"/>
      <c r="AB510" s="77"/>
      <c r="AC510" s="77"/>
      <c r="AD510" s="77"/>
      <c r="AE510" s="77"/>
      <c r="AF510" s="77"/>
      <c r="AG510" s="77"/>
      <c r="AH510" s="77"/>
      <c r="AI510" s="77"/>
      <c r="AJ510" s="77"/>
    </row>
    <row r="511" spans="1:36" ht="12.75" x14ac:dyDescent="0.2">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c r="AA511" s="77"/>
      <c r="AB511" s="77"/>
      <c r="AC511" s="77"/>
      <c r="AD511" s="77"/>
      <c r="AE511" s="77"/>
      <c r="AF511" s="77"/>
      <c r="AG511" s="77"/>
      <c r="AH511" s="77"/>
      <c r="AI511" s="77"/>
      <c r="AJ511" s="77"/>
    </row>
    <row r="512" spans="1:36" ht="12.75" x14ac:dyDescent="0.2">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c r="AA512" s="77"/>
      <c r="AB512" s="77"/>
      <c r="AC512" s="77"/>
      <c r="AD512" s="77"/>
      <c r="AE512" s="77"/>
      <c r="AF512" s="77"/>
      <c r="AG512" s="77"/>
      <c r="AH512" s="77"/>
      <c r="AI512" s="77"/>
      <c r="AJ512" s="77"/>
    </row>
    <row r="513" spans="1:36" ht="12.75" x14ac:dyDescent="0.2">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c r="AA513" s="77"/>
      <c r="AB513" s="77"/>
      <c r="AC513" s="77"/>
      <c r="AD513" s="77"/>
      <c r="AE513" s="77"/>
      <c r="AF513" s="77"/>
      <c r="AG513" s="77"/>
      <c r="AH513" s="77"/>
      <c r="AI513" s="77"/>
      <c r="AJ513" s="77"/>
    </row>
    <row r="514" spans="1:36" ht="12.75" x14ac:dyDescent="0.2">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c r="AA514" s="77"/>
      <c r="AB514" s="77"/>
      <c r="AC514" s="77"/>
      <c r="AD514" s="77"/>
      <c r="AE514" s="77"/>
      <c r="AF514" s="77"/>
      <c r="AG514" s="77"/>
      <c r="AH514" s="77"/>
      <c r="AI514" s="77"/>
      <c r="AJ514" s="77"/>
    </row>
    <row r="515" spans="1:36" ht="12.75" x14ac:dyDescent="0.2">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c r="AA515" s="77"/>
      <c r="AB515" s="77"/>
      <c r="AC515" s="77"/>
      <c r="AD515" s="77"/>
      <c r="AE515" s="77"/>
      <c r="AF515" s="77"/>
      <c r="AG515" s="77"/>
      <c r="AH515" s="77"/>
      <c r="AI515" s="77"/>
      <c r="AJ515" s="77"/>
    </row>
    <row r="516" spans="1:36" ht="12.75" x14ac:dyDescent="0.2">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c r="AA516" s="77"/>
      <c r="AB516" s="77"/>
      <c r="AC516" s="77"/>
      <c r="AD516" s="77"/>
      <c r="AE516" s="77"/>
      <c r="AF516" s="77"/>
      <c r="AG516" s="77"/>
      <c r="AH516" s="77"/>
      <c r="AI516" s="77"/>
      <c r="AJ516" s="77"/>
    </row>
    <row r="517" spans="1:36" ht="12.75" x14ac:dyDescent="0.2">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c r="AA517" s="77"/>
      <c r="AB517" s="77"/>
      <c r="AC517" s="77"/>
      <c r="AD517" s="77"/>
      <c r="AE517" s="77"/>
      <c r="AF517" s="77"/>
      <c r="AG517" s="77"/>
      <c r="AH517" s="77"/>
      <c r="AI517" s="77"/>
      <c r="AJ517" s="77"/>
    </row>
    <row r="518" spans="1:36" ht="12.75" x14ac:dyDescent="0.2">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c r="AA518" s="77"/>
      <c r="AB518" s="77"/>
      <c r="AC518" s="77"/>
      <c r="AD518" s="77"/>
      <c r="AE518" s="77"/>
      <c r="AF518" s="77"/>
      <c r="AG518" s="77"/>
      <c r="AH518" s="77"/>
      <c r="AI518" s="77"/>
      <c r="AJ518" s="77"/>
    </row>
    <row r="519" spans="1:36" ht="12.75" x14ac:dyDescent="0.2">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c r="AA519" s="77"/>
      <c r="AB519" s="77"/>
      <c r="AC519" s="77"/>
      <c r="AD519" s="77"/>
      <c r="AE519" s="77"/>
      <c r="AF519" s="77"/>
      <c r="AG519" s="77"/>
      <c r="AH519" s="77"/>
      <c r="AI519" s="77"/>
      <c r="AJ519" s="77"/>
    </row>
    <row r="520" spans="1:36" ht="12.75" x14ac:dyDescent="0.2">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c r="AA520" s="77"/>
      <c r="AB520" s="77"/>
      <c r="AC520" s="77"/>
      <c r="AD520" s="77"/>
      <c r="AE520" s="77"/>
      <c r="AF520" s="77"/>
      <c r="AG520" s="77"/>
      <c r="AH520" s="77"/>
      <c r="AI520" s="77"/>
      <c r="AJ520" s="77"/>
    </row>
    <row r="521" spans="1:36" ht="12.75" x14ac:dyDescent="0.2">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c r="AA521" s="77"/>
      <c r="AB521" s="77"/>
      <c r="AC521" s="77"/>
      <c r="AD521" s="77"/>
      <c r="AE521" s="77"/>
      <c r="AF521" s="77"/>
      <c r="AG521" s="77"/>
      <c r="AH521" s="77"/>
      <c r="AI521" s="77"/>
      <c r="AJ521" s="77"/>
    </row>
    <row r="522" spans="1:36" ht="12.75" x14ac:dyDescent="0.2">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c r="AA522" s="77"/>
      <c r="AB522" s="77"/>
      <c r="AC522" s="77"/>
      <c r="AD522" s="77"/>
      <c r="AE522" s="77"/>
      <c r="AF522" s="77"/>
      <c r="AG522" s="77"/>
      <c r="AH522" s="77"/>
      <c r="AI522" s="77"/>
      <c r="AJ522" s="77"/>
    </row>
    <row r="523" spans="1:36" ht="12.75" x14ac:dyDescent="0.2">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c r="AA523" s="77"/>
      <c r="AB523" s="77"/>
      <c r="AC523" s="77"/>
      <c r="AD523" s="77"/>
      <c r="AE523" s="77"/>
      <c r="AF523" s="77"/>
      <c r="AG523" s="77"/>
      <c r="AH523" s="77"/>
      <c r="AI523" s="77"/>
      <c r="AJ523" s="77"/>
    </row>
    <row r="524" spans="1:36" ht="12.75" x14ac:dyDescent="0.2">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c r="AA524" s="77"/>
      <c r="AB524" s="77"/>
      <c r="AC524" s="77"/>
      <c r="AD524" s="77"/>
      <c r="AE524" s="77"/>
      <c r="AF524" s="77"/>
      <c r="AG524" s="77"/>
      <c r="AH524" s="77"/>
      <c r="AI524" s="77"/>
      <c r="AJ524" s="77"/>
    </row>
    <row r="525" spans="1:36" ht="12.75" x14ac:dyDescent="0.2">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c r="AA525" s="77"/>
      <c r="AB525" s="77"/>
      <c r="AC525" s="77"/>
      <c r="AD525" s="77"/>
      <c r="AE525" s="77"/>
      <c r="AF525" s="77"/>
      <c r="AG525" s="77"/>
      <c r="AH525" s="77"/>
      <c r="AI525" s="77"/>
      <c r="AJ525" s="77"/>
    </row>
    <row r="526" spans="1:36" ht="12.75" x14ac:dyDescent="0.2">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c r="AA526" s="77"/>
      <c r="AB526" s="77"/>
      <c r="AC526" s="77"/>
      <c r="AD526" s="77"/>
      <c r="AE526" s="77"/>
      <c r="AF526" s="77"/>
      <c r="AG526" s="77"/>
      <c r="AH526" s="77"/>
      <c r="AI526" s="77"/>
      <c r="AJ526" s="77"/>
    </row>
    <row r="527" spans="1:36" ht="12.75" x14ac:dyDescent="0.2">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c r="AA527" s="77"/>
      <c r="AB527" s="77"/>
      <c r="AC527" s="77"/>
      <c r="AD527" s="77"/>
      <c r="AE527" s="77"/>
      <c r="AF527" s="77"/>
      <c r="AG527" s="77"/>
      <c r="AH527" s="77"/>
      <c r="AI527" s="77"/>
      <c r="AJ527" s="77"/>
    </row>
    <row r="528" spans="1:36" ht="12.75" x14ac:dyDescent="0.2">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c r="AA528" s="77"/>
      <c r="AB528" s="77"/>
      <c r="AC528" s="77"/>
      <c r="AD528" s="77"/>
      <c r="AE528" s="77"/>
      <c r="AF528" s="77"/>
      <c r="AG528" s="77"/>
      <c r="AH528" s="77"/>
      <c r="AI528" s="77"/>
      <c r="AJ528" s="77"/>
    </row>
    <row r="529" spans="1:36" ht="12.75" x14ac:dyDescent="0.2">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c r="AA529" s="77"/>
      <c r="AB529" s="77"/>
      <c r="AC529" s="77"/>
      <c r="AD529" s="77"/>
      <c r="AE529" s="77"/>
      <c r="AF529" s="77"/>
      <c r="AG529" s="77"/>
      <c r="AH529" s="77"/>
      <c r="AI529" s="77"/>
      <c r="AJ529" s="77"/>
    </row>
    <row r="530" spans="1:36" ht="12.75" x14ac:dyDescent="0.2">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c r="AA530" s="77"/>
      <c r="AB530" s="77"/>
      <c r="AC530" s="77"/>
      <c r="AD530" s="77"/>
      <c r="AE530" s="77"/>
      <c r="AF530" s="77"/>
      <c r="AG530" s="77"/>
      <c r="AH530" s="77"/>
      <c r="AI530" s="77"/>
      <c r="AJ530" s="77"/>
    </row>
    <row r="531" spans="1:36" ht="12.75" x14ac:dyDescent="0.2">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c r="AA531" s="77"/>
      <c r="AB531" s="77"/>
      <c r="AC531" s="77"/>
      <c r="AD531" s="77"/>
      <c r="AE531" s="77"/>
      <c r="AF531" s="77"/>
      <c r="AG531" s="77"/>
      <c r="AH531" s="77"/>
      <c r="AI531" s="77"/>
      <c r="AJ531" s="77"/>
    </row>
    <row r="532" spans="1:36" ht="12.75" x14ac:dyDescent="0.2">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c r="AA532" s="77"/>
      <c r="AB532" s="77"/>
      <c r="AC532" s="77"/>
      <c r="AD532" s="77"/>
      <c r="AE532" s="77"/>
      <c r="AF532" s="77"/>
      <c r="AG532" s="77"/>
      <c r="AH532" s="77"/>
      <c r="AI532" s="77"/>
      <c r="AJ532" s="77"/>
    </row>
    <row r="533" spans="1:36" ht="12.75" x14ac:dyDescent="0.2">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c r="AA533" s="77"/>
      <c r="AB533" s="77"/>
      <c r="AC533" s="77"/>
      <c r="AD533" s="77"/>
      <c r="AE533" s="77"/>
      <c r="AF533" s="77"/>
      <c r="AG533" s="77"/>
      <c r="AH533" s="77"/>
      <c r="AI533" s="77"/>
      <c r="AJ533" s="77"/>
    </row>
    <row r="534" spans="1:36" ht="12.75" x14ac:dyDescent="0.2">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c r="AA534" s="77"/>
      <c r="AB534" s="77"/>
      <c r="AC534" s="77"/>
      <c r="AD534" s="77"/>
      <c r="AE534" s="77"/>
      <c r="AF534" s="77"/>
      <c r="AG534" s="77"/>
      <c r="AH534" s="77"/>
      <c r="AI534" s="77"/>
      <c r="AJ534" s="77"/>
    </row>
    <row r="535" spans="1:36" ht="12.75" x14ac:dyDescent="0.2">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c r="AA535" s="77"/>
      <c r="AB535" s="77"/>
      <c r="AC535" s="77"/>
      <c r="AD535" s="77"/>
      <c r="AE535" s="77"/>
      <c r="AF535" s="77"/>
      <c r="AG535" s="77"/>
      <c r="AH535" s="77"/>
      <c r="AI535" s="77"/>
      <c r="AJ535" s="77"/>
    </row>
    <row r="536" spans="1:36" ht="12.75" x14ac:dyDescent="0.2">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c r="AA536" s="77"/>
      <c r="AB536" s="77"/>
      <c r="AC536" s="77"/>
      <c r="AD536" s="77"/>
      <c r="AE536" s="77"/>
      <c r="AF536" s="77"/>
      <c r="AG536" s="77"/>
      <c r="AH536" s="77"/>
      <c r="AI536" s="77"/>
      <c r="AJ536" s="77"/>
    </row>
    <row r="537" spans="1:36" ht="12.75" x14ac:dyDescent="0.2">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c r="AA537" s="77"/>
      <c r="AB537" s="77"/>
      <c r="AC537" s="77"/>
      <c r="AD537" s="77"/>
      <c r="AE537" s="77"/>
      <c r="AF537" s="77"/>
      <c r="AG537" s="77"/>
      <c r="AH537" s="77"/>
      <c r="AI537" s="77"/>
      <c r="AJ537" s="77"/>
    </row>
    <row r="538" spans="1:36" ht="12.75" x14ac:dyDescent="0.2">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c r="AA538" s="77"/>
      <c r="AB538" s="77"/>
      <c r="AC538" s="77"/>
      <c r="AD538" s="77"/>
      <c r="AE538" s="77"/>
      <c r="AF538" s="77"/>
      <c r="AG538" s="77"/>
      <c r="AH538" s="77"/>
      <c r="AI538" s="77"/>
      <c r="AJ538" s="77"/>
    </row>
    <row r="539" spans="1:36" ht="12.75" x14ac:dyDescent="0.2">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c r="AA539" s="77"/>
      <c r="AB539" s="77"/>
      <c r="AC539" s="77"/>
      <c r="AD539" s="77"/>
      <c r="AE539" s="77"/>
      <c r="AF539" s="77"/>
      <c r="AG539" s="77"/>
      <c r="AH539" s="77"/>
      <c r="AI539" s="77"/>
      <c r="AJ539" s="77"/>
    </row>
    <row r="540" spans="1:36" ht="12.75" x14ac:dyDescent="0.2">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c r="AA540" s="77"/>
      <c r="AB540" s="77"/>
      <c r="AC540" s="77"/>
      <c r="AD540" s="77"/>
      <c r="AE540" s="77"/>
      <c r="AF540" s="77"/>
      <c r="AG540" s="77"/>
      <c r="AH540" s="77"/>
      <c r="AI540" s="77"/>
      <c r="AJ540" s="77"/>
    </row>
    <row r="541" spans="1:36" ht="12.75" x14ac:dyDescent="0.2">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c r="AA541" s="77"/>
      <c r="AB541" s="77"/>
      <c r="AC541" s="77"/>
      <c r="AD541" s="77"/>
      <c r="AE541" s="77"/>
      <c r="AF541" s="77"/>
      <c r="AG541" s="77"/>
      <c r="AH541" s="77"/>
      <c r="AI541" s="77"/>
      <c r="AJ541" s="77"/>
    </row>
    <row r="542" spans="1:36" ht="12.75" x14ac:dyDescent="0.2">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c r="AA542" s="77"/>
      <c r="AB542" s="77"/>
      <c r="AC542" s="77"/>
      <c r="AD542" s="77"/>
      <c r="AE542" s="77"/>
      <c r="AF542" s="77"/>
      <c r="AG542" s="77"/>
      <c r="AH542" s="77"/>
      <c r="AI542" s="77"/>
      <c r="AJ542" s="77"/>
    </row>
    <row r="543" spans="1:36" ht="12.75" x14ac:dyDescent="0.2">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c r="AA543" s="77"/>
      <c r="AB543" s="77"/>
      <c r="AC543" s="77"/>
      <c r="AD543" s="77"/>
      <c r="AE543" s="77"/>
      <c r="AF543" s="77"/>
      <c r="AG543" s="77"/>
      <c r="AH543" s="77"/>
      <c r="AI543" s="77"/>
      <c r="AJ543" s="77"/>
    </row>
    <row r="544" spans="1:36" ht="12.75" x14ac:dyDescent="0.2">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c r="AA544" s="77"/>
      <c r="AB544" s="77"/>
      <c r="AC544" s="77"/>
      <c r="AD544" s="77"/>
      <c r="AE544" s="77"/>
      <c r="AF544" s="77"/>
      <c r="AG544" s="77"/>
      <c r="AH544" s="77"/>
      <c r="AI544" s="77"/>
      <c r="AJ544" s="77"/>
    </row>
    <row r="545" spans="1:36" ht="12.75" x14ac:dyDescent="0.2">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c r="AA545" s="77"/>
      <c r="AB545" s="77"/>
      <c r="AC545" s="77"/>
      <c r="AD545" s="77"/>
      <c r="AE545" s="77"/>
      <c r="AF545" s="77"/>
      <c r="AG545" s="77"/>
      <c r="AH545" s="77"/>
      <c r="AI545" s="77"/>
      <c r="AJ545" s="77"/>
    </row>
    <row r="546" spans="1:36" ht="12.75" x14ac:dyDescent="0.2">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c r="AA546" s="77"/>
      <c r="AB546" s="77"/>
      <c r="AC546" s="77"/>
      <c r="AD546" s="77"/>
      <c r="AE546" s="77"/>
      <c r="AF546" s="77"/>
      <c r="AG546" s="77"/>
      <c r="AH546" s="77"/>
      <c r="AI546" s="77"/>
      <c r="AJ546" s="77"/>
    </row>
    <row r="547" spans="1:36" ht="12.75" x14ac:dyDescent="0.2">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c r="AA547" s="77"/>
      <c r="AB547" s="77"/>
      <c r="AC547" s="77"/>
      <c r="AD547" s="77"/>
      <c r="AE547" s="77"/>
      <c r="AF547" s="77"/>
      <c r="AG547" s="77"/>
      <c r="AH547" s="77"/>
      <c r="AI547" s="77"/>
      <c r="AJ547" s="77"/>
    </row>
    <row r="548" spans="1:36" ht="12.75" x14ac:dyDescent="0.2">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c r="AA548" s="77"/>
      <c r="AB548" s="77"/>
      <c r="AC548" s="77"/>
      <c r="AD548" s="77"/>
      <c r="AE548" s="77"/>
      <c r="AF548" s="77"/>
      <c r="AG548" s="77"/>
      <c r="AH548" s="77"/>
      <c r="AI548" s="77"/>
      <c r="AJ548" s="77"/>
    </row>
    <row r="549" spans="1:36" ht="12.75" x14ac:dyDescent="0.2">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c r="AA549" s="77"/>
      <c r="AB549" s="77"/>
      <c r="AC549" s="77"/>
      <c r="AD549" s="77"/>
      <c r="AE549" s="77"/>
      <c r="AF549" s="77"/>
      <c r="AG549" s="77"/>
      <c r="AH549" s="77"/>
      <c r="AI549" s="77"/>
      <c r="AJ549" s="77"/>
    </row>
    <row r="550" spans="1:36" ht="12.75" x14ac:dyDescent="0.2">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c r="AA550" s="77"/>
      <c r="AB550" s="77"/>
      <c r="AC550" s="77"/>
      <c r="AD550" s="77"/>
      <c r="AE550" s="77"/>
      <c r="AF550" s="77"/>
      <c r="AG550" s="77"/>
      <c r="AH550" s="77"/>
      <c r="AI550" s="77"/>
      <c r="AJ550" s="77"/>
    </row>
    <row r="551" spans="1:36" ht="12.75" x14ac:dyDescent="0.2">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c r="AA551" s="77"/>
      <c r="AB551" s="77"/>
      <c r="AC551" s="77"/>
      <c r="AD551" s="77"/>
      <c r="AE551" s="77"/>
      <c r="AF551" s="77"/>
      <c r="AG551" s="77"/>
      <c r="AH551" s="77"/>
      <c r="AI551" s="77"/>
      <c r="AJ551" s="77"/>
    </row>
    <row r="552" spans="1:36" ht="12.75" x14ac:dyDescent="0.2">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c r="AA552" s="77"/>
      <c r="AB552" s="77"/>
      <c r="AC552" s="77"/>
      <c r="AD552" s="77"/>
      <c r="AE552" s="77"/>
      <c r="AF552" s="77"/>
      <c r="AG552" s="77"/>
      <c r="AH552" s="77"/>
      <c r="AI552" s="77"/>
      <c r="AJ552" s="77"/>
    </row>
    <row r="553" spans="1:36" ht="12.75" x14ac:dyDescent="0.2">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c r="AA553" s="77"/>
      <c r="AB553" s="77"/>
      <c r="AC553" s="77"/>
      <c r="AD553" s="77"/>
      <c r="AE553" s="77"/>
      <c r="AF553" s="77"/>
      <c r="AG553" s="77"/>
      <c r="AH553" s="77"/>
      <c r="AI553" s="77"/>
      <c r="AJ553" s="77"/>
    </row>
    <row r="554" spans="1:36" ht="12.75" x14ac:dyDescent="0.2">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c r="AA554" s="77"/>
      <c r="AB554" s="77"/>
      <c r="AC554" s="77"/>
      <c r="AD554" s="77"/>
      <c r="AE554" s="77"/>
      <c r="AF554" s="77"/>
      <c r="AG554" s="77"/>
      <c r="AH554" s="77"/>
      <c r="AI554" s="77"/>
      <c r="AJ554" s="77"/>
    </row>
    <row r="555" spans="1:36" ht="12.75" x14ac:dyDescent="0.2">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c r="AA555" s="77"/>
      <c r="AB555" s="77"/>
      <c r="AC555" s="77"/>
      <c r="AD555" s="77"/>
      <c r="AE555" s="77"/>
      <c r="AF555" s="77"/>
      <c r="AG555" s="77"/>
      <c r="AH555" s="77"/>
      <c r="AI555" s="77"/>
      <c r="AJ555" s="77"/>
    </row>
    <row r="556" spans="1:36" ht="12.75" x14ac:dyDescent="0.2">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c r="AA556" s="77"/>
      <c r="AB556" s="77"/>
      <c r="AC556" s="77"/>
      <c r="AD556" s="77"/>
      <c r="AE556" s="77"/>
      <c r="AF556" s="77"/>
      <c r="AG556" s="77"/>
      <c r="AH556" s="77"/>
      <c r="AI556" s="77"/>
      <c r="AJ556" s="77"/>
    </row>
    <row r="557" spans="1:36" ht="12.75" x14ac:dyDescent="0.2">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c r="AA557" s="77"/>
      <c r="AB557" s="77"/>
      <c r="AC557" s="77"/>
      <c r="AD557" s="77"/>
      <c r="AE557" s="77"/>
      <c r="AF557" s="77"/>
      <c r="AG557" s="77"/>
      <c r="AH557" s="77"/>
      <c r="AI557" s="77"/>
      <c r="AJ557" s="77"/>
    </row>
    <row r="558" spans="1:36" ht="12.75" x14ac:dyDescent="0.2">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c r="AA558" s="77"/>
      <c r="AB558" s="77"/>
      <c r="AC558" s="77"/>
      <c r="AD558" s="77"/>
      <c r="AE558" s="77"/>
      <c r="AF558" s="77"/>
      <c r="AG558" s="77"/>
      <c r="AH558" s="77"/>
      <c r="AI558" s="77"/>
      <c r="AJ558" s="77"/>
    </row>
    <row r="559" spans="1:36" ht="12.75" x14ac:dyDescent="0.2">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c r="AA559" s="77"/>
      <c r="AB559" s="77"/>
      <c r="AC559" s="77"/>
      <c r="AD559" s="77"/>
      <c r="AE559" s="77"/>
      <c r="AF559" s="77"/>
      <c r="AG559" s="77"/>
      <c r="AH559" s="77"/>
      <c r="AI559" s="77"/>
      <c r="AJ559" s="77"/>
    </row>
    <row r="560" spans="1:36" ht="12.75" x14ac:dyDescent="0.2">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c r="AA560" s="77"/>
      <c r="AB560" s="77"/>
      <c r="AC560" s="77"/>
      <c r="AD560" s="77"/>
      <c r="AE560" s="77"/>
      <c r="AF560" s="77"/>
      <c r="AG560" s="77"/>
      <c r="AH560" s="77"/>
      <c r="AI560" s="77"/>
      <c r="AJ560" s="77"/>
    </row>
    <row r="561" spans="1:36" ht="12.75" x14ac:dyDescent="0.2">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c r="AA561" s="77"/>
      <c r="AB561" s="77"/>
      <c r="AC561" s="77"/>
      <c r="AD561" s="77"/>
      <c r="AE561" s="77"/>
      <c r="AF561" s="77"/>
      <c r="AG561" s="77"/>
      <c r="AH561" s="77"/>
      <c r="AI561" s="77"/>
      <c r="AJ561" s="77"/>
    </row>
    <row r="562" spans="1:36" ht="12.75" x14ac:dyDescent="0.2">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c r="AA562" s="77"/>
      <c r="AB562" s="77"/>
      <c r="AC562" s="77"/>
      <c r="AD562" s="77"/>
      <c r="AE562" s="77"/>
      <c r="AF562" s="77"/>
      <c r="AG562" s="77"/>
      <c r="AH562" s="77"/>
      <c r="AI562" s="77"/>
      <c r="AJ562" s="77"/>
    </row>
    <row r="563" spans="1:36" ht="12.75" x14ac:dyDescent="0.2">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c r="AA563" s="77"/>
      <c r="AB563" s="77"/>
      <c r="AC563" s="77"/>
      <c r="AD563" s="77"/>
      <c r="AE563" s="77"/>
      <c r="AF563" s="77"/>
      <c r="AG563" s="77"/>
      <c r="AH563" s="77"/>
      <c r="AI563" s="77"/>
      <c r="AJ563" s="77"/>
    </row>
    <row r="564" spans="1:36" ht="12.75" x14ac:dyDescent="0.2">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c r="AA564" s="77"/>
      <c r="AB564" s="77"/>
      <c r="AC564" s="77"/>
      <c r="AD564" s="77"/>
      <c r="AE564" s="77"/>
      <c r="AF564" s="77"/>
      <c r="AG564" s="77"/>
      <c r="AH564" s="77"/>
      <c r="AI564" s="77"/>
      <c r="AJ564" s="77"/>
    </row>
    <row r="565" spans="1:36" ht="12.75" x14ac:dyDescent="0.2">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c r="AA565" s="77"/>
      <c r="AB565" s="77"/>
      <c r="AC565" s="77"/>
      <c r="AD565" s="77"/>
      <c r="AE565" s="77"/>
      <c r="AF565" s="77"/>
      <c r="AG565" s="77"/>
      <c r="AH565" s="77"/>
      <c r="AI565" s="77"/>
      <c r="AJ565" s="77"/>
    </row>
    <row r="566" spans="1:36" ht="12.75" x14ac:dyDescent="0.2">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c r="AA566" s="77"/>
      <c r="AB566" s="77"/>
      <c r="AC566" s="77"/>
      <c r="AD566" s="77"/>
      <c r="AE566" s="77"/>
      <c r="AF566" s="77"/>
      <c r="AG566" s="77"/>
      <c r="AH566" s="77"/>
      <c r="AI566" s="77"/>
      <c r="AJ566" s="77"/>
    </row>
    <row r="567" spans="1:36" ht="12.75" x14ac:dyDescent="0.2">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c r="AA567" s="77"/>
      <c r="AB567" s="77"/>
      <c r="AC567" s="77"/>
      <c r="AD567" s="77"/>
      <c r="AE567" s="77"/>
      <c r="AF567" s="77"/>
      <c r="AG567" s="77"/>
      <c r="AH567" s="77"/>
      <c r="AI567" s="77"/>
      <c r="AJ567" s="77"/>
    </row>
    <row r="568" spans="1:36" ht="12.75" x14ac:dyDescent="0.2">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c r="AA568" s="77"/>
      <c r="AB568" s="77"/>
      <c r="AC568" s="77"/>
      <c r="AD568" s="77"/>
      <c r="AE568" s="77"/>
      <c r="AF568" s="77"/>
      <c r="AG568" s="77"/>
      <c r="AH568" s="77"/>
      <c r="AI568" s="77"/>
      <c r="AJ568" s="77"/>
    </row>
    <row r="569" spans="1:36" ht="12.75" x14ac:dyDescent="0.2">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c r="AA569" s="77"/>
      <c r="AB569" s="77"/>
      <c r="AC569" s="77"/>
      <c r="AD569" s="77"/>
      <c r="AE569" s="77"/>
      <c r="AF569" s="77"/>
      <c r="AG569" s="77"/>
      <c r="AH569" s="77"/>
      <c r="AI569" s="77"/>
      <c r="AJ569" s="77"/>
    </row>
    <row r="570" spans="1:36" ht="12.75" x14ac:dyDescent="0.2">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c r="AA570" s="77"/>
      <c r="AB570" s="77"/>
      <c r="AC570" s="77"/>
      <c r="AD570" s="77"/>
      <c r="AE570" s="77"/>
      <c r="AF570" s="77"/>
      <c r="AG570" s="77"/>
      <c r="AH570" s="77"/>
      <c r="AI570" s="77"/>
      <c r="AJ570" s="77"/>
    </row>
    <row r="571" spans="1:36" ht="12.75" x14ac:dyDescent="0.2">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c r="AA571" s="77"/>
      <c r="AB571" s="77"/>
      <c r="AC571" s="77"/>
      <c r="AD571" s="77"/>
      <c r="AE571" s="77"/>
      <c r="AF571" s="77"/>
      <c r="AG571" s="77"/>
      <c r="AH571" s="77"/>
      <c r="AI571" s="77"/>
      <c r="AJ571" s="77"/>
    </row>
    <row r="572" spans="1:36" ht="12.75" x14ac:dyDescent="0.2">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c r="AA572" s="77"/>
      <c r="AB572" s="77"/>
      <c r="AC572" s="77"/>
      <c r="AD572" s="77"/>
      <c r="AE572" s="77"/>
      <c r="AF572" s="77"/>
      <c r="AG572" s="77"/>
      <c r="AH572" s="77"/>
      <c r="AI572" s="77"/>
      <c r="AJ572" s="77"/>
    </row>
    <row r="573" spans="1:36" ht="12.75" x14ac:dyDescent="0.2">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c r="AA573" s="77"/>
      <c r="AB573" s="77"/>
      <c r="AC573" s="77"/>
      <c r="AD573" s="77"/>
      <c r="AE573" s="77"/>
      <c r="AF573" s="77"/>
      <c r="AG573" s="77"/>
      <c r="AH573" s="77"/>
      <c r="AI573" s="77"/>
      <c r="AJ573" s="77"/>
    </row>
    <row r="574" spans="1:36" ht="12.75" x14ac:dyDescent="0.2">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c r="AA574" s="77"/>
      <c r="AB574" s="77"/>
      <c r="AC574" s="77"/>
      <c r="AD574" s="77"/>
      <c r="AE574" s="77"/>
      <c r="AF574" s="77"/>
      <c r="AG574" s="77"/>
      <c r="AH574" s="77"/>
      <c r="AI574" s="77"/>
      <c r="AJ574" s="77"/>
    </row>
    <row r="575" spans="1:36" ht="12.75" x14ac:dyDescent="0.2">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c r="AA575" s="77"/>
      <c r="AB575" s="77"/>
      <c r="AC575" s="77"/>
      <c r="AD575" s="77"/>
      <c r="AE575" s="77"/>
      <c r="AF575" s="77"/>
      <c r="AG575" s="77"/>
      <c r="AH575" s="77"/>
      <c r="AI575" s="77"/>
      <c r="AJ575" s="77"/>
    </row>
    <row r="576" spans="1:36" ht="12.75" x14ac:dyDescent="0.2">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c r="AA576" s="77"/>
      <c r="AB576" s="77"/>
      <c r="AC576" s="77"/>
      <c r="AD576" s="77"/>
      <c r="AE576" s="77"/>
      <c r="AF576" s="77"/>
      <c r="AG576" s="77"/>
      <c r="AH576" s="77"/>
      <c r="AI576" s="77"/>
      <c r="AJ576" s="77"/>
    </row>
    <row r="577" spans="1:36" ht="12.75" x14ac:dyDescent="0.2">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c r="AA577" s="77"/>
      <c r="AB577" s="77"/>
      <c r="AC577" s="77"/>
      <c r="AD577" s="77"/>
      <c r="AE577" s="77"/>
      <c r="AF577" s="77"/>
      <c r="AG577" s="77"/>
      <c r="AH577" s="77"/>
      <c r="AI577" s="77"/>
      <c r="AJ577" s="77"/>
    </row>
    <row r="578" spans="1:36" ht="12.75" x14ac:dyDescent="0.2">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c r="AA578" s="77"/>
      <c r="AB578" s="77"/>
      <c r="AC578" s="77"/>
      <c r="AD578" s="77"/>
      <c r="AE578" s="77"/>
      <c r="AF578" s="77"/>
      <c r="AG578" s="77"/>
      <c r="AH578" s="77"/>
      <c r="AI578" s="77"/>
      <c r="AJ578" s="77"/>
    </row>
    <row r="579" spans="1:36" ht="12.75" x14ac:dyDescent="0.2">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c r="AA579" s="77"/>
      <c r="AB579" s="77"/>
      <c r="AC579" s="77"/>
      <c r="AD579" s="77"/>
      <c r="AE579" s="77"/>
      <c r="AF579" s="77"/>
      <c r="AG579" s="77"/>
      <c r="AH579" s="77"/>
      <c r="AI579" s="77"/>
      <c r="AJ579" s="77"/>
    </row>
    <row r="580" spans="1:36" ht="12.75" x14ac:dyDescent="0.2">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c r="AA580" s="77"/>
      <c r="AB580" s="77"/>
      <c r="AC580" s="77"/>
      <c r="AD580" s="77"/>
      <c r="AE580" s="77"/>
      <c r="AF580" s="77"/>
      <c r="AG580" s="77"/>
      <c r="AH580" s="77"/>
      <c r="AI580" s="77"/>
      <c r="AJ580" s="77"/>
    </row>
    <row r="581" spans="1:36" ht="12.75" x14ac:dyDescent="0.2">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c r="AA581" s="77"/>
      <c r="AB581" s="77"/>
      <c r="AC581" s="77"/>
      <c r="AD581" s="77"/>
      <c r="AE581" s="77"/>
      <c r="AF581" s="77"/>
      <c r="AG581" s="77"/>
      <c r="AH581" s="77"/>
      <c r="AI581" s="77"/>
      <c r="AJ581" s="77"/>
    </row>
    <row r="582" spans="1:36" ht="12.75" x14ac:dyDescent="0.2">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c r="AA582" s="77"/>
      <c r="AB582" s="77"/>
      <c r="AC582" s="77"/>
      <c r="AD582" s="77"/>
      <c r="AE582" s="77"/>
      <c r="AF582" s="77"/>
      <c r="AG582" s="77"/>
      <c r="AH582" s="77"/>
      <c r="AI582" s="77"/>
      <c r="AJ582" s="77"/>
    </row>
    <row r="583" spans="1:36" ht="12.75" x14ac:dyDescent="0.2">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c r="AA583" s="77"/>
      <c r="AB583" s="77"/>
      <c r="AC583" s="77"/>
      <c r="AD583" s="77"/>
      <c r="AE583" s="77"/>
      <c r="AF583" s="77"/>
      <c r="AG583" s="77"/>
      <c r="AH583" s="77"/>
      <c r="AI583" s="77"/>
      <c r="AJ583" s="77"/>
    </row>
    <row r="584" spans="1:36" ht="12.75" x14ac:dyDescent="0.2">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c r="AA584" s="77"/>
      <c r="AB584" s="77"/>
      <c r="AC584" s="77"/>
      <c r="AD584" s="77"/>
      <c r="AE584" s="77"/>
      <c r="AF584" s="77"/>
      <c r="AG584" s="77"/>
      <c r="AH584" s="77"/>
      <c r="AI584" s="77"/>
      <c r="AJ584" s="77"/>
    </row>
    <row r="585" spans="1:36" ht="12.75" x14ac:dyDescent="0.2">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c r="AA585" s="77"/>
      <c r="AB585" s="77"/>
      <c r="AC585" s="77"/>
      <c r="AD585" s="77"/>
      <c r="AE585" s="77"/>
      <c r="AF585" s="77"/>
      <c r="AG585" s="77"/>
      <c r="AH585" s="77"/>
      <c r="AI585" s="77"/>
      <c r="AJ585" s="77"/>
    </row>
    <row r="586" spans="1:36" ht="12.75" x14ac:dyDescent="0.2">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c r="AA586" s="77"/>
      <c r="AB586" s="77"/>
      <c r="AC586" s="77"/>
      <c r="AD586" s="77"/>
      <c r="AE586" s="77"/>
      <c r="AF586" s="77"/>
      <c r="AG586" s="77"/>
      <c r="AH586" s="77"/>
      <c r="AI586" s="77"/>
      <c r="AJ586" s="77"/>
    </row>
    <row r="587" spans="1:36" ht="12.75" x14ac:dyDescent="0.2">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c r="AA587" s="77"/>
      <c r="AB587" s="77"/>
      <c r="AC587" s="77"/>
      <c r="AD587" s="77"/>
      <c r="AE587" s="77"/>
      <c r="AF587" s="77"/>
      <c r="AG587" s="77"/>
      <c r="AH587" s="77"/>
      <c r="AI587" s="77"/>
      <c r="AJ587" s="77"/>
    </row>
    <row r="588" spans="1:36" ht="12.75" x14ac:dyDescent="0.2">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c r="AA588" s="77"/>
      <c r="AB588" s="77"/>
      <c r="AC588" s="77"/>
      <c r="AD588" s="77"/>
      <c r="AE588" s="77"/>
      <c r="AF588" s="77"/>
      <c r="AG588" s="77"/>
      <c r="AH588" s="77"/>
      <c r="AI588" s="77"/>
      <c r="AJ588" s="77"/>
    </row>
    <row r="589" spans="1:36" ht="12.75" x14ac:dyDescent="0.2">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c r="AA589" s="77"/>
      <c r="AB589" s="77"/>
      <c r="AC589" s="77"/>
      <c r="AD589" s="77"/>
      <c r="AE589" s="77"/>
      <c r="AF589" s="77"/>
      <c r="AG589" s="77"/>
      <c r="AH589" s="77"/>
      <c r="AI589" s="77"/>
      <c r="AJ589" s="77"/>
    </row>
    <row r="590" spans="1:36" ht="12.75" x14ac:dyDescent="0.2">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c r="AA590" s="77"/>
      <c r="AB590" s="77"/>
      <c r="AC590" s="77"/>
      <c r="AD590" s="77"/>
      <c r="AE590" s="77"/>
      <c r="AF590" s="77"/>
      <c r="AG590" s="77"/>
      <c r="AH590" s="77"/>
      <c r="AI590" s="77"/>
      <c r="AJ590" s="77"/>
    </row>
    <row r="591" spans="1:36" ht="12.75" x14ac:dyDescent="0.2">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c r="AA591" s="77"/>
      <c r="AB591" s="77"/>
      <c r="AC591" s="77"/>
      <c r="AD591" s="77"/>
      <c r="AE591" s="77"/>
      <c r="AF591" s="77"/>
      <c r="AG591" s="77"/>
      <c r="AH591" s="77"/>
      <c r="AI591" s="77"/>
      <c r="AJ591" s="77"/>
    </row>
    <row r="592" spans="1:36" ht="12.75" x14ac:dyDescent="0.2">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c r="AA592" s="77"/>
      <c r="AB592" s="77"/>
      <c r="AC592" s="77"/>
      <c r="AD592" s="77"/>
      <c r="AE592" s="77"/>
      <c r="AF592" s="77"/>
      <c r="AG592" s="77"/>
      <c r="AH592" s="77"/>
      <c r="AI592" s="77"/>
      <c r="AJ592" s="77"/>
    </row>
    <row r="593" spans="1:36" ht="12.75" x14ac:dyDescent="0.2">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c r="AA593" s="77"/>
      <c r="AB593" s="77"/>
      <c r="AC593" s="77"/>
      <c r="AD593" s="77"/>
      <c r="AE593" s="77"/>
      <c r="AF593" s="77"/>
      <c r="AG593" s="77"/>
      <c r="AH593" s="77"/>
      <c r="AI593" s="77"/>
      <c r="AJ593" s="77"/>
    </row>
    <row r="594" spans="1:36" ht="12.75" x14ac:dyDescent="0.2">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c r="AA594" s="77"/>
      <c r="AB594" s="77"/>
      <c r="AC594" s="77"/>
      <c r="AD594" s="77"/>
      <c r="AE594" s="77"/>
      <c r="AF594" s="77"/>
      <c r="AG594" s="77"/>
      <c r="AH594" s="77"/>
      <c r="AI594" s="77"/>
      <c r="AJ594" s="77"/>
    </row>
    <row r="595" spans="1:36" ht="12.75" x14ac:dyDescent="0.2">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c r="AA595" s="77"/>
      <c r="AB595" s="77"/>
      <c r="AC595" s="77"/>
      <c r="AD595" s="77"/>
      <c r="AE595" s="77"/>
      <c r="AF595" s="77"/>
      <c r="AG595" s="77"/>
      <c r="AH595" s="77"/>
      <c r="AI595" s="77"/>
      <c r="AJ595" s="77"/>
    </row>
    <row r="596" spans="1:36" ht="12.75" x14ac:dyDescent="0.2">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c r="AA596" s="77"/>
      <c r="AB596" s="77"/>
      <c r="AC596" s="77"/>
      <c r="AD596" s="77"/>
      <c r="AE596" s="77"/>
      <c r="AF596" s="77"/>
      <c r="AG596" s="77"/>
      <c r="AH596" s="77"/>
      <c r="AI596" s="77"/>
      <c r="AJ596" s="77"/>
    </row>
    <row r="597" spans="1:36" ht="12.75" x14ac:dyDescent="0.2">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c r="AA597" s="77"/>
      <c r="AB597" s="77"/>
      <c r="AC597" s="77"/>
      <c r="AD597" s="77"/>
      <c r="AE597" s="77"/>
      <c r="AF597" s="77"/>
      <c r="AG597" s="77"/>
      <c r="AH597" s="77"/>
      <c r="AI597" s="77"/>
      <c r="AJ597" s="77"/>
    </row>
    <row r="598" spans="1:36" ht="12.75" x14ac:dyDescent="0.2">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c r="AA598" s="77"/>
      <c r="AB598" s="77"/>
      <c r="AC598" s="77"/>
      <c r="AD598" s="77"/>
      <c r="AE598" s="77"/>
      <c r="AF598" s="77"/>
      <c r="AG598" s="77"/>
      <c r="AH598" s="77"/>
      <c r="AI598" s="77"/>
      <c r="AJ598" s="77"/>
    </row>
    <row r="599" spans="1:36" ht="12.75" x14ac:dyDescent="0.2">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c r="AA599" s="77"/>
      <c r="AB599" s="77"/>
      <c r="AC599" s="77"/>
      <c r="AD599" s="77"/>
      <c r="AE599" s="77"/>
      <c r="AF599" s="77"/>
      <c r="AG599" s="77"/>
      <c r="AH599" s="77"/>
      <c r="AI599" s="77"/>
      <c r="AJ599" s="77"/>
    </row>
    <row r="600" spans="1:36" ht="12.75" x14ac:dyDescent="0.2">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c r="AA600" s="77"/>
      <c r="AB600" s="77"/>
      <c r="AC600" s="77"/>
      <c r="AD600" s="77"/>
      <c r="AE600" s="77"/>
      <c r="AF600" s="77"/>
      <c r="AG600" s="77"/>
      <c r="AH600" s="77"/>
      <c r="AI600" s="77"/>
      <c r="AJ600" s="77"/>
    </row>
    <row r="601" spans="1:36" ht="12.75" x14ac:dyDescent="0.2">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c r="AA601" s="77"/>
      <c r="AB601" s="77"/>
      <c r="AC601" s="77"/>
      <c r="AD601" s="77"/>
      <c r="AE601" s="77"/>
      <c r="AF601" s="77"/>
      <c r="AG601" s="77"/>
      <c r="AH601" s="77"/>
      <c r="AI601" s="77"/>
      <c r="AJ601" s="77"/>
    </row>
    <row r="602" spans="1:36" ht="12.75" x14ac:dyDescent="0.2">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c r="AA602" s="77"/>
      <c r="AB602" s="77"/>
      <c r="AC602" s="77"/>
      <c r="AD602" s="77"/>
      <c r="AE602" s="77"/>
      <c r="AF602" s="77"/>
      <c r="AG602" s="77"/>
      <c r="AH602" s="77"/>
      <c r="AI602" s="77"/>
      <c r="AJ602" s="77"/>
    </row>
    <row r="603" spans="1:36" ht="12.75" x14ac:dyDescent="0.2">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c r="AA603" s="77"/>
      <c r="AB603" s="77"/>
      <c r="AC603" s="77"/>
      <c r="AD603" s="77"/>
      <c r="AE603" s="77"/>
      <c r="AF603" s="77"/>
      <c r="AG603" s="77"/>
      <c r="AH603" s="77"/>
      <c r="AI603" s="77"/>
      <c r="AJ603" s="77"/>
    </row>
    <row r="604" spans="1:36" ht="12.75" x14ac:dyDescent="0.2">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c r="AA604" s="77"/>
      <c r="AB604" s="77"/>
      <c r="AC604" s="77"/>
      <c r="AD604" s="77"/>
      <c r="AE604" s="77"/>
      <c r="AF604" s="77"/>
      <c r="AG604" s="77"/>
      <c r="AH604" s="77"/>
      <c r="AI604" s="77"/>
      <c r="AJ604" s="77"/>
    </row>
    <row r="605" spans="1:36" ht="12.75" x14ac:dyDescent="0.2">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c r="AA605" s="77"/>
      <c r="AB605" s="77"/>
      <c r="AC605" s="77"/>
      <c r="AD605" s="77"/>
      <c r="AE605" s="77"/>
      <c r="AF605" s="77"/>
      <c r="AG605" s="77"/>
      <c r="AH605" s="77"/>
      <c r="AI605" s="77"/>
      <c r="AJ605" s="77"/>
    </row>
    <row r="606" spans="1:36" ht="12.75" x14ac:dyDescent="0.2">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c r="AA606" s="77"/>
      <c r="AB606" s="77"/>
      <c r="AC606" s="77"/>
      <c r="AD606" s="77"/>
      <c r="AE606" s="77"/>
      <c r="AF606" s="77"/>
      <c r="AG606" s="77"/>
      <c r="AH606" s="77"/>
      <c r="AI606" s="77"/>
      <c r="AJ606" s="77"/>
    </row>
    <row r="607" spans="1:36" ht="12.75" x14ac:dyDescent="0.2">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c r="AA607" s="77"/>
      <c r="AB607" s="77"/>
      <c r="AC607" s="77"/>
      <c r="AD607" s="77"/>
      <c r="AE607" s="77"/>
      <c r="AF607" s="77"/>
      <c r="AG607" s="77"/>
      <c r="AH607" s="77"/>
      <c r="AI607" s="77"/>
      <c r="AJ607" s="77"/>
    </row>
    <row r="608" spans="1:36" ht="12.75" x14ac:dyDescent="0.2">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c r="AA608" s="77"/>
      <c r="AB608" s="77"/>
      <c r="AC608" s="77"/>
      <c r="AD608" s="77"/>
      <c r="AE608" s="77"/>
      <c r="AF608" s="77"/>
      <c r="AG608" s="77"/>
      <c r="AH608" s="77"/>
      <c r="AI608" s="77"/>
      <c r="AJ608" s="77"/>
    </row>
    <row r="609" spans="1:36" ht="12.75" x14ac:dyDescent="0.2">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c r="AA609" s="77"/>
      <c r="AB609" s="77"/>
      <c r="AC609" s="77"/>
      <c r="AD609" s="77"/>
      <c r="AE609" s="77"/>
      <c r="AF609" s="77"/>
      <c r="AG609" s="77"/>
      <c r="AH609" s="77"/>
      <c r="AI609" s="77"/>
      <c r="AJ609" s="77"/>
    </row>
    <row r="610" spans="1:36" ht="12.75" x14ac:dyDescent="0.2">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c r="AA610" s="77"/>
      <c r="AB610" s="77"/>
      <c r="AC610" s="77"/>
      <c r="AD610" s="77"/>
      <c r="AE610" s="77"/>
      <c r="AF610" s="77"/>
      <c r="AG610" s="77"/>
      <c r="AH610" s="77"/>
      <c r="AI610" s="77"/>
      <c r="AJ610" s="77"/>
    </row>
    <row r="611" spans="1:36" ht="12.75" x14ac:dyDescent="0.2">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c r="AA611" s="77"/>
      <c r="AB611" s="77"/>
      <c r="AC611" s="77"/>
      <c r="AD611" s="77"/>
      <c r="AE611" s="77"/>
      <c r="AF611" s="77"/>
      <c r="AG611" s="77"/>
      <c r="AH611" s="77"/>
      <c r="AI611" s="77"/>
      <c r="AJ611" s="77"/>
    </row>
    <row r="612" spans="1:36" ht="12.75" x14ac:dyDescent="0.2">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c r="AA612" s="77"/>
      <c r="AB612" s="77"/>
      <c r="AC612" s="77"/>
      <c r="AD612" s="77"/>
      <c r="AE612" s="77"/>
      <c r="AF612" s="77"/>
      <c r="AG612" s="77"/>
      <c r="AH612" s="77"/>
      <c r="AI612" s="77"/>
      <c r="AJ612" s="77"/>
    </row>
    <row r="613" spans="1:36" ht="12.75" x14ac:dyDescent="0.2">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c r="AA613" s="77"/>
      <c r="AB613" s="77"/>
      <c r="AC613" s="77"/>
      <c r="AD613" s="77"/>
      <c r="AE613" s="77"/>
      <c r="AF613" s="77"/>
      <c r="AG613" s="77"/>
      <c r="AH613" s="77"/>
      <c r="AI613" s="77"/>
      <c r="AJ613" s="77"/>
    </row>
    <row r="614" spans="1:36" ht="12.75" x14ac:dyDescent="0.2">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c r="AA614" s="77"/>
      <c r="AB614" s="77"/>
      <c r="AC614" s="77"/>
      <c r="AD614" s="77"/>
      <c r="AE614" s="77"/>
      <c r="AF614" s="77"/>
      <c r="AG614" s="77"/>
      <c r="AH614" s="77"/>
      <c r="AI614" s="77"/>
      <c r="AJ614" s="77"/>
    </row>
    <row r="615" spans="1:36" ht="12.75" x14ac:dyDescent="0.2">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c r="AA615" s="77"/>
      <c r="AB615" s="77"/>
      <c r="AC615" s="77"/>
      <c r="AD615" s="77"/>
      <c r="AE615" s="77"/>
      <c r="AF615" s="77"/>
      <c r="AG615" s="77"/>
      <c r="AH615" s="77"/>
      <c r="AI615" s="77"/>
      <c r="AJ615" s="77"/>
    </row>
    <row r="616" spans="1:36" ht="12.75" x14ac:dyDescent="0.2">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c r="AA616" s="77"/>
      <c r="AB616" s="77"/>
      <c r="AC616" s="77"/>
      <c r="AD616" s="77"/>
      <c r="AE616" s="77"/>
      <c r="AF616" s="77"/>
      <c r="AG616" s="77"/>
      <c r="AH616" s="77"/>
      <c r="AI616" s="77"/>
      <c r="AJ616" s="77"/>
    </row>
    <row r="617" spans="1:36" ht="12.75" x14ac:dyDescent="0.2">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c r="AA617" s="77"/>
      <c r="AB617" s="77"/>
      <c r="AC617" s="77"/>
      <c r="AD617" s="77"/>
      <c r="AE617" s="77"/>
      <c r="AF617" s="77"/>
      <c r="AG617" s="77"/>
      <c r="AH617" s="77"/>
      <c r="AI617" s="77"/>
      <c r="AJ617" s="77"/>
    </row>
    <row r="618" spans="1:36" ht="12.75" x14ac:dyDescent="0.2">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c r="AA618" s="77"/>
      <c r="AB618" s="77"/>
      <c r="AC618" s="77"/>
      <c r="AD618" s="77"/>
      <c r="AE618" s="77"/>
      <c r="AF618" s="77"/>
      <c r="AG618" s="77"/>
      <c r="AH618" s="77"/>
      <c r="AI618" s="77"/>
      <c r="AJ618" s="77"/>
    </row>
    <row r="619" spans="1:36" ht="12.75" x14ac:dyDescent="0.2">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c r="AA619" s="77"/>
      <c r="AB619" s="77"/>
      <c r="AC619" s="77"/>
      <c r="AD619" s="77"/>
      <c r="AE619" s="77"/>
      <c r="AF619" s="77"/>
      <c r="AG619" s="77"/>
      <c r="AH619" s="77"/>
      <c r="AI619" s="77"/>
      <c r="AJ619" s="77"/>
    </row>
    <row r="620" spans="1:36" ht="12.75" x14ac:dyDescent="0.2">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c r="AA620" s="77"/>
      <c r="AB620" s="77"/>
      <c r="AC620" s="77"/>
      <c r="AD620" s="77"/>
      <c r="AE620" s="77"/>
      <c r="AF620" s="77"/>
      <c r="AG620" s="77"/>
      <c r="AH620" s="77"/>
      <c r="AI620" s="77"/>
      <c r="AJ620" s="77"/>
    </row>
    <row r="621" spans="1:36" ht="12.75" x14ac:dyDescent="0.2">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c r="AA621" s="77"/>
      <c r="AB621" s="77"/>
      <c r="AC621" s="77"/>
      <c r="AD621" s="77"/>
      <c r="AE621" s="77"/>
      <c r="AF621" s="77"/>
      <c r="AG621" s="77"/>
      <c r="AH621" s="77"/>
      <c r="AI621" s="77"/>
      <c r="AJ621" s="77"/>
    </row>
    <row r="622" spans="1:36" ht="12.75" x14ac:dyDescent="0.2">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c r="AA622" s="77"/>
      <c r="AB622" s="77"/>
      <c r="AC622" s="77"/>
      <c r="AD622" s="77"/>
      <c r="AE622" s="77"/>
      <c r="AF622" s="77"/>
      <c r="AG622" s="77"/>
      <c r="AH622" s="77"/>
      <c r="AI622" s="77"/>
      <c r="AJ622" s="77"/>
    </row>
    <row r="623" spans="1:36" ht="12.75" x14ac:dyDescent="0.2">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c r="AA623" s="77"/>
      <c r="AB623" s="77"/>
      <c r="AC623" s="77"/>
      <c r="AD623" s="77"/>
      <c r="AE623" s="77"/>
      <c r="AF623" s="77"/>
      <c r="AG623" s="77"/>
      <c r="AH623" s="77"/>
      <c r="AI623" s="77"/>
      <c r="AJ623" s="77"/>
    </row>
    <row r="624" spans="1:36" ht="12.75" x14ac:dyDescent="0.2">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c r="AA624" s="77"/>
      <c r="AB624" s="77"/>
      <c r="AC624" s="77"/>
      <c r="AD624" s="77"/>
      <c r="AE624" s="77"/>
      <c r="AF624" s="77"/>
      <c r="AG624" s="77"/>
      <c r="AH624" s="77"/>
      <c r="AI624" s="77"/>
      <c r="AJ624" s="77"/>
    </row>
    <row r="625" spans="1:36" ht="12.75" x14ac:dyDescent="0.2">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c r="AA625" s="77"/>
      <c r="AB625" s="77"/>
      <c r="AC625" s="77"/>
      <c r="AD625" s="77"/>
      <c r="AE625" s="77"/>
      <c r="AF625" s="77"/>
      <c r="AG625" s="77"/>
      <c r="AH625" s="77"/>
      <c r="AI625" s="77"/>
      <c r="AJ625" s="77"/>
    </row>
    <row r="626" spans="1:36" ht="12.75" x14ac:dyDescent="0.2">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c r="AA626" s="77"/>
      <c r="AB626" s="77"/>
      <c r="AC626" s="77"/>
      <c r="AD626" s="77"/>
      <c r="AE626" s="77"/>
      <c r="AF626" s="77"/>
      <c r="AG626" s="77"/>
      <c r="AH626" s="77"/>
      <c r="AI626" s="77"/>
      <c r="AJ626" s="77"/>
    </row>
    <row r="627" spans="1:36" ht="12.75" x14ac:dyDescent="0.2">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c r="AA627" s="77"/>
      <c r="AB627" s="77"/>
      <c r="AC627" s="77"/>
      <c r="AD627" s="77"/>
      <c r="AE627" s="77"/>
      <c r="AF627" s="77"/>
      <c r="AG627" s="77"/>
      <c r="AH627" s="77"/>
      <c r="AI627" s="77"/>
      <c r="AJ627" s="77"/>
    </row>
    <row r="628" spans="1:36" ht="12.75" x14ac:dyDescent="0.2">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c r="AA628" s="77"/>
      <c r="AB628" s="77"/>
      <c r="AC628" s="77"/>
      <c r="AD628" s="77"/>
      <c r="AE628" s="77"/>
      <c r="AF628" s="77"/>
      <c r="AG628" s="77"/>
      <c r="AH628" s="77"/>
      <c r="AI628" s="77"/>
      <c r="AJ628" s="77"/>
    </row>
    <row r="629" spans="1:36" ht="12.75" x14ac:dyDescent="0.2">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c r="AA629" s="77"/>
      <c r="AB629" s="77"/>
      <c r="AC629" s="77"/>
      <c r="AD629" s="77"/>
      <c r="AE629" s="77"/>
      <c r="AF629" s="77"/>
      <c r="AG629" s="77"/>
      <c r="AH629" s="77"/>
      <c r="AI629" s="77"/>
      <c r="AJ629" s="77"/>
    </row>
    <row r="630" spans="1:36" ht="12.75" x14ac:dyDescent="0.2">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c r="AA630" s="77"/>
      <c r="AB630" s="77"/>
      <c r="AC630" s="77"/>
      <c r="AD630" s="77"/>
      <c r="AE630" s="77"/>
      <c r="AF630" s="77"/>
      <c r="AG630" s="77"/>
      <c r="AH630" s="77"/>
      <c r="AI630" s="77"/>
      <c r="AJ630" s="77"/>
    </row>
    <row r="631" spans="1:36" ht="12.75" x14ac:dyDescent="0.2">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c r="AA631" s="77"/>
      <c r="AB631" s="77"/>
      <c r="AC631" s="77"/>
      <c r="AD631" s="77"/>
      <c r="AE631" s="77"/>
      <c r="AF631" s="77"/>
      <c r="AG631" s="77"/>
      <c r="AH631" s="77"/>
      <c r="AI631" s="77"/>
      <c r="AJ631" s="77"/>
    </row>
    <row r="632" spans="1:36" ht="12.75" x14ac:dyDescent="0.2">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c r="AA632" s="77"/>
      <c r="AB632" s="77"/>
      <c r="AC632" s="77"/>
      <c r="AD632" s="77"/>
      <c r="AE632" s="77"/>
      <c r="AF632" s="77"/>
      <c r="AG632" s="77"/>
      <c r="AH632" s="77"/>
      <c r="AI632" s="77"/>
      <c r="AJ632" s="77"/>
    </row>
    <row r="633" spans="1:36" ht="12.75" x14ac:dyDescent="0.2">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c r="AA633" s="77"/>
      <c r="AB633" s="77"/>
      <c r="AC633" s="77"/>
      <c r="AD633" s="77"/>
      <c r="AE633" s="77"/>
      <c r="AF633" s="77"/>
      <c r="AG633" s="77"/>
      <c r="AH633" s="77"/>
      <c r="AI633" s="77"/>
      <c r="AJ633" s="77"/>
    </row>
    <row r="634" spans="1:36" ht="12.75" x14ac:dyDescent="0.2">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c r="AA634" s="77"/>
      <c r="AB634" s="77"/>
      <c r="AC634" s="77"/>
      <c r="AD634" s="77"/>
      <c r="AE634" s="77"/>
      <c r="AF634" s="77"/>
      <c r="AG634" s="77"/>
      <c r="AH634" s="77"/>
      <c r="AI634" s="77"/>
      <c r="AJ634" s="77"/>
    </row>
    <row r="635" spans="1:36" ht="12.75" x14ac:dyDescent="0.2">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c r="AA635" s="77"/>
      <c r="AB635" s="77"/>
      <c r="AC635" s="77"/>
      <c r="AD635" s="77"/>
      <c r="AE635" s="77"/>
      <c r="AF635" s="77"/>
      <c r="AG635" s="77"/>
      <c r="AH635" s="77"/>
      <c r="AI635" s="77"/>
      <c r="AJ635" s="77"/>
    </row>
    <row r="636" spans="1:36" ht="12.75" x14ac:dyDescent="0.2">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c r="AA636" s="77"/>
      <c r="AB636" s="77"/>
      <c r="AC636" s="77"/>
      <c r="AD636" s="77"/>
      <c r="AE636" s="77"/>
      <c r="AF636" s="77"/>
      <c r="AG636" s="77"/>
      <c r="AH636" s="77"/>
      <c r="AI636" s="77"/>
      <c r="AJ636" s="77"/>
    </row>
    <row r="637" spans="1:36" ht="12.75" x14ac:dyDescent="0.2">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c r="AA637" s="77"/>
      <c r="AB637" s="77"/>
      <c r="AC637" s="77"/>
      <c r="AD637" s="77"/>
      <c r="AE637" s="77"/>
      <c r="AF637" s="77"/>
      <c r="AG637" s="77"/>
      <c r="AH637" s="77"/>
      <c r="AI637" s="77"/>
      <c r="AJ637" s="77"/>
    </row>
    <row r="638" spans="1:36" ht="12.75" x14ac:dyDescent="0.2">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c r="AA638" s="77"/>
      <c r="AB638" s="77"/>
      <c r="AC638" s="77"/>
      <c r="AD638" s="77"/>
      <c r="AE638" s="77"/>
      <c r="AF638" s="77"/>
      <c r="AG638" s="77"/>
      <c r="AH638" s="77"/>
      <c r="AI638" s="77"/>
      <c r="AJ638" s="77"/>
    </row>
    <row r="639" spans="1:36" ht="12.75" x14ac:dyDescent="0.2">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c r="AA639" s="77"/>
      <c r="AB639" s="77"/>
      <c r="AC639" s="77"/>
      <c r="AD639" s="77"/>
      <c r="AE639" s="77"/>
      <c r="AF639" s="77"/>
      <c r="AG639" s="77"/>
      <c r="AH639" s="77"/>
      <c r="AI639" s="77"/>
      <c r="AJ639" s="77"/>
    </row>
    <row r="640" spans="1:36" ht="12.75" x14ac:dyDescent="0.2">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c r="AA640" s="77"/>
      <c r="AB640" s="77"/>
      <c r="AC640" s="77"/>
      <c r="AD640" s="77"/>
      <c r="AE640" s="77"/>
      <c r="AF640" s="77"/>
      <c r="AG640" s="77"/>
      <c r="AH640" s="77"/>
      <c r="AI640" s="77"/>
      <c r="AJ640" s="77"/>
    </row>
    <row r="641" spans="1:36" ht="12.75" x14ac:dyDescent="0.2">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c r="AA641" s="77"/>
      <c r="AB641" s="77"/>
      <c r="AC641" s="77"/>
      <c r="AD641" s="77"/>
      <c r="AE641" s="77"/>
      <c r="AF641" s="77"/>
      <c r="AG641" s="77"/>
      <c r="AH641" s="77"/>
      <c r="AI641" s="77"/>
      <c r="AJ641" s="77"/>
    </row>
    <row r="642" spans="1:36" ht="12.75" x14ac:dyDescent="0.2">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c r="AA642" s="77"/>
      <c r="AB642" s="77"/>
      <c r="AC642" s="77"/>
      <c r="AD642" s="77"/>
      <c r="AE642" s="77"/>
      <c r="AF642" s="77"/>
      <c r="AG642" s="77"/>
      <c r="AH642" s="77"/>
      <c r="AI642" s="77"/>
      <c r="AJ642" s="77"/>
    </row>
    <row r="643" spans="1:36" ht="12.75" x14ac:dyDescent="0.2">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c r="AA643" s="77"/>
      <c r="AB643" s="77"/>
      <c r="AC643" s="77"/>
      <c r="AD643" s="77"/>
      <c r="AE643" s="77"/>
      <c r="AF643" s="77"/>
      <c r="AG643" s="77"/>
      <c r="AH643" s="77"/>
      <c r="AI643" s="77"/>
      <c r="AJ643" s="77"/>
    </row>
    <row r="644" spans="1:36" ht="12.75" x14ac:dyDescent="0.2">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c r="AA644" s="77"/>
      <c r="AB644" s="77"/>
      <c r="AC644" s="77"/>
      <c r="AD644" s="77"/>
      <c r="AE644" s="77"/>
      <c r="AF644" s="77"/>
      <c r="AG644" s="77"/>
      <c r="AH644" s="77"/>
      <c r="AI644" s="77"/>
      <c r="AJ644" s="77"/>
    </row>
    <row r="645" spans="1:36" ht="12.75" x14ac:dyDescent="0.2">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c r="AA645" s="77"/>
      <c r="AB645" s="77"/>
      <c r="AC645" s="77"/>
      <c r="AD645" s="77"/>
      <c r="AE645" s="77"/>
      <c r="AF645" s="77"/>
      <c r="AG645" s="77"/>
      <c r="AH645" s="77"/>
      <c r="AI645" s="77"/>
      <c r="AJ645" s="77"/>
    </row>
    <row r="646" spans="1:36" ht="12.75" x14ac:dyDescent="0.2">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c r="AA646" s="77"/>
      <c r="AB646" s="77"/>
      <c r="AC646" s="77"/>
      <c r="AD646" s="77"/>
      <c r="AE646" s="77"/>
      <c r="AF646" s="77"/>
      <c r="AG646" s="77"/>
      <c r="AH646" s="77"/>
      <c r="AI646" s="77"/>
      <c r="AJ646" s="77"/>
    </row>
    <row r="647" spans="1:36" ht="12.75" x14ac:dyDescent="0.2">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c r="AA647" s="77"/>
      <c r="AB647" s="77"/>
      <c r="AC647" s="77"/>
      <c r="AD647" s="77"/>
      <c r="AE647" s="77"/>
      <c r="AF647" s="77"/>
      <c r="AG647" s="77"/>
      <c r="AH647" s="77"/>
      <c r="AI647" s="77"/>
      <c r="AJ647" s="77"/>
    </row>
    <row r="648" spans="1:36" ht="12.75" x14ac:dyDescent="0.2">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c r="AA648" s="77"/>
      <c r="AB648" s="77"/>
      <c r="AC648" s="77"/>
      <c r="AD648" s="77"/>
      <c r="AE648" s="77"/>
      <c r="AF648" s="77"/>
      <c r="AG648" s="77"/>
      <c r="AH648" s="77"/>
      <c r="AI648" s="77"/>
      <c r="AJ648" s="77"/>
    </row>
    <row r="649" spans="1:36" ht="12.75" x14ac:dyDescent="0.2">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c r="AA649" s="77"/>
      <c r="AB649" s="77"/>
      <c r="AC649" s="77"/>
      <c r="AD649" s="77"/>
      <c r="AE649" s="77"/>
      <c r="AF649" s="77"/>
      <c r="AG649" s="77"/>
      <c r="AH649" s="77"/>
      <c r="AI649" s="77"/>
      <c r="AJ649" s="77"/>
    </row>
    <row r="650" spans="1:36" ht="12.75" x14ac:dyDescent="0.2">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c r="AA650" s="77"/>
      <c r="AB650" s="77"/>
      <c r="AC650" s="77"/>
      <c r="AD650" s="77"/>
      <c r="AE650" s="77"/>
      <c r="AF650" s="77"/>
      <c r="AG650" s="77"/>
      <c r="AH650" s="77"/>
      <c r="AI650" s="77"/>
      <c r="AJ650" s="77"/>
    </row>
    <row r="651" spans="1:36" ht="12.75" x14ac:dyDescent="0.2">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c r="AA651" s="77"/>
      <c r="AB651" s="77"/>
      <c r="AC651" s="77"/>
      <c r="AD651" s="77"/>
      <c r="AE651" s="77"/>
      <c r="AF651" s="77"/>
      <c r="AG651" s="77"/>
      <c r="AH651" s="77"/>
      <c r="AI651" s="77"/>
      <c r="AJ651" s="77"/>
    </row>
    <row r="652" spans="1:36" ht="12.75" x14ac:dyDescent="0.2">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c r="AA652" s="77"/>
      <c r="AB652" s="77"/>
      <c r="AC652" s="77"/>
      <c r="AD652" s="77"/>
      <c r="AE652" s="77"/>
      <c r="AF652" s="77"/>
      <c r="AG652" s="77"/>
      <c r="AH652" s="77"/>
      <c r="AI652" s="77"/>
      <c r="AJ652" s="77"/>
    </row>
    <row r="653" spans="1:36" ht="12.75" x14ac:dyDescent="0.2">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c r="AA653" s="77"/>
      <c r="AB653" s="77"/>
      <c r="AC653" s="77"/>
      <c r="AD653" s="77"/>
      <c r="AE653" s="77"/>
      <c r="AF653" s="77"/>
      <c r="AG653" s="77"/>
      <c r="AH653" s="77"/>
      <c r="AI653" s="77"/>
      <c r="AJ653" s="77"/>
    </row>
    <row r="654" spans="1:36" ht="12.75" x14ac:dyDescent="0.2">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c r="AA654" s="77"/>
      <c r="AB654" s="77"/>
      <c r="AC654" s="77"/>
      <c r="AD654" s="77"/>
      <c r="AE654" s="77"/>
      <c r="AF654" s="77"/>
      <c r="AG654" s="77"/>
      <c r="AH654" s="77"/>
      <c r="AI654" s="77"/>
      <c r="AJ654" s="77"/>
    </row>
    <row r="655" spans="1:36" ht="12.75" x14ac:dyDescent="0.2">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c r="AA655" s="77"/>
      <c r="AB655" s="77"/>
      <c r="AC655" s="77"/>
      <c r="AD655" s="77"/>
      <c r="AE655" s="77"/>
      <c r="AF655" s="77"/>
      <c r="AG655" s="77"/>
      <c r="AH655" s="77"/>
      <c r="AI655" s="77"/>
      <c r="AJ655" s="77"/>
    </row>
    <row r="656" spans="1:36" ht="12.75" x14ac:dyDescent="0.2">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c r="AA656" s="77"/>
      <c r="AB656" s="77"/>
      <c r="AC656" s="77"/>
      <c r="AD656" s="77"/>
      <c r="AE656" s="77"/>
      <c r="AF656" s="77"/>
      <c r="AG656" s="77"/>
      <c r="AH656" s="77"/>
      <c r="AI656" s="77"/>
      <c r="AJ656" s="77"/>
    </row>
    <row r="657" spans="1:36" ht="12.75" x14ac:dyDescent="0.2">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c r="AA657" s="77"/>
      <c r="AB657" s="77"/>
      <c r="AC657" s="77"/>
      <c r="AD657" s="77"/>
      <c r="AE657" s="77"/>
      <c r="AF657" s="77"/>
      <c r="AG657" s="77"/>
      <c r="AH657" s="77"/>
      <c r="AI657" s="77"/>
      <c r="AJ657" s="77"/>
    </row>
    <row r="658" spans="1:36" ht="12.75" x14ac:dyDescent="0.2">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c r="AA658" s="77"/>
      <c r="AB658" s="77"/>
      <c r="AC658" s="77"/>
      <c r="AD658" s="77"/>
      <c r="AE658" s="77"/>
      <c r="AF658" s="77"/>
      <c r="AG658" s="77"/>
      <c r="AH658" s="77"/>
      <c r="AI658" s="77"/>
      <c r="AJ658" s="77"/>
    </row>
    <row r="659" spans="1:36" ht="12.75" x14ac:dyDescent="0.2">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c r="AA659" s="77"/>
      <c r="AB659" s="77"/>
      <c r="AC659" s="77"/>
      <c r="AD659" s="77"/>
      <c r="AE659" s="77"/>
      <c r="AF659" s="77"/>
      <c r="AG659" s="77"/>
      <c r="AH659" s="77"/>
      <c r="AI659" s="77"/>
      <c r="AJ659" s="77"/>
    </row>
    <row r="660" spans="1:36" ht="12.75" x14ac:dyDescent="0.2">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c r="AA660" s="77"/>
      <c r="AB660" s="77"/>
      <c r="AC660" s="77"/>
      <c r="AD660" s="77"/>
      <c r="AE660" s="77"/>
      <c r="AF660" s="77"/>
      <c r="AG660" s="77"/>
      <c r="AH660" s="77"/>
      <c r="AI660" s="77"/>
      <c r="AJ660" s="77"/>
    </row>
    <row r="661" spans="1:36" ht="12.75" x14ac:dyDescent="0.2">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c r="AA661" s="77"/>
      <c r="AB661" s="77"/>
      <c r="AC661" s="77"/>
      <c r="AD661" s="77"/>
      <c r="AE661" s="77"/>
      <c r="AF661" s="77"/>
      <c r="AG661" s="77"/>
      <c r="AH661" s="77"/>
      <c r="AI661" s="77"/>
      <c r="AJ661" s="77"/>
    </row>
    <row r="662" spans="1:36" ht="12.75" x14ac:dyDescent="0.2">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c r="AA662" s="77"/>
      <c r="AB662" s="77"/>
      <c r="AC662" s="77"/>
      <c r="AD662" s="77"/>
      <c r="AE662" s="77"/>
      <c r="AF662" s="77"/>
      <c r="AG662" s="77"/>
      <c r="AH662" s="77"/>
      <c r="AI662" s="77"/>
      <c r="AJ662" s="77"/>
    </row>
    <row r="663" spans="1:36" ht="12.75" x14ac:dyDescent="0.2">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c r="AA663" s="77"/>
      <c r="AB663" s="77"/>
      <c r="AC663" s="77"/>
      <c r="AD663" s="77"/>
      <c r="AE663" s="77"/>
      <c r="AF663" s="77"/>
      <c r="AG663" s="77"/>
      <c r="AH663" s="77"/>
      <c r="AI663" s="77"/>
      <c r="AJ663" s="77"/>
    </row>
    <row r="664" spans="1:36" ht="12.75" x14ac:dyDescent="0.2">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c r="AA664" s="77"/>
      <c r="AB664" s="77"/>
      <c r="AC664" s="77"/>
      <c r="AD664" s="77"/>
      <c r="AE664" s="77"/>
      <c r="AF664" s="77"/>
      <c r="AG664" s="77"/>
      <c r="AH664" s="77"/>
      <c r="AI664" s="77"/>
      <c r="AJ664" s="77"/>
    </row>
    <row r="665" spans="1:36" ht="12.75" x14ac:dyDescent="0.2">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c r="AA665" s="77"/>
      <c r="AB665" s="77"/>
      <c r="AC665" s="77"/>
      <c r="AD665" s="77"/>
      <c r="AE665" s="77"/>
      <c r="AF665" s="77"/>
      <c r="AG665" s="77"/>
      <c r="AH665" s="77"/>
      <c r="AI665" s="77"/>
      <c r="AJ665" s="77"/>
    </row>
    <row r="666" spans="1:36" ht="12.75" x14ac:dyDescent="0.2">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c r="AA666" s="77"/>
      <c r="AB666" s="77"/>
      <c r="AC666" s="77"/>
      <c r="AD666" s="77"/>
      <c r="AE666" s="77"/>
      <c r="AF666" s="77"/>
      <c r="AG666" s="77"/>
      <c r="AH666" s="77"/>
      <c r="AI666" s="77"/>
      <c r="AJ666" s="77"/>
    </row>
    <row r="667" spans="1:36" ht="12.75" x14ac:dyDescent="0.2">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c r="AA667" s="77"/>
      <c r="AB667" s="77"/>
      <c r="AC667" s="77"/>
      <c r="AD667" s="77"/>
      <c r="AE667" s="77"/>
      <c r="AF667" s="77"/>
      <c r="AG667" s="77"/>
      <c r="AH667" s="77"/>
      <c r="AI667" s="77"/>
      <c r="AJ667" s="77"/>
    </row>
    <row r="668" spans="1:36" ht="12.75" x14ac:dyDescent="0.2">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c r="AA668" s="77"/>
      <c r="AB668" s="77"/>
      <c r="AC668" s="77"/>
      <c r="AD668" s="77"/>
      <c r="AE668" s="77"/>
      <c r="AF668" s="77"/>
      <c r="AG668" s="77"/>
      <c r="AH668" s="77"/>
      <c r="AI668" s="77"/>
      <c r="AJ668" s="77"/>
    </row>
    <row r="669" spans="1:36" ht="12.75" x14ac:dyDescent="0.2">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c r="AA669" s="77"/>
      <c r="AB669" s="77"/>
      <c r="AC669" s="77"/>
      <c r="AD669" s="77"/>
      <c r="AE669" s="77"/>
      <c r="AF669" s="77"/>
      <c r="AG669" s="77"/>
      <c r="AH669" s="77"/>
      <c r="AI669" s="77"/>
      <c r="AJ669" s="77"/>
    </row>
    <row r="670" spans="1:36" ht="12.75" x14ac:dyDescent="0.2">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c r="AA670" s="77"/>
      <c r="AB670" s="77"/>
      <c r="AC670" s="77"/>
      <c r="AD670" s="77"/>
      <c r="AE670" s="77"/>
      <c r="AF670" s="77"/>
      <c r="AG670" s="77"/>
      <c r="AH670" s="77"/>
      <c r="AI670" s="77"/>
      <c r="AJ670" s="77"/>
    </row>
    <row r="671" spans="1:36" ht="12.75" x14ac:dyDescent="0.2">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c r="AA671" s="77"/>
      <c r="AB671" s="77"/>
      <c r="AC671" s="77"/>
      <c r="AD671" s="77"/>
      <c r="AE671" s="77"/>
      <c r="AF671" s="77"/>
      <c r="AG671" s="77"/>
      <c r="AH671" s="77"/>
      <c r="AI671" s="77"/>
      <c r="AJ671" s="77"/>
    </row>
    <row r="672" spans="1:36" ht="12.75" x14ac:dyDescent="0.2">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c r="AA672" s="77"/>
      <c r="AB672" s="77"/>
      <c r="AC672" s="77"/>
      <c r="AD672" s="77"/>
      <c r="AE672" s="77"/>
      <c r="AF672" s="77"/>
      <c r="AG672" s="77"/>
      <c r="AH672" s="77"/>
      <c r="AI672" s="77"/>
      <c r="AJ672" s="77"/>
    </row>
    <row r="673" spans="1:36" ht="12.75" x14ac:dyDescent="0.2">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c r="AA673" s="77"/>
      <c r="AB673" s="77"/>
      <c r="AC673" s="77"/>
      <c r="AD673" s="77"/>
      <c r="AE673" s="77"/>
      <c r="AF673" s="77"/>
      <c r="AG673" s="77"/>
      <c r="AH673" s="77"/>
      <c r="AI673" s="77"/>
      <c r="AJ673" s="77"/>
    </row>
    <row r="674" spans="1:36" ht="12.75" x14ac:dyDescent="0.2">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c r="AA674" s="77"/>
      <c r="AB674" s="77"/>
      <c r="AC674" s="77"/>
      <c r="AD674" s="77"/>
      <c r="AE674" s="77"/>
      <c r="AF674" s="77"/>
      <c r="AG674" s="77"/>
      <c r="AH674" s="77"/>
      <c r="AI674" s="77"/>
      <c r="AJ674" s="77"/>
    </row>
    <row r="675" spans="1:36" ht="12.75" x14ac:dyDescent="0.2">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c r="AA675" s="77"/>
      <c r="AB675" s="77"/>
      <c r="AC675" s="77"/>
      <c r="AD675" s="77"/>
      <c r="AE675" s="77"/>
      <c r="AF675" s="77"/>
      <c r="AG675" s="77"/>
      <c r="AH675" s="77"/>
      <c r="AI675" s="77"/>
      <c r="AJ675" s="77"/>
    </row>
    <row r="676" spans="1:36" ht="12.75" x14ac:dyDescent="0.2">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c r="AA676" s="77"/>
      <c r="AB676" s="77"/>
      <c r="AC676" s="77"/>
      <c r="AD676" s="77"/>
      <c r="AE676" s="77"/>
      <c r="AF676" s="77"/>
      <c r="AG676" s="77"/>
      <c r="AH676" s="77"/>
      <c r="AI676" s="77"/>
      <c r="AJ676" s="77"/>
    </row>
    <row r="677" spans="1:36" ht="12.75" x14ac:dyDescent="0.2">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c r="AA677" s="77"/>
      <c r="AB677" s="77"/>
      <c r="AC677" s="77"/>
      <c r="AD677" s="77"/>
      <c r="AE677" s="77"/>
      <c r="AF677" s="77"/>
      <c r="AG677" s="77"/>
      <c r="AH677" s="77"/>
      <c r="AI677" s="77"/>
      <c r="AJ677" s="77"/>
    </row>
    <row r="678" spans="1:36" ht="12.75" x14ac:dyDescent="0.2">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c r="AA678" s="77"/>
      <c r="AB678" s="77"/>
      <c r="AC678" s="77"/>
      <c r="AD678" s="77"/>
      <c r="AE678" s="77"/>
      <c r="AF678" s="77"/>
      <c r="AG678" s="77"/>
      <c r="AH678" s="77"/>
      <c r="AI678" s="77"/>
      <c r="AJ678" s="77"/>
    </row>
    <row r="679" spans="1:36" ht="12.75" x14ac:dyDescent="0.2">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c r="AA679" s="77"/>
      <c r="AB679" s="77"/>
      <c r="AC679" s="77"/>
      <c r="AD679" s="77"/>
      <c r="AE679" s="77"/>
      <c r="AF679" s="77"/>
      <c r="AG679" s="77"/>
      <c r="AH679" s="77"/>
      <c r="AI679" s="77"/>
      <c r="AJ679" s="77"/>
    </row>
    <row r="680" spans="1:36" ht="12.75" x14ac:dyDescent="0.2">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c r="AA680" s="77"/>
      <c r="AB680" s="77"/>
      <c r="AC680" s="77"/>
      <c r="AD680" s="77"/>
      <c r="AE680" s="77"/>
      <c r="AF680" s="77"/>
      <c r="AG680" s="77"/>
      <c r="AH680" s="77"/>
      <c r="AI680" s="77"/>
      <c r="AJ680" s="77"/>
    </row>
    <row r="681" spans="1:36" ht="12.75" x14ac:dyDescent="0.2">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c r="AA681" s="77"/>
      <c r="AB681" s="77"/>
      <c r="AC681" s="77"/>
      <c r="AD681" s="77"/>
      <c r="AE681" s="77"/>
      <c r="AF681" s="77"/>
      <c r="AG681" s="77"/>
      <c r="AH681" s="77"/>
      <c r="AI681" s="77"/>
      <c r="AJ681" s="77"/>
    </row>
    <row r="682" spans="1:36" ht="12.75" x14ac:dyDescent="0.2">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c r="AA682" s="77"/>
      <c r="AB682" s="77"/>
      <c r="AC682" s="77"/>
      <c r="AD682" s="77"/>
      <c r="AE682" s="77"/>
      <c r="AF682" s="77"/>
      <c r="AG682" s="77"/>
      <c r="AH682" s="77"/>
      <c r="AI682" s="77"/>
      <c r="AJ682" s="77"/>
    </row>
    <row r="683" spans="1:36" ht="12.75" x14ac:dyDescent="0.2">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c r="AA683" s="77"/>
      <c r="AB683" s="77"/>
      <c r="AC683" s="77"/>
      <c r="AD683" s="77"/>
      <c r="AE683" s="77"/>
      <c r="AF683" s="77"/>
      <c r="AG683" s="77"/>
      <c r="AH683" s="77"/>
      <c r="AI683" s="77"/>
      <c r="AJ683" s="77"/>
    </row>
    <row r="684" spans="1:36" ht="12.75" x14ac:dyDescent="0.2">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c r="AA684" s="77"/>
      <c r="AB684" s="77"/>
      <c r="AC684" s="77"/>
      <c r="AD684" s="77"/>
      <c r="AE684" s="77"/>
      <c r="AF684" s="77"/>
      <c r="AG684" s="77"/>
      <c r="AH684" s="77"/>
      <c r="AI684" s="77"/>
      <c r="AJ684" s="77"/>
    </row>
    <row r="685" spans="1:36" ht="12.75" x14ac:dyDescent="0.2">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c r="AA685" s="77"/>
      <c r="AB685" s="77"/>
      <c r="AC685" s="77"/>
      <c r="AD685" s="77"/>
      <c r="AE685" s="77"/>
      <c r="AF685" s="77"/>
      <c r="AG685" s="77"/>
      <c r="AH685" s="77"/>
      <c r="AI685" s="77"/>
      <c r="AJ685" s="77"/>
    </row>
    <row r="686" spans="1:36" ht="12.75" x14ac:dyDescent="0.2">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c r="AA686" s="77"/>
      <c r="AB686" s="77"/>
      <c r="AC686" s="77"/>
      <c r="AD686" s="77"/>
      <c r="AE686" s="77"/>
      <c r="AF686" s="77"/>
      <c r="AG686" s="77"/>
      <c r="AH686" s="77"/>
      <c r="AI686" s="77"/>
      <c r="AJ686" s="77"/>
    </row>
    <row r="687" spans="1:36" ht="12.75" x14ac:dyDescent="0.2">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c r="AA687" s="77"/>
      <c r="AB687" s="77"/>
      <c r="AC687" s="77"/>
      <c r="AD687" s="77"/>
      <c r="AE687" s="77"/>
      <c r="AF687" s="77"/>
      <c r="AG687" s="77"/>
      <c r="AH687" s="77"/>
      <c r="AI687" s="77"/>
      <c r="AJ687" s="77"/>
    </row>
    <row r="688" spans="1:36" ht="12.75" x14ac:dyDescent="0.2">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c r="AA688" s="77"/>
      <c r="AB688" s="77"/>
      <c r="AC688" s="77"/>
      <c r="AD688" s="77"/>
      <c r="AE688" s="77"/>
      <c r="AF688" s="77"/>
      <c r="AG688" s="77"/>
      <c r="AH688" s="77"/>
      <c r="AI688" s="77"/>
      <c r="AJ688" s="77"/>
    </row>
    <row r="689" spans="1:36" ht="12.75" x14ac:dyDescent="0.2">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c r="AA689" s="77"/>
      <c r="AB689" s="77"/>
      <c r="AC689" s="77"/>
      <c r="AD689" s="77"/>
      <c r="AE689" s="77"/>
      <c r="AF689" s="77"/>
      <c r="AG689" s="77"/>
      <c r="AH689" s="77"/>
      <c r="AI689" s="77"/>
      <c r="AJ689" s="77"/>
    </row>
    <row r="690" spans="1:36" ht="12.75" x14ac:dyDescent="0.2">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c r="AA690" s="77"/>
      <c r="AB690" s="77"/>
      <c r="AC690" s="77"/>
      <c r="AD690" s="77"/>
      <c r="AE690" s="77"/>
      <c r="AF690" s="77"/>
      <c r="AG690" s="77"/>
      <c r="AH690" s="77"/>
      <c r="AI690" s="77"/>
      <c r="AJ690" s="77"/>
    </row>
    <row r="691" spans="1:36" ht="12.75" x14ac:dyDescent="0.2">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c r="AA691" s="77"/>
      <c r="AB691" s="77"/>
      <c r="AC691" s="77"/>
      <c r="AD691" s="77"/>
      <c r="AE691" s="77"/>
      <c r="AF691" s="77"/>
      <c r="AG691" s="77"/>
      <c r="AH691" s="77"/>
      <c r="AI691" s="77"/>
      <c r="AJ691" s="77"/>
    </row>
    <row r="692" spans="1:36" ht="12.75" x14ac:dyDescent="0.2">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c r="AA692" s="77"/>
      <c r="AB692" s="77"/>
      <c r="AC692" s="77"/>
      <c r="AD692" s="77"/>
      <c r="AE692" s="77"/>
      <c r="AF692" s="77"/>
      <c r="AG692" s="77"/>
      <c r="AH692" s="77"/>
      <c r="AI692" s="77"/>
      <c r="AJ692" s="77"/>
    </row>
    <row r="693" spans="1:36" ht="12.75" x14ac:dyDescent="0.2">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c r="AA693" s="77"/>
      <c r="AB693" s="77"/>
      <c r="AC693" s="77"/>
      <c r="AD693" s="77"/>
      <c r="AE693" s="77"/>
      <c r="AF693" s="77"/>
      <c r="AG693" s="77"/>
      <c r="AH693" s="77"/>
      <c r="AI693" s="77"/>
      <c r="AJ693" s="77"/>
    </row>
    <row r="694" spans="1:36" ht="12.75" x14ac:dyDescent="0.2">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c r="AA694" s="77"/>
      <c r="AB694" s="77"/>
      <c r="AC694" s="77"/>
      <c r="AD694" s="77"/>
      <c r="AE694" s="77"/>
      <c r="AF694" s="77"/>
      <c r="AG694" s="77"/>
      <c r="AH694" s="77"/>
      <c r="AI694" s="77"/>
      <c r="AJ694" s="77"/>
    </row>
    <row r="695" spans="1:36" ht="12.75" x14ac:dyDescent="0.2">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c r="AA695" s="77"/>
      <c r="AB695" s="77"/>
      <c r="AC695" s="77"/>
      <c r="AD695" s="77"/>
      <c r="AE695" s="77"/>
      <c r="AF695" s="77"/>
      <c r="AG695" s="77"/>
      <c r="AH695" s="77"/>
      <c r="AI695" s="77"/>
      <c r="AJ695" s="77"/>
    </row>
    <row r="696" spans="1:36" ht="12.75" x14ac:dyDescent="0.2">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c r="AA696" s="77"/>
      <c r="AB696" s="77"/>
      <c r="AC696" s="77"/>
      <c r="AD696" s="77"/>
      <c r="AE696" s="77"/>
      <c r="AF696" s="77"/>
      <c r="AG696" s="77"/>
      <c r="AH696" s="77"/>
      <c r="AI696" s="77"/>
      <c r="AJ696" s="77"/>
    </row>
    <row r="697" spans="1:36" ht="12.75" x14ac:dyDescent="0.2">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c r="AA697" s="77"/>
      <c r="AB697" s="77"/>
      <c r="AC697" s="77"/>
      <c r="AD697" s="77"/>
      <c r="AE697" s="77"/>
      <c r="AF697" s="77"/>
      <c r="AG697" s="77"/>
      <c r="AH697" s="77"/>
      <c r="AI697" s="77"/>
      <c r="AJ697" s="77"/>
    </row>
    <row r="698" spans="1:36" ht="12.75" x14ac:dyDescent="0.2">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c r="AA698" s="77"/>
      <c r="AB698" s="77"/>
      <c r="AC698" s="77"/>
      <c r="AD698" s="77"/>
      <c r="AE698" s="77"/>
      <c r="AF698" s="77"/>
      <c r="AG698" s="77"/>
      <c r="AH698" s="77"/>
      <c r="AI698" s="77"/>
      <c r="AJ698" s="77"/>
    </row>
    <row r="699" spans="1:36" ht="12.75" x14ac:dyDescent="0.2">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c r="AA699" s="77"/>
      <c r="AB699" s="77"/>
      <c r="AC699" s="77"/>
      <c r="AD699" s="77"/>
      <c r="AE699" s="77"/>
      <c r="AF699" s="77"/>
      <c r="AG699" s="77"/>
      <c r="AH699" s="77"/>
      <c r="AI699" s="77"/>
      <c r="AJ699" s="77"/>
    </row>
    <row r="700" spans="1:36" ht="12.75" x14ac:dyDescent="0.2">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c r="AA700" s="77"/>
      <c r="AB700" s="77"/>
      <c r="AC700" s="77"/>
      <c r="AD700" s="77"/>
      <c r="AE700" s="77"/>
      <c r="AF700" s="77"/>
      <c r="AG700" s="77"/>
      <c r="AH700" s="77"/>
      <c r="AI700" s="77"/>
      <c r="AJ700" s="77"/>
    </row>
    <row r="701" spans="1:36" ht="12.75" x14ac:dyDescent="0.2">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c r="AA701" s="77"/>
      <c r="AB701" s="77"/>
      <c r="AC701" s="77"/>
      <c r="AD701" s="77"/>
      <c r="AE701" s="77"/>
      <c r="AF701" s="77"/>
      <c r="AG701" s="77"/>
      <c r="AH701" s="77"/>
      <c r="AI701" s="77"/>
      <c r="AJ701" s="77"/>
    </row>
    <row r="702" spans="1:36" ht="12.75" x14ac:dyDescent="0.2">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c r="AA702" s="77"/>
      <c r="AB702" s="77"/>
      <c r="AC702" s="77"/>
      <c r="AD702" s="77"/>
      <c r="AE702" s="77"/>
      <c r="AF702" s="77"/>
      <c r="AG702" s="77"/>
      <c r="AH702" s="77"/>
      <c r="AI702" s="77"/>
      <c r="AJ702" s="77"/>
    </row>
    <row r="703" spans="1:36" ht="12.75" x14ac:dyDescent="0.2">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c r="AA703" s="77"/>
      <c r="AB703" s="77"/>
      <c r="AC703" s="77"/>
      <c r="AD703" s="77"/>
      <c r="AE703" s="77"/>
      <c r="AF703" s="77"/>
      <c r="AG703" s="77"/>
      <c r="AH703" s="77"/>
      <c r="AI703" s="77"/>
      <c r="AJ703" s="77"/>
    </row>
    <row r="704" spans="1:36" ht="12.75" x14ac:dyDescent="0.2">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c r="AA704" s="77"/>
      <c r="AB704" s="77"/>
      <c r="AC704" s="77"/>
      <c r="AD704" s="77"/>
      <c r="AE704" s="77"/>
      <c r="AF704" s="77"/>
      <c r="AG704" s="77"/>
      <c r="AH704" s="77"/>
      <c r="AI704" s="77"/>
      <c r="AJ704" s="77"/>
    </row>
    <row r="705" spans="1:36" ht="12.75" x14ac:dyDescent="0.2">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c r="AA705" s="77"/>
      <c r="AB705" s="77"/>
      <c r="AC705" s="77"/>
      <c r="AD705" s="77"/>
      <c r="AE705" s="77"/>
      <c r="AF705" s="77"/>
      <c r="AG705" s="77"/>
      <c r="AH705" s="77"/>
      <c r="AI705" s="77"/>
      <c r="AJ705" s="77"/>
    </row>
    <row r="706" spans="1:36" ht="12.75" x14ac:dyDescent="0.2">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c r="AA706" s="77"/>
      <c r="AB706" s="77"/>
      <c r="AC706" s="77"/>
      <c r="AD706" s="77"/>
      <c r="AE706" s="77"/>
      <c r="AF706" s="77"/>
      <c r="AG706" s="77"/>
      <c r="AH706" s="77"/>
      <c r="AI706" s="77"/>
      <c r="AJ706" s="77"/>
    </row>
    <row r="707" spans="1:36" ht="12.75" x14ac:dyDescent="0.2">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c r="AA707" s="77"/>
      <c r="AB707" s="77"/>
      <c r="AC707" s="77"/>
      <c r="AD707" s="77"/>
      <c r="AE707" s="77"/>
      <c r="AF707" s="77"/>
      <c r="AG707" s="77"/>
      <c r="AH707" s="77"/>
      <c r="AI707" s="77"/>
      <c r="AJ707" s="77"/>
    </row>
    <row r="708" spans="1:36" ht="12.75" x14ac:dyDescent="0.2">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c r="AA708" s="77"/>
      <c r="AB708" s="77"/>
      <c r="AC708" s="77"/>
      <c r="AD708" s="77"/>
      <c r="AE708" s="77"/>
      <c r="AF708" s="77"/>
      <c r="AG708" s="77"/>
      <c r="AH708" s="77"/>
      <c r="AI708" s="77"/>
      <c r="AJ708" s="77"/>
    </row>
    <row r="709" spans="1:36" ht="12.75" x14ac:dyDescent="0.2">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c r="AA709" s="77"/>
      <c r="AB709" s="77"/>
      <c r="AC709" s="77"/>
      <c r="AD709" s="77"/>
      <c r="AE709" s="77"/>
      <c r="AF709" s="77"/>
      <c r="AG709" s="77"/>
      <c r="AH709" s="77"/>
      <c r="AI709" s="77"/>
      <c r="AJ709" s="77"/>
    </row>
    <row r="710" spans="1:36" ht="12.75" x14ac:dyDescent="0.2">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c r="AA710" s="77"/>
      <c r="AB710" s="77"/>
      <c r="AC710" s="77"/>
      <c r="AD710" s="77"/>
      <c r="AE710" s="77"/>
      <c r="AF710" s="77"/>
      <c r="AG710" s="77"/>
      <c r="AH710" s="77"/>
      <c r="AI710" s="77"/>
      <c r="AJ710" s="77"/>
    </row>
    <row r="711" spans="1:36" ht="12.75" x14ac:dyDescent="0.2">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c r="AA711" s="77"/>
      <c r="AB711" s="77"/>
      <c r="AC711" s="77"/>
      <c r="AD711" s="77"/>
      <c r="AE711" s="77"/>
      <c r="AF711" s="77"/>
      <c r="AG711" s="77"/>
      <c r="AH711" s="77"/>
      <c r="AI711" s="77"/>
      <c r="AJ711" s="77"/>
    </row>
    <row r="712" spans="1:36" ht="12.75" x14ac:dyDescent="0.2">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c r="AA712" s="77"/>
      <c r="AB712" s="77"/>
      <c r="AC712" s="77"/>
      <c r="AD712" s="77"/>
      <c r="AE712" s="77"/>
      <c r="AF712" s="77"/>
      <c r="AG712" s="77"/>
      <c r="AH712" s="77"/>
      <c r="AI712" s="77"/>
      <c r="AJ712" s="77"/>
    </row>
    <row r="713" spans="1:36" ht="12.75" x14ac:dyDescent="0.2">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c r="AA713" s="77"/>
      <c r="AB713" s="77"/>
      <c r="AC713" s="77"/>
      <c r="AD713" s="77"/>
      <c r="AE713" s="77"/>
      <c r="AF713" s="77"/>
      <c r="AG713" s="77"/>
      <c r="AH713" s="77"/>
      <c r="AI713" s="77"/>
      <c r="AJ713" s="77"/>
    </row>
    <row r="714" spans="1:36" ht="12.75" x14ac:dyDescent="0.2">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c r="AA714" s="77"/>
      <c r="AB714" s="77"/>
      <c r="AC714" s="77"/>
      <c r="AD714" s="77"/>
      <c r="AE714" s="77"/>
      <c r="AF714" s="77"/>
      <c r="AG714" s="77"/>
      <c r="AH714" s="77"/>
      <c r="AI714" s="77"/>
      <c r="AJ714" s="77"/>
    </row>
    <row r="715" spans="1:36" ht="12.75" x14ac:dyDescent="0.2">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c r="AA715" s="77"/>
      <c r="AB715" s="77"/>
      <c r="AC715" s="77"/>
      <c r="AD715" s="77"/>
      <c r="AE715" s="77"/>
      <c r="AF715" s="77"/>
      <c r="AG715" s="77"/>
      <c r="AH715" s="77"/>
      <c r="AI715" s="77"/>
      <c r="AJ715" s="77"/>
    </row>
    <row r="716" spans="1:36" ht="12.75" x14ac:dyDescent="0.2">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c r="AA716" s="77"/>
      <c r="AB716" s="77"/>
      <c r="AC716" s="77"/>
      <c r="AD716" s="77"/>
      <c r="AE716" s="77"/>
      <c r="AF716" s="77"/>
      <c r="AG716" s="77"/>
      <c r="AH716" s="77"/>
      <c r="AI716" s="77"/>
      <c r="AJ716" s="77"/>
    </row>
    <row r="717" spans="1:36" ht="12.75" x14ac:dyDescent="0.2">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c r="AA717" s="77"/>
      <c r="AB717" s="77"/>
      <c r="AC717" s="77"/>
      <c r="AD717" s="77"/>
      <c r="AE717" s="77"/>
      <c r="AF717" s="77"/>
      <c r="AG717" s="77"/>
      <c r="AH717" s="77"/>
      <c r="AI717" s="77"/>
      <c r="AJ717" s="77"/>
    </row>
    <row r="718" spans="1:36" ht="12.75" x14ac:dyDescent="0.2">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c r="AA718" s="77"/>
      <c r="AB718" s="77"/>
      <c r="AC718" s="77"/>
      <c r="AD718" s="77"/>
      <c r="AE718" s="77"/>
      <c r="AF718" s="77"/>
      <c r="AG718" s="77"/>
      <c r="AH718" s="77"/>
      <c r="AI718" s="77"/>
      <c r="AJ718" s="77"/>
    </row>
    <row r="719" spans="1:36" ht="12.75" x14ac:dyDescent="0.2">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c r="AA719" s="77"/>
      <c r="AB719" s="77"/>
      <c r="AC719" s="77"/>
      <c r="AD719" s="77"/>
      <c r="AE719" s="77"/>
      <c r="AF719" s="77"/>
      <c r="AG719" s="77"/>
      <c r="AH719" s="77"/>
      <c r="AI719" s="77"/>
      <c r="AJ719" s="77"/>
    </row>
    <row r="720" spans="1:36" ht="12.75" x14ac:dyDescent="0.2">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c r="AA720" s="77"/>
      <c r="AB720" s="77"/>
      <c r="AC720" s="77"/>
      <c r="AD720" s="77"/>
      <c r="AE720" s="77"/>
      <c r="AF720" s="77"/>
      <c r="AG720" s="77"/>
      <c r="AH720" s="77"/>
      <c r="AI720" s="77"/>
      <c r="AJ720" s="77"/>
    </row>
    <row r="721" spans="1:36" ht="12.75" x14ac:dyDescent="0.2">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c r="AA721" s="77"/>
      <c r="AB721" s="77"/>
      <c r="AC721" s="77"/>
      <c r="AD721" s="77"/>
      <c r="AE721" s="77"/>
      <c r="AF721" s="77"/>
      <c r="AG721" s="77"/>
      <c r="AH721" s="77"/>
      <c r="AI721" s="77"/>
      <c r="AJ721" s="77"/>
    </row>
    <row r="722" spans="1:36" ht="12.75" x14ac:dyDescent="0.2">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c r="AA722" s="77"/>
      <c r="AB722" s="77"/>
      <c r="AC722" s="77"/>
      <c r="AD722" s="77"/>
      <c r="AE722" s="77"/>
      <c r="AF722" s="77"/>
      <c r="AG722" s="77"/>
      <c r="AH722" s="77"/>
      <c r="AI722" s="77"/>
      <c r="AJ722" s="77"/>
    </row>
    <row r="723" spans="1:36" ht="12.75" x14ac:dyDescent="0.2">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c r="AA723" s="77"/>
      <c r="AB723" s="77"/>
      <c r="AC723" s="77"/>
      <c r="AD723" s="77"/>
      <c r="AE723" s="77"/>
      <c r="AF723" s="77"/>
      <c r="AG723" s="77"/>
      <c r="AH723" s="77"/>
      <c r="AI723" s="77"/>
      <c r="AJ723" s="77"/>
    </row>
    <row r="724" spans="1:36" ht="12.75" x14ac:dyDescent="0.2">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c r="AA724" s="77"/>
      <c r="AB724" s="77"/>
      <c r="AC724" s="77"/>
      <c r="AD724" s="77"/>
      <c r="AE724" s="77"/>
      <c r="AF724" s="77"/>
      <c r="AG724" s="77"/>
      <c r="AH724" s="77"/>
      <c r="AI724" s="77"/>
      <c r="AJ724" s="77"/>
    </row>
    <row r="725" spans="1:36" ht="12.75" x14ac:dyDescent="0.2">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c r="AA725" s="77"/>
      <c r="AB725" s="77"/>
      <c r="AC725" s="77"/>
      <c r="AD725" s="77"/>
      <c r="AE725" s="77"/>
      <c r="AF725" s="77"/>
      <c r="AG725" s="77"/>
      <c r="AH725" s="77"/>
      <c r="AI725" s="77"/>
      <c r="AJ725" s="77"/>
    </row>
    <row r="726" spans="1:36" ht="12.75" x14ac:dyDescent="0.2">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c r="AA726" s="77"/>
      <c r="AB726" s="77"/>
      <c r="AC726" s="77"/>
      <c r="AD726" s="77"/>
      <c r="AE726" s="77"/>
      <c r="AF726" s="77"/>
      <c r="AG726" s="77"/>
      <c r="AH726" s="77"/>
      <c r="AI726" s="77"/>
      <c r="AJ726" s="77"/>
    </row>
    <row r="727" spans="1:36" ht="12.75" x14ac:dyDescent="0.2">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c r="AA727" s="77"/>
      <c r="AB727" s="77"/>
      <c r="AC727" s="77"/>
      <c r="AD727" s="77"/>
      <c r="AE727" s="77"/>
      <c r="AF727" s="77"/>
      <c r="AG727" s="77"/>
      <c r="AH727" s="77"/>
      <c r="AI727" s="77"/>
      <c r="AJ727" s="77"/>
    </row>
    <row r="728" spans="1:36" ht="12.75" x14ac:dyDescent="0.2">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c r="AA728" s="77"/>
      <c r="AB728" s="77"/>
      <c r="AC728" s="77"/>
      <c r="AD728" s="77"/>
      <c r="AE728" s="77"/>
      <c r="AF728" s="77"/>
      <c r="AG728" s="77"/>
      <c r="AH728" s="77"/>
      <c r="AI728" s="77"/>
      <c r="AJ728" s="77"/>
    </row>
    <row r="729" spans="1:36" ht="12.75" x14ac:dyDescent="0.2">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c r="AA729" s="77"/>
      <c r="AB729" s="77"/>
      <c r="AC729" s="77"/>
      <c r="AD729" s="77"/>
      <c r="AE729" s="77"/>
      <c r="AF729" s="77"/>
      <c r="AG729" s="77"/>
      <c r="AH729" s="77"/>
      <c r="AI729" s="77"/>
      <c r="AJ729" s="77"/>
    </row>
    <row r="730" spans="1:36" ht="12.75" x14ac:dyDescent="0.2">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c r="AA730" s="77"/>
      <c r="AB730" s="77"/>
      <c r="AC730" s="77"/>
      <c r="AD730" s="77"/>
      <c r="AE730" s="77"/>
      <c r="AF730" s="77"/>
      <c r="AG730" s="77"/>
      <c r="AH730" s="77"/>
      <c r="AI730" s="77"/>
      <c r="AJ730" s="77"/>
    </row>
    <row r="731" spans="1:36" ht="12.75" x14ac:dyDescent="0.2">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c r="AA731" s="77"/>
      <c r="AB731" s="77"/>
      <c r="AC731" s="77"/>
      <c r="AD731" s="77"/>
      <c r="AE731" s="77"/>
      <c r="AF731" s="77"/>
      <c r="AG731" s="77"/>
      <c r="AH731" s="77"/>
      <c r="AI731" s="77"/>
      <c r="AJ731" s="77"/>
    </row>
    <row r="732" spans="1:36" ht="12.75" x14ac:dyDescent="0.2">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c r="AA732" s="77"/>
      <c r="AB732" s="77"/>
      <c r="AC732" s="77"/>
      <c r="AD732" s="77"/>
      <c r="AE732" s="77"/>
      <c r="AF732" s="77"/>
      <c r="AG732" s="77"/>
      <c r="AH732" s="77"/>
      <c r="AI732" s="77"/>
      <c r="AJ732" s="77"/>
    </row>
    <row r="733" spans="1:36" ht="12.75" x14ac:dyDescent="0.2">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c r="AA733" s="77"/>
      <c r="AB733" s="77"/>
      <c r="AC733" s="77"/>
      <c r="AD733" s="77"/>
      <c r="AE733" s="77"/>
      <c r="AF733" s="77"/>
      <c r="AG733" s="77"/>
      <c r="AH733" s="77"/>
      <c r="AI733" s="77"/>
      <c r="AJ733" s="77"/>
    </row>
    <row r="734" spans="1:36" ht="12.75" x14ac:dyDescent="0.2">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c r="AA734" s="77"/>
      <c r="AB734" s="77"/>
      <c r="AC734" s="77"/>
      <c r="AD734" s="77"/>
      <c r="AE734" s="77"/>
      <c r="AF734" s="77"/>
      <c r="AG734" s="77"/>
      <c r="AH734" s="77"/>
      <c r="AI734" s="77"/>
      <c r="AJ734" s="77"/>
    </row>
    <row r="735" spans="1:36" ht="12.75" x14ac:dyDescent="0.2">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c r="AA735" s="77"/>
      <c r="AB735" s="77"/>
      <c r="AC735" s="77"/>
      <c r="AD735" s="77"/>
      <c r="AE735" s="77"/>
      <c r="AF735" s="77"/>
      <c r="AG735" s="77"/>
      <c r="AH735" s="77"/>
      <c r="AI735" s="77"/>
      <c r="AJ735" s="77"/>
    </row>
    <row r="736" spans="1:36" ht="12.75" x14ac:dyDescent="0.2">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c r="AA736" s="77"/>
      <c r="AB736" s="77"/>
      <c r="AC736" s="77"/>
      <c r="AD736" s="77"/>
      <c r="AE736" s="77"/>
      <c r="AF736" s="77"/>
      <c r="AG736" s="77"/>
      <c r="AH736" s="77"/>
      <c r="AI736" s="77"/>
      <c r="AJ736" s="77"/>
    </row>
    <row r="737" spans="1:36" ht="12.75" x14ac:dyDescent="0.2">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c r="AA737" s="77"/>
      <c r="AB737" s="77"/>
      <c r="AC737" s="77"/>
      <c r="AD737" s="77"/>
      <c r="AE737" s="77"/>
      <c r="AF737" s="77"/>
      <c r="AG737" s="77"/>
      <c r="AH737" s="77"/>
      <c r="AI737" s="77"/>
      <c r="AJ737" s="77"/>
    </row>
    <row r="738" spans="1:36" ht="12.75" x14ac:dyDescent="0.2">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c r="AA738" s="77"/>
      <c r="AB738" s="77"/>
      <c r="AC738" s="77"/>
      <c r="AD738" s="77"/>
      <c r="AE738" s="77"/>
      <c r="AF738" s="77"/>
      <c r="AG738" s="77"/>
      <c r="AH738" s="77"/>
      <c r="AI738" s="77"/>
      <c r="AJ738" s="77"/>
    </row>
    <row r="739" spans="1:36" ht="12.75" x14ac:dyDescent="0.2">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c r="AA739" s="77"/>
      <c r="AB739" s="77"/>
      <c r="AC739" s="77"/>
      <c r="AD739" s="77"/>
      <c r="AE739" s="77"/>
      <c r="AF739" s="77"/>
      <c r="AG739" s="77"/>
      <c r="AH739" s="77"/>
      <c r="AI739" s="77"/>
      <c r="AJ739" s="77"/>
    </row>
    <row r="740" spans="1:36" ht="12.75" x14ac:dyDescent="0.2">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c r="AA740" s="77"/>
      <c r="AB740" s="77"/>
      <c r="AC740" s="77"/>
      <c r="AD740" s="77"/>
      <c r="AE740" s="77"/>
      <c r="AF740" s="77"/>
      <c r="AG740" s="77"/>
      <c r="AH740" s="77"/>
      <c r="AI740" s="77"/>
      <c r="AJ740" s="77"/>
    </row>
    <row r="741" spans="1:36" ht="12.75" x14ac:dyDescent="0.2">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c r="AA741" s="77"/>
      <c r="AB741" s="77"/>
      <c r="AC741" s="77"/>
      <c r="AD741" s="77"/>
      <c r="AE741" s="77"/>
      <c r="AF741" s="77"/>
      <c r="AG741" s="77"/>
      <c r="AH741" s="77"/>
      <c r="AI741" s="77"/>
      <c r="AJ741" s="77"/>
    </row>
    <row r="742" spans="1:36" ht="12.75" x14ac:dyDescent="0.2">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c r="AA742" s="77"/>
      <c r="AB742" s="77"/>
      <c r="AC742" s="77"/>
      <c r="AD742" s="77"/>
      <c r="AE742" s="77"/>
      <c r="AF742" s="77"/>
      <c r="AG742" s="77"/>
      <c r="AH742" s="77"/>
      <c r="AI742" s="77"/>
      <c r="AJ742" s="77"/>
    </row>
    <row r="743" spans="1:36" ht="12.75" x14ac:dyDescent="0.2">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c r="AA743" s="77"/>
      <c r="AB743" s="77"/>
      <c r="AC743" s="77"/>
      <c r="AD743" s="77"/>
      <c r="AE743" s="77"/>
      <c r="AF743" s="77"/>
      <c r="AG743" s="77"/>
      <c r="AH743" s="77"/>
      <c r="AI743" s="77"/>
      <c r="AJ743" s="77"/>
    </row>
    <row r="744" spans="1:36" ht="12.75" x14ac:dyDescent="0.2">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c r="AA744" s="77"/>
      <c r="AB744" s="77"/>
      <c r="AC744" s="77"/>
      <c r="AD744" s="77"/>
      <c r="AE744" s="77"/>
      <c r="AF744" s="77"/>
      <c r="AG744" s="77"/>
      <c r="AH744" s="77"/>
      <c r="AI744" s="77"/>
      <c r="AJ744" s="77"/>
    </row>
    <row r="745" spans="1:36" ht="12.75" x14ac:dyDescent="0.2">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c r="AA745" s="77"/>
      <c r="AB745" s="77"/>
      <c r="AC745" s="77"/>
      <c r="AD745" s="77"/>
      <c r="AE745" s="77"/>
      <c r="AF745" s="77"/>
      <c r="AG745" s="77"/>
      <c r="AH745" s="77"/>
      <c r="AI745" s="77"/>
      <c r="AJ745" s="77"/>
    </row>
    <row r="746" spans="1:36" ht="12.75" x14ac:dyDescent="0.2">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c r="AA746" s="77"/>
      <c r="AB746" s="77"/>
      <c r="AC746" s="77"/>
      <c r="AD746" s="77"/>
      <c r="AE746" s="77"/>
      <c r="AF746" s="77"/>
      <c r="AG746" s="77"/>
      <c r="AH746" s="77"/>
      <c r="AI746" s="77"/>
      <c r="AJ746" s="77"/>
    </row>
    <row r="747" spans="1:36" ht="12.75" x14ac:dyDescent="0.2">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c r="AA747" s="77"/>
      <c r="AB747" s="77"/>
      <c r="AC747" s="77"/>
      <c r="AD747" s="77"/>
      <c r="AE747" s="77"/>
      <c r="AF747" s="77"/>
      <c r="AG747" s="77"/>
      <c r="AH747" s="77"/>
      <c r="AI747" s="77"/>
      <c r="AJ747" s="77"/>
    </row>
    <row r="748" spans="1:36" ht="12.75" x14ac:dyDescent="0.2">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c r="AA748" s="77"/>
      <c r="AB748" s="77"/>
      <c r="AC748" s="77"/>
      <c r="AD748" s="77"/>
      <c r="AE748" s="77"/>
      <c r="AF748" s="77"/>
      <c r="AG748" s="77"/>
      <c r="AH748" s="77"/>
      <c r="AI748" s="77"/>
      <c r="AJ748" s="77"/>
    </row>
    <row r="749" spans="1:36" ht="12.75" x14ac:dyDescent="0.2">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c r="AA749" s="77"/>
      <c r="AB749" s="77"/>
      <c r="AC749" s="77"/>
      <c r="AD749" s="77"/>
      <c r="AE749" s="77"/>
      <c r="AF749" s="77"/>
      <c r="AG749" s="77"/>
      <c r="AH749" s="77"/>
      <c r="AI749" s="77"/>
      <c r="AJ749" s="77"/>
    </row>
    <row r="750" spans="1:36" ht="12.75" x14ac:dyDescent="0.2">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c r="AA750" s="77"/>
      <c r="AB750" s="77"/>
      <c r="AC750" s="77"/>
      <c r="AD750" s="77"/>
      <c r="AE750" s="77"/>
      <c r="AF750" s="77"/>
      <c r="AG750" s="77"/>
      <c r="AH750" s="77"/>
      <c r="AI750" s="77"/>
      <c r="AJ750" s="77"/>
    </row>
    <row r="751" spans="1:36" ht="12.75" x14ac:dyDescent="0.2">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c r="AA751" s="77"/>
      <c r="AB751" s="77"/>
      <c r="AC751" s="77"/>
      <c r="AD751" s="77"/>
      <c r="AE751" s="77"/>
      <c r="AF751" s="77"/>
      <c r="AG751" s="77"/>
      <c r="AH751" s="77"/>
      <c r="AI751" s="77"/>
      <c r="AJ751" s="77"/>
    </row>
    <row r="752" spans="1:36" ht="12.75" x14ac:dyDescent="0.2">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c r="AA752" s="77"/>
      <c r="AB752" s="77"/>
      <c r="AC752" s="77"/>
      <c r="AD752" s="77"/>
      <c r="AE752" s="77"/>
      <c r="AF752" s="77"/>
      <c r="AG752" s="77"/>
      <c r="AH752" s="77"/>
      <c r="AI752" s="77"/>
      <c r="AJ752" s="77"/>
    </row>
    <row r="753" spans="1:36" ht="12.75" x14ac:dyDescent="0.2">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c r="AA753" s="77"/>
      <c r="AB753" s="77"/>
      <c r="AC753" s="77"/>
      <c r="AD753" s="77"/>
      <c r="AE753" s="77"/>
      <c r="AF753" s="77"/>
      <c r="AG753" s="77"/>
      <c r="AH753" s="77"/>
      <c r="AI753" s="77"/>
      <c r="AJ753" s="77"/>
    </row>
    <row r="754" spans="1:36" ht="12.75" x14ac:dyDescent="0.2">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c r="AA754" s="77"/>
      <c r="AB754" s="77"/>
      <c r="AC754" s="77"/>
      <c r="AD754" s="77"/>
      <c r="AE754" s="77"/>
      <c r="AF754" s="77"/>
      <c r="AG754" s="77"/>
      <c r="AH754" s="77"/>
      <c r="AI754" s="77"/>
      <c r="AJ754" s="77"/>
    </row>
    <row r="755" spans="1:36" ht="12.75" x14ac:dyDescent="0.2">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c r="AA755" s="77"/>
      <c r="AB755" s="77"/>
      <c r="AC755" s="77"/>
      <c r="AD755" s="77"/>
      <c r="AE755" s="77"/>
      <c r="AF755" s="77"/>
      <c r="AG755" s="77"/>
      <c r="AH755" s="77"/>
      <c r="AI755" s="77"/>
      <c r="AJ755" s="77"/>
    </row>
    <row r="756" spans="1:36" ht="12.75" x14ac:dyDescent="0.2">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c r="AA756" s="77"/>
      <c r="AB756" s="77"/>
      <c r="AC756" s="77"/>
      <c r="AD756" s="77"/>
      <c r="AE756" s="77"/>
      <c r="AF756" s="77"/>
      <c r="AG756" s="77"/>
      <c r="AH756" s="77"/>
      <c r="AI756" s="77"/>
      <c r="AJ756" s="77"/>
    </row>
    <row r="757" spans="1:36" ht="12.75" x14ac:dyDescent="0.2">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c r="AA757" s="77"/>
      <c r="AB757" s="77"/>
      <c r="AC757" s="77"/>
      <c r="AD757" s="77"/>
      <c r="AE757" s="77"/>
      <c r="AF757" s="77"/>
      <c r="AG757" s="77"/>
      <c r="AH757" s="77"/>
      <c r="AI757" s="77"/>
      <c r="AJ757" s="77"/>
    </row>
    <row r="758" spans="1:36" ht="12.75" x14ac:dyDescent="0.2">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c r="AA758" s="77"/>
      <c r="AB758" s="77"/>
      <c r="AC758" s="77"/>
      <c r="AD758" s="77"/>
      <c r="AE758" s="77"/>
      <c r="AF758" s="77"/>
      <c r="AG758" s="77"/>
      <c r="AH758" s="77"/>
      <c r="AI758" s="77"/>
      <c r="AJ758" s="77"/>
    </row>
    <row r="759" spans="1:36" ht="12.75" x14ac:dyDescent="0.2">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c r="AA759" s="77"/>
      <c r="AB759" s="77"/>
      <c r="AC759" s="77"/>
      <c r="AD759" s="77"/>
      <c r="AE759" s="77"/>
      <c r="AF759" s="77"/>
      <c r="AG759" s="77"/>
      <c r="AH759" s="77"/>
      <c r="AI759" s="77"/>
      <c r="AJ759" s="77"/>
    </row>
    <row r="760" spans="1:36" ht="12.75" x14ac:dyDescent="0.2">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c r="AA760" s="77"/>
      <c r="AB760" s="77"/>
      <c r="AC760" s="77"/>
      <c r="AD760" s="77"/>
      <c r="AE760" s="77"/>
      <c r="AF760" s="77"/>
      <c r="AG760" s="77"/>
      <c r="AH760" s="77"/>
      <c r="AI760" s="77"/>
      <c r="AJ760" s="77"/>
    </row>
    <row r="761" spans="1:36" ht="12.75" x14ac:dyDescent="0.2">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c r="AA761" s="77"/>
      <c r="AB761" s="77"/>
      <c r="AC761" s="77"/>
      <c r="AD761" s="77"/>
      <c r="AE761" s="77"/>
      <c r="AF761" s="77"/>
      <c r="AG761" s="77"/>
      <c r="AH761" s="77"/>
      <c r="AI761" s="77"/>
      <c r="AJ761" s="77"/>
    </row>
    <row r="762" spans="1:36" ht="12.75" x14ac:dyDescent="0.2">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c r="AA762" s="77"/>
      <c r="AB762" s="77"/>
      <c r="AC762" s="77"/>
      <c r="AD762" s="77"/>
      <c r="AE762" s="77"/>
      <c r="AF762" s="77"/>
      <c r="AG762" s="77"/>
      <c r="AH762" s="77"/>
      <c r="AI762" s="77"/>
      <c r="AJ762" s="77"/>
    </row>
    <row r="763" spans="1:36" ht="12.75" x14ac:dyDescent="0.2">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c r="AA763" s="77"/>
      <c r="AB763" s="77"/>
      <c r="AC763" s="77"/>
      <c r="AD763" s="77"/>
      <c r="AE763" s="77"/>
      <c r="AF763" s="77"/>
      <c r="AG763" s="77"/>
      <c r="AH763" s="77"/>
      <c r="AI763" s="77"/>
      <c r="AJ763" s="77"/>
    </row>
    <row r="764" spans="1:36" ht="12.75" x14ac:dyDescent="0.2">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c r="AA764" s="77"/>
      <c r="AB764" s="77"/>
      <c r="AC764" s="77"/>
      <c r="AD764" s="77"/>
      <c r="AE764" s="77"/>
      <c r="AF764" s="77"/>
      <c r="AG764" s="77"/>
      <c r="AH764" s="77"/>
      <c r="AI764" s="77"/>
      <c r="AJ764" s="77"/>
    </row>
    <row r="765" spans="1:36" ht="12.75" x14ac:dyDescent="0.2">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c r="AA765" s="77"/>
      <c r="AB765" s="77"/>
      <c r="AC765" s="77"/>
      <c r="AD765" s="77"/>
      <c r="AE765" s="77"/>
      <c r="AF765" s="77"/>
      <c r="AG765" s="77"/>
      <c r="AH765" s="77"/>
      <c r="AI765" s="77"/>
      <c r="AJ765" s="77"/>
    </row>
    <row r="766" spans="1:36" ht="12.75" x14ac:dyDescent="0.2">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c r="AA766" s="77"/>
      <c r="AB766" s="77"/>
      <c r="AC766" s="77"/>
      <c r="AD766" s="77"/>
      <c r="AE766" s="77"/>
      <c r="AF766" s="77"/>
      <c r="AG766" s="77"/>
      <c r="AH766" s="77"/>
      <c r="AI766" s="77"/>
      <c r="AJ766" s="77"/>
    </row>
    <row r="767" spans="1:36" ht="12.75" x14ac:dyDescent="0.2">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c r="AA767" s="77"/>
      <c r="AB767" s="77"/>
      <c r="AC767" s="77"/>
      <c r="AD767" s="77"/>
      <c r="AE767" s="77"/>
      <c r="AF767" s="77"/>
      <c r="AG767" s="77"/>
      <c r="AH767" s="77"/>
      <c r="AI767" s="77"/>
      <c r="AJ767" s="77"/>
    </row>
    <row r="768" spans="1:36" ht="12.75" x14ac:dyDescent="0.2">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c r="AA768" s="77"/>
      <c r="AB768" s="77"/>
      <c r="AC768" s="77"/>
      <c r="AD768" s="77"/>
      <c r="AE768" s="77"/>
      <c r="AF768" s="77"/>
      <c r="AG768" s="77"/>
      <c r="AH768" s="77"/>
      <c r="AI768" s="77"/>
      <c r="AJ768" s="77"/>
    </row>
    <row r="769" spans="1:36" ht="12.75" x14ac:dyDescent="0.2">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c r="AA769" s="77"/>
      <c r="AB769" s="77"/>
      <c r="AC769" s="77"/>
      <c r="AD769" s="77"/>
      <c r="AE769" s="77"/>
      <c r="AF769" s="77"/>
      <c r="AG769" s="77"/>
      <c r="AH769" s="77"/>
      <c r="AI769" s="77"/>
      <c r="AJ769" s="77"/>
    </row>
    <row r="770" spans="1:36" ht="12.75" x14ac:dyDescent="0.2">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c r="AA770" s="77"/>
      <c r="AB770" s="77"/>
      <c r="AC770" s="77"/>
      <c r="AD770" s="77"/>
      <c r="AE770" s="77"/>
      <c r="AF770" s="77"/>
      <c r="AG770" s="77"/>
      <c r="AH770" s="77"/>
      <c r="AI770" s="77"/>
      <c r="AJ770" s="77"/>
    </row>
    <row r="771" spans="1:36" ht="12.75" x14ac:dyDescent="0.2">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c r="AA771" s="77"/>
      <c r="AB771" s="77"/>
      <c r="AC771" s="77"/>
      <c r="AD771" s="77"/>
      <c r="AE771" s="77"/>
      <c r="AF771" s="77"/>
      <c r="AG771" s="77"/>
      <c r="AH771" s="77"/>
      <c r="AI771" s="77"/>
      <c r="AJ771" s="77"/>
    </row>
    <row r="772" spans="1:36" ht="12.75" x14ac:dyDescent="0.2">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c r="AA772" s="77"/>
      <c r="AB772" s="77"/>
      <c r="AC772" s="77"/>
      <c r="AD772" s="77"/>
      <c r="AE772" s="77"/>
      <c r="AF772" s="77"/>
      <c r="AG772" s="77"/>
      <c r="AH772" s="77"/>
      <c r="AI772" s="77"/>
      <c r="AJ772" s="77"/>
    </row>
    <row r="773" spans="1:36" ht="12.75" x14ac:dyDescent="0.2">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c r="AA773" s="77"/>
      <c r="AB773" s="77"/>
      <c r="AC773" s="77"/>
      <c r="AD773" s="77"/>
      <c r="AE773" s="77"/>
      <c r="AF773" s="77"/>
      <c r="AG773" s="77"/>
      <c r="AH773" s="77"/>
      <c r="AI773" s="77"/>
      <c r="AJ773" s="77"/>
    </row>
    <row r="774" spans="1:36" ht="12.75" x14ac:dyDescent="0.2">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c r="AA774" s="77"/>
      <c r="AB774" s="77"/>
      <c r="AC774" s="77"/>
      <c r="AD774" s="77"/>
      <c r="AE774" s="77"/>
      <c r="AF774" s="77"/>
      <c r="AG774" s="77"/>
      <c r="AH774" s="77"/>
      <c r="AI774" s="77"/>
      <c r="AJ774" s="77"/>
    </row>
    <row r="775" spans="1:36" ht="12.75" x14ac:dyDescent="0.2">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c r="AA775" s="77"/>
      <c r="AB775" s="77"/>
      <c r="AC775" s="77"/>
      <c r="AD775" s="77"/>
      <c r="AE775" s="77"/>
      <c r="AF775" s="77"/>
      <c r="AG775" s="77"/>
      <c r="AH775" s="77"/>
      <c r="AI775" s="77"/>
      <c r="AJ775" s="77"/>
    </row>
    <row r="776" spans="1:36" ht="12.75" x14ac:dyDescent="0.2">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c r="AA776" s="77"/>
      <c r="AB776" s="77"/>
      <c r="AC776" s="77"/>
      <c r="AD776" s="77"/>
      <c r="AE776" s="77"/>
      <c r="AF776" s="77"/>
      <c r="AG776" s="77"/>
      <c r="AH776" s="77"/>
      <c r="AI776" s="77"/>
      <c r="AJ776" s="77"/>
    </row>
    <row r="777" spans="1:36" ht="12.75" x14ac:dyDescent="0.2">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c r="AA777" s="77"/>
      <c r="AB777" s="77"/>
      <c r="AC777" s="77"/>
      <c r="AD777" s="77"/>
      <c r="AE777" s="77"/>
      <c r="AF777" s="77"/>
      <c r="AG777" s="77"/>
      <c r="AH777" s="77"/>
      <c r="AI777" s="77"/>
      <c r="AJ777" s="77"/>
    </row>
    <row r="778" spans="1:36" ht="12.75" x14ac:dyDescent="0.2">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c r="AA778" s="77"/>
      <c r="AB778" s="77"/>
      <c r="AC778" s="77"/>
      <c r="AD778" s="77"/>
      <c r="AE778" s="77"/>
      <c r="AF778" s="77"/>
      <c r="AG778" s="77"/>
      <c r="AH778" s="77"/>
      <c r="AI778" s="77"/>
      <c r="AJ778" s="77"/>
    </row>
    <row r="779" spans="1:36" ht="12.75" x14ac:dyDescent="0.2">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c r="AA779" s="77"/>
      <c r="AB779" s="77"/>
      <c r="AC779" s="77"/>
      <c r="AD779" s="77"/>
      <c r="AE779" s="77"/>
      <c r="AF779" s="77"/>
      <c r="AG779" s="77"/>
      <c r="AH779" s="77"/>
      <c r="AI779" s="77"/>
      <c r="AJ779" s="77"/>
    </row>
    <row r="780" spans="1:36" ht="12.75" x14ac:dyDescent="0.2">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c r="AA780" s="77"/>
      <c r="AB780" s="77"/>
      <c r="AC780" s="77"/>
      <c r="AD780" s="77"/>
      <c r="AE780" s="77"/>
      <c r="AF780" s="77"/>
      <c r="AG780" s="77"/>
      <c r="AH780" s="77"/>
      <c r="AI780" s="77"/>
      <c r="AJ780" s="77"/>
    </row>
    <row r="781" spans="1:36" ht="12.75" x14ac:dyDescent="0.2">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c r="AA781" s="77"/>
      <c r="AB781" s="77"/>
      <c r="AC781" s="77"/>
      <c r="AD781" s="77"/>
      <c r="AE781" s="77"/>
      <c r="AF781" s="77"/>
      <c r="AG781" s="77"/>
      <c r="AH781" s="77"/>
      <c r="AI781" s="77"/>
      <c r="AJ781" s="77"/>
    </row>
    <row r="782" spans="1:36" ht="12.75" x14ac:dyDescent="0.2">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c r="AA782" s="77"/>
      <c r="AB782" s="77"/>
      <c r="AC782" s="77"/>
      <c r="AD782" s="77"/>
      <c r="AE782" s="77"/>
      <c r="AF782" s="77"/>
      <c r="AG782" s="77"/>
      <c r="AH782" s="77"/>
      <c r="AI782" s="77"/>
      <c r="AJ782" s="77"/>
    </row>
    <row r="783" spans="1:36" ht="12.75" x14ac:dyDescent="0.2">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c r="AA783" s="77"/>
      <c r="AB783" s="77"/>
      <c r="AC783" s="77"/>
      <c r="AD783" s="77"/>
      <c r="AE783" s="77"/>
      <c r="AF783" s="77"/>
      <c r="AG783" s="77"/>
      <c r="AH783" s="77"/>
      <c r="AI783" s="77"/>
      <c r="AJ783" s="77"/>
    </row>
    <row r="784" spans="1:36" ht="12.75" x14ac:dyDescent="0.2">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c r="AA784" s="77"/>
      <c r="AB784" s="77"/>
      <c r="AC784" s="77"/>
      <c r="AD784" s="77"/>
      <c r="AE784" s="77"/>
      <c r="AF784" s="77"/>
      <c r="AG784" s="77"/>
      <c r="AH784" s="77"/>
      <c r="AI784" s="77"/>
      <c r="AJ784" s="77"/>
    </row>
    <row r="785" spans="1:36" ht="12.75" x14ac:dyDescent="0.2">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c r="AA785" s="77"/>
      <c r="AB785" s="77"/>
      <c r="AC785" s="77"/>
      <c r="AD785" s="77"/>
      <c r="AE785" s="77"/>
      <c r="AF785" s="77"/>
      <c r="AG785" s="77"/>
      <c r="AH785" s="77"/>
      <c r="AI785" s="77"/>
      <c r="AJ785" s="77"/>
    </row>
    <row r="786" spans="1:36" ht="12.75" x14ac:dyDescent="0.2">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c r="AA786" s="77"/>
      <c r="AB786" s="77"/>
      <c r="AC786" s="77"/>
      <c r="AD786" s="77"/>
      <c r="AE786" s="77"/>
      <c r="AF786" s="77"/>
      <c r="AG786" s="77"/>
      <c r="AH786" s="77"/>
      <c r="AI786" s="77"/>
      <c r="AJ786" s="77"/>
    </row>
    <row r="787" spans="1:36" ht="12.75" x14ac:dyDescent="0.2">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c r="AA787" s="77"/>
      <c r="AB787" s="77"/>
      <c r="AC787" s="77"/>
      <c r="AD787" s="77"/>
      <c r="AE787" s="77"/>
      <c r="AF787" s="77"/>
      <c r="AG787" s="77"/>
      <c r="AH787" s="77"/>
      <c r="AI787" s="77"/>
      <c r="AJ787" s="77"/>
    </row>
    <row r="788" spans="1:36" ht="12.75" x14ac:dyDescent="0.2">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c r="AA788" s="77"/>
      <c r="AB788" s="77"/>
      <c r="AC788" s="77"/>
      <c r="AD788" s="77"/>
      <c r="AE788" s="77"/>
      <c r="AF788" s="77"/>
      <c r="AG788" s="77"/>
      <c r="AH788" s="77"/>
      <c r="AI788" s="77"/>
      <c r="AJ788" s="77"/>
    </row>
    <row r="789" spans="1:36" ht="12.75" x14ac:dyDescent="0.2">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c r="AA789" s="77"/>
      <c r="AB789" s="77"/>
      <c r="AC789" s="77"/>
      <c r="AD789" s="77"/>
      <c r="AE789" s="77"/>
      <c r="AF789" s="77"/>
      <c r="AG789" s="77"/>
      <c r="AH789" s="77"/>
      <c r="AI789" s="77"/>
      <c r="AJ789" s="77"/>
    </row>
    <row r="790" spans="1:36" ht="12.75" x14ac:dyDescent="0.2">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c r="AA790" s="77"/>
      <c r="AB790" s="77"/>
      <c r="AC790" s="77"/>
      <c r="AD790" s="77"/>
      <c r="AE790" s="77"/>
      <c r="AF790" s="77"/>
      <c r="AG790" s="77"/>
      <c r="AH790" s="77"/>
      <c r="AI790" s="77"/>
      <c r="AJ790" s="77"/>
    </row>
    <row r="791" spans="1:36" ht="12.75" x14ac:dyDescent="0.2">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c r="AA791" s="77"/>
      <c r="AB791" s="77"/>
      <c r="AC791" s="77"/>
      <c r="AD791" s="77"/>
      <c r="AE791" s="77"/>
      <c r="AF791" s="77"/>
      <c r="AG791" s="77"/>
      <c r="AH791" s="77"/>
      <c r="AI791" s="77"/>
      <c r="AJ791" s="77"/>
    </row>
    <row r="792" spans="1:36" ht="12.75" x14ac:dyDescent="0.2">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c r="AA792" s="77"/>
      <c r="AB792" s="77"/>
      <c r="AC792" s="77"/>
      <c r="AD792" s="77"/>
      <c r="AE792" s="77"/>
      <c r="AF792" s="77"/>
      <c r="AG792" s="77"/>
      <c r="AH792" s="77"/>
      <c r="AI792" s="77"/>
      <c r="AJ792" s="77"/>
    </row>
  </sheetData>
  <hyperlinks>
    <hyperlink ref="A7" r:id="rId1" xr:uid="{9AF5D0C6-B2A0-4B35-A44C-EDCD3B3D9C01}"/>
    <hyperlink ref="A38" r:id="rId2" xr:uid="{E0B37667-E23E-41B3-BE62-66AF82E4E6CD}"/>
    <hyperlink ref="C7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8" sqref="C8"/>
    </sheetView>
  </sheetViews>
  <sheetFormatPr defaultColWidth="9.140625" defaultRowHeight="15" x14ac:dyDescent="0.25"/>
  <cols>
    <col min="1" max="1" width="54" bestFit="1" customWidth="1"/>
    <col min="2" max="2" width="45.85546875" customWidth="1"/>
    <col min="3" max="3" width="89.140625" customWidth="1"/>
    <col min="4" max="4" width="17.42578125" customWidth="1"/>
    <col min="5" max="5" width="21.5703125" bestFit="1" customWidth="1"/>
    <col min="7" max="7" width="10.140625" bestFit="1" customWidth="1"/>
    <col min="8" max="9" width="10" bestFit="1" customWidth="1"/>
    <col min="10" max="10" width="10.140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606</v>
      </c>
      <c r="C7" t="s">
        <v>607</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608</v>
      </c>
    </row>
    <row r="8" spans="1:24" x14ac:dyDescent="0.25">
      <c r="A8" t="s">
        <v>273</v>
      </c>
      <c r="B8" t="s">
        <v>231</v>
      </c>
      <c r="C8" s="17" t="s">
        <v>518</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510</v>
      </c>
      <c r="B9" t="s">
        <v>231</v>
      </c>
      <c r="C9" s="17" t="s">
        <v>518</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511</v>
      </c>
    </row>
    <row r="10" spans="1:24" x14ac:dyDescent="0.25">
      <c r="A10" t="s">
        <v>509</v>
      </c>
      <c r="B10" t="s">
        <v>228</v>
      </c>
      <c r="C10" t="s">
        <v>519</v>
      </c>
      <c r="D10" t="s">
        <v>240</v>
      </c>
      <c r="E10" t="s">
        <v>508</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512</v>
      </c>
    </row>
    <row r="11" spans="1:24" x14ac:dyDescent="0.25">
      <c r="A11" t="s">
        <v>510</v>
      </c>
      <c r="B11" t="s">
        <v>228</v>
      </c>
      <c r="C11" t="s">
        <v>519</v>
      </c>
      <c r="D11" t="s">
        <v>240</v>
      </c>
      <c r="E11" t="s">
        <v>508</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513</v>
      </c>
    </row>
    <row r="12" spans="1:24" s="33" customFormat="1" x14ac:dyDescent="0.25">
      <c r="A12" s="33" t="s">
        <v>301</v>
      </c>
      <c r="B12" s="33" t="s">
        <v>228</v>
      </c>
      <c r="C12" s="33" t="s">
        <v>227</v>
      </c>
      <c r="D12" s="33" t="s">
        <v>240</v>
      </c>
      <c r="E12" s="33" t="s">
        <v>508</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517</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626</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625</v>
      </c>
      <c r="E3" s="55"/>
      <c r="F3" s="55"/>
      <c r="G3" s="55"/>
    </row>
    <row r="4" spans="1:33" ht="15" customHeight="1" x14ac:dyDescent="0.2">
      <c r="C4" s="55" t="s">
        <v>495</v>
      </c>
      <c r="D4" s="55" t="s">
        <v>624</v>
      </c>
      <c r="E4" s="55"/>
      <c r="F4" s="55"/>
      <c r="G4" s="55" t="s">
        <v>623</v>
      </c>
    </row>
    <row r="5" spans="1:33" ht="15" customHeight="1" x14ac:dyDescent="0.2">
      <c r="C5" s="55" t="s">
        <v>496</v>
      </c>
      <c r="D5" s="55" t="s">
        <v>622</v>
      </c>
      <c r="E5" s="55"/>
      <c r="F5" s="55"/>
      <c r="G5" s="55"/>
    </row>
    <row r="6" spans="1:33" ht="15" customHeight="1" x14ac:dyDescent="0.2">
      <c r="C6" s="55" t="s">
        <v>497</v>
      </c>
      <c r="D6" s="55"/>
      <c r="E6" s="55" t="s">
        <v>621</v>
      </c>
      <c r="F6" s="55"/>
      <c r="G6" s="55"/>
    </row>
    <row r="10" spans="1:33" ht="15" customHeight="1" x14ac:dyDescent="0.25">
      <c r="A10" s="43" t="s">
        <v>318</v>
      </c>
      <c r="B10" s="54" t="s">
        <v>43</v>
      </c>
      <c r="AG10" s="51" t="s">
        <v>620</v>
      </c>
    </row>
    <row r="11" spans="1:33" ht="15" customHeight="1" x14ac:dyDescent="0.2">
      <c r="B11" s="53" t="s">
        <v>44</v>
      </c>
      <c r="AG11" s="51" t="s">
        <v>619</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618</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617</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616</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615</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614</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614</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557</v>
      </c>
    </row>
    <row r="73" spans="1:33" x14ac:dyDescent="0.2">
      <c r="B73" s="38" t="s">
        <v>539</v>
      </c>
    </row>
    <row r="74" spans="1:33" ht="15" customHeight="1" x14ac:dyDescent="0.2">
      <c r="B74" s="38" t="s">
        <v>68</v>
      </c>
    </row>
    <row r="75" spans="1:33" ht="15" customHeight="1" x14ac:dyDescent="0.2">
      <c r="B75" s="38" t="s">
        <v>613</v>
      </c>
    </row>
    <row r="76" spans="1:33" ht="15" customHeight="1" x14ac:dyDescent="0.2">
      <c r="B76" s="38" t="s">
        <v>69</v>
      </c>
    </row>
    <row r="77" spans="1:33" ht="15" customHeight="1" x14ac:dyDescent="0.2">
      <c r="B77" s="38" t="s">
        <v>541</v>
      </c>
    </row>
    <row r="78" spans="1:33" ht="15" customHeight="1" x14ac:dyDescent="0.2">
      <c r="B78" s="38" t="s">
        <v>612</v>
      </c>
    </row>
    <row r="79" spans="1:33" x14ac:dyDescent="0.2">
      <c r="B79" s="38" t="s">
        <v>71</v>
      </c>
    </row>
    <row r="80" spans="1:33" ht="15" customHeight="1" x14ac:dyDescent="0.2">
      <c r="B80" s="38" t="s">
        <v>542</v>
      </c>
    </row>
    <row r="81" spans="2:2" x14ac:dyDescent="0.2">
      <c r="B81" s="38" t="s">
        <v>543</v>
      </c>
    </row>
    <row r="82" spans="2:2" ht="15" customHeight="1" x14ac:dyDescent="0.2">
      <c r="B82" s="38" t="s">
        <v>544</v>
      </c>
    </row>
    <row r="83" spans="2:2" ht="15" customHeight="1" x14ac:dyDescent="0.2">
      <c r="B83" s="38" t="s">
        <v>545</v>
      </c>
    </row>
    <row r="84" spans="2:2" ht="15" customHeight="1" x14ac:dyDescent="0.2">
      <c r="B84" s="38" t="s">
        <v>546</v>
      </c>
    </row>
    <row r="85" spans="2:2" ht="15" customHeight="1" x14ac:dyDescent="0.2">
      <c r="B85" s="38" t="s">
        <v>547</v>
      </c>
    </row>
    <row r="86" spans="2:2" ht="15" customHeight="1" x14ac:dyDescent="0.2">
      <c r="B86" s="38" t="s">
        <v>192</v>
      </c>
    </row>
    <row r="87" spans="2:2" ht="15" customHeight="1" x14ac:dyDescent="0.2">
      <c r="B87" s="38" t="s">
        <v>72</v>
      </c>
    </row>
    <row r="88" spans="2:2" ht="15" customHeight="1" x14ac:dyDescent="0.2">
      <c r="B88" s="38" t="s">
        <v>548</v>
      </c>
    </row>
    <row r="89" spans="2:2" ht="15" customHeight="1" x14ac:dyDescent="0.2">
      <c r="B89" s="38" t="s">
        <v>611</v>
      </c>
    </row>
    <row r="90" spans="2:2" ht="15" customHeight="1" x14ac:dyDescent="0.2">
      <c r="B90" s="38" t="s">
        <v>73</v>
      </c>
    </row>
    <row r="91" spans="2:2" ht="15" customHeight="1" x14ac:dyDescent="0.2">
      <c r="B91" s="38" t="s">
        <v>550</v>
      </c>
    </row>
    <row r="92" spans="2:2" x14ac:dyDescent="0.2">
      <c r="B92" s="38" t="s">
        <v>551</v>
      </c>
    </row>
    <row r="93" spans="2:2" ht="15" customHeight="1" x14ac:dyDescent="0.2">
      <c r="B93" s="38" t="s">
        <v>74</v>
      </c>
    </row>
    <row r="94" spans="2:2" ht="15" customHeight="1" x14ac:dyDescent="0.2">
      <c r="B94" s="38" t="s">
        <v>552</v>
      </c>
    </row>
    <row r="95" spans="2:2" ht="15" customHeight="1" x14ac:dyDescent="0.2">
      <c r="B95" s="38" t="s">
        <v>553</v>
      </c>
    </row>
    <row r="96" spans="2:2" ht="15" customHeight="1" x14ac:dyDescent="0.2">
      <c r="B96" s="38" t="s">
        <v>554</v>
      </c>
    </row>
    <row r="97" spans="2:33" ht="15" customHeight="1" x14ac:dyDescent="0.2">
      <c r="B97" s="38" t="s">
        <v>555</v>
      </c>
    </row>
    <row r="98" spans="2:33" ht="15" customHeight="1" x14ac:dyDescent="0.2">
      <c r="B98" s="38" t="s">
        <v>556</v>
      </c>
    </row>
    <row r="99" spans="2:33" ht="15" customHeight="1" x14ac:dyDescent="0.2">
      <c r="B99" s="38" t="s">
        <v>610</v>
      </c>
    </row>
    <row r="100" spans="2:33" ht="15" customHeight="1" x14ac:dyDescent="0.2">
      <c r="B100" s="38" t="s">
        <v>609</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12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c r="AA112" s="126"/>
      <c r="AB112" s="126"/>
      <c r="AC112" s="126"/>
      <c r="AD112" s="126"/>
      <c r="AE112" s="126"/>
      <c r="AF112" s="126"/>
      <c r="AG112" s="126"/>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c r="AF308" s="126"/>
      <c r="AG308" s="126"/>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c r="AG511" s="126"/>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c r="AC712" s="126"/>
      <c r="AD712" s="126"/>
      <c r="AE712" s="126"/>
      <c r="AF712" s="126"/>
      <c r="AG712" s="126"/>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c r="AC887" s="126"/>
      <c r="AD887" s="126"/>
      <c r="AE887" s="126"/>
      <c r="AF887" s="126"/>
      <c r="AG887" s="126"/>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126"/>
      <c r="C1100" s="126"/>
      <c r="D1100" s="126"/>
      <c r="E1100" s="126"/>
      <c r="F1100" s="126"/>
      <c r="G1100" s="126"/>
      <c r="H1100" s="126"/>
      <c r="I1100" s="126"/>
      <c r="J1100" s="126"/>
      <c r="K1100" s="126"/>
      <c r="L1100" s="126"/>
      <c r="M1100" s="126"/>
      <c r="N1100" s="126"/>
      <c r="O1100" s="126"/>
      <c r="P1100" s="126"/>
      <c r="Q1100" s="126"/>
      <c r="R1100" s="126"/>
      <c r="S1100" s="126"/>
      <c r="T1100" s="126"/>
      <c r="U1100" s="126"/>
      <c r="V1100" s="126"/>
      <c r="W1100" s="126"/>
      <c r="X1100" s="126"/>
      <c r="Y1100" s="126"/>
      <c r="Z1100" s="126"/>
      <c r="AA1100" s="126"/>
      <c r="AB1100" s="126"/>
      <c r="AC1100" s="126"/>
      <c r="AD1100" s="126"/>
      <c r="AE1100" s="126"/>
      <c r="AF1100" s="126"/>
      <c r="AG1100" s="126"/>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126"/>
      <c r="C1227" s="126"/>
      <c r="D1227" s="126"/>
      <c r="E1227" s="126"/>
      <c r="F1227" s="126"/>
      <c r="G1227" s="126"/>
      <c r="H1227" s="126"/>
      <c r="I1227" s="126"/>
      <c r="J1227" s="126"/>
      <c r="K1227" s="126"/>
      <c r="L1227" s="126"/>
      <c r="M1227" s="126"/>
      <c r="N1227" s="126"/>
      <c r="O1227" s="126"/>
      <c r="P1227" s="126"/>
      <c r="Q1227" s="126"/>
      <c r="R1227" s="126"/>
      <c r="S1227" s="126"/>
      <c r="T1227" s="126"/>
      <c r="U1227" s="126"/>
      <c r="V1227" s="126"/>
      <c r="W1227" s="126"/>
      <c r="X1227" s="126"/>
      <c r="Y1227" s="126"/>
      <c r="Z1227" s="126"/>
      <c r="AA1227" s="126"/>
      <c r="AB1227" s="126"/>
      <c r="AC1227" s="126"/>
      <c r="AD1227" s="126"/>
      <c r="AE1227" s="126"/>
      <c r="AF1227" s="126"/>
      <c r="AG1227" s="126"/>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126"/>
      <c r="C1390" s="126"/>
      <c r="D1390" s="126"/>
      <c r="E1390" s="126"/>
      <c r="F1390" s="126"/>
      <c r="G1390" s="126"/>
      <c r="H1390" s="126"/>
      <c r="I1390" s="126"/>
      <c r="J1390" s="126"/>
      <c r="K1390" s="126"/>
      <c r="L1390" s="126"/>
      <c r="M1390" s="126"/>
      <c r="N1390" s="126"/>
      <c r="O1390" s="126"/>
      <c r="P1390" s="126"/>
      <c r="Q1390" s="126"/>
      <c r="R1390" s="126"/>
      <c r="S1390" s="126"/>
      <c r="T1390" s="126"/>
      <c r="U1390" s="126"/>
      <c r="V1390" s="126"/>
      <c r="W1390" s="126"/>
      <c r="X1390" s="126"/>
      <c r="Y1390" s="126"/>
      <c r="Z1390" s="126"/>
      <c r="AA1390" s="126"/>
      <c r="AB1390" s="126"/>
      <c r="AC1390" s="126"/>
      <c r="AD1390" s="126"/>
      <c r="AE1390" s="126"/>
      <c r="AF1390" s="126"/>
      <c r="AG1390" s="126"/>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126"/>
      <c r="C1502" s="126"/>
      <c r="D1502" s="126"/>
      <c r="E1502" s="126"/>
      <c r="F1502" s="126"/>
      <c r="G1502" s="126"/>
      <c r="H1502" s="126"/>
      <c r="I1502" s="126"/>
      <c r="J1502" s="126"/>
      <c r="K1502" s="126"/>
      <c r="L1502" s="126"/>
      <c r="M1502" s="126"/>
      <c r="N1502" s="126"/>
      <c r="O1502" s="126"/>
      <c r="P1502" s="126"/>
      <c r="Q1502" s="126"/>
      <c r="R1502" s="126"/>
      <c r="S1502" s="126"/>
      <c r="T1502" s="126"/>
      <c r="U1502" s="126"/>
      <c r="V1502" s="126"/>
      <c r="W1502" s="126"/>
      <c r="X1502" s="126"/>
      <c r="Y1502" s="126"/>
      <c r="Z1502" s="126"/>
      <c r="AA1502" s="126"/>
      <c r="AB1502" s="126"/>
      <c r="AC1502" s="126"/>
      <c r="AD1502" s="126"/>
      <c r="AE1502" s="126"/>
      <c r="AF1502" s="126"/>
      <c r="AG1502" s="126"/>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126"/>
      <c r="C1604" s="126"/>
      <c r="D1604" s="126"/>
      <c r="E1604" s="126"/>
      <c r="F1604" s="126"/>
      <c r="G1604" s="126"/>
      <c r="H1604" s="126"/>
      <c r="I1604" s="126"/>
      <c r="J1604" s="126"/>
      <c r="K1604" s="126"/>
      <c r="L1604" s="126"/>
      <c r="M1604" s="126"/>
      <c r="N1604" s="126"/>
      <c r="O1604" s="126"/>
      <c r="P1604" s="126"/>
      <c r="Q1604" s="126"/>
      <c r="R1604" s="126"/>
      <c r="S1604" s="126"/>
      <c r="T1604" s="126"/>
      <c r="U1604" s="126"/>
      <c r="V1604" s="126"/>
      <c r="W1604" s="126"/>
      <c r="X1604" s="126"/>
      <c r="Y1604" s="126"/>
      <c r="Z1604" s="126"/>
      <c r="AA1604" s="126"/>
      <c r="AB1604" s="126"/>
      <c r="AC1604" s="126"/>
      <c r="AD1604" s="126"/>
      <c r="AE1604" s="126"/>
      <c r="AF1604" s="126"/>
      <c r="AG1604" s="126"/>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126"/>
      <c r="C1698" s="126"/>
      <c r="D1698" s="126"/>
      <c r="E1698" s="126"/>
      <c r="F1698" s="126"/>
      <c r="G1698" s="126"/>
      <c r="H1698" s="126"/>
      <c r="I1698" s="126"/>
      <c r="J1698" s="126"/>
      <c r="K1698" s="126"/>
      <c r="L1698" s="126"/>
      <c r="M1698" s="126"/>
      <c r="N1698" s="126"/>
      <c r="O1698" s="126"/>
      <c r="P1698" s="126"/>
      <c r="Q1698" s="126"/>
      <c r="R1698" s="126"/>
      <c r="S1698" s="126"/>
      <c r="T1698" s="126"/>
      <c r="U1698" s="126"/>
      <c r="V1698" s="126"/>
      <c r="W1698" s="126"/>
      <c r="X1698" s="126"/>
      <c r="Y1698" s="126"/>
      <c r="Z1698" s="126"/>
      <c r="AA1698" s="126"/>
      <c r="AB1698" s="126"/>
      <c r="AC1698" s="126"/>
      <c r="AD1698" s="126"/>
      <c r="AE1698" s="126"/>
      <c r="AF1698" s="126"/>
      <c r="AG1698" s="126"/>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126"/>
      <c r="C1945" s="126"/>
      <c r="D1945" s="126"/>
      <c r="E1945" s="126"/>
      <c r="F1945" s="126"/>
      <c r="G1945" s="126"/>
      <c r="H1945" s="126"/>
      <c r="I1945" s="126"/>
      <c r="J1945" s="126"/>
      <c r="K1945" s="126"/>
      <c r="L1945" s="126"/>
      <c r="M1945" s="126"/>
      <c r="N1945" s="126"/>
      <c r="O1945" s="126"/>
      <c r="P1945" s="126"/>
      <c r="Q1945" s="126"/>
      <c r="R1945" s="126"/>
      <c r="S1945" s="126"/>
      <c r="T1945" s="126"/>
      <c r="U1945" s="126"/>
      <c r="V1945" s="126"/>
      <c r="W1945" s="126"/>
      <c r="X1945" s="126"/>
      <c r="Y1945" s="126"/>
      <c r="Z1945" s="126"/>
      <c r="AA1945" s="126"/>
      <c r="AB1945" s="126"/>
      <c r="AC1945" s="126"/>
      <c r="AD1945" s="126"/>
      <c r="AE1945" s="126"/>
      <c r="AF1945" s="126"/>
      <c r="AG1945" s="126"/>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126"/>
      <c r="C2031" s="126"/>
      <c r="D2031" s="126"/>
      <c r="E2031" s="126"/>
      <c r="F2031" s="126"/>
      <c r="G2031" s="126"/>
      <c r="H2031" s="126"/>
      <c r="I2031" s="126"/>
      <c r="J2031" s="126"/>
      <c r="K2031" s="126"/>
      <c r="L2031" s="126"/>
      <c r="M2031" s="126"/>
      <c r="N2031" s="126"/>
      <c r="O2031" s="126"/>
      <c r="P2031" s="126"/>
      <c r="Q2031" s="126"/>
      <c r="R2031" s="126"/>
      <c r="S2031" s="126"/>
      <c r="T2031" s="126"/>
      <c r="U2031" s="126"/>
      <c r="V2031" s="126"/>
      <c r="W2031" s="126"/>
      <c r="X2031" s="126"/>
      <c r="Y2031" s="126"/>
      <c r="Z2031" s="126"/>
      <c r="AA2031" s="126"/>
      <c r="AB2031" s="126"/>
      <c r="AC2031" s="126"/>
      <c r="AD2031" s="126"/>
      <c r="AE2031" s="126"/>
      <c r="AF2031" s="126"/>
      <c r="AG2031" s="126"/>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126"/>
      <c r="C2153" s="126"/>
      <c r="D2153" s="126"/>
      <c r="E2153" s="126"/>
      <c r="F2153" s="126"/>
      <c r="G2153" s="126"/>
      <c r="H2153" s="126"/>
      <c r="I2153" s="126"/>
      <c r="J2153" s="126"/>
      <c r="K2153" s="126"/>
      <c r="L2153" s="126"/>
      <c r="M2153" s="126"/>
      <c r="N2153" s="126"/>
      <c r="O2153" s="126"/>
      <c r="P2153" s="126"/>
      <c r="Q2153" s="126"/>
      <c r="R2153" s="126"/>
      <c r="S2153" s="126"/>
      <c r="T2153" s="126"/>
      <c r="U2153" s="126"/>
      <c r="V2153" s="126"/>
      <c r="W2153" s="126"/>
      <c r="X2153" s="126"/>
      <c r="Y2153" s="126"/>
      <c r="Z2153" s="126"/>
      <c r="AA2153" s="126"/>
      <c r="AB2153" s="126"/>
      <c r="AC2153" s="126"/>
      <c r="AD2153" s="126"/>
      <c r="AE2153" s="126"/>
      <c r="AF2153" s="126"/>
      <c r="AG2153" s="126"/>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126"/>
      <c r="C2317" s="126"/>
      <c r="D2317" s="126"/>
      <c r="E2317" s="126"/>
      <c r="F2317" s="126"/>
      <c r="G2317" s="126"/>
      <c r="H2317" s="126"/>
      <c r="I2317" s="126"/>
      <c r="J2317" s="126"/>
      <c r="K2317" s="126"/>
      <c r="L2317" s="126"/>
      <c r="M2317" s="126"/>
      <c r="N2317" s="126"/>
      <c r="O2317" s="126"/>
      <c r="P2317" s="126"/>
      <c r="Q2317" s="126"/>
      <c r="R2317" s="126"/>
      <c r="S2317" s="126"/>
      <c r="T2317" s="126"/>
      <c r="U2317" s="126"/>
      <c r="V2317" s="126"/>
      <c r="W2317" s="126"/>
      <c r="X2317" s="126"/>
      <c r="Y2317" s="126"/>
      <c r="Z2317" s="126"/>
      <c r="AA2317" s="126"/>
      <c r="AB2317" s="126"/>
      <c r="AC2317" s="126"/>
      <c r="AD2317" s="126"/>
      <c r="AE2317" s="126"/>
      <c r="AF2317" s="126"/>
      <c r="AG2317" s="126"/>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126"/>
      <c r="C2419" s="126"/>
      <c r="D2419" s="126"/>
      <c r="E2419" s="126"/>
      <c r="F2419" s="126"/>
      <c r="G2419" s="126"/>
      <c r="H2419" s="126"/>
      <c r="I2419" s="126"/>
      <c r="J2419" s="126"/>
      <c r="K2419" s="126"/>
      <c r="L2419" s="126"/>
      <c r="M2419" s="126"/>
      <c r="N2419" s="126"/>
      <c r="O2419" s="126"/>
      <c r="P2419" s="126"/>
      <c r="Q2419" s="126"/>
      <c r="R2419" s="126"/>
      <c r="S2419" s="126"/>
      <c r="T2419" s="126"/>
      <c r="U2419" s="126"/>
      <c r="V2419" s="126"/>
      <c r="W2419" s="126"/>
      <c r="X2419" s="126"/>
      <c r="Y2419" s="126"/>
      <c r="Z2419" s="126"/>
      <c r="AA2419" s="126"/>
      <c r="AB2419" s="126"/>
      <c r="AC2419" s="126"/>
      <c r="AD2419" s="126"/>
      <c r="AE2419" s="126"/>
      <c r="AF2419" s="126"/>
      <c r="AG2419" s="126"/>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126"/>
      <c r="C2509" s="126"/>
      <c r="D2509" s="126"/>
      <c r="E2509" s="126"/>
      <c r="F2509" s="126"/>
      <c r="G2509" s="126"/>
      <c r="H2509" s="126"/>
      <c r="I2509" s="126"/>
      <c r="J2509" s="126"/>
      <c r="K2509" s="126"/>
      <c r="L2509" s="126"/>
      <c r="M2509" s="126"/>
      <c r="N2509" s="126"/>
      <c r="O2509" s="126"/>
      <c r="P2509" s="126"/>
      <c r="Q2509" s="126"/>
      <c r="R2509" s="126"/>
      <c r="S2509" s="126"/>
      <c r="T2509" s="126"/>
      <c r="U2509" s="126"/>
      <c r="V2509" s="126"/>
      <c r="W2509" s="126"/>
      <c r="X2509" s="126"/>
      <c r="Y2509" s="126"/>
      <c r="Z2509" s="126"/>
      <c r="AA2509" s="126"/>
      <c r="AB2509" s="126"/>
      <c r="AC2509" s="126"/>
      <c r="AD2509" s="126"/>
      <c r="AE2509" s="126"/>
      <c r="AF2509" s="126"/>
      <c r="AG2509" s="126"/>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126"/>
      <c r="C2598" s="126"/>
      <c r="D2598" s="126"/>
      <c r="E2598" s="126"/>
      <c r="F2598" s="126"/>
      <c r="G2598" s="126"/>
      <c r="H2598" s="126"/>
      <c r="I2598" s="126"/>
      <c r="J2598" s="126"/>
      <c r="K2598" s="126"/>
      <c r="L2598" s="126"/>
      <c r="M2598" s="126"/>
      <c r="N2598" s="126"/>
      <c r="O2598" s="126"/>
      <c r="P2598" s="126"/>
      <c r="Q2598" s="126"/>
      <c r="R2598" s="126"/>
      <c r="S2598" s="126"/>
      <c r="T2598" s="126"/>
      <c r="U2598" s="126"/>
      <c r="V2598" s="126"/>
      <c r="W2598" s="126"/>
      <c r="X2598" s="126"/>
      <c r="Y2598" s="126"/>
      <c r="Z2598" s="126"/>
      <c r="AA2598" s="126"/>
      <c r="AB2598" s="126"/>
      <c r="AC2598" s="126"/>
      <c r="AD2598" s="126"/>
      <c r="AE2598" s="126"/>
      <c r="AF2598" s="126"/>
      <c r="AG2598" s="126"/>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126"/>
      <c r="C2719" s="126"/>
      <c r="D2719" s="126"/>
      <c r="E2719" s="126"/>
      <c r="F2719" s="126"/>
      <c r="G2719" s="126"/>
      <c r="H2719" s="126"/>
      <c r="I2719" s="126"/>
      <c r="J2719" s="126"/>
      <c r="K2719" s="126"/>
      <c r="L2719" s="126"/>
      <c r="M2719" s="126"/>
      <c r="N2719" s="126"/>
      <c r="O2719" s="126"/>
      <c r="P2719" s="126"/>
      <c r="Q2719" s="126"/>
      <c r="R2719" s="126"/>
      <c r="S2719" s="126"/>
      <c r="T2719" s="126"/>
      <c r="U2719" s="126"/>
      <c r="V2719" s="126"/>
      <c r="W2719" s="126"/>
      <c r="X2719" s="126"/>
      <c r="Y2719" s="126"/>
      <c r="Z2719" s="126"/>
      <c r="AA2719" s="126"/>
      <c r="AB2719" s="126"/>
      <c r="AC2719" s="126"/>
      <c r="AD2719" s="126"/>
      <c r="AE2719" s="126"/>
      <c r="AF2719" s="126"/>
      <c r="AG2719" s="126"/>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126"/>
      <c r="C2837" s="126"/>
      <c r="D2837" s="126"/>
      <c r="E2837" s="126"/>
      <c r="F2837" s="126"/>
      <c r="G2837" s="126"/>
      <c r="H2837" s="126"/>
      <c r="I2837" s="126"/>
      <c r="J2837" s="126"/>
      <c r="K2837" s="126"/>
      <c r="L2837" s="126"/>
      <c r="M2837" s="126"/>
      <c r="N2837" s="126"/>
      <c r="O2837" s="126"/>
      <c r="P2837" s="126"/>
      <c r="Q2837" s="126"/>
      <c r="R2837" s="126"/>
      <c r="S2837" s="126"/>
      <c r="T2837" s="126"/>
      <c r="U2837" s="126"/>
      <c r="V2837" s="126"/>
      <c r="W2837" s="126"/>
      <c r="X2837" s="126"/>
      <c r="Y2837" s="126"/>
      <c r="Z2837" s="126"/>
      <c r="AA2837" s="126"/>
      <c r="AB2837" s="126"/>
      <c r="AC2837" s="126"/>
      <c r="AD2837" s="126"/>
      <c r="AE2837" s="126"/>
      <c r="AF2837" s="126"/>
      <c r="AG2837" s="126"/>
    </row>
    <row r="2838" spans="2:33" ht="15" customHeight="1" x14ac:dyDescent="0.2"/>
    <row r="2839" spans="2:33" ht="15" customHeight="1" x14ac:dyDescent="0.2"/>
    <row r="2840" spans="2:33" ht="15" customHeight="1" x14ac:dyDescent="0.2"/>
    <row r="2841" spans="2:33" ht="15" customHeight="1" x14ac:dyDescent="0.2"/>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642</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643</v>
      </c>
      <c r="E3" s="55"/>
      <c r="F3" s="55"/>
      <c r="G3" s="55"/>
    </row>
    <row r="4" spans="1:33" ht="15" customHeight="1" x14ac:dyDescent="0.2">
      <c r="C4" s="73" t="s">
        <v>495</v>
      </c>
      <c r="D4" s="73" t="s">
        <v>644</v>
      </c>
      <c r="E4" s="55"/>
      <c r="F4" s="55"/>
      <c r="G4" s="73" t="s">
        <v>623</v>
      </c>
    </row>
    <row r="5" spans="1:33" ht="15" customHeight="1" x14ac:dyDescent="0.2">
      <c r="C5" s="73" t="s">
        <v>496</v>
      </c>
      <c r="D5" s="73" t="s">
        <v>645</v>
      </c>
      <c r="E5" s="55"/>
      <c r="F5" s="55"/>
      <c r="G5" s="55"/>
    </row>
    <row r="6" spans="1:33" ht="15" customHeight="1" x14ac:dyDescent="0.2">
      <c r="C6" s="73" t="s">
        <v>497</v>
      </c>
      <c r="D6" s="55"/>
      <c r="E6" s="73" t="s">
        <v>646</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620</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619</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618</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647</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616</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648</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557</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649</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540</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650</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541</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542</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543</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651</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545</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546</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547</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548</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549</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550</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551</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552</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553</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554</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555</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556</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652</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653</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626</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625</v>
      </c>
      <c r="E3" s="55"/>
      <c r="F3" s="55"/>
      <c r="G3" s="55"/>
    </row>
    <row r="4" spans="1:33" ht="15" customHeight="1" x14ac:dyDescent="0.2">
      <c r="C4" s="55" t="s">
        <v>495</v>
      </c>
      <c r="D4" s="55" t="s">
        <v>624</v>
      </c>
      <c r="E4" s="55"/>
      <c r="F4" s="55"/>
      <c r="G4" s="55" t="s">
        <v>623</v>
      </c>
    </row>
    <row r="5" spans="1:33" ht="15" customHeight="1" x14ac:dyDescent="0.2">
      <c r="C5" s="55" t="s">
        <v>496</v>
      </c>
      <c r="D5" s="55" t="s">
        <v>622</v>
      </c>
      <c r="E5" s="55"/>
      <c r="F5" s="55"/>
      <c r="G5" s="55"/>
    </row>
    <row r="6" spans="1:33" ht="15" customHeight="1" x14ac:dyDescent="0.2">
      <c r="C6" s="55" t="s">
        <v>497</v>
      </c>
      <c r="D6" s="55"/>
      <c r="E6" s="55" t="s">
        <v>621</v>
      </c>
      <c r="F6" s="55"/>
      <c r="G6" s="55"/>
    </row>
    <row r="10" spans="1:33" ht="15" customHeight="1" x14ac:dyDescent="0.25">
      <c r="A10" s="43" t="s">
        <v>373</v>
      </c>
      <c r="B10" s="54" t="s">
        <v>117</v>
      </c>
      <c r="AG10" s="51" t="s">
        <v>620</v>
      </c>
    </row>
    <row r="11" spans="1:33" ht="15" customHeight="1" x14ac:dyDescent="0.2">
      <c r="B11" s="53" t="s">
        <v>118</v>
      </c>
      <c r="AG11" s="51" t="s">
        <v>619</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618</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617</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616</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616</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505</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629</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629</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569</v>
      </c>
    </row>
    <row r="101" spans="1:33" x14ac:dyDescent="0.2">
      <c r="B101" s="38" t="s">
        <v>558</v>
      </c>
    </row>
    <row r="102" spans="1:33" x14ac:dyDescent="0.2">
      <c r="B102" s="38" t="s">
        <v>559</v>
      </c>
    </row>
    <row r="103" spans="1:33" ht="15" customHeight="1" x14ac:dyDescent="0.2">
      <c r="B103" s="38" t="s">
        <v>560</v>
      </c>
    </row>
    <row r="104" spans="1:33" ht="15" customHeight="1" x14ac:dyDescent="0.2">
      <c r="B104" s="38" t="s">
        <v>561</v>
      </c>
    </row>
    <row r="105" spans="1:33" ht="15" customHeight="1" x14ac:dyDescent="0.2">
      <c r="B105" s="38" t="s">
        <v>562</v>
      </c>
    </row>
    <row r="106" spans="1:33" ht="15" customHeight="1" x14ac:dyDescent="0.2">
      <c r="B106" s="38" t="s">
        <v>563</v>
      </c>
    </row>
    <row r="107" spans="1:33" ht="15" customHeight="1" x14ac:dyDescent="0.2">
      <c r="B107" s="38" t="s">
        <v>164</v>
      </c>
    </row>
    <row r="108" spans="1:33" ht="15" customHeight="1" x14ac:dyDescent="0.2">
      <c r="B108" s="38" t="s">
        <v>564</v>
      </c>
    </row>
    <row r="109" spans="1:33" ht="15" customHeight="1" x14ac:dyDescent="0.2">
      <c r="B109" s="38" t="s">
        <v>76</v>
      </c>
    </row>
    <row r="110" spans="1:33" ht="15" customHeight="1" x14ac:dyDescent="0.2">
      <c r="B110" s="38" t="s">
        <v>77</v>
      </c>
    </row>
    <row r="111" spans="1:33" ht="15" customHeight="1" x14ac:dyDescent="0.2">
      <c r="B111" s="38" t="s">
        <v>565</v>
      </c>
    </row>
    <row r="112" spans="1:33" ht="15" customHeight="1" x14ac:dyDescent="0.2">
      <c r="B112" s="127" t="s">
        <v>570</v>
      </c>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c r="AA112" s="126"/>
      <c r="AB112" s="126"/>
      <c r="AC112" s="126"/>
      <c r="AD112" s="126"/>
      <c r="AE112" s="126"/>
      <c r="AF112" s="126"/>
      <c r="AG112" s="126"/>
    </row>
    <row r="113" spans="2:2" ht="15" customHeight="1" x14ac:dyDescent="0.2">
      <c r="B113" s="38" t="s">
        <v>566</v>
      </c>
    </row>
    <row r="114" spans="2:2" ht="15" customHeight="1" x14ac:dyDescent="0.2">
      <c r="B114" s="38" t="s">
        <v>567</v>
      </c>
    </row>
    <row r="115" spans="2:2" ht="15" customHeight="1" x14ac:dyDescent="0.2">
      <c r="B115" s="38" t="s">
        <v>568</v>
      </c>
    </row>
    <row r="116" spans="2:2" ht="15" customHeight="1" x14ac:dyDescent="0.2">
      <c r="B116" s="38" t="s">
        <v>165</v>
      </c>
    </row>
    <row r="117" spans="2:2" ht="15" customHeight="1" x14ac:dyDescent="0.2">
      <c r="B117" s="38" t="s">
        <v>555</v>
      </c>
    </row>
    <row r="118" spans="2:2" ht="15" customHeight="1" x14ac:dyDescent="0.2">
      <c r="B118" s="38" t="s">
        <v>556</v>
      </c>
    </row>
    <row r="119" spans="2:2" ht="15" customHeight="1" x14ac:dyDescent="0.2">
      <c r="B119" s="38" t="s">
        <v>628</v>
      </c>
    </row>
    <row r="120" spans="2:2" ht="15" customHeight="1" x14ac:dyDescent="0.2">
      <c r="B120" s="38" t="s">
        <v>627</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c r="AF308" s="126"/>
      <c r="AG308" s="126"/>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c r="AG511" s="126"/>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c r="AC712" s="126"/>
      <c r="AD712" s="126"/>
      <c r="AE712" s="126"/>
      <c r="AF712" s="126"/>
      <c r="AG712" s="126"/>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c r="AC887" s="126"/>
      <c r="AD887" s="126"/>
      <c r="AE887" s="126"/>
      <c r="AF887" s="126"/>
      <c r="AG887" s="126"/>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126"/>
      <c r="C1100" s="126"/>
      <c r="D1100" s="126"/>
      <c r="E1100" s="126"/>
      <c r="F1100" s="126"/>
      <c r="G1100" s="126"/>
      <c r="H1100" s="126"/>
      <c r="I1100" s="126"/>
      <c r="J1100" s="126"/>
      <c r="K1100" s="126"/>
      <c r="L1100" s="126"/>
      <c r="M1100" s="126"/>
      <c r="N1100" s="126"/>
      <c r="O1100" s="126"/>
      <c r="P1100" s="126"/>
      <c r="Q1100" s="126"/>
      <c r="R1100" s="126"/>
      <c r="S1100" s="126"/>
      <c r="T1100" s="126"/>
      <c r="U1100" s="126"/>
      <c r="V1100" s="126"/>
      <c r="W1100" s="126"/>
      <c r="X1100" s="126"/>
      <c r="Y1100" s="126"/>
      <c r="Z1100" s="126"/>
      <c r="AA1100" s="126"/>
      <c r="AB1100" s="126"/>
      <c r="AC1100" s="126"/>
      <c r="AD1100" s="126"/>
      <c r="AE1100" s="126"/>
      <c r="AF1100" s="126"/>
      <c r="AG1100" s="126"/>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126"/>
      <c r="C1227" s="126"/>
      <c r="D1227" s="126"/>
      <c r="E1227" s="126"/>
      <c r="F1227" s="126"/>
      <c r="G1227" s="126"/>
      <c r="H1227" s="126"/>
      <c r="I1227" s="126"/>
      <c r="J1227" s="126"/>
      <c r="K1227" s="126"/>
      <c r="L1227" s="126"/>
      <c r="M1227" s="126"/>
      <c r="N1227" s="126"/>
      <c r="O1227" s="126"/>
      <c r="P1227" s="126"/>
      <c r="Q1227" s="126"/>
      <c r="R1227" s="126"/>
      <c r="S1227" s="126"/>
      <c r="T1227" s="126"/>
      <c r="U1227" s="126"/>
      <c r="V1227" s="126"/>
      <c r="W1227" s="126"/>
      <c r="X1227" s="126"/>
      <c r="Y1227" s="126"/>
      <c r="Z1227" s="126"/>
      <c r="AA1227" s="126"/>
      <c r="AB1227" s="126"/>
      <c r="AC1227" s="126"/>
      <c r="AD1227" s="126"/>
      <c r="AE1227" s="126"/>
      <c r="AF1227" s="126"/>
      <c r="AG1227" s="126"/>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126"/>
      <c r="C1390" s="126"/>
      <c r="D1390" s="126"/>
      <c r="E1390" s="126"/>
      <c r="F1390" s="126"/>
      <c r="G1390" s="126"/>
      <c r="H1390" s="126"/>
      <c r="I1390" s="126"/>
      <c r="J1390" s="126"/>
      <c r="K1390" s="126"/>
      <c r="L1390" s="126"/>
      <c r="M1390" s="126"/>
      <c r="N1390" s="126"/>
      <c r="O1390" s="126"/>
      <c r="P1390" s="126"/>
      <c r="Q1390" s="126"/>
      <c r="R1390" s="126"/>
      <c r="S1390" s="126"/>
      <c r="T1390" s="126"/>
      <c r="U1390" s="126"/>
      <c r="V1390" s="126"/>
      <c r="W1390" s="126"/>
      <c r="X1390" s="126"/>
      <c r="Y1390" s="126"/>
      <c r="Z1390" s="126"/>
      <c r="AA1390" s="126"/>
      <c r="AB1390" s="126"/>
      <c r="AC1390" s="126"/>
      <c r="AD1390" s="126"/>
      <c r="AE1390" s="126"/>
      <c r="AF1390" s="126"/>
      <c r="AG1390" s="126"/>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126"/>
      <c r="C1502" s="126"/>
      <c r="D1502" s="126"/>
      <c r="E1502" s="126"/>
      <c r="F1502" s="126"/>
      <c r="G1502" s="126"/>
      <c r="H1502" s="126"/>
      <c r="I1502" s="126"/>
      <c r="J1502" s="126"/>
      <c r="K1502" s="126"/>
      <c r="L1502" s="126"/>
      <c r="M1502" s="126"/>
      <c r="N1502" s="126"/>
      <c r="O1502" s="126"/>
      <c r="P1502" s="126"/>
      <c r="Q1502" s="126"/>
      <c r="R1502" s="126"/>
      <c r="S1502" s="126"/>
      <c r="T1502" s="126"/>
      <c r="U1502" s="126"/>
      <c r="V1502" s="126"/>
      <c r="W1502" s="126"/>
      <c r="X1502" s="126"/>
      <c r="Y1502" s="126"/>
      <c r="Z1502" s="126"/>
      <c r="AA1502" s="126"/>
      <c r="AB1502" s="126"/>
      <c r="AC1502" s="126"/>
      <c r="AD1502" s="126"/>
      <c r="AE1502" s="126"/>
      <c r="AF1502" s="126"/>
      <c r="AG1502" s="126"/>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126"/>
      <c r="C1604" s="126"/>
      <c r="D1604" s="126"/>
      <c r="E1604" s="126"/>
      <c r="F1604" s="126"/>
      <c r="G1604" s="126"/>
      <c r="H1604" s="126"/>
      <c r="I1604" s="126"/>
      <c r="J1604" s="126"/>
      <c r="K1604" s="126"/>
      <c r="L1604" s="126"/>
      <c r="M1604" s="126"/>
      <c r="N1604" s="126"/>
      <c r="O1604" s="126"/>
      <c r="P1604" s="126"/>
      <c r="Q1604" s="126"/>
      <c r="R1604" s="126"/>
      <c r="S1604" s="126"/>
      <c r="T1604" s="126"/>
      <c r="U1604" s="126"/>
      <c r="V1604" s="126"/>
      <c r="W1604" s="126"/>
      <c r="X1604" s="126"/>
      <c r="Y1604" s="126"/>
      <c r="Z1604" s="126"/>
      <c r="AA1604" s="126"/>
      <c r="AB1604" s="126"/>
      <c r="AC1604" s="126"/>
      <c r="AD1604" s="126"/>
      <c r="AE1604" s="126"/>
      <c r="AF1604" s="126"/>
      <c r="AG1604" s="126"/>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126"/>
      <c r="C1698" s="126"/>
      <c r="D1698" s="126"/>
      <c r="E1698" s="126"/>
      <c r="F1698" s="126"/>
      <c r="G1698" s="126"/>
      <c r="H1698" s="126"/>
      <c r="I1698" s="126"/>
      <c r="J1698" s="126"/>
      <c r="K1698" s="126"/>
      <c r="L1698" s="126"/>
      <c r="M1698" s="126"/>
      <c r="N1698" s="126"/>
      <c r="O1698" s="126"/>
      <c r="P1698" s="126"/>
      <c r="Q1698" s="126"/>
      <c r="R1698" s="126"/>
      <c r="S1698" s="126"/>
      <c r="T1698" s="126"/>
      <c r="U1698" s="126"/>
      <c r="V1698" s="126"/>
      <c r="W1698" s="126"/>
      <c r="X1698" s="126"/>
      <c r="Y1698" s="126"/>
      <c r="Z1698" s="126"/>
      <c r="AA1698" s="126"/>
      <c r="AB1698" s="126"/>
      <c r="AC1698" s="126"/>
      <c r="AD1698" s="126"/>
      <c r="AE1698" s="126"/>
      <c r="AF1698" s="126"/>
      <c r="AG1698" s="126"/>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126"/>
      <c r="C1945" s="126"/>
      <c r="D1945" s="126"/>
      <c r="E1945" s="126"/>
      <c r="F1945" s="126"/>
      <c r="G1945" s="126"/>
      <c r="H1945" s="126"/>
      <c r="I1945" s="126"/>
      <c r="J1945" s="126"/>
      <c r="K1945" s="126"/>
      <c r="L1945" s="126"/>
      <c r="M1945" s="126"/>
      <c r="N1945" s="126"/>
      <c r="O1945" s="126"/>
      <c r="P1945" s="126"/>
      <c r="Q1945" s="126"/>
      <c r="R1945" s="126"/>
      <c r="S1945" s="126"/>
      <c r="T1945" s="126"/>
      <c r="U1945" s="126"/>
      <c r="V1945" s="126"/>
      <c r="W1945" s="126"/>
      <c r="X1945" s="126"/>
      <c r="Y1945" s="126"/>
      <c r="Z1945" s="126"/>
      <c r="AA1945" s="126"/>
      <c r="AB1945" s="126"/>
      <c r="AC1945" s="126"/>
      <c r="AD1945" s="126"/>
      <c r="AE1945" s="126"/>
      <c r="AF1945" s="126"/>
      <c r="AG1945" s="126"/>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126"/>
      <c r="C2031" s="126"/>
      <c r="D2031" s="126"/>
      <c r="E2031" s="126"/>
      <c r="F2031" s="126"/>
      <c r="G2031" s="126"/>
      <c r="H2031" s="126"/>
      <c r="I2031" s="126"/>
      <c r="J2031" s="126"/>
      <c r="K2031" s="126"/>
      <c r="L2031" s="126"/>
      <c r="M2031" s="126"/>
      <c r="N2031" s="126"/>
      <c r="O2031" s="126"/>
      <c r="P2031" s="126"/>
      <c r="Q2031" s="126"/>
      <c r="R2031" s="126"/>
      <c r="S2031" s="126"/>
      <c r="T2031" s="126"/>
      <c r="U2031" s="126"/>
      <c r="V2031" s="126"/>
      <c r="W2031" s="126"/>
      <c r="X2031" s="126"/>
      <c r="Y2031" s="126"/>
      <c r="Z2031" s="126"/>
      <c r="AA2031" s="126"/>
      <c r="AB2031" s="126"/>
      <c r="AC2031" s="126"/>
      <c r="AD2031" s="126"/>
      <c r="AE2031" s="126"/>
      <c r="AF2031" s="126"/>
      <c r="AG2031" s="126"/>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126"/>
      <c r="C2153" s="126"/>
      <c r="D2153" s="126"/>
      <c r="E2153" s="126"/>
      <c r="F2153" s="126"/>
      <c r="G2153" s="126"/>
      <c r="H2153" s="126"/>
      <c r="I2153" s="126"/>
      <c r="J2153" s="126"/>
      <c r="K2153" s="126"/>
      <c r="L2153" s="126"/>
      <c r="M2153" s="126"/>
      <c r="N2153" s="126"/>
      <c r="O2153" s="126"/>
      <c r="P2153" s="126"/>
      <c r="Q2153" s="126"/>
      <c r="R2153" s="126"/>
      <c r="S2153" s="126"/>
      <c r="T2153" s="126"/>
      <c r="U2153" s="126"/>
      <c r="V2153" s="126"/>
      <c r="W2153" s="126"/>
      <c r="X2153" s="126"/>
      <c r="Y2153" s="126"/>
      <c r="Z2153" s="126"/>
      <c r="AA2153" s="126"/>
      <c r="AB2153" s="126"/>
      <c r="AC2153" s="126"/>
      <c r="AD2153" s="126"/>
      <c r="AE2153" s="126"/>
      <c r="AF2153" s="126"/>
      <c r="AG2153" s="126"/>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126"/>
      <c r="C2317" s="126"/>
      <c r="D2317" s="126"/>
      <c r="E2317" s="126"/>
      <c r="F2317" s="126"/>
      <c r="G2317" s="126"/>
      <c r="H2317" s="126"/>
      <c r="I2317" s="126"/>
      <c r="J2317" s="126"/>
      <c r="K2317" s="126"/>
      <c r="L2317" s="126"/>
      <c r="M2317" s="126"/>
      <c r="N2317" s="126"/>
      <c r="O2317" s="126"/>
      <c r="P2317" s="126"/>
      <c r="Q2317" s="126"/>
      <c r="R2317" s="126"/>
      <c r="S2317" s="126"/>
      <c r="T2317" s="126"/>
      <c r="U2317" s="126"/>
      <c r="V2317" s="126"/>
      <c r="W2317" s="126"/>
      <c r="X2317" s="126"/>
      <c r="Y2317" s="126"/>
      <c r="Z2317" s="126"/>
      <c r="AA2317" s="126"/>
      <c r="AB2317" s="126"/>
      <c r="AC2317" s="126"/>
      <c r="AD2317" s="126"/>
      <c r="AE2317" s="126"/>
      <c r="AF2317" s="126"/>
      <c r="AG2317" s="126"/>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126"/>
      <c r="C2419" s="126"/>
      <c r="D2419" s="126"/>
      <c r="E2419" s="126"/>
      <c r="F2419" s="126"/>
      <c r="G2419" s="126"/>
      <c r="H2419" s="126"/>
      <c r="I2419" s="126"/>
      <c r="J2419" s="126"/>
      <c r="K2419" s="126"/>
      <c r="L2419" s="126"/>
      <c r="M2419" s="126"/>
      <c r="N2419" s="126"/>
      <c r="O2419" s="126"/>
      <c r="P2419" s="126"/>
      <c r="Q2419" s="126"/>
      <c r="R2419" s="126"/>
      <c r="S2419" s="126"/>
      <c r="T2419" s="126"/>
      <c r="U2419" s="126"/>
      <c r="V2419" s="126"/>
      <c r="W2419" s="126"/>
      <c r="X2419" s="126"/>
      <c r="Y2419" s="126"/>
      <c r="Z2419" s="126"/>
      <c r="AA2419" s="126"/>
      <c r="AB2419" s="126"/>
      <c r="AC2419" s="126"/>
      <c r="AD2419" s="126"/>
      <c r="AE2419" s="126"/>
      <c r="AF2419" s="126"/>
      <c r="AG2419" s="126"/>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126"/>
      <c r="C2509" s="126"/>
      <c r="D2509" s="126"/>
      <c r="E2509" s="126"/>
      <c r="F2509" s="126"/>
      <c r="G2509" s="126"/>
      <c r="H2509" s="126"/>
      <c r="I2509" s="126"/>
      <c r="J2509" s="126"/>
      <c r="K2509" s="126"/>
      <c r="L2509" s="126"/>
      <c r="M2509" s="126"/>
      <c r="N2509" s="126"/>
      <c r="O2509" s="126"/>
      <c r="P2509" s="126"/>
      <c r="Q2509" s="126"/>
      <c r="R2509" s="126"/>
      <c r="S2509" s="126"/>
      <c r="T2509" s="126"/>
      <c r="U2509" s="126"/>
      <c r="V2509" s="126"/>
      <c r="W2509" s="126"/>
      <c r="X2509" s="126"/>
      <c r="Y2509" s="126"/>
      <c r="Z2509" s="126"/>
      <c r="AA2509" s="126"/>
      <c r="AB2509" s="126"/>
      <c r="AC2509" s="126"/>
      <c r="AD2509" s="126"/>
      <c r="AE2509" s="126"/>
      <c r="AF2509" s="126"/>
      <c r="AG2509" s="126"/>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126"/>
      <c r="C2598" s="126"/>
      <c r="D2598" s="126"/>
      <c r="E2598" s="126"/>
      <c r="F2598" s="126"/>
      <c r="G2598" s="126"/>
      <c r="H2598" s="126"/>
      <c r="I2598" s="126"/>
      <c r="J2598" s="126"/>
      <c r="K2598" s="126"/>
      <c r="L2598" s="126"/>
      <c r="M2598" s="126"/>
      <c r="N2598" s="126"/>
      <c r="O2598" s="126"/>
      <c r="P2598" s="126"/>
      <c r="Q2598" s="126"/>
      <c r="R2598" s="126"/>
      <c r="S2598" s="126"/>
      <c r="T2598" s="126"/>
      <c r="U2598" s="126"/>
      <c r="V2598" s="126"/>
      <c r="W2598" s="126"/>
      <c r="X2598" s="126"/>
      <c r="Y2598" s="126"/>
      <c r="Z2598" s="126"/>
      <c r="AA2598" s="126"/>
      <c r="AB2598" s="126"/>
      <c r="AC2598" s="126"/>
      <c r="AD2598" s="126"/>
      <c r="AE2598" s="126"/>
      <c r="AF2598" s="126"/>
      <c r="AG2598" s="126"/>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126"/>
      <c r="C2719" s="126"/>
      <c r="D2719" s="126"/>
      <c r="E2719" s="126"/>
      <c r="F2719" s="126"/>
      <c r="G2719" s="126"/>
      <c r="H2719" s="126"/>
      <c r="I2719" s="126"/>
      <c r="J2719" s="126"/>
      <c r="K2719" s="126"/>
      <c r="L2719" s="126"/>
      <c r="M2719" s="126"/>
      <c r="N2719" s="126"/>
      <c r="O2719" s="126"/>
      <c r="P2719" s="126"/>
      <c r="Q2719" s="126"/>
      <c r="R2719" s="126"/>
      <c r="S2719" s="126"/>
      <c r="T2719" s="126"/>
      <c r="U2719" s="126"/>
      <c r="V2719" s="126"/>
      <c r="W2719" s="126"/>
      <c r="X2719" s="126"/>
      <c r="Y2719" s="126"/>
      <c r="Z2719" s="126"/>
      <c r="AA2719" s="126"/>
      <c r="AB2719" s="126"/>
      <c r="AC2719" s="126"/>
      <c r="AD2719" s="126"/>
      <c r="AE2719" s="126"/>
      <c r="AF2719" s="126"/>
      <c r="AG2719" s="126"/>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126"/>
      <c r="C2837" s="126"/>
      <c r="D2837" s="126"/>
      <c r="E2837" s="126"/>
      <c r="F2837" s="126"/>
      <c r="G2837" s="126"/>
      <c r="H2837" s="126"/>
      <c r="I2837" s="126"/>
      <c r="J2837" s="126"/>
      <c r="K2837" s="126"/>
      <c r="L2837" s="126"/>
      <c r="M2837" s="126"/>
      <c r="N2837" s="126"/>
      <c r="O2837" s="126"/>
      <c r="P2837" s="126"/>
      <c r="Q2837" s="126"/>
      <c r="R2837" s="126"/>
      <c r="S2837" s="126"/>
      <c r="T2837" s="126"/>
      <c r="U2837" s="126"/>
      <c r="V2837" s="126"/>
      <c r="W2837" s="126"/>
      <c r="X2837" s="126"/>
      <c r="Y2837" s="126"/>
      <c r="Z2837" s="126"/>
      <c r="AA2837" s="126"/>
      <c r="AB2837" s="126"/>
      <c r="AC2837" s="126"/>
      <c r="AD2837" s="126"/>
      <c r="AE2837" s="126"/>
      <c r="AF2837" s="126"/>
      <c r="AG2837" s="126"/>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642</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643</v>
      </c>
      <c r="E3" s="55"/>
      <c r="F3" s="55"/>
      <c r="G3" s="55"/>
    </row>
    <row r="4" spans="1:33" ht="15" customHeight="1" x14ac:dyDescent="0.2">
      <c r="C4" s="73" t="s">
        <v>495</v>
      </c>
      <c r="D4" s="73" t="s">
        <v>644</v>
      </c>
      <c r="E4" s="55"/>
      <c r="F4" s="55"/>
      <c r="G4" s="73" t="s">
        <v>623</v>
      </c>
    </row>
    <row r="5" spans="1:33" ht="15" customHeight="1" x14ac:dyDescent="0.2">
      <c r="C5" s="73" t="s">
        <v>496</v>
      </c>
      <c r="D5" s="73" t="s">
        <v>645</v>
      </c>
      <c r="E5" s="55"/>
      <c r="F5" s="55"/>
      <c r="G5" s="55"/>
    </row>
    <row r="6" spans="1:33" ht="15" customHeight="1" x14ac:dyDescent="0.2">
      <c r="C6" s="73" t="s">
        <v>497</v>
      </c>
      <c r="D6" s="55"/>
      <c r="E6" s="73" t="s">
        <v>646</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620</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619</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618</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647</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616</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616</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505</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616</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654</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654</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128" t="s">
        <v>655</v>
      </c>
      <c r="C100" s="129"/>
      <c r="D100" s="129"/>
      <c r="E100" s="129"/>
      <c r="F100" s="129"/>
      <c r="G100" s="129"/>
      <c r="H100" s="129"/>
      <c r="I100" s="129"/>
      <c r="J100" s="129"/>
      <c r="K100" s="129"/>
      <c r="L100" s="129"/>
      <c r="M100" s="129"/>
      <c r="N100" s="129"/>
      <c r="O100" s="129"/>
      <c r="P100" s="129"/>
      <c r="Q100" s="129"/>
      <c r="R100" s="129"/>
      <c r="S100" s="129"/>
      <c r="T100" s="129"/>
      <c r="U100" s="129"/>
      <c r="V100" s="129"/>
      <c r="W100" s="129"/>
      <c r="X100" s="129"/>
      <c r="Y100" s="129"/>
      <c r="Z100" s="129"/>
      <c r="AA100" s="129"/>
      <c r="AB100" s="129"/>
      <c r="AC100" s="129"/>
      <c r="AD100" s="129"/>
      <c r="AE100" s="129"/>
      <c r="AF100" s="129"/>
      <c r="AG100" s="129"/>
      <c r="AH100" s="58"/>
    </row>
    <row r="101" spans="1:34" ht="12" x14ac:dyDescent="0.2">
      <c r="B101" s="38" t="s">
        <v>558</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560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561</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562</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656</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657</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658</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659</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565</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127" t="s">
        <v>570</v>
      </c>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127"/>
      <c r="AG112" s="38"/>
    </row>
    <row r="113" spans="2:33" ht="15" customHeight="1" x14ac:dyDescent="0.2">
      <c r="B113" s="38" t="s">
        <v>660</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567</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568</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555</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556</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661</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662</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c r="AF308" s="126"/>
    </row>
    <row r="511" spans="2:32" ht="15" customHeight="1" x14ac:dyDescent="0.2">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row>
    <row r="712" spans="2:32" ht="15" customHeight="1" x14ac:dyDescent="0.2">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c r="AC712" s="126"/>
      <c r="AD712" s="126"/>
      <c r="AE712" s="126"/>
      <c r="AF712" s="126"/>
    </row>
    <row r="887" spans="2:32" ht="15" customHeight="1" x14ac:dyDescent="0.2">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c r="AC887" s="126"/>
      <c r="AD887" s="126"/>
      <c r="AE887" s="126"/>
      <c r="AF887" s="126"/>
    </row>
    <row r="1101" spans="2:32" ht="15" customHeight="1" x14ac:dyDescent="0.2">
      <c r="B1101" s="126"/>
      <c r="C1101" s="126"/>
      <c r="D1101" s="126"/>
      <c r="E1101" s="126"/>
      <c r="F1101" s="126"/>
      <c r="G1101" s="126"/>
      <c r="H1101" s="126"/>
      <c r="I1101" s="126"/>
      <c r="J1101" s="126"/>
      <c r="K1101" s="126"/>
      <c r="L1101" s="126"/>
      <c r="M1101" s="126"/>
      <c r="N1101" s="126"/>
      <c r="O1101" s="126"/>
      <c r="P1101" s="126"/>
      <c r="Q1101" s="126"/>
      <c r="R1101" s="126"/>
      <c r="S1101" s="126"/>
      <c r="T1101" s="126"/>
      <c r="U1101" s="126"/>
      <c r="V1101" s="126"/>
      <c r="W1101" s="126"/>
      <c r="X1101" s="126"/>
      <c r="Y1101" s="126"/>
      <c r="Z1101" s="126"/>
      <c r="AA1101" s="126"/>
      <c r="AB1101" s="126"/>
      <c r="AC1101" s="126"/>
      <c r="AD1101" s="126"/>
      <c r="AE1101" s="126"/>
      <c r="AF1101" s="126"/>
    </row>
    <row r="1229" spans="2:32" ht="15" customHeight="1" x14ac:dyDescent="0.2">
      <c r="B1229" s="126"/>
      <c r="C1229" s="126"/>
      <c r="D1229" s="126"/>
      <c r="E1229" s="126"/>
      <c r="F1229" s="126"/>
      <c r="G1229" s="126"/>
      <c r="H1229" s="126"/>
      <c r="I1229" s="126"/>
      <c r="J1229" s="126"/>
      <c r="K1229" s="126"/>
      <c r="L1229" s="126"/>
      <c r="M1229" s="126"/>
      <c r="N1229" s="126"/>
      <c r="O1229" s="126"/>
      <c r="P1229" s="126"/>
      <c r="Q1229" s="126"/>
      <c r="R1229" s="126"/>
      <c r="S1229" s="126"/>
      <c r="T1229" s="126"/>
      <c r="U1229" s="126"/>
      <c r="V1229" s="126"/>
      <c r="W1229" s="126"/>
      <c r="X1229" s="126"/>
      <c r="Y1229" s="126"/>
      <c r="Z1229" s="126"/>
      <c r="AA1229" s="126"/>
      <c r="AB1229" s="126"/>
      <c r="AC1229" s="126"/>
      <c r="AD1229" s="126"/>
      <c r="AE1229" s="126"/>
      <c r="AF1229" s="126"/>
    </row>
    <row r="1390" spans="2:32" ht="15" customHeight="1" x14ac:dyDescent="0.2">
      <c r="B1390" s="126"/>
      <c r="C1390" s="126"/>
      <c r="D1390" s="126"/>
      <c r="E1390" s="126"/>
      <c r="F1390" s="126"/>
      <c r="G1390" s="126"/>
      <c r="H1390" s="126"/>
      <c r="I1390" s="126"/>
      <c r="J1390" s="126"/>
      <c r="K1390" s="126"/>
      <c r="L1390" s="126"/>
      <c r="M1390" s="126"/>
      <c r="N1390" s="126"/>
      <c r="O1390" s="126"/>
      <c r="P1390" s="126"/>
      <c r="Q1390" s="126"/>
      <c r="R1390" s="126"/>
      <c r="S1390" s="126"/>
      <c r="T1390" s="126"/>
      <c r="U1390" s="126"/>
      <c r="V1390" s="126"/>
      <c r="W1390" s="126"/>
      <c r="X1390" s="126"/>
      <c r="Y1390" s="126"/>
      <c r="Z1390" s="126"/>
      <c r="AA1390" s="126"/>
      <c r="AB1390" s="126"/>
      <c r="AC1390" s="126"/>
      <c r="AD1390" s="126"/>
      <c r="AE1390" s="126"/>
      <c r="AF1390" s="126"/>
    </row>
    <row r="1502" spans="2:32" ht="15" customHeight="1" x14ac:dyDescent="0.2">
      <c r="B1502" s="126"/>
      <c r="C1502" s="126"/>
      <c r="D1502" s="126"/>
      <c r="E1502" s="126"/>
      <c r="F1502" s="126"/>
      <c r="G1502" s="126"/>
      <c r="H1502" s="126"/>
      <c r="I1502" s="126"/>
      <c r="J1502" s="126"/>
      <c r="K1502" s="126"/>
      <c r="L1502" s="126"/>
      <c r="M1502" s="126"/>
      <c r="N1502" s="126"/>
      <c r="O1502" s="126"/>
      <c r="P1502" s="126"/>
      <c r="Q1502" s="126"/>
      <c r="R1502" s="126"/>
      <c r="S1502" s="126"/>
      <c r="T1502" s="126"/>
      <c r="U1502" s="126"/>
      <c r="V1502" s="126"/>
      <c r="W1502" s="126"/>
      <c r="X1502" s="126"/>
      <c r="Y1502" s="126"/>
      <c r="Z1502" s="126"/>
      <c r="AA1502" s="126"/>
      <c r="AB1502" s="126"/>
      <c r="AC1502" s="126"/>
      <c r="AD1502" s="126"/>
      <c r="AE1502" s="126"/>
      <c r="AF1502" s="126"/>
    </row>
    <row r="1604" spans="2:32" ht="15" customHeight="1" x14ac:dyDescent="0.2">
      <c r="B1604" s="126"/>
      <c r="C1604" s="126"/>
      <c r="D1604" s="126"/>
      <c r="E1604" s="126"/>
      <c r="F1604" s="126"/>
      <c r="G1604" s="126"/>
      <c r="H1604" s="126"/>
      <c r="I1604" s="126"/>
      <c r="J1604" s="126"/>
      <c r="K1604" s="126"/>
      <c r="L1604" s="126"/>
      <c r="M1604" s="126"/>
      <c r="N1604" s="126"/>
      <c r="O1604" s="126"/>
      <c r="P1604" s="126"/>
      <c r="Q1604" s="126"/>
      <c r="R1604" s="126"/>
      <c r="S1604" s="126"/>
      <c r="T1604" s="126"/>
      <c r="U1604" s="126"/>
      <c r="V1604" s="126"/>
      <c r="W1604" s="126"/>
      <c r="X1604" s="126"/>
      <c r="Y1604" s="126"/>
      <c r="Z1604" s="126"/>
      <c r="AA1604" s="126"/>
      <c r="AB1604" s="126"/>
      <c r="AC1604" s="126"/>
      <c r="AD1604" s="126"/>
      <c r="AE1604" s="126"/>
      <c r="AF1604" s="126"/>
    </row>
    <row r="1699" spans="2:32" ht="15" customHeight="1" x14ac:dyDescent="0.2">
      <c r="B1699" s="126"/>
      <c r="C1699" s="126"/>
      <c r="D1699" s="126"/>
      <c r="E1699" s="126"/>
      <c r="F1699" s="126"/>
      <c r="G1699" s="126"/>
      <c r="H1699" s="126"/>
      <c r="I1699" s="126"/>
      <c r="J1699" s="126"/>
      <c r="K1699" s="126"/>
      <c r="L1699" s="126"/>
      <c r="M1699" s="126"/>
      <c r="N1699" s="126"/>
      <c r="O1699" s="126"/>
      <c r="P1699" s="126"/>
      <c r="Q1699" s="126"/>
      <c r="R1699" s="126"/>
      <c r="S1699" s="126"/>
      <c r="T1699" s="126"/>
      <c r="U1699" s="126"/>
      <c r="V1699" s="126"/>
      <c r="W1699" s="126"/>
      <c r="X1699" s="126"/>
      <c r="Y1699" s="126"/>
      <c r="Z1699" s="126"/>
      <c r="AA1699" s="126"/>
      <c r="AB1699" s="126"/>
      <c r="AC1699" s="126"/>
      <c r="AD1699" s="126"/>
      <c r="AE1699" s="126"/>
      <c r="AF1699" s="126"/>
    </row>
    <row r="1945" spans="2:32" ht="15" customHeight="1" x14ac:dyDescent="0.2">
      <c r="B1945" s="126"/>
      <c r="C1945" s="126"/>
      <c r="D1945" s="126"/>
      <c r="E1945" s="126"/>
      <c r="F1945" s="126"/>
      <c r="G1945" s="126"/>
      <c r="H1945" s="126"/>
      <c r="I1945" s="126"/>
      <c r="J1945" s="126"/>
      <c r="K1945" s="126"/>
      <c r="L1945" s="126"/>
      <c r="M1945" s="126"/>
      <c r="N1945" s="126"/>
      <c r="O1945" s="126"/>
      <c r="P1945" s="126"/>
      <c r="Q1945" s="126"/>
      <c r="R1945" s="126"/>
      <c r="S1945" s="126"/>
      <c r="T1945" s="126"/>
      <c r="U1945" s="126"/>
      <c r="V1945" s="126"/>
      <c r="W1945" s="126"/>
      <c r="X1945" s="126"/>
      <c r="Y1945" s="126"/>
      <c r="Z1945" s="126"/>
      <c r="AA1945" s="126"/>
      <c r="AB1945" s="126"/>
      <c r="AC1945" s="126"/>
      <c r="AD1945" s="126"/>
      <c r="AE1945" s="126"/>
      <c r="AF1945" s="126"/>
    </row>
    <row r="2031" spans="2:32" ht="15" customHeight="1" x14ac:dyDescent="0.2">
      <c r="B2031" s="126"/>
      <c r="C2031" s="126"/>
      <c r="D2031" s="126"/>
      <c r="E2031" s="126"/>
      <c r="F2031" s="126"/>
      <c r="G2031" s="126"/>
      <c r="H2031" s="126"/>
      <c r="I2031" s="126"/>
      <c r="J2031" s="126"/>
      <c r="K2031" s="126"/>
      <c r="L2031" s="126"/>
      <c r="M2031" s="126"/>
      <c r="N2031" s="126"/>
      <c r="O2031" s="126"/>
      <c r="P2031" s="126"/>
      <c r="Q2031" s="126"/>
      <c r="R2031" s="126"/>
      <c r="S2031" s="126"/>
      <c r="T2031" s="126"/>
      <c r="U2031" s="126"/>
      <c r="V2031" s="126"/>
      <c r="W2031" s="126"/>
      <c r="X2031" s="126"/>
      <c r="Y2031" s="126"/>
      <c r="Z2031" s="126"/>
      <c r="AA2031" s="126"/>
      <c r="AB2031" s="126"/>
      <c r="AC2031" s="126"/>
      <c r="AD2031" s="126"/>
      <c r="AE2031" s="126"/>
      <c r="AF2031" s="126"/>
    </row>
    <row r="2153" spans="2:32" ht="15" customHeight="1" x14ac:dyDescent="0.2">
      <c r="B2153" s="126"/>
      <c r="C2153" s="126"/>
      <c r="D2153" s="126"/>
      <c r="E2153" s="126"/>
      <c r="F2153" s="126"/>
      <c r="G2153" s="126"/>
      <c r="H2153" s="126"/>
      <c r="I2153" s="126"/>
      <c r="J2153" s="126"/>
      <c r="K2153" s="126"/>
      <c r="L2153" s="126"/>
      <c r="M2153" s="126"/>
      <c r="N2153" s="126"/>
      <c r="O2153" s="126"/>
      <c r="P2153" s="126"/>
      <c r="Q2153" s="126"/>
      <c r="R2153" s="126"/>
      <c r="S2153" s="126"/>
      <c r="T2153" s="126"/>
      <c r="U2153" s="126"/>
      <c r="V2153" s="126"/>
      <c r="W2153" s="126"/>
      <c r="X2153" s="126"/>
      <c r="Y2153" s="126"/>
      <c r="Z2153" s="126"/>
      <c r="AA2153" s="126"/>
      <c r="AB2153" s="126"/>
      <c r="AC2153" s="126"/>
      <c r="AD2153" s="126"/>
      <c r="AE2153" s="126"/>
      <c r="AF2153" s="126"/>
    </row>
    <row r="2317" spans="2:32" ht="15" customHeight="1" x14ac:dyDescent="0.2">
      <c r="B2317" s="126"/>
      <c r="C2317" s="126"/>
      <c r="D2317" s="126"/>
      <c r="E2317" s="126"/>
      <c r="F2317" s="126"/>
      <c r="G2317" s="126"/>
      <c r="H2317" s="126"/>
      <c r="I2317" s="126"/>
      <c r="J2317" s="126"/>
      <c r="K2317" s="126"/>
      <c r="L2317" s="126"/>
      <c r="M2317" s="126"/>
      <c r="N2317" s="126"/>
      <c r="O2317" s="126"/>
      <c r="P2317" s="126"/>
      <c r="Q2317" s="126"/>
      <c r="R2317" s="126"/>
      <c r="S2317" s="126"/>
      <c r="T2317" s="126"/>
      <c r="U2317" s="126"/>
      <c r="V2317" s="126"/>
      <c r="W2317" s="126"/>
      <c r="X2317" s="126"/>
      <c r="Y2317" s="126"/>
      <c r="Z2317" s="126"/>
      <c r="AA2317" s="126"/>
      <c r="AB2317" s="126"/>
      <c r="AC2317" s="126"/>
      <c r="AD2317" s="126"/>
      <c r="AE2317" s="126"/>
      <c r="AF2317" s="126"/>
    </row>
    <row r="2419" spans="2:32" ht="15" customHeight="1" x14ac:dyDescent="0.2">
      <c r="B2419" s="126"/>
      <c r="C2419" s="126"/>
      <c r="D2419" s="126"/>
      <c r="E2419" s="126"/>
      <c r="F2419" s="126"/>
      <c r="G2419" s="126"/>
      <c r="H2419" s="126"/>
      <c r="I2419" s="126"/>
      <c r="J2419" s="126"/>
      <c r="K2419" s="126"/>
      <c r="L2419" s="126"/>
      <c r="M2419" s="126"/>
      <c r="N2419" s="126"/>
      <c r="O2419" s="126"/>
      <c r="P2419" s="126"/>
      <c r="Q2419" s="126"/>
      <c r="R2419" s="126"/>
      <c r="S2419" s="126"/>
      <c r="T2419" s="126"/>
      <c r="U2419" s="126"/>
      <c r="V2419" s="126"/>
      <c r="W2419" s="126"/>
      <c r="X2419" s="126"/>
      <c r="Y2419" s="126"/>
      <c r="Z2419" s="126"/>
      <c r="AA2419" s="126"/>
      <c r="AB2419" s="126"/>
      <c r="AC2419" s="126"/>
      <c r="AD2419" s="126"/>
      <c r="AE2419" s="126"/>
      <c r="AF2419" s="126"/>
    </row>
    <row r="2509" spans="2:32" ht="15" customHeight="1" x14ac:dyDescent="0.2">
      <c r="B2509" s="126"/>
      <c r="C2509" s="126"/>
      <c r="D2509" s="126"/>
      <c r="E2509" s="126"/>
      <c r="F2509" s="126"/>
      <c r="G2509" s="126"/>
      <c r="H2509" s="126"/>
      <c r="I2509" s="126"/>
      <c r="J2509" s="126"/>
      <c r="K2509" s="126"/>
      <c r="L2509" s="126"/>
      <c r="M2509" s="126"/>
      <c r="N2509" s="126"/>
      <c r="O2509" s="126"/>
      <c r="P2509" s="126"/>
      <c r="Q2509" s="126"/>
      <c r="R2509" s="126"/>
      <c r="S2509" s="126"/>
      <c r="T2509" s="126"/>
      <c r="U2509" s="126"/>
      <c r="V2509" s="126"/>
      <c r="W2509" s="126"/>
      <c r="X2509" s="126"/>
      <c r="Y2509" s="126"/>
      <c r="Z2509" s="126"/>
      <c r="AA2509" s="126"/>
      <c r="AB2509" s="126"/>
      <c r="AC2509" s="126"/>
      <c r="AD2509" s="126"/>
      <c r="AE2509" s="126"/>
      <c r="AF2509" s="126"/>
    </row>
    <row r="2598" spans="2:32" ht="15" customHeight="1" x14ac:dyDescent="0.2">
      <c r="B2598" s="126"/>
      <c r="C2598" s="126"/>
      <c r="D2598" s="126"/>
      <c r="E2598" s="126"/>
      <c r="F2598" s="126"/>
      <c r="G2598" s="126"/>
      <c r="H2598" s="126"/>
      <c r="I2598" s="126"/>
      <c r="J2598" s="126"/>
      <c r="K2598" s="126"/>
      <c r="L2598" s="126"/>
      <c r="M2598" s="126"/>
      <c r="N2598" s="126"/>
      <c r="O2598" s="126"/>
      <c r="P2598" s="126"/>
      <c r="Q2598" s="126"/>
      <c r="R2598" s="126"/>
      <c r="S2598" s="126"/>
      <c r="T2598" s="126"/>
      <c r="U2598" s="126"/>
      <c r="V2598" s="126"/>
      <c r="W2598" s="126"/>
      <c r="X2598" s="126"/>
      <c r="Y2598" s="126"/>
      <c r="Z2598" s="126"/>
      <c r="AA2598" s="126"/>
      <c r="AB2598" s="126"/>
      <c r="AC2598" s="126"/>
      <c r="AD2598" s="126"/>
      <c r="AE2598" s="126"/>
      <c r="AF2598" s="126"/>
    </row>
    <row r="2719" spans="2:32" ht="15" customHeight="1" x14ac:dyDescent="0.2">
      <c r="B2719" s="126"/>
      <c r="C2719" s="126"/>
      <c r="D2719" s="126"/>
      <c r="E2719" s="126"/>
      <c r="F2719" s="126"/>
      <c r="G2719" s="126"/>
      <c r="H2719" s="126"/>
      <c r="I2719" s="126"/>
      <c r="J2719" s="126"/>
      <c r="K2719" s="126"/>
      <c r="L2719" s="126"/>
      <c r="M2719" s="126"/>
      <c r="N2719" s="126"/>
      <c r="O2719" s="126"/>
      <c r="P2719" s="126"/>
      <c r="Q2719" s="126"/>
      <c r="R2719" s="126"/>
      <c r="S2719" s="126"/>
      <c r="T2719" s="126"/>
      <c r="U2719" s="126"/>
      <c r="V2719" s="126"/>
      <c r="W2719" s="126"/>
      <c r="X2719" s="126"/>
      <c r="Y2719" s="126"/>
      <c r="Z2719" s="126"/>
      <c r="AA2719" s="126"/>
      <c r="AB2719" s="126"/>
      <c r="AC2719" s="126"/>
      <c r="AD2719" s="126"/>
      <c r="AE2719" s="126"/>
      <c r="AF2719" s="126"/>
    </row>
    <row r="2837" spans="2:32" ht="15" customHeight="1" x14ac:dyDescent="0.2">
      <c r="B2837" s="126"/>
      <c r="C2837" s="126"/>
      <c r="D2837" s="126"/>
      <c r="E2837" s="126"/>
      <c r="F2837" s="126"/>
      <c r="G2837" s="126"/>
      <c r="H2837" s="126"/>
      <c r="I2837" s="126"/>
      <c r="J2837" s="126"/>
      <c r="K2837" s="126"/>
      <c r="L2837" s="126"/>
      <c r="M2837" s="126"/>
      <c r="N2837" s="126"/>
      <c r="O2837" s="126"/>
      <c r="P2837" s="126"/>
      <c r="Q2837" s="126"/>
      <c r="R2837" s="126"/>
      <c r="S2837" s="126"/>
      <c r="T2837" s="126"/>
      <c r="U2837" s="126"/>
      <c r="V2837" s="126"/>
      <c r="W2837" s="126"/>
      <c r="X2837" s="126"/>
      <c r="Y2837" s="126"/>
      <c r="Z2837" s="126"/>
      <c r="AA2837" s="126"/>
      <c r="AB2837" s="126"/>
      <c r="AC2837" s="126"/>
      <c r="AD2837" s="126"/>
      <c r="AE2837" s="126"/>
      <c r="AF2837" s="126"/>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626</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625</v>
      </c>
      <c r="E3" s="55"/>
      <c r="F3" s="55"/>
      <c r="G3" s="55"/>
    </row>
    <row r="4" spans="1:33" ht="15" customHeight="1" x14ac:dyDescent="0.2">
      <c r="C4" s="55" t="s">
        <v>495</v>
      </c>
      <c r="D4" s="55" t="s">
        <v>624</v>
      </c>
      <c r="E4" s="55"/>
      <c r="F4" s="55"/>
      <c r="G4" s="55" t="s">
        <v>623</v>
      </c>
    </row>
    <row r="5" spans="1:33" ht="15" customHeight="1" x14ac:dyDescent="0.2">
      <c r="C5" s="55" t="s">
        <v>496</v>
      </c>
      <c r="D5" s="55" t="s">
        <v>622</v>
      </c>
      <c r="E5" s="55"/>
      <c r="F5" s="55"/>
      <c r="G5" s="55"/>
    </row>
    <row r="6" spans="1:33" ht="15" customHeight="1" x14ac:dyDescent="0.2">
      <c r="C6" s="55" t="s">
        <v>497</v>
      </c>
      <c r="D6" s="55"/>
      <c r="E6" s="55" t="s">
        <v>621</v>
      </c>
      <c r="F6" s="55"/>
      <c r="G6" s="55"/>
    </row>
    <row r="10" spans="1:33" ht="15" customHeight="1" x14ac:dyDescent="0.25">
      <c r="A10" s="43" t="s">
        <v>434</v>
      </c>
      <c r="B10" s="54" t="s">
        <v>78</v>
      </c>
      <c r="AG10" s="51" t="s">
        <v>620</v>
      </c>
    </row>
    <row r="11" spans="1:33" ht="15" customHeight="1" x14ac:dyDescent="0.2">
      <c r="B11" s="53" t="s">
        <v>79</v>
      </c>
      <c r="AG11" s="51" t="s">
        <v>619</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618</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617</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616</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616</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506</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635</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616</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616</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616</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616</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616</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616</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616</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616</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616</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634</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633</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632</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588</v>
      </c>
    </row>
    <row r="84" spans="2:2" ht="15" customHeight="1" x14ac:dyDescent="0.2">
      <c r="B84" s="38" t="s">
        <v>571</v>
      </c>
    </row>
    <row r="85" spans="2:2" ht="15" customHeight="1" x14ac:dyDescent="0.2">
      <c r="B85" s="38" t="s">
        <v>572</v>
      </c>
    </row>
    <row r="86" spans="2:2" ht="15" customHeight="1" x14ac:dyDescent="0.2">
      <c r="B86" s="38" t="s">
        <v>573</v>
      </c>
    </row>
    <row r="87" spans="2:2" ht="15" customHeight="1" x14ac:dyDescent="0.2">
      <c r="B87" s="38" t="s">
        <v>107</v>
      </c>
    </row>
    <row r="88" spans="2:2" ht="15" customHeight="1" x14ac:dyDescent="0.2">
      <c r="B88" s="38" t="s">
        <v>574</v>
      </c>
    </row>
    <row r="89" spans="2:2" ht="15" customHeight="1" x14ac:dyDescent="0.2">
      <c r="B89" s="38" t="s">
        <v>108</v>
      </c>
    </row>
    <row r="90" spans="2:2" ht="15" customHeight="1" x14ac:dyDescent="0.2">
      <c r="B90" s="38" t="s">
        <v>575</v>
      </c>
    </row>
    <row r="91" spans="2:2" ht="15" customHeight="1" x14ac:dyDescent="0.2">
      <c r="B91" s="38" t="s">
        <v>576</v>
      </c>
    </row>
    <row r="92" spans="2:2" x14ac:dyDescent="0.2">
      <c r="B92" s="38" t="s">
        <v>219</v>
      </c>
    </row>
    <row r="93" spans="2:2" ht="15" customHeight="1" x14ac:dyDescent="0.2">
      <c r="B93" s="38" t="s">
        <v>577</v>
      </c>
    </row>
    <row r="94" spans="2:2" ht="15" customHeight="1" x14ac:dyDescent="0.2">
      <c r="B94" s="38" t="s">
        <v>578</v>
      </c>
    </row>
    <row r="95" spans="2:2" ht="15" customHeight="1" x14ac:dyDescent="0.2">
      <c r="B95" s="38" t="s">
        <v>631</v>
      </c>
    </row>
    <row r="96" spans="2:2" ht="15" customHeight="1" x14ac:dyDescent="0.2">
      <c r="B96" s="38" t="s">
        <v>493</v>
      </c>
    </row>
    <row r="97" spans="2:33" ht="15" customHeight="1" x14ac:dyDescent="0.2">
      <c r="B97" s="38" t="s">
        <v>579</v>
      </c>
    </row>
    <row r="98" spans="2:33" ht="15" customHeight="1" x14ac:dyDescent="0.2">
      <c r="B98" s="38" t="s">
        <v>580</v>
      </c>
    </row>
    <row r="99" spans="2:33" ht="15" customHeight="1" x14ac:dyDescent="0.2">
      <c r="B99" s="38" t="s">
        <v>581</v>
      </c>
    </row>
    <row r="100" spans="2:33" ht="15" customHeight="1" x14ac:dyDescent="0.2">
      <c r="B100" s="38" t="s">
        <v>499</v>
      </c>
    </row>
    <row r="101" spans="2:33" x14ac:dyDescent="0.2">
      <c r="B101" s="38" t="s">
        <v>582</v>
      </c>
    </row>
    <row r="102" spans="2:33" x14ac:dyDescent="0.2">
      <c r="B102" s="38" t="s">
        <v>583</v>
      </c>
    </row>
    <row r="103" spans="2:33" ht="15" customHeight="1" x14ac:dyDescent="0.2">
      <c r="B103" s="38" t="s">
        <v>584</v>
      </c>
    </row>
    <row r="104" spans="2:33" ht="15" customHeight="1" x14ac:dyDescent="0.2">
      <c r="B104" s="38" t="s">
        <v>585</v>
      </c>
    </row>
    <row r="105" spans="2:33" ht="15" customHeight="1" x14ac:dyDescent="0.2">
      <c r="B105" s="38" t="s">
        <v>586</v>
      </c>
    </row>
    <row r="106" spans="2:33" ht="15" customHeight="1" x14ac:dyDescent="0.2">
      <c r="B106" s="38" t="s">
        <v>587</v>
      </c>
    </row>
    <row r="107" spans="2:33" ht="15" customHeight="1" x14ac:dyDescent="0.2">
      <c r="B107" s="38" t="s">
        <v>109</v>
      </c>
    </row>
    <row r="108" spans="2:33" ht="15" customHeight="1" x14ac:dyDescent="0.2">
      <c r="B108" s="38" t="s">
        <v>555</v>
      </c>
    </row>
    <row r="109" spans="2:33" ht="15" customHeight="1" x14ac:dyDescent="0.2">
      <c r="B109" s="38" t="s">
        <v>556</v>
      </c>
    </row>
    <row r="110" spans="2:33" ht="15" customHeight="1" x14ac:dyDescent="0.2">
      <c r="B110" s="38" t="s">
        <v>630</v>
      </c>
    </row>
    <row r="111" spans="2:33" ht="15" customHeight="1" x14ac:dyDescent="0.2">
      <c r="B111" s="38" t="s">
        <v>609</v>
      </c>
    </row>
    <row r="112" spans="2:33" ht="15" customHeight="1" x14ac:dyDescent="0.2">
      <c r="B112" s="12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c r="AA112" s="126"/>
      <c r="AB112" s="126"/>
      <c r="AC112" s="126"/>
      <c r="AD112" s="126"/>
      <c r="AE112" s="126"/>
      <c r="AF112" s="126"/>
      <c r="AG112" s="126"/>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c r="AF308" s="126"/>
      <c r="AG308" s="126"/>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c r="AG511" s="126"/>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c r="AC712" s="126"/>
      <c r="AD712" s="126"/>
      <c r="AE712" s="126"/>
      <c r="AF712" s="126"/>
      <c r="AG712" s="126"/>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c r="AC887" s="126"/>
      <c r="AD887" s="126"/>
      <c r="AE887" s="126"/>
      <c r="AF887" s="126"/>
      <c r="AG887" s="126"/>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126"/>
      <c r="C1100" s="126"/>
      <c r="D1100" s="126"/>
      <c r="E1100" s="126"/>
      <c r="F1100" s="126"/>
      <c r="G1100" s="126"/>
      <c r="H1100" s="126"/>
      <c r="I1100" s="126"/>
      <c r="J1100" s="126"/>
      <c r="K1100" s="126"/>
      <c r="L1100" s="126"/>
      <c r="M1100" s="126"/>
      <c r="N1100" s="126"/>
      <c r="O1100" s="126"/>
      <c r="P1100" s="126"/>
      <c r="Q1100" s="126"/>
      <c r="R1100" s="126"/>
      <c r="S1100" s="126"/>
      <c r="T1100" s="126"/>
      <c r="U1100" s="126"/>
      <c r="V1100" s="126"/>
      <c r="W1100" s="126"/>
      <c r="X1100" s="126"/>
      <c r="Y1100" s="126"/>
      <c r="Z1100" s="126"/>
      <c r="AA1100" s="126"/>
      <c r="AB1100" s="126"/>
      <c r="AC1100" s="126"/>
      <c r="AD1100" s="126"/>
      <c r="AE1100" s="126"/>
      <c r="AF1100" s="126"/>
      <c r="AG1100" s="126"/>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126"/>
      <c r="C1227" s="126"/>
      <c r="D1227" s="126"/>
      <c r="E1227" s="126"/>
      <c r="F1227" s="126"/>
      <c r="G1227" s="126"/>
      <c r="H1227" s="126"/>
      <c r="I1227" s="126"/>
      <c r="J1227" s="126"/>
      <c r="K1227" s="126"/>
      <c r="L1227" s="126"/>
      <c r="M1227" s="126"/>
      <c r="N1227" s="126"/>
      <c r="O1227" s="126"/>
      <c r="P1227" s="126"/>
      <c r="Q1227" s="126"/>
      <c r="R1227" s="126"/>
      <c r="S1227" s="126"/>
      <c r="T1227" s="126"/>
      <c r="U1227" s="126"/>
      <c r="V1227" s="126"/>
      <c r="W1227" s="126"/>
      <c r="X1227" s="126"/>
      <c r="Y1227" s="126"/>
      <c r="Z1227" s="126"/>
      <c r="AA1227" s="126"/>
      <c r="AB1227" s="126"/>
      <c r="AC1227" s="126"/>
      <c r="AD1227" s="126"/>
      <c r="AE1227" s="126"/>
      <c r="AF1227" s="126"/>
      <c r="AG1227" s="126"/>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126"/>
      <c r="C1390" s="126"/>
      <c r="D1390" s="126"/>
      <c r="E1390" s="126"/>
      <c r="F1390" s="126"/>
      <c r="G1390" s="126"/>
      <c r="H1390" s="126"/>
      <c r="I1390" s="126"/>
      <c r="J1390" s="126"/>
      <c r="K1390" s="126"/>
      <c r="L1390" s="126"/>
      <c r="M1390" s="126"/>
      <c r="N1390" s="126"/>
      <c r="O1390" s="126"/>
      <c r="P1390" s="126"/>
      <c r="Q1390" s="126"/>
      <c r="R1390" s="126"/>
      <c r="S1390" s="126"/>
      <c r="T1390" s="126"/>
      <c r="U1390" s="126"/>
      <c r="V1390" s="126"/>
      <c r="W1390" s="126"/>
      <c r="X1390" s="126"/>
      <c r="Y1390" s="126"/>
      <c r="Z1390" s="126"/>
      <c r="AA1390" s="126"/>
      <c r="AB1390" s="126"/>
      <c r="AC1390" s="126"/>
      <c r="AD1390" s="126"/>
      <c r="AE1390" s="126"/>
      <c r="AF1390" s="126"/>
      <c r="AG1390" s="126"/>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126"/>
      <c r="C1502" s="126"/>
      <c r="D1502" s="126"/>
      <c r="E1502" s="126"/>
      <c r="F1502" s="126"/>
      <c r="G1502" s="126"/>
      <c r="H1502" s="126"/>
      <c r="I1502" s="126"/>
      <c r="J1502" s="126"/>
      <c r="K1502" s="126"/>
      <c r="L1502" s="126"/>
      <c r="M1502" s="126"/>
      <c r="N1502" s="126"/>
      <c r="O1502" s="126"/>
      <c r="P1502" s="126"/>
      <c r="Q1502" s="126"/>
      <c r="R1502" s="126"/>
      <c r="S1502" s="126"/>
      <c r="T1502" s="126"/>
      <c r="U1502" s="126"/>
      <c r="V1502" s="126"/>
      <c r="W1502" s="126"/>
      <c r="X1502" s="126"/>
      <c r="Y1502" s="126"/>
      <c r="Z1502" s="126"/>
      <c r="AA1502" s="126"/>
      <c r="AB1502" s="126"/>
      <c r="AC1502" s="126"/>
      <c r="AD1502" s="126"/>
      <c r="AE1502" s="126"/>
      <c r="AF1502" s="126"/>
      <c r="AG1502" s="126"/>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126"/>
      <c r="C1604" s="126"/>
      <c r="D1604" s="126"/>
      <c r="E1604" s="126"/>
      <c r="F1604" s="126"/>
      <c r="G1604" s="126"/>
      <c r="H1604" s="126"/>
      <c r="I1604" s="126"/>
      <c r="J1604" s="126"/>
      <c r="K1604" s="126"/>
      <c r="L1604" s="126"/>
      <c r="M1604" s="126"/>
      <c r="N1604" s="126"/>
      <c r="O1604" s="126"/>
      <c r="P1604" s="126"/>
      <c r="Q1604" s="126"/>
      <c r="R1604" s="126"/>
      <c r="S1604" s="126"/>
      <c r="T1604" s="126"/>
      <c r="U1604" s="126"/>
      <c r="V1604" s="126"/>
      <c r="W1604" s="126"/>
      <c r="X1604" s="126"/>
      <c r="Y1604" s="126"/>
      <c r="Z1604" s="126"/>
      <c r="AA1604" s="126"/>
      <c r="AB1604" s="126"/>
      <c r="AC1604" s="126"/>
      <c r="AD1604" s="126"/>
      <c r="AE1604" s="126"/>
      <c r="AF1604" s="126"/>
      <c r="AG1604" s="126"/>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126"/>
      <c r="C1698" s="126"/>
      <c r="D1698" s="126"/>
      <c r="E1698" s="126"/>
      <c r="F1698" s="126"/>
      <c r="G1698" s="126"/>
      <c r="H1698" s="126"/>
      <c r="I1698" s="126"/>
      <c r="J1698" s="126"/>
      <c r="K1698" s="126"/>
      <c r="L1698" s="126"/>
      <c r="M1698" s="126"/>
      <c r="N1698" s="126"/>
      <c r="O1698" s="126"/>
      <c r="P1698" s="126"/>
      <c r="Q1698" s="126"/>
      <c r="R1698" s="126"/>
      <c r="S1698" s="126"/>
      <c r="T1698" s="126"/>
      <c r="U1698" s="126"/>
      <c r="V1698" s="126"/>
      <c r="W1698" s="126"/>
      <c r="X1698" s="126"/>
      <c r="Y1698" s="126"/>
      <c r="Z1698" s="126"/>
      <c r="AA1698" s="126"/>
      <c r="AB1698" s="126"/>
      <c r="AC1698" s="126"/>
      <c r="AD1698" s="126"/>
      <c r="AE1698" s="126"/>
      <c r="AF1698" s="126"/>
      <c r="AG1698" s="126"/>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126"/>
      <c r="C1945" s="126"/>
      <c r="D1945" s="126"/>
      <c r="E1945" s="126"/>
      <c r="F1945" s="126"/>
      <c r="G1945" s="126"/>
      <c r="H1945" s="126"/>
      <c r="I1945" s="126"/>
      <c r="J1945" s="126"/>
      <c r="K1945" s="126"/>
      <c r="L1945" s="126"/>
      <c r="M1945" s="126"/>
      <c r="N1945" s="126"/>
      <c r="O1945" s="126"/>
      <c r="P1945" s="126"/>
      <c r="Q1945" s="126"/>
      <c r="R1945" s="126"/>
      <c r="S1945" s="126"/>
      <c r="T1945" s="126"/>
      <c r="U1945" s="126"/>
      <c r="V1945" s="126"/>
      <c r="W1945" s="126"/>
      <c r="X1945" s="126"/>
      <c r="Y1945" s="126"/>
      <c r="Z1945" s="126"/>
      <c r="AA1945" s="126"/>
      <c r="AB1945" s="126"/>
      <c r="AC1945" s="126"/>
      <c r="AD1945" s="126"/>
      <c r="AE1945" s="126"/>
      <c r="AF1945" s="126"/>
      <c r="AG1945" s="126"/>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126"/>
      <c r="C2031" s="126"/>
      <c r="D2031" s="126"/>
      <c r="E2031" s="126"/>
      <c r="F2031" s="126"/>
      <c r="G2031" s="126"/>
      <c r="H2031" s="126"/>
      <c r="I2031" s="126"/>
      <c r="J2031" s="126"/>
      <c r="K2031" s="126"/>
      <c r="L2031" s="126"/>
      <c r="M2031" s="126"/>
      <c r="N2031" s="126"/>
      <c r="O2031" s="126"/>
      <c r="P2031" s="126"/>
      <c r="Q2031" s="126"/>
      <c r="R2031" s="126"/>
      <c r="S2031" s="126"/>
      <c r="T2031" s="126"/>
      <c r="U2031" s="126"/>
      <c r="V2031" s="126"/>
      <c r="W2031" s="126"/>
      <c r="X2031" s="126"/>
      <c r="Y2031" s="126"/>
      <c r="Z2031" s="126"/>
      <c r="AA2031" s="126"/>
      <c r="AB2031" s="126"/>
      <c r="AC2031" s="126"/>
      <c r="AD2031" s="126"/>
      <c r="AE2031" s="126"/>
      <c r="AF2031" s="126"/>
      <c r="AG2031" s="126"/>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126"/>
      <c r="C2153" s="126"/>
      <c r="D2153" s="126"/>
      <c r="E2153" s="126"/>
      <c r="F2153" s="126"/>
      <c r="G2153" s="126"/>
      <c r="H2153" s="126"/>
      <c r="I2153" s="126"/>
      <c r="J2153" s="126"/>
      <c r="K2153" s="126"/>
      <c r="L2153" s="126"/>
      <c r="M2153" s="126"/>
      <c r="N2153" s="126"/>
      <c r="O2153" s="126"/>
      <c r="P2153" s="126"/>
      <c r="Q2153" s="126"/>
      <c r="R2153" s="126"/>
      <c r="S2153" s="126"/>
      <c r="T2153" s="126"/>
      <c r="U2153" s="126"/>
      <c r="V2153" s="126"/>
      <c r="W2153" s="126"/>
      <c r="X2153" s="126"/>
      <c r="Y2153" s="126"/>
      <c r="Z2153" s="126"/>
      <c r="AA2153" s="126"/>
      <c r="AB2153" s="126"/>
      <c r="AC2153" s="126"/>
      <c r="AD2153" s="126"/>
      <c r="AE2153" s="126"/>
      <c r="AF2153" s="126"/>
      <c r="AG2153" s="126"/>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126"/>
      <c r="C2317" s="126"/>
      <c r="D2317" s="126"/>
      <c r="E2317" s="126"/>
      <c r="F2317" s="126"/>
      <c r="G2317" s="126"/>
      <c r="H2317" s="126"/>
      <c r="I2317" s="126"/>
      <c r="J2317" s="126"/>
      <c r="K2317" s="126"/>
      <c r="L2317" s="126"/>
      <c r="M2317" s="126"/>
      <c r="N2317" s="126"/>
      <c r="O2317" s="126"/>
      <c r="P2317" s="126"/>
      <c r="Q2317" s="126"/>
      <c r="R2317" s="126"/>
      <c r="S2317" s="126"/>
      <c r="T2317" s="126"/>
      <c r="U2317" s="126"/>
      <c r="V2317" s="126"/>
      <c r="W2317" s="126"/>
      <c r="X2317" s="126"/>
      <c r="Y2317" s="126"/>
      <c r="Z2317" s="126"/>
      <c r="AA2317" s="126"/>
      <c r="AB2317" s="126"/>
      <c r="AC2317" s="126"/>
      <c r="AD2317" s="126"/>
      <c r="AE2317" s="126"/>
      <c r="AF2317" s="126"/>
      <c r="AG2317" s="126"/>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126"/>
      <c r="C2419" s="126"/>
      <c r="D2419" s="126"/>
      <c r="E2419" s="126"/>
      <c r="F2419" s="126"/>
      <c r="G2419" s="126"/>
      <c r="H2419" s="126"/>
      <c r="I2419" s="126"/>
      <c r="J2419" s="126"/>
      <c r="K2419" s="126"/>
      <c r="L2419" s="126"/>
      <c r="M2419" s="126"/>
      <c r="N2419" s="126"/>
      <c r="O2419" s="126"/>
      <c r="P2419" s="126"/>
      <c r="Q2419" s="126"/>
      <c r="R2419" s="126"/>
      <c r="S2419" s="126"/>
      <c r="T2419" s="126"/>
      <c r="U2419" s="126"/>
      <c r="V2419" s="126"/>
      <c r="W2419" s="126"/>
      <c r="X2419" s="126"/>
      <c r="Y2419" s="126"/>
      <c r="Z2419" s="126"/>
      <c r="AA2419" s="126"/>
      <c r="AB2419" s="126"/>
      <c r="AC2419" s="126"/>
      <c r="AD2419" s="126"/>
      <c r="AE2419" s="126"/>
      <c r="AF2419" s="126"/>
      <c r="AG2419" s="126"/>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126"/>
      <c r="C2509" s="126"/>
      <c r="D2509" s="126"/>
      <c r="E2509" s="126"/>
      <c r="F2509" s="126"/>
      <c r="G2509" s="126"/>
      <c r="H2509" s="126"/>
      <c r="I2509" s="126"/>
      <c r="J2509" s="126"/>
      <c r="K2509" s="126"/>
      <c r="L2509" s="126"/>
      <c r="M2509" s="126"/>
      <c r="N2509" s="126"/>
      <c r="O2509" s="126"/>
      <c r="P2509" s="126"/>
      <c r="Q2509" s="126"/>
      <c r="R2509" s="126"/>
      <c r="S2509" s="126"/>
      <c r="T2509" s="126"/>
      <c r="U2509" s="126"/>
      <c r="V2509" s="126"/>
      <c r="W2509" s="126"/>
      <c r="X2509" s="126"/>
      <c r="Y2509" s="126"/>
      <c r="Z2509" s="126"/>
      <c r="AA2509" s="126"/>
      <c r="AB2509" s="126"/>
      <c r="AC2509" s="126"/>
      <c r="AD2509" s="126"/>
      <c r="AE2509" s="126"/>
      <c r="AF2509" s="126"/>
      <c r="AG2509" s="126"/>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126"/>
      <c r="C2598" s="126"/>
      <c r="D2598" s="126"/>
      <c r="E2598" s="126"/>
      <c r="F2598" s="126"/>
      <c r="G2598" s="126"/>
      <c r="H2598" s="126"/>
      <c r="I2598" s="126"/>
      <c r="J2598" s="126"/>
      <c r="K2598" s="126"/>
      <c r="L2598" s="126"/>
      <c r="M2598" s="126"/>
      <c r="N2598" s="126"/>
      <c r="O2598" s="126"/>
      <c r="P2598" s="126"/>
      <c r="Q2598" s="126"/>
      <c r="R2598" s="126"/>
      <c r="S2598" s="126"/>
      <c r="T2598" s="126"/>
      <c r="U2598" s="126"/>
      <c r="V2598" s="126"/>
      <c r="W2598" s="126"/>
      <c r="X2598" s="126"/>
      <c r="Y2598" s="126"/>
      <c r="Z2598" s="126"/>
      <c r="AA2598" s="126"/>
      <c r="AB2598" s="126"/>
      <c r="AC2598" s="126"/>
      <c r="AD2598" s="126"/>
      <c r="AE2598" s="126"/>
      <c r="AF2598" s="126"/>
      <c r="AG2598" s="126"/>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126"/>
      <c r="C2719" s="126"/>
      <c r="D2719" s="126"/>
      <c r="E2719" s="126"/>
      <c r="F2719" s="126"/>
      <c r="G2719" s="126"/>
      <c r="H2719" s="126"/>
      <c r="I2719" s="126"/>
      <c r="J2719" s="126"/>
      <c r="K2719" s="126"/>
      <c r="L2719" s="126"/>
      <c r="M2719" s="126"/>
      <c r="N2719" s="126"/>
      <c r="O2719" s="126"/>
      <c r="P2719" s="126"/>
      <c r="Q2719" s="126"/>
      <c r="R2719" s="126"/>
      <c r="S2719" s="126"/>
      <c r="T2719" s="126"/>
      <c r="U2719" s="126"/>
      <c r="V2719" s="126"/>
      <c r="W2719" s="126"/>
      <c r="X2719" s="126"/>
      <c r="Y2719" s="126"/>
      <c r="Z2719" s="126"/>
      <c r="AA2719" s="126"/>
      <c r="AB2719" s="126"/>
      <c r="AC2719" s="126"/>
      <c r="AD2719" s="126"/>
      <c r="AE2719" s="126"/>
      <c r="AF2719" s="126"/>
      <c r="AG2719" s="126"/>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126"/>
      <c r="C2837" s="126"/>
      <c r="D2837" s="126"/>
      <c r="E2837" s="126"/>
      <c r="F2837" s="126"/>
      <c r="G2837" s="126"/>
      <c r="H2837" s="126"/>
      <c r="I2837" s="126"/>
      <c r="J2837" s="126"/>
      <c r="K2837" s="126"/>
      <c r="L2837" s="126"/>
      <c r="M2837" s="126"/>
      <c r="N2837" s="126"/>
      <c r="O2837" s="126"/>
      <c r="P2837" s="126"/>
      <c r="Q2837" s="126"/>
      <c r="R2837" s="126"/>
      <c r="S2837" s="126"/>
      <c r="T2837" s="126"/>
      <c r="U2837" s="126"/>
      <c r="V2837" s="126"/>
      <c r="W2837" s="126"/>
      <c r="X2837" s="126"/>
      <c r="Y2837" s="126"/>
      <c r="Z2837" s="126"/>
      <c r="AA2837" s="126"/>
      <c r="AB2837" s="126"/>
      <c r="AC2837" s="126"/>
      <c r="AD2837" s="126"/>
      <c r="AE2837" s="126"/>
      <c r="AF2837" s="126"/>
      <c r="AG2837" s="126"/>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642</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643</v>
      </c>
      <c r="E3" s="55"/>
      <c r="F3" s="55"/>
      <c r="G3" s="55"/>
    </row>
    <row r="4" spans="1:33" ht="15" customHeight="1" x14ac:dyDescent="0.2">
      <c r="C4" s="73" t="s">
        <v>495</v>
      </c>
      <c r="D4" s="73" t="s">
        <v>644</v>
      </c>
      <c r="E4" s="55"/>
      <c r="F4" s="55"/>
      <c r="G4" s="73" t="s">
        <v>623</v>
      </c>
    </row>
    <row r="5" spans="1:33" ht="15" customHeight="1" x14ac:dyDescent="0.2">
      <c r="C5" s="73" t="s">
        <v>496</v>
      </c>
      <c r="D5" s="73" t="s">
        <v>645</v>
      </c>
      <c r="E5" s="55"/>
      <c r="F5" s="55"/>
      <c r="G5" s="55"/>
    </row>
    <row r="6" spans="1:33" ht="15" customHeight="1" x14ac:dyDescent="0.2">
      <c r="C6" s="73" t="s">
        <v>497</v>
      </c>
      <c r="D6" s="55"/>
      <c r="E6" s="73" t="s">
        <v>646</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620</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619</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618</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647</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616</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616</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506</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635</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616</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616</v>
      </c>
      <c r="AG39" s="38"/>
    </row>
    <row r="40" spans="1:33" ht="12" x14ac:dyDescent="0.2">
      <c r="A40" s="43" t="s">
        <v>456</v>
      </c>
      <c r="B40" s="66" t="s">
        <v>663</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616</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616</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616</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616</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664</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665</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128" t="s">
        <v>588</v>
      </c>
      <c r="C84" s="129"/>
      <c r="D84" s="129"/>
      <c r="E84" s="129"/>
      <c r="F84" s="129"/>
      <c r="G84" s="129"/>
      <c r="H84" s="129"/>
      <c r="I84" s="129"/>
      <c r="J84" s="129"/>
      <c r="K84" s="129"/>
      <c r="L84" s="129"/>
      <c r="M84" s="129"/>
      <c r="N84" s="129"/>
      <c r="O84" s="129"/>
      <c r="P84" s="129"/>
      <c r="Q84" s="129"/>
      <c r="R84" s="129"/>
      <c r="S84" s="129"/>
      <c r="T84" s="129"/>
      <c r="U84" s="129"/>
      <c r="V84" s="129"/>
      <c r="W84" s="129"/>
      <c r="X84" s="129"/>
      <c r="Y84" s="129"/>
      <c r="Z84" s="129"/>
      <c r="AA84" s="129"/>
      <c r="AB84" s="129"/>
      <c r="AC84" s="129"/>
      <c r="AD84" s="129"/>
      <c r="AE84" s="129"/>
      <c r="AF84" s="129"/>
      <c r="AG84" s="129"/>
      <c r="AH84" s="58"/>
    </row>
    <row r="85" spans="1:34" ht="15" customHeight="1" x14ac:dyDescent="0.2">
      <c r="B85" s="38" t="s">
        <v>666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573</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668</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575</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576</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669</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578</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670</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671</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579</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580</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581</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672</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673</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584</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585</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586</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587</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556</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661</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127" t="s">
        <v>653</v>
      </c>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127"/>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c r="AF308" s="126"/>
    </row>
    <row r="511" spans="2:32" ht="15" customHeight="1" x14ac:dyDescent="0.2">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row>
    <row r="712" spans="2:32" ht="15" customHeight="1" x14ac:dyDescent="0.2">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c r="AC712" s="126"/>
      <c r="AD712" s="126"/>
      <c r="AE712" s="126"/>
      <c r="AF712" s="126"/>
    </row>
    <row r="887" spans="2:32" ht="15" customHeight="1" x14ac:dyDescent="0.2">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c r="AC887" s="126"/>
      <c r="AD887" s="126"/>
      <c r="AE887" s="126"/>
      <c r="AF887" s="126"/>
    </row>
    <row r="1101" spans="2:32" ht="15" customHeight="1" x14ac:dyDescent="0.2">
      <c r="B1101" s="126"/>
      <c r="C1101" s="126"/>
      <c r="D1101" s="126"/>
      <c r="E1101" s="126"/>
      <c r="F1101" s="126"/>
      <c r="G1101" s="126"/>
      <c r="H1101" s="126"/>
      <c r="I1101" s="126"/>
      <c r="J1101" s="126"/>
      <c r="K1101" s="126"/>
      <c r="L1101" s="126"/>
      <c r="M1101" s="126"/>
      <c r="N1101" s="126"/>
      <c r="O1101" s="126"/>
      <c r="P1101" s="126"/>
      <c r="Q1101" s="126"/>
      <c r="R1101" s="126"/>
      <c r="S1101" s="126"/>
      <c r="T1101" s="126"/>
      <c r="U1101" s="126"/>
      <c r="V1101" s="126"/>
      <c r="W1101" s="126"/>
      <c r="X1101" s="126"/>
      <c r="Y1101" s="126"/>
      <c r="Z1101" s="126"/>
      <c r="AA1101" s="126"/>
      <c r="AB1101" s="126"/>
      <c r="AC1101" s="126"/>
      <c r="AD1101" s="126"/>
      <c r="AE1101" s="126"/>
      <c r="AF1101" s="126"/>
    </row>
    <row r="1229" spans="2:32" ht="15" customHeight="1" x14ac:dyDescent="0.2">
      <c r="B1229" s="126"/>
      <c r="C1229" s="126"/>
      <c r="D1229" s="126"/>
      <c r="E1229" s="126"/>
      <c r="F1229" s="126"/>
      <c r="G1229" s="126"/>
      <c r="H1229" s="126"/>
      <c r="I1229" s="126"/>
      <c r="J1229" s="126"/>
      <c r="K1229" s="126"/>
      <c r="L1229" s="126"/>
      <c r="M1229" s="126"/>
      <c r="N1229" s="126"/>
      <c r="O1229" s="126"/>
      <c r="P1229" s="126"/>
      <c r="Q1229" s="126"/>
      <c r="R1229" s="126"/>
      <c r="S1229" s="126"/>
      <c r="T1229" s="126"/>
      <c r="U1229" s="126"/>
      <c r="V1229" s="126"/>
      <c r="W1229" s="126"/>
      <c r="X1229" s="126"/>
      <c r="Y1229" s="126"/>
      <c r="Z1229" s="126"/>
      <c r="AA1229" s="126"/>
      <c r="AB1229" s="126"/>
      <c r="AC1229" s="126"/>
      <c r="AD1229" s="126"/>
      <c r="AE1229" s="126"/>
      <c r="AF1229" s="126"/>
    </row>
    <row r="1390" spans="2:32" ht="15" customHeight="1" x14ac:dyDescent="0.2">
      <c r="B1390" s="126"/>
      <c r="C1390" s="126"/>
      <c r="D1390" s="126"/>
      <c r="E1390" s="126"/>
      <c r="F1390" s="126"/>
      <c r="G1390" s="126"/>
      <c r="H1390" s="126"/>
      <c r="I1390" s="126"/>
      <c r="J1390" s="126"/>
      <c r="K1390" s="126"/>
      <c r="L1390" s="126"/>
      <c r="M1390" s="126"/>
      <c r="N1390" s="126"/>
      <c r="O1390" s="126"/>
      <c r="P1390" s="126"/>
      <c r="Q1390" s="126"/>
      <c r="R1390" s="126"/>
      <c r="S1390" s="126"/>
      <c r="T1390" s="126"/>
      <c r="U1390" s="126"/>
      <c r="V1390" s="126"/>
      <c r="W1390" s="126"/>
      <c r="X1390" s="126"/>
      <c r="Y1390" s="126"/>
      <c r="Z1390" s="126"/>
      <c r="AA1390" s="126"/>
      <c r="AB1390" s="126"/>
      <c r="AC1390" s="126"/>
      <c r="AD1390" s="126"/>
      <c r="AE1390" s="126"/>
      <c r="AF1390" s="126"/>
    </row>
    <row r="1502" spans="2:32" ht="15" customHeight="1" x14ac:dyDescent="0.2">
      <c r="B1502" s="126"/>
      <c r="C1502" s="126"/>
      <c r="D1502" s="126"/>
      <c r="E1502" s="126"/>
      <c r="F1502" s="126"/>
      <c r="G1502" s="126"/>
      <c r="H1502" s="126"/>
      <c r="I1502" s="126"/>
      <c r="J1502" s="126"/>
      <c r="K1502" s="126"/>
      <c r="L1502" s="126"/>
      <c r="M1502" s="126"/>
      <c r="N1502" s="126"/>
      <c r="O1502" s="126"/>
      <c r="P1502" s="126"/>
      <c r="Q1502" s="126"/>
      <c r="R1502" s="126"/>
      <c r="S1502" s="126"/>
      <c r="T1502" s="126"/>
      <c r="U1502" s="126"/>
      <c r="V1502" s="126"/>
      <c r="W1502" s="126"/>
      <c r="X1502" s="126"/>
      <c r="Y1502" s="126"/>
      <c r="Z1502" s="126"/>
      <c r="AA1502" s="126"/>
      <c r="AB1502" s="126"/>
      <c r="AC1502" s="126"/>
      <c r="AD1502" s="126"/>
      <c r="AE1502" s="126"/>
      <c r="AF1502" s="126"/>
    </row>
    <row r="1604" spans="2:32" ht="15" customHeight="1" x14ac:dyDescent="0.2">
      <c r="B1604" s="126"/>
      <c r="C1604" s="126"/>
      <c r="D1604" s="126"/>
      <c r="E1604" s="126"/>
      <c r="F1604" s="126"/>
      <c r="G1604" s="126"/>
      <c r="H1604" s="126"/>
      <c r="I1604" s="126"/>
      <c r="J1604" s="126"/>
      <c r="K1604" s="126"/>
      <c r="L1604" s="126"/>
      <c r="M1604" s="126"/>
      <c r="N1604" s="126"/>
      <c r="O1604" s="126"/>
      <c r="P1604" s="126"/>
      <c r="Q1604" s="126"/>
      <c r="R1604" s="126"/>
      <c r="S1604" s="126"/>
      <c r="T1604" s="126"/>
      <c r="U1604" s="126"/>
      <c r="V1604" s="126"/>
      <c r="W1604" s="126"/>
      <c r="X1604" s="126"/>
      <c r="Y1604" s="126"/>
      <c r="Z1604" s="126"/>
      <c r="AA1604" s="126"/>
      <c r="AB1604" s="126"/>
      <c r="AC1604" s="126"/>
      <c r="AD1604" s="126"/>
      <c r="AE1604" s="126"/>
      <c r="AF1604" s="126"/>
    </row>
    <row r="1699" spans="2:32" ht="15" customHeight="1" x14ac:dyDescent="0.2">
      <c r="B1699" s="126"/>
      <c r="C1699" s="126"/>
      <c r="D1699" s="126"/>
      <c r="E1699" s="126"/>
      <c r="F1699" s="126"/>
      <c r="G1699" s="126"/>
      <c r="H1699" s="126"/>
      <c r="I1699" s="126"/>
      <c r="J1699" s="126"/>
      <c r="K1699" s="126"/>
      <c r="L1699" s="126"/>
      <c r="M1699" s="126"/>
      <c r="N1699" s="126"/>
      <c r="O1699" s="126"/>
      <c r="P1699" s="126"/>
      <c r="Q1699" s="126"/>
      <c r="R1699" s="126"/>
      <c r="S1699" s="126"/>
      <c r="T1699" s="126"/>
      <c r="U1699" s="126"/>
      <c r="V1699" s="126"/>
      <c r="W1699" s="126"/>
      <c r="X1699" s="126"/>
      <c r="Y1699" s="126"/>
      <c r="Z1699" s="126"/>
      <c r="AA1699" s="126"/>
      <c r="AB1699" s="126"/>
      <c r="AC1699" s="126"/>
      <c r="AD1699" s="126"/>
      <c r="AE1699" s="126"/>
      <c r="AF1699" s="126"/>
    </row>
    <row r="1945" spans="2:32" ht="15" customHeight="1" x14ac:dyDescent="0.2">
      <c r="B1945" s="126"/>
      <c r="C1945" s="126"/>
      <c r="D1945" s="126"/>
      <c r="E1945" s="126"/>
      <c r="F1945" s="126"/>
      <c r="G1945" s="126"/>
      <c r="H1945" s="126"/>
      <c r="I1945" s="126"/>
      <c r="J1945" s="126"/>
      <c r="K1945" s="126"/>
      <c r="L1945" s="126"/>
      <c r="M1945" s="126"/>
      <c r="N1945" s="126"/>
      <c r="O1945" s="126"/>
      <c r="P1945" s="126"/>
      <c r="Q1945" s="126"/>
      <c r="R1945" s="126"/>
      <c r="S1945" s="126"/>
      <c r="T1945" s="126"/>
      <c r="U1945" s="126"/>
      <c r="V1945" s="126"/>
      <c r="W1945" s="126"/>
      <c r="X1945" s="126"/>
      <c r="Y1945" s="126"/>
      <c r="Z1945" s="126"/>
      <c r="AA1945" s="126"/>
      <c r="AB1945" s="126"/>
      <c r="AC1945" s="126"/>
      <c r="AD1945" s="126"/>
      <c r="AE1945" s="126"/>
      <c r="AF1945" s="126"/>
    </row>
    <row r="2031" spans="2:32" ht="15" customHeight="1" x14ac:dyDescent="0.2">
      <c r="B2031" s="126"/>
      <c r="C2031" s="126"/>
      <c r="D2031" s="126"/>
      <c r="E2031" s="126"/>
      <c r="F2031" s="126"/>
      <c r="G2031" s="126"/>
      <c r="H2031" s="126"/>
      <c r="I2031" s="126"/>
      <c r="J2031" s="126"/>
      <c r="K2031" s="126"/>
      <c r="L2031" s="126"/>
      <c r="M2031" s="126"/>
      <c r="N2031" s="126"/>
      <c r="O2031" s="126"/>
      <c r="P2031" s="126"/>
      <c r="Q2031" s="126"/>
      <c r="R2031" s="126"/>
      <c r="S2031" s="126"/>
      <c r="T2031" s="126"/>
      <c r="U2031" s="126"/>
      <c r="V2031" s="126"/>
      <c r="W2031" s="126"/>
      <c r="X2031" s="126"/>
      <c r="Y2031" s="126"/>
      <c r="Z2031" s="126"/>
      <c r="AA2031" s="126"/>
      <c r="AB2031" s="126"/>
      <c r="AC2031" s="126"/>
      <c r="AD2031" s="126"/>
      <c r="AE2031" s="126"/>
      <c r="AF2031" s="126"/>
    </row>
    <row r="2153" spans="2:32" ht="15" customHeight="1" x14ac:dyDescent="0.2">
      <c r="B2153" s="126"/>
      <c r="C2153" s="126"/>
      <c r="D2153" s="126"/>
      <c r="E2153" s="126"/>
      <c r="F2153" s="126"/>
      <c r="G2153" s="126"/>
      <c r="H2153" s="126"/>
      <c r="I2153" s="126"/>
      <c r="J2153" s="126"/>
      <c r="K2153" s="126"/>
      <c r="L2153" s="126"/>
      <c r="M2153" s="126"/>
      <c r="N2153" s="126"/>
      <c r="O2153" s="126"/>
      <c r="P2153" s="126"/>
      <c r="Q2153" s="126"/>
      <c r="R2153" s="126"/>
      <c r="S2153" s="126"/>
      <c r="T2153" s="126"/>
      <c r="U2153" s="126"/>
      <c r="V2153" s="126"/>
      <c r="W2153" s="126"/>
      <c r="X2153" s="126"/>
      <c r="Y2153" s="126"/>
      <c r="Z2153" s="126"/>
      <c r="AA2153" s="126"/>
      <c r="AB2153" s="126"/>
      <c r="AC2153" s="126"/>
      <c r="AD2153" s="126"/>
      <c r="AE2153" s="126"/>
      <c r="AF2153" s="126"/>
    </row>
    <row r="2317" spans="2:32" ht="15" customHeight="1" x14ac:dyDescent="0.2">
      <c r="B2317" s="126"/>
      <c r="C2317" s="126"/>
      <c r="D2317" s="126"/>
      <c r="E2317" s="126"/>
      <c r="F2317" s="126"/>
      <c r="G2317" s="126"/>
      <c r="H2317" s="126"/>
      <c r="I2317" s="126"/>
      <c r="J2317" s="126"/>
      <c r="K2317" s="126"/>
      <c r="L2317" s="126"/>
      <c r="M2317" s="126"/>
      <c r="N2317" s="126"/>
      <c r="O2317" s="126"/>
      <c r="P2317" s="126"/>
      <c r="Q2317" s="126"/>
      <c r="R2317" s="126"/>
      <c r="S2317" s="126"/>
      <c r="T2317" s="126"/>
      <c r="U2317" s="126"/>
      <c r="V2317" s="126"/>
      <c r="W2317" s="126"/>
      <c r="X2317" s="126"/>
      <c r="Y2317" s="126"/>
      <c r="Z2317" s="126"/>
      <c r="AA2317" s="126"/>
      <c r="AB2317" s="126"/>
      <c r="AC2317" s="126"/>
      <c r="AD2317" s="126"/>
      <c r="AE2317" s="126"/>
      <c r="AF2317" s="126"/>
    </row>
    <row r="2419" spans="2:32" ht="15" customHeight="1" x14ac:dyDescent="0.2">
      <c r="B2419" s="126"/>
      <c r="C2419" s="126"/>
      <c r="D2419" s="126"/>
      <c r="E2419" s="126"/>
      <c r="F2419" s="126"/>
      <c r="G2419" s="126"/>
      <c r="H2419" s="126"/>
      <c r="I2419" s="126"/>
      <c r="J2419" s="126"/>
      <c r="K2419" s="126"/>
      <c r="L2419" s="126"/>
      <c r="M2419" s="126"/>
      <c r="N2419" s="126"/>
      <c r="O2419" s="126"/>
      <c r="P2419" s="126"/>
      <c r="Q2419" s="126"/>
      <c r="R2419" s="126"/>
      <c r="S2419" s="126"/>
      <c r="T2419" s="126"/>
      <c r="U2419" s="126"/>
      <c r="V2419" s="126"/>
      <c r="W2419" s="126"/>
      <c r="X2419" s="126"/>
      <c r="Y2419" s="126"/>
      <c r="Z2419" s="126"/>
      <c r="AA2419" s="126"/>
      <c r="AB2419" s="126"/>
      <c r="AC2419" s="126"/>
      <c r="AD2419" s="126"/>
      <c r="AE2419" s="126"/>
      <c r="AF2419" s="126"/>
    </row>
    <row r="2509" spans="2:32" ht="15" customHeight="1" x14ac:dyDescent="0.2">
      <c r="B2509" s="126"/>
      <c r="C2509" s="126"/>
      <c r="D2509" s="126"/>
      <c r="E2509" s="126"/>
      <c r="F2509" s="126"/>
      <c r="G2509" s="126"/>
      <c r="H2509" s="126"/>
      <c r="I2509" s="126"/>
      <c r="J2509" s="126"/>
      <c r="K2509" s="126"/>
      <c r="L2509" s="126"/>
      <c r="M2509" s="126"/>
      <c r="N2509" s="126"/>
      <c r="O2509" s="126"/>
      <c r="P2509" s="126"/>
      <c r="Q2509" s="126"/>
      <c r="R2509" s="126"/>
      <c r="S2509" s="126"/>
      <c r="T2509" s="126"/>
      <c r="U2509" s="126"/>
      <c r="V2509" s="126"/>
      <c r="W2509" s="126"/>
      <c r="X2509" s="126"/>
      <c r="Y2509" s="126"/>
      <c r="Z2509" s="126"/>
      <c r="AA2509" s="126"/>
      <c r="AB2509" s="126"/>
      <c r="AC2509" s="126"/>
      <c r="AD2509" s="126"/>
      <c r="AE2509" s="126"/>
      <c r="AF2509" s="126"/>
    </row>
    <row r="2598" spans="2:32" ht="15" customHeight="1" x14ac:dyDescent="0.2">
      <c r="B2598" s="126"/>
      <c r="C2598" s="126"/>
      <c r="D2598" s="126"/>
      <c r="E2598" s="126"/>
      <c r="F2598" s="126"/>
      <c r="G2598" s="126"/>
      <c r="H2598" s="126"/>
      <c r="I2598" s="126"/>
      <c r="J2598" s="126"/>
      <c r="K2598" s="126"/>
      <c r="L2598" s="126"/>
      <c r="M2598" s="126"/>
      <c r="N2598" s="126"/>
      <c r="O2598" s="126"/>
      <c r="P2598" s="126"/>
      <c r="Q2598" s="126"/>
      <c r="R2598" s="126"/>
      <c r="S2598" s="126"/>
      <c r="T2598" s="126"/>
      <c r="U2598" s="126"/>
      <c r="V2598" s="126"/>
      <c r="W2598" s="126"/>
      <c r="X2598" s="126"/>
      <c r="Y2598" s="126"/>
      <c r="Z2598" s="126"/>
      <c r="AA2598" s="126"/>
      <c r="AB2598" s="126"/>
      <c r="AC2598" s="126"/>
      <c r="AD2598" s="126"/>
      <c r="AE2598" s="126"/>
      <c r="AF2598" s="126"/>
    </row>
    <row r="2719" spans="2:32" ht="15" customHeight="1" x14ac:dyDescent="0.2">
      <c r="B2719" s="126"/>
      <c r="C2719" s="126"/>
      <c r="D2719" s="126"/>
      <c r="E2719" s="126"/>
      <c r="F2719" s="126"/>
      <c r="G2719" s="126"/>
      <c r="H2719" s="126"/>
      <c r="I2719" s="126"/>
      <c r="J2719" s="126"/>
      <c r="K2719" s="126"/>
      <c r="L2719" s="126"/>
      <c r="M2719" s="126"/>
      <c r="N2719" s="126"/>
      <c r="O2719" s="126"/>
      <c r="P2719" s="126"/>
      <c r="Q2719" s="126"/>
      <c r="R2719" s="126"/>
      <c r="S2719" s="126"/>
      <c r="T2719" s="126"/>
      <c r="U2719" s="126"/>
      <c r="V2719" s="126"/>
      <c r="W2719" s="126"/>
      <c r="X2719" s="126"/>
      <c r="Y2719" s="126"/>
      <c r="Z2719" s="126"/>
      <c r="AA2719" s="126"/>
      <c r="AB2719" s="126"/>
      <c r="AC2719" s="126"/>
      <c r="AD2719" s="126"/>
      <c r="AE2719" s="126"/>
      <c r="AF2719" s="126"/>
    </row>
    <row r="2837" spans="2:32" ht="15" customHeight="1" x14ac:dyDescent="0.2">
      <c r="B2837" s="126"/>
      <c r="C2837" s="126"/>
      <c r="D2837" s="126"/>
      <c r="E2837" s="126"/>
      <c r="F2837" s="126"/>
      <c r="G2837" s="126"/>
      <c r="H2837" s="126"/>
      <c r="I2837" s="126"/>
      <c r="J2837" s="126"/>
      <c r="K2837" s="126"/>
      <c r="L2837" s="126"/>
      <c r="M2837" s="126"/>
      <c r="N2837" s="126"/>
      <c r="O2837" s="126"/>
      <c r="P2837" s="126"/>
      <c r="Q2837" s="126"/>
      <c r="R2837" s="126"/>
      <c r="S2837" s="126"/>
      <c r="T2837" s="126"/>
      <c r="U2837" s="126"/>
      <c r="V2837" s="126"/>
      <c r="W2837" s="126"/>
      <c r="X2837" s="126"/>
      <c r="Y2837" s="126"/>
      <c r="Z2837" s="126"/>
      <c r="AA2837" s="126"/>
      <c r="AB2837" s="126"/>
      <c r="AC2837" s="126"/>
      <c r="AD2837" s="126"/>
      <c r="AE2837" s="126"/>
      <c r="AF2837" s="126"/>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About</vt:lpstr>
      <vt:lpstr>Inflation Reduction Act</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2014-08-21T02:04:37Z</dcterms:created>
  <dcterms:modified xsi:type="dcterms:W3CDTF">2023-08-30T14:51:00Z</dcterms:modified>
</cp:coreProperties>
</file>